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s-data1.sus.zo.loc\Spolecne\_SUSPK\_Technický útvar\interní TÚ\Oddělení přípravy a realizace\2026\6. RO st.akce PK 2026\58.II183 Rokycany, ul. Šťáhlavská\02-Rozpočet a VV - zadávací\"/>
    </mc:Choice>
  </mc:AlternateContent>
  <bookViews>
    <workbookView xWindow="0" yWindow="0" windowWidth="19200" windowHeight="10140"/>
  </bookViews>
  <sheets>
    <sheet name="Rekapitulace stavby" sheetId="1" r:id="rId1"/>
    <sheet name="1 - 1. ÚSEK" sheetId="2" r:id="rId2"/>
    <sheet name="2 - OKRUŽNÍ KŘIŽOVATKA" sheetId="3" r:id="rId3"/>
    <sheet name="3 - 2. ÚSEK" sheetId="4" r:id="rId4"/>
    <sheet name="VRN - Vedlejší rozpočtové..." sheetId="5" r:id="rId5"/>
    <sheet name="Pokyny pro vyplnění" sheetId="6" r:id="rId6"/>
  </sheets>
  <definedNames>
    <definedName name="_xlnm._FilterDatabase" localSheetId="1" hidden="1">'1 - 1. ÚSEK'!$C$85:$K$378</definedName>
    <definedName name="_xlnm._FilterDatabase" localSheetId="2" hidden="1">'2 - OKRUŽNÍ KŘIŽOVATKA'!$C$84:$K$228</definedName>
    <definedName name="_xlnm._FilterDatabase" localSheetId="3" hidden="1">'3 - 2. ÚSEK'!$C$84:$K$211</definedName>
    <definedName name="_xlnm._FilterDatabase" localSheetId="4" hidden="1">'VRN - Vedlejší rozpočtové...'!$C$83:$K$127</definedName>
    <definedName name="_xlnm.Print_Titles" localSheetId="1">'1 - 1. ÚSEK'!$85:$85</definedName>
    <definedName name="_xlnm.Print_Titles" localSheetId="2">'2 - OKRUŽNÍ KŘIŽOVATKA'!$84:$84</definedName>
    <definedName name="_xlnm.Print_Titles" localSheetId="3">'3 - 2. ÚSEK'!$84:$84</definedName>
    <definedName name="_xlnm.Print_Titles" localSheetId="0">'Rekapitulace stavby'!$52:$52</definedName>
    <definedName name="_xlnm.Print_Titles" localSheetId="4">'VRN - Vedlejší rozpočtové...'!$83:$83</definedName>
    <definedName name="_xlnm.Print_Area" localSheetId="1">'1 - 1. ÚSEK'!$C$4:$J$39,'1 - 1. ÚSEK'!$C$45:$J$67,'1 - 1. ÚSEK'!$C$73:$J$378</definedName>
    <definedName name="_xlnm.Print_Area" localSheetId="2">'2 - OKRUŽNÍ KŘIŽOVATKA'!$C$4:$J$39,'2 - OKRUŽNÍ KŘIŽOVATKA'!$C$45:$J$66,'2 - OKRUŽNÍ KŘIŽOVATKA'!$C$72:$J$228</definedName>
    <definedName name="_xlnm.Print_Area" localSheetId="3">'3 - 2. ÚSEK'!$C$4:$J$39,'3 - 2. ÚSEK'!$C$45:$J$66,'3 - 2. ÚSEK'!$C$72:$J$211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4">'VRN - Vedlejší rozpočtové...'!$C$4:$J$39,'VRN - Vedlejší rozpočtové...'!$C$45:$J$65,'VRN - Vedlejší rozpočtové...'!$C$71:$J$127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125" i="5"/>
  <c r="BH125" i="5"/>
  <c r="BG125" i="5"/>
  <c r="BF125" i="5"/>
  <c r="T125" i="5"/>
  <c r="R125" i="5"/>
  <c r="P125" i="5"/>
  <c r="BI121" i="5"/>
  <c r="BH121" i="5"/>
  <c r="BG121" i="5"/>
  <c r="BF121" i="5"/>
  <c r="T121" i="5"/>
  <c r="R121" i="5"/>
  <c r="P121" i="5"/>
  <c r="BI116" i="5"/>
  <c r="BH116" i="5"/>
  <c r="BG116" i="5"/>
  <c r="BF116" i="5"/>
  <c r="T116" i="5"/>
  <c r="R116" i="5"/>
  <c r="P116" i="5"/>
  <c r="BI112" i="5"/>
  <c r="BH112" i="5"/>
  <c r="BG112" i="5"/>
  <c r="BF112" i="5"/>
  <c r="T112" i="5"/>
  <c r="R112" i="5"/>
  <c r="P112" i="5"/>
  <c r="BI108" i="5"/>
  <c r="BH108" i="5"/>
  <c r="BG108" i="5"/>
  <c r="BF108" i="5"/>
  <c r="T108" i="5"/>
  <c r="R108" i="5"/>
  <c r="P108" i="5"/>
  <c r="BI104" i="5"/>
  <c r="BH104" i="5"/>
  <c r="BG104" i="5"/>
  <c r="BF104" i="5"/>
  <c r="T104" i="5"/>
  <c r="R104" i="5"/>
  <c r="P104" i="5"/>
  <c r="BI99" i="5"/>
  <c r="BH99" i="5"/>
  <c r="BG99" i="5"/>
  <c r="BF99" i="5"/>
  <c r="T99" i="5"/>
  <c r="R99" i="5"/>
  <c r="P99" i="5"/>
  <c r="BI95" i="5"/>
  <c r="BH95" i="5"/>
  <c r="BG95" i="5"/>
  <c r="BF95" i="5"/>
  <c r="T95" i="5"/>
  <c r="R95" i="5"/>
  <c r="P95" i="5"/>
  <c r="BI91" i="5"/>
  <c r="BH91" i="5"/>
  <c r="BG91" i="5"/>
  <c r="BF91" i="5"/>
  <c r="T91" i="5"/>
  <c r="R91" i="5"/>
  <c r="P91" i="5"/>
  <c r="BI87" i="5"/>
  <c r="BH87" i="5"/>
  <c r="BG87" i="5"/>
  <c r="BF87" i="5"/>
  <c r="T87" i="5"/>
  <c r="R87" i="5"/>
  <c r="P87" i="5"/>
  <c r="J81" i="5"/>
  <c r="F80" i="5"/>
  <c r="F78" i="5"/>
  <c r="E76" i="5"/>
  <c r="J55" i="5"/>
  <c r="F54" i="5"/>
  <c r="F52" i="5"/>
  <c r="E50" i="5"/>
  <c r="J21" i="5"/>
  <c r="E21" i="5"/>
  <c r="J80" i="5" s="1"/>
  <c r="J20" i="5"/>
  <c r="J18" i="5"/>
  <c r="E18" i="5"/>
  <c r="F81" i="5" s="1"/>
  <c r="J17" i="5"/>
  <c r="J12" i="5"/>
  <c r="J78" i="5"/>
  <c r="E7" i="5"/>
  <c r="E74" i="5"/>
  <c r="J37" i="4"/>
  <c r="J36" i="4"/>
  <c r="AY57" i="1" s="1"/>
  <c r="J35" i="4"/>
  <c r="AX57" i="1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198" i="4"/>
  <c r="BH198" i="4"/>
  <c r="BG198" i="4"/>
  <c r="BF198" i="4"/>
  <c r="T198" i="4"/>
  <c r="T197" i="4" s="1"/>
  <c r="R198" i="4"/>
  <c r="R197" i="4" s="1"/>
  <c r="P198" i="4"/>
  <c r="P197" i="4"/>
  <c r="BI193" i="4"/>
  <c r="BH193" i="4"/>
  <c r="BG193" i="4"/>
  <c r="BF193" i="4"/>
  <c r="T193" i="4"/>
  <c r="R193" i="4"/>
  <c r="P193" i="4"/>
  <c r="BI189" i="4"/>
  <c r="BH189" i="4"/>
  <c r="BG189" i="4"/>
  <c r="BF189" i="4"/>
  <c r="T189" i="4"/>
  <c r="R189" i="4"/>
  <c r="P189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4" i="4"/>
  <c r="BH174" i="4"/>
  <c r="BG174" i="4"/>
  <c r="BF174" i="4"/>
  <c r="T174" i="4"/>
  <c r="R174" i="4"/>
  <c r="P174" i="4"/>
  <c r="BI171" i="4"/>
  <c r="BH171" i="4"/>
  <c r="BG171" i="4"/>
  <c r="BF171" i="4"/>
  <c r="T171" i="4"/>
  <c r="R171" i="4"/>
  <c r="P171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R161" i="4"/>
  <c r="P161" i="4"/>
  <c r="BI157" i="4"/>
  <c r="BH157" i="4"/>
  <c r="BG157" i="4"/>
  <c r="BF157" i="4"/>
  <c r="T157" i="4"/>
  <c r="R157" i="4"/>
  <c r="P157" i="4"/>
  <c r="BI148" i="4"/>
  <c r="BH148" i="4"/>
  <c r="BG148" i="4"/>
  <c r="BF148" i="4"/>
  <c r="T148" i="4"/>
  <c r="R148" i="4"/>
  <c r="P148" i="4"/>
  <c r="BI143" i="4"/>
  <c r="BH143" i="4"/>
  <c r="BG143" i="4"/>
  <c r="BF143" i="4"/>
  <c r="T143" i="4"/>
  <c r="R143" i="4"/>
  <c r="P143" i="4"/>
  <c r="BI137" i="4"/>
  <c r="BH137" i="4"/>
  <c r="BG137" i="4"/>
  <c r="BF137" i="4"/>
  <c r="T137" i="4"/>
  <c r="R137" i="4"/>
  <c r="P137" i="4"/>
  <c r="BI131" i="4"/>
  <c r="BH131" i="4"/>
  <c r="BG131" i="4"/>
  <c r="BF131" i="4"/>
  <c r="T131" i="4"/>
  <c r="R131" i="4"/>
  <c r="P131" i="4"/>
  <c r="BI127" i="4"/>
  <c r="BH127" i="4"/>
  <c r="BG127" i="4"/>
  <c r="BF127" i="4"/>
  <c r="T127" i="4"/>
  <c r="R127" i="4"/>
  <c r="P127" i="4"/>
  <c r="BI123" i="4"/>
  <c r="BH123" i="4"/>
  <c r="BG123" i="4"/>
  <c r="BF123" i="4"/>
  <c r="T123" i="4"/>
  <c r="R123" i="4"/>
  <c r="P123" i="4"/>
  <c r="BI119" i="4"/>
  <c r="BH119" i="4"/>
  <c r="BG119" i="4"/>
  <c r="BF119" i="4"/>
  <c r="T119" i="4"/>
  <c r="R119" i="4"/>
  <c r="P119" i="4"/>
  <c r="BI116" i="4"/>
  <c r="BH116" i="4"/>
  <c r="BG116" i="4"/>
  <c r="BF116" i="4"/>
  <c r="T116" i="4"/>
  <c r="R116" i="4"/>
  <c r="P116" i="4"/>
  <c r="BI113" i="4"/>
  <c r="BH113" i="4"/>
  <c r="BG113" i="4"/>
  <c r="BF113" i="4"/>
  <c r="T113" i="4"/>
  <c r="R113" i="4"/>
  <c r="P113" i="4"/>
  <c r="BI108" i="4"/>
  <c r="BH108" i="4"/>
  <c r="BG108" i="4"/>
  <c r="BF108" i="4"/>
  <c r="T108" i="4"/>
  <c r="R108" i="4"/>
  <c r="P108" i="4"/>
  <c r="BI100" i="4"/>
  <c r="BH100" i="4"/>
  <c r="BG100" i="4"/>
  <c r="BF100" i="4"/>
  <c r="T100" i="4"/>
  <c r="R100" i="4"/>
  <c r="P100" i="4"/>
  <c r="BI95" i="4"/>
  <c r="BH95" i="4"/>
  <c r="BG95" i="4"/>
  <c r="BF95" i="4"/>
  <c r="T95" i="4"/>
  <c r="R95" i="4"/>
  <c r="P95" i="4"/>
  <c r="BI88" i="4"/>
  <c r="BH88" i="4"/>
  <c r="BG88" i="4"/>
  <c r="BF88" i="4"/>
  <c r="T88" i="4"/>
  <c r="R88" i="4"/>
  <c r="P88" i="4"/>
  <c r="J82" i="4"/>
  <c r="F81" i="4"/>
  <c r="F79" i="4"/>
  <c r="E77" i="4"/>
  <c r="J55" i="4"/>
  <c r="F54" i="4"/>
  <c r="F52" i="4"/>
  <c r="E50" i="4"/>
  <c r="J21" i="4"/>
  <c r="E21" i="4"/>
  <c r="J81" i="4"/>
  <c r="J20" i="4"/>
  <c r="J18" i="4"/>
  <c r="E18" i="4"/>
  <c r="F55" i="4" s="1"/>
  <c r="J17" i="4"/>
  <c r="J12" i="4"/>
  <c r="J52" i="4" s="1"/>
  <c r="E7" i="4"/>
  <c r="E75" i="4" s="1"/>
  <c r="J37" i="3"/>
  <c r="J36" i="3"/>
  <c r="AY56" i="1"/>
  <c r="J35" i="3"/>
  <c r="AX56" i="1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18" i="3"/>
  <c r="BH218" i="3"/>
  <c r="BG218" i="3"/>
  <c r="BF218" i="3"/>
  <c r="T218" i="3"/>
  <c r="R218" i="3"/>
  <c r="P218" i="3"/>
  <c r="BI211" i="3"/>
  <c r="BH211" i="3"/>
  <c r="BG211" i="3"/>
  <c r="BF211" i="3"/>
  <c r="T211" i="3"/>
  <c r="R211" i="3"/>
  <c r="P211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7" i="3"/>
  <c r="BH187" i="3"/>
  <c r="BG187" i="3"/>
  <c r="BF187" i="3"/>
  <c r="T187" i="3"/>
  <c r="R187" i="3"/>
  <c r="P187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38" i="3"/>
  <c r="BH138" i="3"/>
  <c r="BG138" i="3"/>
  <c r="BF138" i="3"/>
  <c r="T138" i="3"/>
  <c r="R138" i="3"/>
  <c r="P138" i="3"/>
  <c r="BI133" i="3"/>
  <c r="BH133" i="3"/>
  <c r="BG133" i="3"/>
  <c r="BF133" i="3"/>
  <c r="T133" i="3"/>
  <c r="R133" i="3"/>
  <c r="P133" i="3"/>
  <c r="BI125" i="3"/>
  <c r="BH125" i="3"/>
  <c r="BG125" i="3"/>
  <c r="BF125" i="3"/>
  <c r="T125" i="3"/>
  <c r="R125" i="3"/>
  <c r="P125" i="3"/>
  <c r="BI117" i="3"/>
  <c r="BH117" i="3"/>
  <c r="BG117" i="3"/>
  <c r="BF117" i="3"/>
  <c r="T117" i="3"/>
  <c r="R117" i="3"/>
  <c r="P117" i="3"/>
  <c r="BI113" i="3"/>
  <c r="BH113" i="3"/>
  <c r="BG113" i="3"/>
  <c r="BF113" i="3"/>
  <c r="T113" i="3"/>
  <c r="R113" i="3"/>
  <c r="P113" i="3"/>
  <c r="BI109" i="3"/>
  <c r="BH109" i="3"/>
  <c r="BG109" i="3"/>
  <c r="BF109" i="3"/>
  <c r="T109" i="3"/>
  <c r="R109" i="3"/>
  <c r="P109" i="3"/>
  <c r="BI104" i="3"/>
  <c r="BH104" i="3"/>
  <c r="BG104" i="3"/>
  <c r="BF104" i="3"/>
  <c r="T104" i="3"/>
  <c r="R104" i="3"/>
  <c r="P104" i="3"/>
  <c r="BI100" i="3"/>
  <c r="BH100" i="3"/>
  <c r="BG100" i="3"/>
  <c r="BF100" i="3"/>
  <c r="T100" i="3"/>
  <c r="R100" i="3"/>
  <c r="P100" i="3"/>
  <c r="BI95" i="3"/>
  <c r="BH95" i="3"/>
  <c r="BG95" i="3"/>
  <c r="BF95" i="3"/>
  <c r="T95" i="3"/>
  <c r="R95" i="3"/>
  <c r="P95" i="3"/>
  <c r="BI88" i="3"/>
  <c r="BH88" i="3"/>
  <c r="BG88" i="3"/>
  <c r="BF88" i="3"/>
  <c r="T88" i="3"/>
  <c r="R88" i="3"/>
  <c r="P88" i="3"/>
  <c r="J82" i="3"/>
  <c r="F81" i="3"/>
  <c r="F79" i="3"/>
  <c r="E77" i="3"/>
  <c r="J55" i="3"/>
  <c r="F54" i="3"/>
  <c r="F52" i="3"/>
  <c r="E50" i="3"/>
  <c r="J21" i="3"/>
  <c r="E21" i="3"/>
  <c r="J81" i="3" s="1"/>
  <c r="J20" i="3"/>
  <c r="J18" i="3"/>
  <c r="E18" i="3"/>
  <c r="F55" i="3"/>
  <c r="J17" i="3"/>
  <c r="J12" i="3"/>
  <c r="J79" i="3"/>
  <c r="E7" i="3"/>
  <c r="E48" i="3" s="1"/>
  <c r="J37" i="2"/>
  <c r="J36" i="2"/>
  <c r="AY55" i="1"/>
  <c r="J35" i="2"/>
  <c r="AX55" i="1" s="1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68" i="2"/>
  <c r="BH368" i="2"/>
  <c r="BG368" i="2"/>
  <c r="BF368" i="2"/>
  <c r="T368" i="2"/>
  <c r="R368" i="2"/>
  <c r="P368" i="2"/>
  <c r="BI361" i="2"/>
  <c r="BH361" i="2"/>
  <c r="BG361" i="2"/>
  <c r="BF361" i="2"/>
  <c r="T361" i="2"/>
  <c r="R361" i="2"/>
  <c r="P361" i="2"/>
  <c r="BI354" i="2"/>
  <c r="BH354" i="2"/>
  <c r="BG354" i="2"/>
  <c r="BF354" i="2"/>
  <c r="T354" i="2"/>
  <c r="R354" i="2"/>
  <c r="P354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90" i="2"/>
  <c r="BH190" i="2"/>
  <c r="BG190" i="2"/>
  <c r="BF190" i="2"/>
  <c r="T190" i="2"/>
  <c r="R190" i="2"/>
  <c r="P190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2" i="2"/>
  <c r="BH162" i="2"/>
  <c r="BG162" i="2"/>
  <c r="BF162" i="2"/>
  <c r="T162" i="2"/>
  <c r="R162" i="2"/>
  <c r="P162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0" i="2"/>
  <c r="BH120" i="2"/>
  <c r="BG120" i="2"/>
  <c r="BF120" i="2"/>
  <c r="T120" i="2"/>
  <c r="R120" i="2"/>
  <c r="P120" i="2"/>
  <c r="BI111" i="2"/>
  <c r="BH111" i="2"/>
  <c r="BG111" i="2"/>
  <c r="BF111" i="2"/>
  <c r="T111" i="2"/>
  <c r="R111" i="2"/>
  <c r="P111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5" i="2"/>
  <c r="BH95" i="2"/>
  <c r="BG95" i="2"/>
  <c r="BF95" i="2"/>
  <c r="T95" i="2"/>
  <c r="R95" i="2"/>
  <c r="P95" i="2"/>
  <c r="BI89" i="2"/>
  <c r="BH89" i="2"/>
  <c r="BG89" i="2"/>
  <c r="BF89" i="2"/>
  <c r="T89" i="2"/>
  <c r="R89" i="2"/>
  <c r="P89" i="2"/>
  <c r="J83" i="2"/>
  <c r="F82" i="2"/>
  <c r="F80" i="2"/>
  <c r="E78" i="2"/>
  <c r="J55" i="2"/>
  <c r="F54" i="2"/>
  <c r="F52" i="2"/>
  <c r="E50" i="2"/>
  <c r="J21" i="2"/>
  <c r="E21" i="2"/>
  <c r="J54" i="2" s="1"/>
  <c r="J20" i="2"/>
  <c r="J18" i="2"/>
  <c r="E18" i="2"/>
  <c r="F83" i="2" s="1"/>
  <c r="J17" i="2"/>
  <c r="J12" i="2"/>
  <c r="J80" i="2"/>
  <c r="E7" i="2"/>
  <c r="E48" i="2"/>
  <c r="L50" i="1"/>
  <c r="AM50" i="1"/>
  <c r="AM49" i="1"/>
  <c r="L49" i="1"/>
  <c r="AM47" i="1"/>
  <c r="L47" i="1"/>
  <c r="L45" i="1"/>
  <c r="L44" i="1"/>
  <c r="BK177" i="2"/>
  <c r="J331" i="2"/>
  <c r="BK155" i="3"/>
  <c r="BK187" i="3"/>
  <c r="BK373" i="2"/>
  <c r="J209" i="4"/>
  <c r="J361" i="2"/>
  <c r="BK244" i="2"/>
  <c r="BK174" i="4"/>
  <c r="J116" i="4"/>
  <c r="BK331" i="2"/>
  <c r="BK101" i="2"/>
  <c r="BK237" i="2"/>
  <c r="BK144" i="2"/>
  <c r="BK164" i="3"/>
  <c r="BK113" i="4"/>
  <c r="J95" i="3"/>
  <c r="BK113" i="3"/>
  <c r="J190" i="2"/>
  <c r="J277" i="2"/>
  <c r="BK104" i="3"/>
  <c r="J373" i="2"/>
  <c r="J284" i="2"/>
  <c r="BK218" i="2"/>
  <c r="BK100" i="3"/>
  <c r="J218" i="2"/>
  <c r="J112" i="5"/>
  <c r="BK104" i="5"/>
  <c r="BK95" i="5"/>
  <c r="BK198" i="4"/>
  <c r="J287" i="2"/>
  <c r="J169" i="2"/>
  <c r="J193" i="4"/>
  <c r="J174" i="4"/>
  <c r="J165" i="4"/>
  <c r="J148" i="4"/>
  <c r="J88" i="4"/>
  <c r="J274" i="2"/>
  <c r="J173" i="2"/>
  <c r="BK108" i="4"/>
  <c r="J177" i="3"/>
  <c r="J91" i="5"/>
  <c r="BK177" i="3"/>
  <c r="BK240" i="2"/>
  <c r="J162" i="2"/>
  <c r="BK185" i="4"/>
  <c r="J171" i="4"/>
  <c r="BK148" i="4"/>
  <c r="J108" i="4"/>
  <c r="J95" i="4"/>
  <c r="BK88" i="4"/>
  <c r="J206" i="4"/>
  <c r="J311" i="2"/>
  <c r="BK95" i="3"/>
  <c r="J88" i="3"/>
  <c r="BK189" i="4"/>
  <c r="BK287" i="2"/>
  <c r="BK173" i="3"/>
  <c r="J320" i="2"/>
  <c r="BK100" i="4"/>
  <c r="J104" i="5"/>
  <c r="J87" i="5"/>
  <c r="BK88" i="3"/>
  <c r="J125" i="2"/>
  <c r="J211" i="3"/>
  <c r="BK171" i="4"/>
  <c r="BK157" i="4"/>
  <c r="J123" i="4"/>
  <c r="BK125" i="5"/>
  <c r="J125" i="3"/>
  <c r="J215" i="2"/>
  <c r="J218" i="3"/>
  <c r="J104" i="3"/>
  <c r="BK280" i="2"/>
  <c r="BK190" i="2"/>
  <c r="BK227" i="2"/>
  <c r="J342" i="2"/>
  <c r="BK318" i="2"/>
  <c r="BK198" i="3"/>
  <c r="BK147" i="2"/>
  <c r="BK161" i="3"/>
  <c r="BK307" i="2"/>
  <c r="J127" i="4"/>
  <c r="BK212" i="2"/>
  <c r="J180" i="3"/>
  <c r="J368" i="2"/>
  <c r="J268" i="2"/>
  <c r="J240" i="2"/>
  <c r="J376" i="2"/>
  <c r="J202" i="3"/>
  <c r="J164" i="3"/>
  <c r="BK342" i="2"/>
  <c r="BK136" i="2"/>
  <c r="J155" i="3"/>
  <c r="BK284" i="2"/>
  <c r="J144" i="2"/>
  <c r="BK87" i="5"/>
  <c r="J167" i="3"/>
  <c r="J244" i="2"/>
  <c r="BK209" i="4"/>
  <c r="BK125" i="2"/>
  <c r="BK161" i="4"/>
  <c r="BK137" i="4"/>
  <c r="J226" i="3"/>
  <c r="BK119" i="4"/>
  <c r="BK167" i="3"/>
  <c r="BK224" i="2"/>
  <c r="J223" i="3"/>
  <c r="J280" i="2"/>
  <c r="J177" i="2"/>
  <c r="BK123" i="4"/>
  <c r="J198" i="4"/>
  <c r="BK315" i="2"/>
  <c r="BK151" i="3"/>
  <c r="J296" i="2"/>
  <c r="J113" i="3"/>
  <c r="J101" i="2"/>
  <c r="BK262" i="2"/>
  <c r="J89" i="2"/>
  <c r="BK368" i="2"/>
  <c r="J231" i="2"/>
  <c r="BK226" i="3"/>
  <c r="J99" i="5"/>
  <c r="J187" i="3"/>
  <c r="J100" i="3"/>
  <c r="BK208" i="2"/>
  <c r="J334" i="2"/>
  <c r="J189" i="4"/>
  <c r="J161" i="4"/>
  <c r="BK127" i="4"/>
  <c r="J136" i="2"/>
  <c r="BK170" i="3"/>
  <c r="BK253" i="2"/>
  <c r="BK271" i="2"/>
  <c r="J120" i="2"/>
  <c r="J206" i="3"/>
  <c r="J173" i="3"/>
  <c r="J100" i="4"/>
  <c r="BK354" i="2"/>
  <c r="BK147" i="3"/>
  <c r="BK116" i="5"/>
  <c r="J258" i="2"/>
  <c r="J125" i="5"/>
  <c r="J133" i="3"/>
  <c r="BK120" i="2"/>
  <c r="BK234" i="2"/>
  <c r="J131" i="4"/>
  <c r="J153" i="2"/>
  <c r="J349" i="2"/>
  <c r="BK138" i="3"/>
  <c r="J105" i="2"/>
  <c r="BK324" i="2"/>
  <c r="BK349" i="2"/>
  <c r="J354" i="2"/>
  <c r="J221" i="2"/>
  <c r="BK320" i="2"/>
  <c r="J262" i="2"/>
  <c r="BK108" i="5"/>
  <c r="J227" i="2"/>
  <c r="J201" i="2"/>
  <c r="BK105" i="2"/>
  <c r="J178" i="4"/>
  <c r="BK168" i="4"/>
  <c r="BK143" i="4"/>
  <c r="J315" i="2"/>
  <c r="BK296" i="2"/>
  <c r="J208" i="2"/>
  <c r="J116" i="5"/>
  <c r="J161" i="3"/>
  <c r="BK258" i="2"/>
  <c r="BK116" i="4"/>
  <c r="J299" i="2"/>
  <c r="BK112" i="5"/>
  <c r="BK99" i="5"/>
  <c r="J147" i="2"/>
  <c r="BK206" i="3"/>
  <c r="BK178" i="4"/>
  <c r="J157" i="4"/>
  <c r="J198" i="3"/>
  <c r="BK311" i="2"/>
  <c r="BK268" i="2"/>
  <c r="J111" i="2"/>
  <c r="BK95" i="4"/>
  <c r="J113" i="4"/>
  <c r="BK345" i="2"/>
  <c r="J117" i="3"/>
  <c r="BK328" i="2"/>
  <c r="BK193" i="4"/>
  <c r="J147" i="3"/>
  <c r="J237" i="2"/>
  <c r="J212" i="2"/>
  <c r="BK206" i="4"/>
  <c r="J318" i="2"/>
  <c r="BK121" i="5"/>
  <c r="J150" i="2"/>
  <c r="BK376" i="2"/>
  <c r="BK202" i="3"/>
  <c r="BK128" i="2"/>
  <c r="BK274" i="2"/>
  <c r="BK218" i="3"/>
  <c r="BK191" i="3"/>
  <c r="BK338" i="2"/>
  <c r="BK133" i="3"/>
  <c r="J234" i="2"/>
  <c r="J108" i="5"/>
  <c r="J95" i="5"/>
  <c r="BK89" i="2"/>
  <c r="BK140" i="2"/>
  <c r="BK182" i="4"/>
  <c r="BK165" i="4"/>
  <c r="BK131" i="4"/>
  <c r="BK201" i="2"/>
  <c r="J191" i="3"/>
  <c r="J95" i="2"/>
  <c r="J345" i="2"/>
  <c r="BK221" i="2"/>
  <c r="J109" i="3"/>
  <c r="J140" i="2"/>
  <c r="BK91" i="5"/>
  <c r="BK109" i="3"/>
  <c r="BK173" i="2"/>
  <c r="J185" i="4"/>
  <c r="J194" i="3"/>
  <c r="AS54" i="1"/>
  <c r="J307" i="2"/>
  <c r="J338" i="2"/>
  <c r="BK125" i="3"/>
  <c r="BK223" i="3"/>
  <c r="BK117" i="3"/>
  <c r="BK334" i="2"/>
  <c r="J224" i="2"/>
  <c r="BK215" i="2"/>
  <c r="J138" i="3"/>
  <c r="J128" i="2"/>
  <c r="J151" i="3"/>
  <c r="J121" i="5"/>
  <c r="J182" i="4"/>
  <c r="J168" i="4"/>
  <c r="J143" i="4"/>
  <c r="BK111" i="2"/>
  <c r="BK299" i="2"/>
  <c r="BK150" i="2"/>
  <c r="J137" i="4"/>
  <c r="BK277" i="2"/>
  <c r="J324" i="2"/>
  <c r="BK361" i="2"/>
  <c r="BK153" i="2"/>
  <c r="BK162" i="2"/>
  <c r="BK194" i="3"/>
  <c r="J271" i="2"/>
  <c r="BK211" i="3"/>
  <c r="J119" i="4"/>
  <c r="BK169" i="2"/>
  <c r="J328" i="2"/>
  <c r="J170" i="3"/>
  <c r="BK231" i="2"/>
  <c r="BK180" i="3"/>
  <c r="J253" i="2"/>
  <c r="BK95" i="2"/>
  <c r="T120" i="5" l="1"/>
  <c r="P122" i="4"/>
  <c r="R111" i="5"/>
  <c r="BK161" i="2"/>
  <c r="J161" i="2" s="1"/>
  <c r="J62" i="2" s="1"/>
  <c r="BK230" i="2"/>
  <c r="J230" i="2"/>
  <c r="J63" i="2"/>
  <c r="R353" i="2"/>
  <c r="T87" i="3"/>
  <c r="P108" i="3"/>
  <c r="T108" i="3"/>
  <c r="P210" i="3"/>
  <c r="BK222" i="3"/>
  <c r="J222" i="3"/>
  <c r="J65" i="3" s="1"/>
  <c r="BK87" i="4"/>
  <c r="J87" i="4"/>
  <c r="J61" i="4"/>
  <c r="BK122" i="4"/>
  <c r="J122" i="4" s="1"/>
  <c r="J62" i="4" s="1"/>
  <c r="T122" i="4"/>
  <c r="P147" i="4"/>
  <c r="P86" i="4" s="1"/>
  <c r="P85" i="4" s="1"/>
  <c r="AU57" i="1" s="1"/>
  <c r="R147" i="4"/>
  <c r="T147" i="4"/>
  <c r="BK205" i="4"/>
  <c r="J205" i="4"/>
  <c r="J65" i="4"/>
  <c r="P205" i="4"/>
  <c r="R205" i="4"/>
  <c r="T205" i="4"/>
  <c r="P111" i="5"/>
  <c r="R87" i="3"/>
  <c r="BK137" i="3"/>
  <c r="J137" i="3"/>
  <c r="J63" i="3" s="1"/>
  <c r="T210" i="3"/>
  <c r="R87" i="4"/>
  <c r="R122" i="4"/>
  <c r="T111" i="5"/>
  <c r="P87" i="3"/>
  <c r="T137" i="3"/>
  <c r="R210" i="3"/>
  <c r="R86" i="5"/>
  <c r="BK120" i="5"/>
  <c r="J120" i="5"/>
  <c r="J64" i="5" s="1"/>
  <c r="R243" i="2"/>
  <c r="T372" i="2"/>
  <c r="T86" i="5"/>
  <c r="BK243" i="2"/>
  <c r="J243" i="2" s="1"/>
  <c r="J64" i="2" s="1"/>
  <c r="BK372" i="2"/>
  <c r="J372" i="2"/>
  <c r="J66" i="2"/>
  <c r="BK108" i="3"/>
  <c r="J108" i="3"/>
  <c r="J62" i="3"/>
  <c r="R108" i="3"/>
  <c r="BK210" i="3"/>
  <c r="J210" i="3"/>
  <c r="J64" i="3" s="1"/>
  <c r="P222" i="3"/>
  <c r="P120" i="5"/>
  <c r="P88" i="2"/>
  <c r="P161" i="2"/>
  <c r="P230" i="2"/>
  <c r="P353" i="2"/>
  <c r="T87" i="4"/>
  <c r="T86" i="4"/>
  <c r="T85" i="4"/>
  <c r="BK103" i="5"/>
  <c r="J103" i="5"/>
  <c r="J62" i="5"/>
  <c r="BK88" i="2"/>
  <c r="BK87" i="2"/>
  <c r="J87" i="2"/>
  <c r="J60" i="2" s="1"/>
  <c r="BK111" i="5"/>
  <c r="J111" i="5" s="1"/>
  <c r="J63" i="5" s="1"/>
  <c r="P103" i="5"/>
  <c r="R88" i="2"/>
  <c r="R161" i="2"/>
  <c r="R230" i="2"/>
  <c r="BK353" i="2"/>
  <c r="J353" i="2"/>
  <c r="J65" i="2" s="1"/>
  <c r="BK86" i="5"/>
  <c r="J86" i="5"/>
  <c r="J61" i="5"/>
  <c r="T243" i="2"/>
  <c r="R372" i="2"/>
  <c r="P87" i="4"/>
  <c r="BK147" i="4"/>
  <c r="J147" i="4" s="1"/>
  <c r="J63" i="4" s="1"/>
  <c r="P86" i="5"/>
  <c r="P85" i="5"/>
  <c r="P84" i="5"/>
  <c r="AU58" i="1" s="1"/>
  <c r="T88" i="2"/>
  <c r="T161" i="2"/>
  <c r="T230" i="2"/>
  <c r="T353" i="2"/>
  <c r="BK87" i="3"/>
  <c r="J87" i="3" s="1"/>
  <c r="J61" i="3" s="1"/>
  <c r="P137" i="3"/>
  <c r="R222" i="3"/>
  <c r="T103" i="5"/>
  <c r="P243" i="2"/>
  <c r="P372" i="2"/>
  <c r="R103" i="5"/>
  <c r="R137" i="3"/>
  <c r="T222" i="3"/>
  <c r="R120" i="5"/>
  <c r="BE101" i="2"/>
  <c r="BE136" i="2"/>
  <c r="BE140" i="2"/>
  <c r="BE190" i="2"/>
  <c r="BE262" i="2"/>
  <c r="BE284" i="2"/>
  <c r="BE324" i="2"/>
  <c r="BE167" i="3"/>
  <c r="BE191" i="3"/>
  <c r="BE226" i="3"/>
  <c r="BE125" i="5"/>
  <c r="J82" i="2"/>
  <c r="BE105" i="2"/>
  <c r="BE111" i="2"/>
  <c r="BE120" i="2"/>
  <c r="BE177" i="2"/>
  <c r="BE201" i="2"/>
  <c r="BE240" i="2"/>
  <c r="BE287" i="2"/>
  <c r="BE299" i="2"/>
  <c r="BE128" i="2"/>
  <c r="BE153" i="2"/>
  <c r="BE227" i="2"/>
  <c r="BE237" i="2"/>
  <c r="BE334" i="2"/>
  <c r="E75" i="3"/>
  <c r="BE104" i="3"/>
  <c r="BE109" i="3"/>
  <c r="BE161" i="3"/>
  <c r="BE173" i="3"/>
  <c r="J79" i="4"/>
  <c r="BE88" i="4"/>
  <c r="BE108" i="4"/>
  <c r="BE116" i="4"/>
  <c r="BE123" i="4"/>
  <c r="BK197" i="4"/>
  <c r="J197" i="4"/>
  <c r="J64" i="4" s="1"/>
  <c r="E48" i="5"/>
  <c r="J52" i="5"/>
  <c r="J54" i="5"/>
  <c r="F55" i="2"/>
  <c r="BE95" i="2"/>
  <c r="BE144" i="2"/>
  <c r="BE173" i="2"/>
  <c r="BE215" i="2"/>
  <c r="BE268" i="2"/>
  <c r="BE315" i="2"/>
  <c r="E48" i="4"/>
  <c r="J54" i="4"/>
  <c r="BE100" i="4"/>
  <c r="BE113" i="4"/>
  <c r="BE127" i="4"/>
  <c r="BE131" i="4"/>
  <c r="BE137" i="4"/>
  <c r="BE143" i="4"/>
  <c r="BE148" i="4"/>
  <c r="BE157" i="4"/>
  <c r="BE161" i="4"/>
  <c r="BE165" i="4"/>
  <c r="BE168" i="4"/>
  <c r="BE171" i="4"/>
  <c r="BE174" i="4"/>
  <c r="BE178" i="4"/>
  <c r="BE182" i="4"/>
  <c r="BE185" i="4"/>
  <c r="BE212" i="2"/>
  <c r="BE224" i="2"/>
  <c r="BE231" i="2"/>
  <c r="BE280" i="2"/>
  <c r="BE296" i="2"/>
  <c r="BE311" i="2"/>
  <c r="BE320" i="2"/>
  <c r="BE133" i="3"/>
  <c r="BE138" i="3"/>
  <c r="BE218" i="3"/>
  <c r="F82" i="4"/>
  <c r="BE169" i="2"/>
  <c r="BE221" i="2"/>
  <c r="BE277" i="2"/>
  <c r="BE202" i="3"/>
  <c r="BE211" i="3"/>
  <c r="BE218" i="2"/>
  <c r="BE234" i="2"/>
  <c r="BE331" i="2"/>
  <c r="BE198" i="4"/>
  <c r="BE209" i="4"/>
  <c r="F55" i="5"/>
  <c r="BE87" i="5"/>
  <c r="BE91" i="5"/>
  <c r="BE95" i="5"/>
  <c r="BE99" i="5"/>
  <c r="BE104" i="5"/>
  <c r="BE108" i="5"/>
  <c r="BE112" i="5"/>
  <c r="E76" i="2"/>
  <c r="BE125" i="2"/>
  <c r="F82" i="3"/>
  <c r="BE95" i="3"/>
  <c r="BE147" i="3"/>
  <c r="BE170" i="3"/>
  <c r="BE162" i="2"/>
  <c r="BE253" i="2"/>
  <c r="BE307" i="2"/>
  <c r="BE328" i="2"/>
  <c r="BE345" i="2"/>
  <c r="BE361" i="2"/>
  <c r="BE373" i="2"/>
  <c r="BE376" i="2"/>
  <c r="BE88" i="3"/>
  <c r="BE117" i="3"/>
  <c r="BE180" i="3"/>
  <c r="BE223" i="3"/>
  <c r="BE116" i="5"/>
  <c r="J52" i="2"/>
  <c r="BE274" i="2"/>
  <c r="BE368" i="2"/>
  <c r="BE206" i="4"/>
  <c r="BE121" i="5"/>
  <c r="BE150" i="2"/>
  <c r="BE342" i="2"/>
  <c r="BE349" i="2"/>
  <c r="BE354" i="2"/>
  <c r="J54" i="3"/>
  <c r="BE100" i="3"/>
  <c r="BE151" i="3"/>
  <c r="BE187" i="3"/>
  <c r="BE198" i="3"/>
  <c r="BE189" i="4"/>
  <c r="BE208" i="2"/>
  <c r="BE244" i="2"/>
  <c r="BE155" i="3"/>
  <c r="BE164" i="3"/>
  <c r="BE177" i="3"/>
  <c r="BE206" i="3"/>
  <c r="BE338" i="2"/>
  <c r="J52" i="3"/>
  <c r="BE95" i="4"/>
  <c r="BE119" i="4"/>
  <c r="BE113" i="3"/>
  <c r="BE125" i="3"/>
  <c r="BE194" i="3"/>
  <c r="BE193" i="4"/>
  <c r="BE89" i="2"/>
  <c r="BE147" i="2"/>
  <c r="BE258" i="2"/>
  <c r="BE271" i="2"/>
  <c r="BE318" i="2"/>
  <c r="F36" i="2"/>
  <c r="BC55" i="1" s="1"/>
  <c r="J34" i="4"/>
  <c r="AW57" i="1" s="1"/>
  <c r="F37" i="5"/>
  <c r="BD58" i="1"/>
  <c r="F34" i="3"/>
  <c r="BA56" i="1" s="1"/>
  <c r="J34" i="5"/>
  <c r="AW58" i="1"/>
  <c r="F35" i="4"/>
  <c r="BB57" i="1" s="1"/>
  <c r="F35" i="3"/>
  <c r="BB56" i="1"/>
  <c r="J34" i="3"/>
  <c r="AW56" i="1"/>
  <c r="F36" i="3"/>
  <c r="BC56" i="1" s="1"/>
  <c r="F36" i="4"/>
  <c r="BC57" i="1" s="1"/>
  <c r="F34" i="4"/>
  <c r="BA57" i="1"/>
  <c r="F37" i="4"/>
  <c r="BD57" i="1" s="1"/>
  <c r="F35" i="2"/>
  <c r="BB55" i="1"/>
  <c r="F37" i="2"/>
  <c r="BD55" i="1" s="1"/>
  <c r="F35" i="5"/>
  <c r="BB58" i="1"/>
  <c r="F37" i="3"/>
  <c r="BD56" i="1"/>
  <c r="J34" i="2"/>
  <c r="AW55" i="1" s="1"/>
  <c r="F34" i="5"/>
  <c r="BA58" i="1" s="1"/>
  <c r="F36" i="5"/>
  <c r="BC58" i="1"/>
  <c r="F34" i="2"/>
  <c r="BA55" i="1" s="1"/>
  <c r="R87" i="2" l="1"/>
  <c r="R86" i="2"/>
  <c r="P87" i="2"/>
  <c r="P86" i="2"/>
  <c r="AU55" i="1"/>
  <c r="R85" i="5"/>
  <c r="R84" i="5"/>
  <c r="T87" i="2"/>
  <c r="T86" i="2"/>
  <c r="T86" i="3"/>
  <c r="T85" i="3" s="1"/>
  <c r="R86" i="3"/>
  <c r="R85" i="3" s="1"/>
  <c r="T85" i="5"/>
  <c r="T84" i="5" s="1"/>
  <c r="P86" i="3"/>
  <c r="P85" i="3" s="1"/>
  <c r="AU56" i="1" s="1"/>
  <c r="R86" i="4"/>
  <c r="R85" i="4"/>
  <c r="BK85" i="5"/>
  <c r="J85" i="5"/>
  <c r="J60" i="5"/>
  <c r="BK86" i="4"/>
  <c r="J86" i="4"/>
  <c r="J60" i="4"/>
  <c r="J88" i="2"/>
  <c r="J61" i="2"/>
  <c r="BK86" i="2"/>
  <c r="J86" i="2"/>
  <c r="J59" i="2"/>
  <c r="BK86" i="3"/>
  <c r="J86" i="3" s="1"/>
  <c r="J60" i="3" s="1"/>
  <c r="J33" i="2"/>
  <c r="AV55" i="1" s="1"/>
  <c r="AT55" i="1" s="1"/>
  <c r="J33" i="3"/>
  <c r="AV56" i="1" s="1"/>
  <c r="AT56" i="1" s="1"/>
  <c r="F33" i="5"/>
  <c r="AZ58" i="1" s="1"/>
  <c r="BA54" i="1"/>
  <c r="W30" i="1"/>
  <c r="BB54" i="1"/>
  <c r="W31" i="1"/>
  <c r="F33" i="3"/>
  <c r="AZ56" i="1" s="1"/>
  <c r="BD54" i="1"/>
  <c r="W33" i="1"/>
  <c r="F33" i="4"/>
  <c r="AZ57" i="1" s="1"/>
  <c r="F33" i="2"/>
  <c r="AZ55" i="1" s="1"/>
  <c r="J33" i="5"/>
  <c r="AV58" i="1"/>
  <c r="AT58" i="1"/>
  <c r="BC54" i="1"/>
  <c r="W32" i="1"/>
  <c r="J33" i="4"/>
  <c r="AV57" i="1" s="1"/>
  <c r="AT57" i="1" s="1"/>
  <c r="BK84" i="5" l="1"/>
  <c r="J84" i="5"/>
  <c r="J59" i="5"/>
  <c r="BK85" i="4"/>
  <c r="J85" i="4"/>
  <c r="J59" i="4"/>
  <c r="BK85" i="3"/>
  <c r="J85" i="3"/>
  <c r="AZ54" i="1"/>
  <c r="W29" i="1" s="1"/>
  <c r="J30" i="2"/>
  <c r="AG55" i="1"/>
  <c r="AN55" i="1"/>
  <c r="J30" i="3"/>
  <c r="AG56" i="1"/>
  <c r="AN56" i="1"/>
  <c r="AU54" i="1"/>
  <c r="AX54" i="1"/>
  <c r="AY54" i="1"/>
  <c r="AW54" i="1"/>
  <c r="AK30" i="1"/>
  <c r="J39" i="2" l="1"/>
  <c r="J59" i="3"/>
  <c r="J39" i="3"/>
  <c r="J30" i="5"/>
  <c r="AG58" i="1"/>
  <c r="AN58" i="1"/>
  <c r="AV54" i="1"/>
  <c r="AK29" i="1"/>
  <c r="J30" i="4"/>
  <c r="AG57" i="1"/>
  <c r="AN57" i="1"/>
  <c r="J39" i="4" l="1"/>
  <c r="J39" i="5"/>
  <c r="AG54" i="1"/>
  <c r="AK26" i="1"/>
  <c r="AK35" i="1"/>
  <c r="AT54" i="1"/>
  <c r="AN54" i="1" l="1"/>
</calcChain>
</file>

<file path=xl/sharedStrings.xml><?xml version="1.0" encoding="utf-8"?>
<sst xmlns="http://schemas.openxmlformats.org/spreadsheetml/2006/main" count="5674" uniqueCount="895">
  <si>
    <t>Export Komplet</t>
  </si>
  <si>
    <t>VZ</t>
  </si>
  <si>
    <t>2.0</t>
  </si>
  <si>
    <t>ZAMOK</t>
  </si>
  <si>
    <t>False</t>
  </si>
  <si>
    <t>{9cbb0fe8-61de-4ae9-88fd-27881eadc3ab}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</si>
  <si>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</si>
  <si>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</si>
  <si>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</si>
  <si>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</si>
  <si>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</si>
  <si>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</si>
  <si>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</si>
  <si>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</si>
  <si>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RO-Stahlavska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</si>
  <si>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</si>
  <si>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</si>
  <si>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II/183 Rokycany ul. Šťáhlavská, oprava</t>
  </si>
  <si>
    <t>KSO:</t>
  </si>
  <si>
    <t/>
  </si>
  <si>
    <t>CC-CZ:</t>
  </si>
  <si>
    <t>Místo:</t>
  </si>
  <si>
    <t xml:space="preserve"> </t>
  </si>
  <si>
    <t>Datum:</t>
  </si>
  <si>
    <t>6. 5. 2025</t>
  </si>
  <si>
    <t>Zadavatel:</t>
  </si>
  <si>
    <t>IČ:</t>
  </si>
  <si>
    <t>SÚSPK</t>
  </si>
  <si>
    <t>DIČ:</t>
  </si>
  <si>
    <t>Účastník:</t>
  </si>
  <si>
    <t>Vyplň údaj</t>
  </si>
  <si>
    <t>Projektant:</t>
  </si>
  <si>
    <t>True</t>
  </si>
  <si>
    <t>Zpracovatel:</t>
  </si>
  <si>
    <t>Zítek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</si>
  <si>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</si>
  <si>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</si>
  <si>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</si>
  <si>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</si>
  <si>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</si>
  <si>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</si>
  <si>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</si>
  <si>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</si>
  <si>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</si>
  <si>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</si>
  <si>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</si>
  <si>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</si>
  <si>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</si>
  <si>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</si>
  <si>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</si>
  <si>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</si>
  <si>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</si>
  <si>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</si>
  <si>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</si>
  <si>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</si>
  <si>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</si>
  <si>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</si>
  <si>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</si>
  <si>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</si>
  <si>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</si>
  <si>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</si>
  <si>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</si>
  <si>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</si>
  <si>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</si>
  <si>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</si>
  <si>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</si>
  <si>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</si>
  <si>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</si>
  <si>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</si>
  <si>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</si>
  <si>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</si>
  <si>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</si>
  <si>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</si>
  <si>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</si>
  <si>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</si>
  <si>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</si>
  <si>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</si>
  <si>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1. ÚSEK</t>
  </si>
  <si>
    <t>STA</t>
  </si>
  <si>
    <t>{600d6b7e-8c05-424c-bf17-dcded7b7839d}</t>
  </si>
  <si>
    <t>2</t>
  </si>
  <si>
    <t>OKRUŽNÍ KŘIŽOVATKA</t>
  </si>
  <si>
    <t>{e2484e1e-2e51-4ae4-a7d5-9e36f14fe7c3}</t>
  </si>
  <si>
    <t>3</t>
  </si>
  <si>
    <t>2. ÚSEK</t>
  </si>
  <si>
    <t>{951f726f-7237-45a9-af6c-ee2165de6209}</t>
  </si>
  <si>
    <t>VRN</t>
  </si>
  <si>
    <t>Vedlejší rozpočtové náklady</t>
  </si>
  <si>
    <t>{85b0ab57-9739-4492-9ca7-839052514427}</t>
  </si>
  <si>
    <t>KRYCÍ LIST SOUPISU PRACÍ</t>
  </si>
  <si>
    <t>Objekt:</t>
  </si>
  <si>
    <t>1 - 1. ÚSEK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</si>
  <si>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</si>
  <si>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</si>
  <si>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</si>
  <si>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</si>
  <si>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</si>
  <si>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</si>
  <si>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</si>
  <si>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</si>
  <si>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</si>
  <si>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</si>
  <si>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</si>
  <si>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</si>
  <si>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</si>
  <si>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</si>
  <si>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</si>
  <si>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</si>
  <si>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</si>
  <si>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</si>
  <si>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</si>
  <si>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</si>
  <si>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</si>
  <si>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</si>
  <si>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</si>
  <si>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</si>
  <si>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</si>
  <si>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</si>
  <si>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</si>
  <si>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</si>
  <si>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</si>
  <si>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</si>
  <si>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</si>
  <si>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</si>
  <si>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</si>
  <si>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1046924062</t>
  </si>
  <si>
    <t>PP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</si>
  <si>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</si>
  <si>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Online PSC</t>
  </si>
  <si>
    <t>https://podminky.urs.cz/item/CS_URS_2025_01/113106123</t>
  </si>
  <si>
    <t>P</t>
  </si>
  <si>
    <t>Poznámka k položce:_x000D_
betonová dlažba bude zpětně položena po výškové úpravě obrubníků</t>
  </si>
  <si>
    <t>VV</t>
  </si>
  <si>
    <t>chodník</t>
  </si>
  <si>
    <t>5</t>
  </si>
  <si>
    <t>113106171</t>
  </si>
  <si>
    <t>Rozebrání dlažeb vozovek ze zámkové dlažby s ložem z kameniva ručně</t>
  </si>
  <si>
    <t>1592741841</t>
  </si>
  <si>
    <t>Rozebrání dlažeb vozovek a ploch s přemístěním hmot na skládku na vzdálenost do 3 m nebo s naložením na dopravní prostředek, s jakoukoliv výplní spár ručně ze zámkové dlažby s ložem z kameniva</t>
  </si>
  <si>
    <t>https://podminky.urs.cz/item/CS_URS_2025_01/113106171</t>
  </si>
  <si>
    <t>Poznámka k položce:_x000D_
"Poznámka k položce:_x000D_
plocha určena graficky v AutoCadu_x000D_
betonová dlažba bude zpětně položena po výškové úpravě obrubníků</t>
  </si>
  <si>
    <t>vjezdy</t>
  </si>
  <si>
    <t>167</t>
  </si>
  <si>
    <t>113107142</t>
  </si>
  <si>
    <t>Odstranění podkladu živičného tl přes 50 do 100 mm ručně</t>
  </si>
  <si>
    <t>-1318064902</t>
  </si>
  <si>
    <t>Odstranění podkladů nebo krytů ručně s přemístěním hmot na skládku na vzdálenost do 3 m nebo s naložením na dopravní prostředek živičných, o tl. vrstvy přes 50 do 100 mm</t>
  </si>
  <si>
    <t>https://podminky.urs.cz/item/CS_URS_2025_01/113107142</t>
  </si>
  <si>
    <t>Poznámka k položce:_x000D_
"Poznámka k položce:_x000D_
nutné ruční odstranění (vybourání) živičného krytu kolem překážek, po frézování""_x000D_
- živičná drť odprodána zhotoviteli - viz zadávací podmínky"</t>
  </si>
  <si>
    <t>113107342</t>
  </si>
  <si>
    <t>Odstranění podkladu živičného tl přes 50 do 100 mm strojně pl do 50 m2</t>
  </si>
  <si>
    <t>-1095892719</t>
  </si>
  <si>
    <t>Odstranění podkladů nebo krytů strojně plochy jednotlivě do 50 m2 s přemístěním hmot na skládku na vzdálenost do 3 m nebo s naložením na dopravní prostředek živičných, o tl. vrstvy přes 50 do 100 mm</t>
  </si>
  <si>
    <t>https://podminky.urs.cz/item/CS_URS_2025_01/113107342</t>
  </si>
  <si>
    <t>Poznámka k položce:_x000D_
plocha určena graficky v AutoCadu_x000D_
- frézovaná drť odprodána zhotoviteli - viz zadávací podmínky"</t>
  </si>
  <si>
    <t>lokální opravy - cca 10%</t>
  </si>
  <si>
    <t>0,1*(806+5840)</t>
  </si>
  <si>
    <t>113154523</t>
  </si>
  <si>
    <t>Frézování živičného krytu tl 50 mm pruh š přes 0,5 m pl do 500 m2</t>
  </si>
  <si>
    <t>148688056</t>
  </si>
  <si>
    <t>Frézování živičného podkladu nebo krytu s naložením hmot na dopravní prostředek plochy do 500 m2 pruhu šířky přes 0,5 m, tloušťky vrstvy 50 mm</t>
  </si>
  <si>
    <t>https://podminky.urs.cz/item/CS_URS_2025_01/113154523</t>
  </si>
  <si>
    <t>Poznámka k položce:_x000D_
"Poznámka k položce:_x000D_
plocha určena graficky v AutoCadu_x000D_
- frézovaná drť odprodána zhotoviteli - viz zadávací podmínky"</t>
  </si>
  <si>
    <t>napojení MK</t>
  </si>
  <si>
    <t>31+47+69+52+62</t>
  </si>
  <si>
    <t>odstavný pruh</t>
  </si>
  <si>
    <t>738+839</t>
  </si>
  <si>
    <t>Součet</t>
  </si>
  <si>
    <t>6</t>
  </si>
  <si>
    <t>113154548</t>
  </si>
  <si>
    <t>Frézování živičného krytu tl 100 mm pruh š přes 1 m pl přes 500 do 2000 m2</t>
  </si>
  <si>
    <t>816546429</t>
  </si>
  <si>
    <t>Frézování živičného podkladu nebo krytu s naložením hmot na dopravní prostředek plochy přes 500 do 2 000 m2 pruhu šířky přes 1 m, tloušťky vrstvy 100 mm</t>
  </si>
  <si>
    <t>https://podminky.urs.cz/item/CS_URS_2025_01/113154548</t>
  </si>
  <si>
    <t>806+5840</t>
  </si>
  <si>
    <t>7</t>
  </si>
  <si>
    <t>113154590</t>
  </si>
  <si>
    <t>Příplatek za každých dalších 10 mm</t>
  </si>
  <si>
    <t>1339962334</t>
  </si>
  <si>
    <t>Frézování živičného podkladu nebo krytu s naložením hmot na dopravní prostředek Příplatek za každých dalších 10 mm</t>
  </si>
  <si>
    <t>https://podminky.urs.cz/item/CS_URS_2025_01/113154590</t>
  </si>
  <si>
    <t>8</t>
  </si>
  <si>
    <t>113202111</t>
  </si>
  <si>
    <t>Vytrhání obrub krajníků obrubníků stojatých</t>
  </si>
  <si>
    <t>m</t>
  </si>
  <si>
    <t>-1912341359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</si>
  <si>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</si>
  <si>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</si>
  <si>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silniční obrubník</t>
  </si>
  <si>
    <t>152+161+409</t>
  </si>
  <si>
    <t>obruba podél vjezdů</t>
  </si>
  <si>
    <t>71</t>
  </si>
  <si>
    <t>9</t>
  </si>
  <si>
    <t>113203111</t>
  </si>
  <si>
    <t>Vytrhání obrub z dlažebních kostek</t>
  </si>
  <si>
    <t>1035455814</t>
  </si>
  <si>
    <t>Vytrhání obrub s vybouráním lože, s přemístěním hmot na skládku na vzdálenost do 3 m nebo s naložením na dopravní prostředek z dlažebních kostek</t>
  </si>
  <si>
    <t>https://podminky.urs.cz/item/CS_URS_2025_01/113203111</t>
  </si>
  <si>
    <t>Poznámka k položce:_x000D_
přídlažba</t>
  </si>
  <si>
    <t>10</t>
  </si>
  <si>
    <t>181351003</t>
  </si>
  <si>
    <t>Rozprostření ornice tl vrstvy do 200 mm pl do 100 m2 v rovině nebo ve svahu do 1:5 strojně</t>
  </si>
  <si>
    <t>1414922645</t>
  </si>
  <si>
    <t>Rozprostření a urovnání ornice v rovině nebo ve svahu sklonu do 1:5 strojně při souvislé ploše do 100 m2, tl. vrstvy do 200 mm</t>
  </si>
  <si>
    <t>https://podminky.urs.cz/item/CS_URS_2025_01/181351003</t>
  </si>
  <si>
    <t>205+245+590</t>
  </si>
  <si>
    <t>11</t>
  </si>
  <si>
    <t>M</t>
  </si>
  <si>
    <t>10364101</t>
  </si>
  <si>
    <t>zemina pro terénní úpravy - ornice</t>
  </si>
  <si>
    <t>t</t>
  </si>
  <si>
    <t>-1204411822</t>
  </si>
  <si>
    <t>1040,000*0,03*1,65</t>
  </si>
  <si>
    <t>181411131</t>
  </si>
  <si>
    <t>Založení parkového trávníku výsevem pl do 1000 m2 v rovině a ve svahu do 1:5</t>
  </si>
  <si>
    <t>-1840998754</t>
  </si>
  <si>
    <t>Založení trávníku na půdě předem připravené plochy do 1000 m2 výsevem včetně utažení parkového v rovině nebo na svahu do 1:5</t>
  </si>
  <si>
    <t>https://podminky.urs.cz/item/CS_URS_2025_01/181411131</t>
  </si>
  <si>
    <t>13</t>
  </si>
  <si>
    <t>00572410</t>
  </si>
  <si>
    <t>osivo směs travní parková</t>
  </si>
  <si>
    <t>kg</t>
  </si>
  <si>
    <t>-668310542</t>
  </si>
  <si>
    <t>0,02*1040</t>
  </si>
  <si>
    <t>14</t>
  </si>
  <si>
    <t>181951112</t>
  </si>
  <si>
    <t>Úprava pláně v hornině třídy těžitelnosti I skupiny 1 až 3 se zhutněním strojně</t>
  </si>
  <si>
    <t>369176695</t>
  </si>
  <si>
    <t>Úprava pláně vyrovnáním výškových rozdílů strojně v hornině třídy těžitelnosti I, skupiny 1 až 3 se zhutněním</t>
  </si>
  <si>
    <t>https://podminky.urs.cz/item/CS_URS_2025_01/181951112</t>
  </si>
  <si>
    <t>chodník+vjezdy</t>
  </si>
  <si>
    <t>5+167</t>
  </si>
  <si>
    <t>Komunikace pozemní</t>
  </si>
  <si>
    <t>15</t>
  </si>
  <si>
    <t>565156111</t>
  </si>
  <si>
    <t>Asfaltový beton vrstva podkladní ACP 22 (obalované kamenivo OKH) tl 70 mm š do 3 m</t>
  </si>
  <si>
    <t>-1894419254</t>
  </si>
  <si>
    <t>Asfaltový beton vrstva podkladní ACP 22 (obalované kamenivo hrubozrnné - OKH) s rozprostřením a zhutněním v pruhu šířky přes 1,5 do 3 m, po zhutnění tl. 70 mm</t>
  </si>
  <si>
    <t>https://podminky.urs.cz/item/CS_URS_2025_01/565156111</t>
  </si>
  <si>
    <t>Poznámka k položce:_x000D_
asfaltová podkladní vrstva ACP 22 S PMB 25/55-60  tl. 70 mm ČSN 73 6121</t>
  </si>
  <si>
    <t>16</t>
  </si>
  <si>
    <t>569931132</t>
  </si>
  <si>
    <t>Zpevnění krajnic asfaltovým recyklátem tl 100 mm</t>
  </si>
  <si>
    <t>1020071619</t>
  </si>
  <si>
    <t>Zpevnění krajnic nebo komunikací pro pěší s rozprostřením a zhutněním, po zhutnění asfaltovým recyklátem tl. 100 mm</t>
  </si>
  <si>
    <t>https://podminky.urs.cz/item/CS_URS_2025_01/569931132</t>
  </si>
  <si>
    <t>144+190</t>
  </si>
  <si>
    <t>17</t>
  </si>
  <si>
    <t>572531122</t>
  </si>
  <si>
    <t>Ošetření trhlin asfaltovou sanační hmotou š přes 20 do 30 mm</t>
  </si>
  <si>
    <t>462036962</t>
  </si>
  <si>
    <t>Vyspravení trhlin dosavadního krytu asfaltovou sanační hmotou ošetření trhlin šířky přes 20 do 30 mm</t>
  </si>
  <si>
    <t>https://podminky.urs.cz/item/CS_URS_2025_01/572531122</t>
  </si>
  <si>
    <t>Poznámka k položce:_x000D_
oprava zbylých trhlin a spár podle TP 115, v případě širokých nebo rozvětvených trhlin s použitím  zálivky s prořezem</t>
  </si>
  <si>
    <t>18</t>
  </si>
  <si>
    <t>573231107</t>
  </si>
  <si>
    <t>Postřik živičný spojovací ze silniční emulze v množství 0,40 kg/m2</t>
  </si>
  <si>
    <t>-1720330094</t>
  </si>
  <si>
    <t>Postřik spojovací PS bez posypu kamenivem ze silniční emulze, v množství 0,40 kg/m2</t>
  </si>
  <si>
    <t>https://podminky.urs.cz/item/CS_URS_2025_01/573231107</t>
  </si>
  <si>
    <t>Poznámka k položce:_x000D_
spojovací postřik PS-CP; 0,35 kg/m2; ČSN 73 6129</t>
  </si>
  <si>
    <t>oprava povrchu</t>
  </si>
  <si>
    <t>2*(806+5840)</t>
  </si>
  <si>
    <t>19</t>
  </si>
  <si>
    <t>576143221</t>
  </si>
  <si>
    <t>Asfaltový koberec mastixový SMA 11 (AKMS) tl 50 mm š přes 3 m</t>
  </si>
  <si>
    <t>1712541688</t>
  </si>
  <si>
    <t>Asfaltový koberec mastixový SMA 11 (AKMS) s rozprostřením a se zhutněním v pruhu šířky přes 3 m, po zhutnění tl. 50 mm</t>
  </si>
  <si>
    <t>https://podminky.urs.cz/item/CS_URS_2025_01/576143221</t>
  </si>
  <si>
    <t>Poznámka k položce:_x000D_
"Poznámka k položce:_x000D_
plocha určena graficky v AutoCadu_x000D_
SMA 11 S PMB 25/55-65     "</t>
  </si>
  <si>
    <t>Šťáhlavská</t>
  </si>
  <si>
    <t>20</t>
  </si>
  <si>
    <t>577155142</t>
  </si>
  <si>
    <t>Asfaltový beton vrstva ložní ACL 16 (ABH) tl 60 mm š přes 3 m z modifikovaného asfaltu</t>
  </si>
  <si>
    <t>-1795066300</t>
  </si>
  <si>
    <t>Asfaltový beton vrstva ložní ACL 16 (ABH) s rozprostřením a zhutněním z modifikovaného asfaltu v pruhu šířky přes 3 m, po zhutnění tl. 60 mm</t>
  </si>
  <si>
    <t>https://podminky.urs.cz/item/CS_URS_2025_01/577155142</t>
  </si>
  <si>
    <t xml:space="preserve">Poznámka k položce:_x000D_
"Poznámka k položce:_x000D_
Asfaltová směs s vysokým modulem tuhosti - VMT 16 PMB 10/40-65"_x000D_
</t>
  </si>
  <si>
    <t>806</t>
  </si>
  <si>
    <t>577186141</t>
  </si>
  <si>
    <t>Asfaltový beton vrstva ložní ACL 22 (ABVH) tl 90 mm š přes 3 m z modifikovaného asfaltu</t>
  </si>
  <si>
    <t>-1081653663</t>
  </si>
  <si>
    <t>Asfaltový beton vrstva ložní ACL 22 (ABVH) s rozprostřením a zhutněním z modifikovaného asfaltu v pruhu šířky přes 3 m, po zhutnění tl. 90 mm</t>
  </si>
  <si>
    <t>https://podminky.urs.cz/item/CS_URS_2025_01/577186141</t>
  </si>
  <si>
    <t>Poznámka k položce:_x000D_
"Poznámka k položce:_x000D_
Asfaltová směs s vysokým modulem tuhosti - VMT 22 PMB 10/40-65"</t>
  </si>
  <si>
    <t>22</t>
  </si>
  <si>
    <t>596211110</t>
  </si>
  <si>
    <t>Kladení zámkové dlažby komunikací pro pěší ručně tl 60 mm skupiny A pl do 50 m2</t>
  </si>
  <si>
    <t>-1544285083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</si>
  <si>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</si>
  <si>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https://podminky.urs.cz/item/CS_URS_2025_01/596211110</t>
  </si>
  <si>
    <t>23</t>
  </si>
  <si>
    <t>59245015</t>
  </si>
  <si>
    <t>dlažba zámková betonová tvaru I 200x165mm tl 60mm přírodní</t>
  </si>
  <si>
    <t>787962332</t>
  </si>
  <si>
    <t>Poznámka k položce:_x000D_
Výměna v případě poškození stáv. dlažby</t>
  </si>
  <si>
    <t>24</t>
  </si>
  <si>
    <t>596212210</t>
  </si>
  <si>
    <t>Kladení zámkové dlažby pozemních komunikací ručně tl 80 mm skupiny A pl do 50 m2</t>
  </si>
  <si>
    <t>-107958967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</si>
  <si>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</si>
  <si>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https://podminky.urs.cz/item/CS_URS_2025_01/596212210</t>
  </si>
  <si>
    <t>25</t>
  </si>
  <si>
    <t>59245013</t>
  </si>
  <si>
    <t>dlažba zámková betonová tvaru I 200x165mm tl 80mm přírodní</t>
  </si>
  <si>
    <t>-517946237</t>
  </si>
  <si>
    <t>26</t>
  </si>
  <si>
    <t>59245006</t>
  </si>
  <si>
    <t>dlažba pro nevidomé betonová 200x100mm tl 60mm barevná</t>
  </si>
  <si>
    <t>1885326244</t>
  </si>
  <si>
    <t>27</t>
  </si>
  <si>
    <t>59245226</t>
  </si>
  <si>
    <t>dlažba pro nevidomé betonová 200x100mm tl 80mm barevná</t>
  </si>
  <si>
    <t>1090286352</t>
  </si>
  <si>
    <t>Trubní vedení</t>
  </si>
  <si>
    <t>28</t>
  </si>
  <si>
    <t>899132121</t>
  </si>
  <si>
    <t>Výměna (výšková úprava) poklopu kanalizačního pevného s ošetřením podkladu hloubky do 25 cm</t>
  </si>
  <si>
    <t>kus</t>
  </si>
  <si>
    <t>1912294203</t>
  </si>
  <si>
    <t>Výměna (výšková úprava) poklopu kanalizačního s rámem pevným s ošetřením podkladních vrstev hloubky do 25 cm</t>
  </si>
  <si>
    <t>https://podminky.urs.cz/item/CS_URS_2025_01/899132121</t>
  </si>
  <si>
    <t>29</t>
  </si>
  <si>
    <t>899132212</t>
  </si>
  <si>
    <t>Výměna (výšková úprava) poklopu vodovodního samonivelačního nebo pevného šoupátkového</t>
  </si>
  <si>
    <t>-1110274491</t>
  </si>
  <si>
    <t>https://podminky.urs.cz/item/CS_URS_2025_01/899132212</t>
  </si>
  <si>
    <t>30</t>
  </si>
  <si>
    <t>899133211</t>
  </si>
  <si>
    <t>Výměna (výšková úprava) vtokové mříže uliční vpusti s použitím betonových vyrovnávacích prvků</t>
  </si>
  <si>
    <t>-545479618</t>
  </si>
  <si>
    <t>Výměna (výšková úprava) vtokové mříže uliční vpusti na betonové skruži s použitím betonových vyrovnávacích prvků</t>
  </si>
  <si>
    <t>https://podminky.urs.cz/item/CS_URS_2025_01/899133211</t>
  </si>
  <si>
    <t>31</t>
  </si>
  <si>
    <t>59224481</t>
  </si>
  <si>
    <t>mříž vtoková s rámem pro uliční vpusť 500x500, zatížení 40 tun</t>
  </si>
  <si>
    <t>422158701</t>
  </si>
  <si>
    <t>Poznámka k položce:_x000D_
použít v případě výměny poničené mříže - předpokládané množství</t>
  </si>
  <si>
    <t>Ostatní konstrukce a práce, bourání</t>
  </si>
  <si>
    <t>32</t>
  </si>
  <si>
    <t>915111111</t>
  </si>
  <si>
    <t>Vodorovné dopravní značení dělící čáry souvislé š 125 mm základní bílá barva</t>
  </si>
  <si>
    <t>-674518811</t>
  </si>
  <si>
    <t>Vodorovné dopravní značení stříkané barvou dělící čára šířky 125 mm souvislá bílá základní</t>
  </si>
  <si>
    <t>https://podminky.urs.cz/item/CS_URS_2025_01/915111111</t>
  </si>
  <si>
    <t>Poznámka k položce:_x000D_
délka určena graficky v AutoCadu</t>
  </si>
  <si>
    <t>V4</t>
  </si>
  <si>
    <t>1514</t>
  </si>
  <si>
    <t>obnovení VDZ - měření rychlosti radarem</t>
  </si>
  <si>
    <t>4*2,5</t>
  </si>
  <si>
    <t>33</t>
  </si>
  <si>
    <t>915111121</t>
  </si>
  <si>
    <t>Vodorovné dopravní značení dělící čáry přerušované š 125 mm základní bílá barva</t>
  </si>
  <si>
    <t>-1876413420</t>
  </si>
  <si>
    <t>Vodorovné dopravní značení stříkané barvou dělící čára šířky 125 mm přerušovaná bílá základní</t>
  </si>
  <si>
    <t>https://podminky.urs.cz/item/CS_URS_2025_01/915111121</t>
  </si>
  <si>
    <t>818</t>
  </si>
  <si>
    <t>34</t>
  </si>
  <si>
    <t>915121121</t>
  </si>
  <si>
    <t>Vodorovné dopravní značení vodící čáry přerušované š 250 mm základní bílá barva</t>
  </si>
  <si>
    <t>501102221</t>
  </si>
  <si>
    <t>Vodorovné dopravní značení stříkané barvou vodící čára bílá šířky 250 mm přerušovaná základní</t>
  </si>
  <si>
    <t>https://podminky.urs.cz/item/CS_URS_2025_01/915121121</t>
  </si>
  <si>
    <t>35</t>
  </si>
  <si>
    <t>915131111</t>
  </si>
  <si>
    <t>Vodorovné dopravní značení přechody pro chodce, šipky, symboly základní bílá barva</t>
  </si>
  <si>
    <t>1682174379</t>
  </si>
  <si>
    <t>Vodorovné dopravní značení stříkané barvou přechody pro chodce, šipky, symboly bílé základní</t>
  </si>
  <si>
    <t>https://podminky.urs.cz/item/CS_URS_2025_01/915131111</t>
  </si>
  <si>
    <t>V7</t>
  </si>
  <si>
    <t>16*0,5*3</t>
  </si>
  <si>
    <t>36</t>
  </si>
  <si>
    <t>915211112</t>
  </si>
  <si>
    <t>Vodorovné dopravní značení dělící čáry souvislé š 125 mm retroreflexní bílý plast</t>
  </si>
  <si>
    <t>444404570</t>
  </si>
  <si>
    <t>Vodorovné dopravní značení stříkaným plastem dělící čára šířky 125 mm souvislá bílá retroreflexní</t>
  </si>
  <si>
    <t>https://podminky.urs.cz/item/CS_URS_2025_01/915211112</t>
  </si>
  <si>
    <t>37</t>
  </si>
  <si>
    <t>915211122</t>
  </si>
  <si>
    <t>Vodorovné dopravní značení dělící čáry přerušované š 125 mm retroreflexní bílý plast</t>
  </si>
  <si>
    <t>-279666874</t>
  </si>
  <si>
    <t>Vodorovné dopravní značení stříkaným plastem dělící čára šířky 125 mm přerušovaná bílá retroreflexní</t>
  </si>
  <si>
    <t>https://podminky.urs.cz/item/CS_URS_2025_01/915211122</t>
  </si>
  <si>
    <t>38</t>
  </si>
  <si>
    <t>915221122</t>
  </si>
  <si>
    <t>Vodorovné dopravní značení vodící čáry přerušované š 250 mm retroreflexní bílý plast</t>
  </si>
  <si>
    <t>1305431672</t>
  </si>
  <si>
    <t>Vodorovné dopravní značení stříkaným plastem vodící čára bílá šířky 250 mm přerušovaná retroreflexní</t>
  </si>
  <si>
    <t>https://podminky.urs.cz/item/CS_URS_2025_01/915221122</t>
  </si>
  <si>
    <t>39</t>
  </si>
  <si>
    <t>915231112</t>
  </si>
  <si>
    <t>Vodorovné dopravní značení přechody pro chodce, šipky, symboly retroreflexní bílý plast</t>
  </si>
  <si>
    <t>2130203674</t>
  </si>
  <si>
    <t>Vodorovné dopravní značení stříkaným plastem přechody pro chodce, šipky, symboly nápisy bílé retroreflexní</t>
  </si>
  <si>
    <t>https://podminky.urs.cz/item/CS_URS_2025_01/915231112</t>
  </si>
  <si>
    <t>40</t>
  </si>
  <si>
    <t>915611111</t>
  </si>
  <si>
    <t>Předznačení vodorovného liniového značení</t>
  </si>
  <si>
    <t>858866830</t>
  </si>
  <si>
    <t>Předznačení pro vodorovné značení stříkané barvou nebo prováděné z nátěrových hmot liniové dělicí čáry, vodicí proužky</t>
  </si>
  <si>
    <t>https://podminky.urs.cz/item/CS_URS_2025_01/915611111</t>
  </si>
  <si>
    <t>1524+818+122</t>
  </si>
  <si>
    <t>41</t>
  </si>
  <si>
    <t>915621111</t>
  </si>
  <si>
    <t>Předznačení vodorovného plošného značení</t>
  </si>
  <si>
    <t>-1385668621</t>
  </si>
  <si>
    <t>Předznačení pro vodorovné značení stříkané barvou nebo prováděné z nátěrových hmot plošné šipky, symboly, nápisy</t>
  </si>
  <si>
    <t>https://podminky.urs.cz/item/CS_URS_2025_01/915621111</t>
  </si>
  <si>
    <t>42</t>
  </si>
  <si>
    <t>916111123</t>
  </si>
  <si>
    <t>Osazení obruby z drobných kostek s boční opěrou do lože z betonu prostého</t>
  </si>
  <si>
    <t>-17212038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</si>
  <si>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</si>
  <si>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https://podminky.urs.cz/item/CS_URS_2025_01/916111123</t>
  </si>
  <si>
    <t>Poznámka k položce:_x000D_
Oprava přídlažby po odfrézování + doplnění chybějící přídlažby</t>
  </si>
  <si>
    <t>oprava přídlažby po odfrézování</t>
  </si>
  <si>
    <t>50</t>
  </si>
  <si>
    <t>nově osazená přídlažba</t>
  </si>
  <si>
    <t>43</t>
  </si>
  <si>
    <t>59245020</t>
  </si>
  <si>
    <t>dlažba skladebná betonová 200x100mm tl 80mm přírodní</t>
  </si>
  <si>
    <t>-1816077743</t>
  </si>
  <si>
    <t>0,1*722</t>
  </si>
  <si>
    <t>44</t>
  </si>
  <si>
    <t>916131213</t>
  </si>
  <si>
    <t>Osazení silničního obrubníku betonového stojatého s boční opěrou do lože z betonu prostého</t>
  </si>
  <si>
    <t>277313120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</si>
  <si>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</si>
  <si>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</si>
  <si>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45</t>
  </si>
  <si>
    <t>59217031</t>
  </si>
  <si>
    <t>obrubník silniční betonový 1000x150x250mm</t>
  </si>
  <si>
    <t>-1944100437</t>
  </si>
  <si>
    <t>722-144-46</t>
  </si>
  <si>
    <t>532*1,02 'Přepočtené koeficientem množství</t>
  </si>
  <si>
    <t>46</t>
  </si>
  <si>
    <t>59217029</t>
  </si>
  <si>
    <t>obrubník silniční betonový nájezdový 1000x150x150mm</t>
  </si>
  <si>
    <t>-1326396908</t>
  </si>
  <si>
    <t>6+6+7+7+3+7+6+7+3+5+7+4+6+5+5+5+6+8+3+8+16+8+6</t>
  </si>
  <si>
    <t>144*1,02 'Přepočtené koeficientem množství</t>
  </si>
  <si>
    <t>47</t>
  </si>
  <si>
    <t>59217030</t>
  </si>
  <si>
    <t>obrubník silniční betonový přechodový 1000x150x150-250mm</t>
  </si>
  <si>
    <t>1555498955</t>
  </si>
  <si>
    <t>45,0980392156863*1,02 'Přepočtené koeficientem množství</t>
  </si>
  <si>
    <t>48</t>
  </si>
  <si>
    <t>59217036</t>
  </si>
  <si>
    <t>obrubník parkový betonový 500x80x250mm přírodní</t>
  </si>
  <si>
    <t>-954769230</t>
  </si>
  <si>
    <t>49</t>
  </si>
  <si>
    <t>919721293</t>
  </si>
  <si>
    <t>Geomříž pro vyztužení stávajícího asfaltového povrchu ze skelných vláken s geotextilií 100 kN/m</t>
  </si>
  <si>
    <t>668036509</t>
  </si>
  <si>
    <t>Vyztužení stávajícího asfaltového povrchu geomříží ze skelných vláken s geotextilií, podélná pevnost v tahu 100 kN/m</t>
  </si>
  <si>
    <t>919731122</t>
  </si>
  <si>
    <t>Zarovnání styčné plochy podkladu nebo krytu živičného tl přes 50 do 100 mm</t>
  </si>
  <si>
    <t>-1917511140</t>
  </si>
  <si>
    <t>Zarovnání styčné plochy podkladu nebo krytu podél vybourané části komunikace nebo zpevněné plochy živičné tl. přes 50 do 100 mm</t>
  </si>
  <si>
    <t>https://podminky.urs.cz/item/CS_URS_2025_01/919731122</t>
  </si>
  <si>
    <t>8+8+13+19+8,5+20+21,5+13</t>
  </si>
  <si>
    <t>51</t>
  </si>
  <si>
    <t>919732211</t>
  </si>
  <si>
    <t>Styčná spára napojení nového živičného povrchu na stávající za tepla š 15 mm hl 25 mm s prořezáním</t>
  </si>
  <si>
    <t>-1112174848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</si>
  <si>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</si>
  <si>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</si>
  <si>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52</t>
  </si>
  <si>
    <t>919732221</t>
  </si>
  <si>
    <t>Styčná spára napojení nového živičného povrchu na stávající za tepla š 15 mm hl 25 mm bez prořezání</t>
  </si>
  <si>
    <t>-410662196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</si>
  <si>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</si>
  <si>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https://podminky.urs.cz/item/CS_URS_2025_01/919732221</t>
  </si>
  <si>
    <t>53</t>
  </si>
  <si>
    <t>938908411</t>
  </si>
  <si>
    <t>Čištění vozovek splachováním vodou</t>
  </si>
  <si>
    <t>-1054564806</t>
  </si>
  <si>
    <t>Čištění vozovek splachováním vodou povrchu podkladu nebo krytu živičného, betonového nebo dlážděného</t>
  </si>
  <si>
    <t>https://podminky.urs.cz/item/CS_URS_2025_01/938908411</t>
  </si>
  <si>
    <t>54</t>
  </si>
  <si>
    <t>938909611</t>
  </si>
  <si>
    <t>Odstranění nánosu na krajnicích tl do 100 mm</t>
  </si>
  <si>
    <t>623936655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</si>
  <si>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</si>
  <si>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https://podminky.urs.cz/item/CS_URS_2025_01/938909611</t>
  </si>
  <si>
    <t>0,5*750</t>
  </si>
  <si>
    <t>55</t>
  </si>
  <si>
    <t>979024442</t>
  </si>
  <si>
    <t>Očištění vybouraných obrubníků a krajníků chodníkových</t>
  </si>
  <si>
    <t>-1867195749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</si>
  <si>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chodníkových</t>
  </si>
  <si>
    <t>https://podminky.urs.cz/item/CS_URS_2025_01/979024442</t>
  </si>
  <si>
    <t>56</t>
  </si>
  <si>
    <t>979054451</t>
  </si>
  <si>
    <t>Očištění vybouraných zámkových dlaždic s původním spárováním z kameniva těženého</t>
  </si>
  <si>
    <t>604887451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</si>
  <si>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</si>
  <si>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https://podminky.urs.cz/item/CS_URS_2025_01/979054451</t>
  </si>
  <si>
    <t>167,000+5</t>
  </si>
  <si>
    <t>57</t>
  </si>
  <si>
    <t>979071122</t>
  </si>
  <si>
    <t>Očištění dlažebních kostek drobných s původním spárováním živičnou směsí nebo MC</t>
  </si>
  <si>
    <t>-52728248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</si>
  <si>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živicí nebo cementovou maltou</t>
  </si>
  <si>
    <t>https://podminky.urs.cz/item/CS_URS_2025_01/979071122</t>
  </si>
  <si>
    <t>0,1*50</t>
  </si>
  <si>
    <t>997</t>
  </si>
  <si>
    <t>Doprava suti a vybouraných hmot</t>
  </si>
  <si>
    <t>58</t>
  </si>
  <si>
    <t>997221561R</t>
  </si>
  <si>
    <t>Vodorovná doprava suti do vzdálenosti dle možností zhotovitele se složením včetně případného poplatku za skládku</t>
  </si>
  <si>
    <t>1057619159</t>
  </si>
  <si>
    <t>čištění vozovky</t>
  </si>
  <si>
    <t>66,5</t>
  </si>
  <si>
    <t>čištění krajnic</t>
  </si>
  <si>
    <t>47,2</t>
  </si>
  <si>
    <t>59</t>
  </si>
  <si>
    <t>997221562R</t>
  </si>
  <si>
    <t>Vodorovná doprava suti z kusových materiálů do vzdálenosti dle možností zhotovitele se složením</t>
  </si>
  <si>
    <t>-1466805507</t>
  </si>
  <si>
    <t>Vodorovná doprava suti z kusových materiálů do vzdálenosti dle možností zhotovitele se složením a případného poplatku za skládku</t>
  </si>
  <si>
    <t>dočištění po odfrézování</t>
  </si>
  <si>
    <t>2,2</t>
  </si>
  <si>
    <t>lokální opravy vozovky</t>
  </si>
  <si>
    <t>146,2</t>
  </si>
  <si>
    <t>60</t>
  </si>
  <si>
    <t>997221570R</t>
  </si>
  <si>
    <t>Vodorovná doprava vybouraných hmot do vzdálenosti dle možností zhotovitele se složením a případného poplatku za skládku</t>
  </si>
  <si>
    <t>-1483233670</t>
  </si>
  <si>
    <t>obrubníky+přídlažba</t>
  </si>
  <si>
    <t>162,6+83</t>
  </si>
  <si>
    <t>998</t>
  </si>
  <si>
    <t>Přesun hmot</t>
  </si>
  <si>
    <t>61</t>
  </si>
  <si>
    <t>998225111</t>
  </si>
  <si>
    <t>Přesun hmot pro pozemní komunikace s krytem z kamene, monolitickým betonovým nebo živičným</t>
  </si>
  <si>
    <t>1945567927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</si>
  <si>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</si>
  <si>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</si>
  <si>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62</t>
  </si>
  <si>
    <t>998225191</t>
  </si>
  <si>
    <t>Příplatek k přesunu hmot pro pozemní komunikace s krytem z kamene, živičným, betonovým do 1000 m</t>
  </si>
  <si>
    <t>416990847</t>
  </si>
  <si>
    <t>Přesun hmot pro komunikace s krytem z kameniva, monolitickým betonovým nebo živičným Příplatek k ceně za zvětšený přesun přes vymezenou vodorovnou dopravní vzdálenost do 1000 m</t>
  </si>
  <si>
    <t>https://podminky.urs.cz/item/CS_URS_2025_01/998225191</t>
  </si>
  <si>
    <t>2 - OKRUŽNÍ KŘIŽOVATKA</t>
  </si>
  <si>
    <t>1155195217</t>
  </si>
  <si>
    <t>81</t>
  </si>
  <si>
    <t>996527399</t>
  </si>
  <si>
    <t>1231</t>
  </si>
  <si>
    <t>-705660011</t>
  </si>
  <si>
    <t>4*1231</t>
  </si>
  <si>
    <t>623456264</t>
  </si>
  <si>
    <t>Poznámka k položce:_x000D_
Oprava přídlažby po odfrézování, vybourání stáv. betonového lože, příprava pro znovu položení přídlažby ze stáv. kostek</t>
  </si>
  <si>
    <t>532582450</t>
  </si>
  <si>
    <t>2070014050</t>
  </si>
  <si>
    <t>-278795373</t>
  </si>
  <si>
    <t>2*1231</t>
  </si>
  <si>
    <t>-1329414436</t>
  </si>
  <si>
    <t>-1658348729</t>
  </si>
  <si>
    <t>-597197889</t>
  </si>
  <si>
    <t>162</t>
  </si>
  <si>
    <t>V1a</t>
  </si>
  <si>
    <t>86+66</t>
  </si>
  <si>
    <t>-1358291687</t>
  </si>
  <si>
    <t>-389590258</t>
  </si>
  <si>
    <t>-1835700800</t>
  </si>
  <si>
    <t>8*0,5*3</t>
  </si>
  <si>
    <t>-1749276747</t>
  </si>
  <si>
    <t>631176186</t>
  </si>
  <si>
    <t>-753759736</t>
  </si>
  <si>
    <t>-317075586</t>
  </si>
  <si>
    <t>-377646644</t>
  </si>
  <si>
    <t>314+74+13</t>
  </si>
  <si>
    <t>-1035925277</t>
  </si>
  <si>
    <t>1371159821</t>
  </si>
  <si>
    <t xml:space="preserve">Poznámka k položce:_x000D_
Oprava přídlažby po odfrézování </t>
  </si>
  <si>
    <t>-489632737</t>
  </si>
  <si>
    <t>10,5+9+9+9+9+8</t>
  </si>
  <si>
    <t>-2044741606</t>
  </si>
  <si>
    <t>523091012</t>
  </si>
  <si>
    <t>43,5+12,5</t>
  </si>
  <si>
    <t>-1739744611</t>
  </si>
  <si>
    <t>-1297961990</t>
  </si>
  <si>
    <t>0,5*30</t>
  </si>
  <si>
    <t>1682383483</t>
  </si>
  <si>
    <t>0,1*30</t>
  </si>
  <si>
    <t>1078381947</t>
  </si>
  <si>
    <t>12,3</t>
  </si>
  <si>
    <t>1,9</t>
  </si>
  <si>
    <t>Vodorovná doprava suti z kusových materiálů do vzdálenosti dle možností zhotovitele se složením - vybouraná živice</t>
  </si>
  <si>
    <t>-2147189366</t>
  </si>
  <si>
    <t>vybouraný beton, lože přídlažby</t>
  </si>
  <si>
    <t>3,45</t>
  </si>
  <si>
    <t>393628450</t>
  </si>
  <si>
    <t>-1338959971</t>
  </si>
  <si>
    <t>3 - 2. ÚSEK</t>
  </si>
  <si>
    <t>2032342095</t>
  </si>
  <si>
    <t>-1093829250</t>
  </si>
  <si>
    <t>3143</t>
  </si>
  <si>
    <t>682617462</t>
  </si>
  <si>
    <t>zúžení vozovky - odfrézování podkladních vrstev</t>
  </si>
  <si>
    <t>8*(3143-2627)</t>
  </si>
  <si>
    <t>oprava vozovky</t>
  </si>
  <si>
    <t>2627</t>
  </si>
  <si>
    <t>-1719551163</t>
  </si>
  <si>
    <t>Poznámka k položce:_x000D_
zřízení travnaté "krajnice" po odfrézování původní široké asf. krajnice v úseku km 0,030 -0,180</t>
  </si>
  <si>
    <t>369</t>
  </si>
  <si>
    <t>905780231</t>
  </si>
  <si>
    <t>369*0,15*1,65</t>
  </si>
  <si>
    <t>1925731697</t>
  </si>
  <si>
    <t>729833639</t>
  </si>
  <si>
    <t>0,02*369</t>
  </si>
  <si>
    <t>-647468878</t>
  </si>
  <si>
    <t>449</t>
  </si>
  <si>
    <t>-1219972204</t>
  </si>
  <si>
    <t>-765448805</t>
  </si>
  <si>
    <t>2*2627+23</t>
  </si>
  <si>
    <t>-422259384</t>
  </si>
  <si>
    <t>2627+23</t>
  </si>
  <si>
    <t>-1974563765</t>
  </si>
  <si>
    <t>1438711052</t>
  </si>
  <si>
    <t>609</t>
  </si>
  <si>
    <t>133</t>
  </si>
  <si>
    <t>-801816944</t>
  </si>
  <si>
    <t>1211961470</t>
  </si>
  <si>
    <t>-1503391487</t>
  </si>
  <si>
    <t>1661360871</t>
  </si>
  <si>
    <t>1892984694</t>
  </si>
  <si>
    <t>11103258</t>
  </si>
  <si>
    <t>742+189+13</t>
  </si>
  <si>
    <t>-1951975230</t>
  </si>
  <si>
    <t>8+8,5+8,5</t>
  </si>
  <si>
    <t>-682558658</t>
  </si>
  <si>
    <t>-981118398</t>
  </si>
  <si>
    <t>313</t>
  </si>
  <si>
    <t>1171268930</t>
  </si>
  <si>
    <t>-1581267732</t>
  </si>
  <si>
    <t>0,5*100</t>
  </si>
  <si>
    <t>472145528</t>
  </si>
  <si>
    <t>26,3</t>
  </si>
  <si>
    <t>6,3</t>
  </si>
  <si>
    <t>-680041649</t>
  </si>
  <si>
    <t>1750143174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</si>
  <si>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</si>
  <si>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</si>
  <si>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</si>
  <si>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</si>
  <si>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</si>
  <si>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</si>
  <si>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zeměměřičské a projektové práce</t>
  </si>
  <si>
    <t>012103000</t>
  </si>
  <si>
    <t>Přípravné zeměměřičské práce</t>
  </si>
  <si>
    <t>KPL</t>
  </si>
  <si>
    <t>1024</t>
  </si>
  <si>
    <t>-701182982</t>
  </si>
  <si>
    <t>https://podminky.urs.cz/item/CS_URS_2025_01/012103000</t>
  </si>
  <si>
    <t xml:space="preserve">Poznámka k položce:_x000D_
Vytýčení inženýrských sítí - včetně obnovení vyjádření správců, platí pro celou stavbu pro všechny stavební objekty_x000D_
</t>
  </si>
  <si>
    <t>012303000</t>
  </si>
  <si>
    <t>Zeměměřičské práce při provádění stavby</t>
  </si>
  <si>
    <t>1653035056</t>
  </si>
  <si>
    <t>https://podminky.urs.cz/item/CS_URS_2025_01/012303000</t>
  </si>
  <si>
    <t xml:space="preserve">Poznámka k položce:_x000D_
Geometrické zaměření skutečného provedení stavby zpracované dle SOD_x000D_
</t>
  </si>
  <si>
    <t>013254000</t>
  </si>
  <si>
    <t>Dokumentace skutečného provedení stavby</t>
  </si>
  <si>
    <t>-1248482531</t>
  </si>
  <si>
    <t>https://podminky.urs.cz/item/CS_URS_2025_01/013254000</t>
  </si>
  <si>
    <t xml:space="preserve">Poznámka k položce:_x000D_
pro celou stavbu - _x000D_
tištěná vč. digitální verze po jednotlivých stavebních objektech dle SOD_x000D_
</t>
  </si>
  <si>
    <t>013294000</t>
  </si>
  <si>
    <t>Ostatní dokumentace stavby</t>
  </si>
  <si>
    <t>-928892392</t>
  </si>
  <si>
    <t>https://podminky.urs.cz/item/CS_URS_2025_01/013294000</t>
  </si>
  <si>
    <t>Poznámka k položce:_x000D_
"Fotodokumentace stavby (celý průběh) vč. provedení výstupů (digitální a tištěná forma dle SOD)"</t>
  </si>
  <si>
    <t>VRN3</t>
  </si>
  <si>
    <t>Zařízení staveniště</t>
  </si>
  <si>
    <t>030001000</t>
  </si>
  <si>
    <t>1729185401</t>
  </si>
  <si>
    <t>https://podminky.urs.cz/item/CS_URS_2025_01/030001000</t>
  </si>
  <si>
    <t xml:space="preserve">Poznámka k položce:_x000D_
Poznámka k položce:_x000D_
komplet pro celou stavbu,zahrnuje:, - veškeré náklady spojené s pořízením, dovozem, montáží, údržbou, demontáží a odvozem veškerých mobilních stavebních buněk ( kancelář, šatny, příruční sklad, umývárna ) a k tomu odpovídajících mobilních WC, včetně eventuálního dočasného zpevnění ploch, mobilní oplocení staveniště po dobu stavby ,  provizorního ohrazení výkopů, dočasného napojení na inženýrské sítě a ekologickou likvidaci odpadů. Ostatní ZS -  ( např.umístění bezpečnostních značek,tabulky se zákazem vstupu nepovolaným osobám na staveniště a pod.),  rekultivaci plochy po odstranění zařízení staveniště </t>
  </si>
  <si>
    <t>034503000</t>
  </si>
  <si>
    <t>Informační tabule na staveništi</t>
  </si>
  <si>
    <t>KUS</t>
  </si>
  <si>
    <t>-301273838</t>
  </si>
  <si>
    <t>Poznámka k položce:_x000D_
DLE GRAFICKÉHO NÁVRHU A POČTU UVEDENÉHO V ZD</t>
  </si>
  <si>
    <t>VRN4</t>
  </si>
  <si>
    <t>Inženýrská činnost</t>
  </si>
  <si>
    <t>043154000</t>
  </si>
  <si>
    <t>Zkoušky hutnicí</t>
  </si>
  <si>
    <t>1456208380</t>
  </si>
  <si>
    <t>https://podminky.urs.cz/item/CS_URS_2025_01/043154000</t>
  </si>
  <si>
    <t xml:space="preserve">Poznámka k položce:_x000D_
Poznámka k položce:_x000D_
Zkoušky únosnosti zemní pláně, komplet pro celou stavbu pro všechny stavební objekty  (statická zatěžovací zkouška deskou) </t>
  </si>
  <si>
    <t>043194000</t>
  </si>
  <si>
    <t>Zkoušky ostatní</t>
  </si>
  <si>
    <t>1055159929</t>
  </si>
  <si>
    <t>https://podminky.urs.cz/item/CS_URS_2025_01/043194000</t>
  </si>
  <si>
    <t>Poznámka k položce:_x000D_
Ostatní zkoušky - dle KZP</t>
  </si>
  <si>
    <t>VRN7</t>
  </si>
  <si>
    <t>Provozní vlivy</t>
  </si>
  <si>
    <t>072002000</t>
  </si>
  <si>
    <t>Silniční provoz</t>
  </si>
  <si>
    <t>-1073585834</t>
  </si>
  <si>
    <t>https://podminky.urs.cz/item/CS_URS_2025_01/072002000</t>
  </si>
  <si>
    <t>Poznámka k položce:_x000D_
Náklady spojené s prováděním stavby za provozu veřejné dopravy</t>
  </si>
  <si>
    <t>07210300R</t>
  </si>
  <si>
    <t>DIO - komplet všechny etapy, včetně mobilních SSZ dle návrhu</t>
  </si>
  <si>
    <t>2082387133</t>
  </si>
  <si>
    <t>Poznámka k položce:_x000D_
v rozsahu dle PDPS kompletní DIO, všechny etapy, po celou dobu stavby_x000D_
 položka zahrnuje:_x000D_
-osazení přechodného dopravního značení vč.  použití SSZ dle TP66 a řízení provozu proškolenými pracovníky
-montáž, dodání nebo pronájem a demontáž DIO
-zakrytí nebo úpravu stávajícího DZ v rozporu s DIO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</si>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</sst>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13202111" TargetMode="External"/><Relationship Id="rId13" Type="http://schemas.openxmlformats.org/officeDocument/2006/relationships/hyperlink" Target="https://podminky.urs.cz/item/CS_URS_2025_01/565156111" TargetMode="External"/><Relationship Id="rId18" Type="http://schemas.openxmlformats.org/officeDocument/2006/relationships/hyperlink" Target="https://podminky.urs.cz/item/CS_URS_2025_01/577155142" TargetMode="External"/><Relationship Id="rId26" Type="http://schemas.openxmlformats.org/officeDocument/2006/relationships/hyperlink" Target="https://podminky.urs.cz/item/CS_URS_2025_01/915111121" TargetMode="External"/><Relationship Id="rId39" Type="http://schemas.openxmlformats.org/officeDocument/2006/relationships/hyperlink" Target="https://podminky.urs.cz/item/CS_URS_2025_01/919732221" TargetMode="External"/><Relationship Id="rId3" Type="http://schemas.openxmlformats.org/officeDocument/2006/relationships/hyperlink" Target="https://podminky.urs.cz/item/CS_URS_2025_01/113107142" TargetMode="External"/><Relationship Id="rId21" Type="http://schemas.openxmlformats.org/officeDocument/2006/relationships/hyperlink" Target="https://podminky.urs.cz/item/CS_URS_2025_01/596212210" TargetMode="External"/><Relationship Id="rId34" Type="http://schemas.openxmlformats.org/officeDocument/2006/relationships/hyperlink" Target="https://podminky.urs.cz/item/CS_URS_2025_01/915621111" TargetMode="External"/><Relationship Id="rId42" Type="http://schemas.openxmlformats.org/officeDocument/2006/relationships/hyperlink" Target="https://podminky.urs.cz/item/CS_URS_2025_01/979024442" TargetMode="External"/><Relationship Id="rId47" Type="http://schemas.openxmlformats.org/officeDocument/2006/relationships/drawing" Target="../drawings/drawing2.xml"/><Relationship Id="rId7" Type="http://schemas.openxmlformats.org/officeDocument/2006/relationships/hyperlink" Target="https://podminky.urs.cz/item/CS_URS_2025_01/113154590" TargetMode="External"/><Relationship Id="rId12" Type="http://schemas.openxmlformats.org/officeDocument/2006/relationships/hyperlink" Target="https://podminky.urs.cz/item/CS_URS_2025_01/181951112" TargetMode="External"/><Relationship Id="rId17" Type="http://schemas.openxmlformats.org/officeDocument/2006/relationships/hyperlink" Target="https://podminky.urs.cz/item/CS_URS_2025_01/576143221" TargetMode="External"/><Relationship Id="rId25" Type="http://schemas.openxmlformats.org/officeDocument/2006/relationships/hyperlink" Target="https://podminky.urs.cz/item/CS_URS_2025_01/915111111" TargetMode="External"/><Relationship Id="rId33" Type="http://schemas.openxmlformats.org/officeDocument/2006/relationships/hyperlink" Target="https://podminky.urs.cz/item/CS_URS_2025_01/915611111" TargetMode="External"/><Relationship Id="rId38" Type="http://schemas.openxmlformats.org/officeDocument/2006/relationships/hyperlink" Target="https://podminky.urs.cz/item/CS_URS_2025_01/919732211" TargetMode="External"/><Relationship Id="rId46" Type="http://schemas.openxmlformats.org/officeDocument/2006/relationships/hyperlink" Target="https://podminky.urs.cz/item/CS_URS_2025_01/998225191" TargetMode="External"/><Relationship Id="rId2" Type="http://schemas.openxmlformats.org/officeDocument/2006/relationships/hyperlink" Target="https://podminky.urs.cz/item/CS_URS_2025_01/113106171" TargetMode="External"/><Relationship Id="rId16" Type="http://schemas.openxmlformats.org/officeDocument/2006/relationships/hyperlink" Target="https://podminky.urs.cz/item/CS_URS_2025_01/573231107" TargetMode="External"/><Relationship Id="rId20" Type="http://schemas.openxmlformats.org/officeDocument/2006/relationships/hyperlink" Target="https://podminky.urs.cz/item/CS_URS_2025_01/596211110" TargetMode="External"/><Relationship Id="rId29" Type="http://schemas.openxmlformats.org/officeDocument/2006/relationships/hyperlink" Target="https://podminky.urs.cz/item/CS_URS_2025_01/915211112" TargetMode="External"/><Relationship Id="rId41" Type="http://schemas.openxmlformats.org/officeDocument/2006/relationships/hyperlink" Target="https://podminky.urs.cz/item/CS_URS_2025_01/938909611" TargetMode="External"/><Relationship Id="rId1" Type="http://schemas.openxmlformats.org/officeDocument/2006/relationships/hyperlink" Target="https://podminky.urs.cz/item/CS_URS_2025_01/113106123" TargetMode="External"/><Relationship Id="rId6" Type="http://schemas.openxmlformats.org/officeDocument/2006/relationships/hyperlink" Target="https://podminky.urs.cz/item/CS_URS_2025_01/113154548" TargetMode="External"/><Relationship Id="rId11" Type="http://schemas.openxmlformats.org/officeDocument/2006/relationships/hyperlink" Target="https://podminky.urs.cz/item/CS_URS_2025_01/181411131" TargetMode="External"/><Relationship Id="rId24" Type="http://schemas.openxmlformats.org/officeDocument/2006/relationships/hyperlink" Target="https://podminky.urs.cz/item/CS_URS_2025_01/899133211" TargetMode="External"/><Relationship Id="rId32" Type="http://schemas.openxmlformats.org/officeDocument/2006/relationships/hyperlink" Target="https://podminky.urs.cz/item/CS_URS_2025_01/915231112" TargetMode="External"/><Relationship Id="rId37" Type="http://schemas.openxmlformats.org/officeDocument/2006/relationships/hyperlink" Target="https://podminky.urs.cz/item/CS_URS_2025_01/919731122" TargetMode="External"/><Relationship Id="rId40" Type="http://schemas.openxmlformats.org/officeDocument/2006/relationships/hyperlink" Target="https://podminky.urs.cz/item/CS_URS_2025_01/938908411" TargetMode="External"/><Relationship Id="rId45" Type="http://schemas.openxmlformats.org/officeDocument/2006/relationships/hyperlink" Target="https://podminky.urs.cz/item/CS_URS_2025_01/998225111" TargetMode="External"/><Relationship Id="rId5" Type="http://schemas.openxmlformats.org/officeDocument/2006/relationships/hyperlink" Target="https://podminky.urs.cz/item/CS_URS_2025_01/113154523" TargetMode="External"/><Relationship Id="rId15" Type="http://schemas.openxmlformats.org/officeDocument/2006/relationships/hyperlink" Target="https://podminky.urs.cz/item/CS_URS_2025_01/572531122" TargetMode="External"/><Relationship Id="rId23" Type="http://schemas.openxmlformats.org/officeDocument/2006/relationships/hyperlink" Target="https://podminky.urs.cz/item/CS_URS_2025_01/899132212" TargetMode="External"/><Relationship Id="rId28" Type="http://schemas.openxmlformats.org/officeDocument/2006/relationships/hyperlink" Target="https://podminky.urs.cz/item/CS_URS_2025_01/915131111" TargetMode="External"/><Relationship Id="rId36" Type="http://schemas.openxmlformats.org/officeDocument/2006/relationships/hyperlink" Target="https://podminky.urs.cz/item/CS_URS_2025_01/916131213" TargetMode="External"/><Relationship Id="rId10" Type="http://schemas.openxmlformats.org/officeDocument/2006/relationships/hyperlink" Target="https://podminky.urs.cz/item/CS_URS_2025_01/181351003" TargetMode="External"/><Relationship Id="rId19" Type="http://schemas.openxmlformats.org/officeDocument/2006/relationships/hyperlink" Target="https://podminky.urs.cz/item/CS_URS_2025_01/577186141" TargetMode="External"/><Relationship Id="rId31" Type="http://schemas.openxmlformats.org/officeDocument/2006/relationships/hyperlink" Target="https://podminky.urs.cz/item/CS_URS_2025_01/915221122" TargetMode="External"/><Relationship Id="rId44" Type="http://schemas.openxmlformats.org/officeDocument/2006/relationships/hyperlink" Target="https://podminky.urs.cz/item/CS_URS_2025_01/979071122" TargetMode="External"/><Relationship Id="rId4" Type="http://schemas.openxmlformats.org/officeDocument/2006/relationships/hyperlink" Target="https://podminky.urs.cz/item/CS_URS_2025_01/113107342" TargetMode="External"/><Relationship Id="rId9" Type="http://schemas.openxmlformats.org/officeDocument/2006/relationships/hyperlink" Target="https://podminky.urs.cz/item/CS_URS_2025_01/113203111" TargetMode="External"/><Relationship Id="rId14" Type="http://schemas.openxmlformats.org/officeDocument/2006/relationships/hyperlink" Target="https://podminky.urs.cz/item/CS_URS_2025_01/569931132" TargetMode="External"/><Relationship Id="rId22" Type="http://schemas.openxmlformats.org/officeDocument/2006/relationships/hyperlink" Target="https://podminky.urs.cz/item/CS_URS_2025_01/899132121" TargetMode="External"/><Relationship Id="rId27" Type="http://schemas.openxmlformats.org/officeDocument/2006/relationships/hyperlink" Target="https://podminky.urs.cz/item/CS_URS_2025_01/915121121" TargetMode="External"/><Relationship Id="rId30" Type="http://schemas.openxmlformats.org/officeDocument/2006/relationships/hyperlink" Target="https://podminky.urs.cz/item/CS_URS_2025_01/915211122" TargetMode="External"/><Relationship Id="rId35" Type="http://schemas.openxmlformats.org/officeDocument/2006/relationships/hyperlink" Target="https://podminky.urs.cz/item/CS_URS_2025_01/916111123" TargetMode="External"/><Relationship Id="rId43" Type="http://schemas.openxmlformats.org/officeDocument/2006/relationships/hyperlink" Target="https://podminky.urs.cz/item/CS_URS_2025_01/97905445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76143221" TargetMode="External"/><Relationship Id="rId13" Type="http://schemas.openxmlformats.org/officeDocument/2006/relationships/hyperlink" Target="https://podminky.urs.cz/item/CS_URS_2025_01/915131111" TargetMode="External"/><Relationship Id="rId18" Type="http://schemas.openxmlformats.org/officeDocument/2006/relationships/hyperlink" Target="https://podminky.urs.cz/item/CS_URS_2025_01/915611111" TargetMode="External"/><Relationship Id="rId26" Type="http://schemas.openxmlformats.org/officeDocument/2006/relationships/hyperlink" Target="https://podminky.urs.cz/item/CS_URS_2025_01/979071122" TargetMode="External"/><Relationship Id="rId3" Type="http://schemas.openxmlformats.org/officeDocument/2006/relationships/hyperlink" Target="https://podminky.urs.cz/item/CS_URS_2025_01/113154590" TargetMode="External"/><Relationship Id="rId21" Type="http://schemas.openxmlformats.org/officeDocument/2006/relationships/hyperlink" Target="https://podminky.urs.cz/item/CS_URS_2025_01/919731122" TargetMode="External"/><Relationship Id="rId7" Type="http://schemas.openxmlformats.org/officeDocument/2006/relationships/hyperlink" Target="https://podminky.urs.cz/item/CS_URS_2025_01/573231107" TargetMode="External"/><Relationship Id="rId12" Type="http://schemas.openxmlformats.org/officeDocument/2006/relationships/hyperlink" Target="https://podminky.urs.cz/item/CS_URS_2025_01/915111121" TargetMode="External"/><Relationship Id="rId17" Type="http://schemas.openxmlformats.org/officeDocument/2006/relationships/hyperlink" Target="https://podminky.urs.cz/item/CS_URS_2025_01/915231112" TargetMode="External"/><Relationship Id="rId25" Type="http://schemas.openxmlformats.org/officeDocument/2006/relationships/hyperlink" Target="https://podminky.urs.cz/item/CS_URS_2025_01/938909611" TargetMode="External"/><Relationship Id="rId2" Type="http://schemas.openxmlformats.org/officeDocument/2006/relationships/hyperlink" Target="https://podminky.urs.cz/item/CS_URS_2025_01/113154548" TargetMode="External"/><Relationship Id="rId16" Type="http://schemas.openxmlformats.org/officeDocument/2006/relationships/hyperlink" Target="https://podminky.urs.cz/item/CS_URS_2025_01/915221122" TargetMode="External"/><Relationship Id="rId20" Type="http://schemas.openxmlformats.org/officeDocument/2006/relationships/hyperlink" Target="https://podminky.urs.cz/item/CS_URS_2025_01/916111123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s://podminky.urs.cz/item/CS_URS_2025_01/113154523" TargetMode="External"/><Relationship Id="rId6" Type="http://schemas.openxmlformats.org/officeDocument/2006/relationships/hyperlink" Target="https://podminky.urs.cz/item/CS_URS_2025_01/572531122" TargetMode="External"/><Relationship Id="rId11" Type="http://schemas.openxmlformats.org/officeDocument/2006/relationships/hyperlink" Target="https://podminky.urs.cz/item/CS_URS_2025_01/915121121" TargetMode="External"/><Relationship Id="rId24" Type="http://schemas.openxmlformats.org/officeDocument/2006/relationships/hyperlink" Target="https://podminky.urs.cz/item/CS_URS_2025_01/938908411" TargetMode="External"/><Relationship Id="rId5" Type="http://schemas.openxmlformats.org/officeDocument/2006/relationships/hyperlink" Target="https://podminky.urs.cz/item/CS_URS_2025_01/569931132" TargetMode="External"/><Relationship Id="rId15" Type="http://schemas.openxmlformats.org/officeDocument/2006/relationships/hyperlink" Target="https://podminky.urs.cz/item/CS_URS_2025_01/915211122" TargetMode="External"/><Relationship Id="rId23" Type="http://schemas.openxmlformats.org/officeDocument/2006/relationships/hyperlink" Target="https://podminky.urs.cz/item/CS_URS_2025_01/919732221" TargetMode="External"/><Relationship Id="rId28" Type="http://schemas.openxmlformats.org/officeDocument/2006/relationships/hyperlink" Target="https://podminky.urs.cz/item/CS_URS_2025_01/998225191" TargetMode="External"/><Relationship Id="rId10" Type="http://schemas.openxmlformats.org/officeDocument/2006/relationships/hyperlink" Target="https://podminky.urs.cz/item/CS_URS_2025_01/915111111" TargetMode="External"/><Relationship Id="rId19" Type="http://schemas.openxmlformats.org/officeDocument/2006/relationships/hyperlink" Target="https://podminky.urs.cz/item/CS_URS_2025_01/915621111" TargetMode="External"/><Relationship Id="rId4" Type="http://schemas.openxmlformats.org/officeDocument/2006/relationships/hyperlink" Target="https://podminky.urs.cz/item/CS_URS_2025_01/113203111" TargetMode="External"/><Relationship Id="rId9" Type="http://schemas.openxmlformats.org/officeDocument/2006/relationships/hyperlink" Target="https://podminky.urs.cz/item/CS_URS_2025_01/577186141" TargetMode="External"/><Relationship Id="rId14" Type="http://schemas.openxmlformats.org/officeDocument/2006/relationships/hyperlink" Target="https://podminky.urs.cz/item/CS_URS_2025_01/915211112" TargetMode="External"/><Relationship Id="rId22" Type="http://schemas.openxmlformats.org/officeDocument/2006/relationships/hyperlink" Target="https://podminky.urs.cz/item/CS_URS_2025_01/919732211" TargetMode="External"/><Relationship Id="rId27" Type="http://schemas.openxmlformats.org/officeDocument/2006/relationships/hyperlink" Target="https://podminky.urs.cz/item/CS_URS_2025_01/99822511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73231107" TargetMode="External"/><Relationship Id="rId13" Type="http://schemas.openxmlformats.org/officeDocument/2006/relationships/hyperlink" Target="https://podminky.urs.cz/item/CS_URS_2025_01/915121121" TargetMode="External"/><Relationship Id="rId18" Type="http://schemas.openxmlformats.org/officeDocument/2006/relationships/hyperlink" Target="https://podminky.urs.cz/item/CS_URS_2025_01/919731122" TargetMode="External"/><Relationship Id="rId3" Type="http://schemas.openxmlformats.org/officeDocument/2006/relationships/hyperlink" Target="https://podminky.urs.cz/item/CS_URS_2025_01/113154590" TargetMode="External"/><Relationship Id="rId21" Type="http://schemas.openxmlformats.org/officeDocument/2006/relationships/hyperlink" Target="https://podminky.urs.cz/item/CS_URS_2025_01/938908411" TargetMode="External"/><Relationship Id="rId7" Type="http://schemas.openxmlformats.org/officeDocument/2006/relationships/hyperlink" Target="https://podminky.urs.cz/item/CS_URS_2025_01/572531122" TargetMode="External"/><Relationship Id="rId12" Type="http://schemas.openxmlformats.org/officeDocument/2006/relationships/hyperlink" Target="https://podminky.urs.cz/item/CS_URS_2025_01/915111121" TargetMode="External"/><Relationship Id="rId17" Type="http://schemas.openxmlformats.org/officeDocument/2006/relationships/hyperlink" Target="https://podminky.urs.cz/item/CS_URS_2025_01/915611111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113154548" TargetMode="External"/><Relationship Id="rId16" Type="http://schemas.openxmlformats.org/officeDocument/2006/relationships/hyperlink" Target="https://podminky.urs.cz/item/CS_URS_2025_01/915221122" TargetMode="External"/><Relationship Id="rId20" Type="http://schemas.openxmlformats.org/officeDocument/2006/relationships/hyperlink" Target="https://podminky.urs.cz/item/CS_URS_2025_01/919732221" TargetMode="External"/><Relationship Id="rId1" Type="http://schemas.openxmlformats.org/officeDocument/2006/relationships/hyperlink" Target="https://podminky.urs.cz/item/CS_URS_2025_01/113154523" TargetMode="External"/><Relationship Id="rId6" Type="http://schemas.openxmlformats.org/officeDocument/2006/relationships/hyperlink" Target="https://podminky.urs.cz/item/CS_URS_2025_01/569931132" TargetMode="External"/><Relationship Id="rId11" Type="http://schemas.openxmlformats.org/officeDocument/2006/relationships/hyperlink" Target="https://podminky.urs.cz/item/CS_URS_2025_01/915111111" TargetMode="External"/><Relationship Id="rId24" Type="http://schemas.openxmlformats.org/officeDocument/2006/relationships/hyperlink" Target="https://podminky.urs.cz/item/CS_URS_2025_01/998225191" TargetMode="External"/><Relationship Id="rId5" Type="http://schemas.openxmlformats.org/officeDocument/2006/relationships/hyperlink" Target="https://podminky.urs.cz/item/CS_URS_2025_01/181411131" TargetMode="External"/><Relationship Id="rId15" Type="http://schemas.openxmlformats.org/officeDocument/2006/relationships/hyperlink" Target="https://podminky.urs.cz/item/CS_URS_2025_01/915211122" TargetMode="External"/><Relationship Id="rId23" Type="http://schemas.openxmlformats.org/officeDocument/2006/relationships/hyperlink" Target="https://podminky.urs.cz/item/CS_URS_2025_01/998225111" TargetMode="External"/><Relationship Id="rId10" Type="http://schemas.openxmlformats.org/officeDocument/2006/relationships/hyperlink" Target="https://podminky.urs.cz/item/CS_URS_2025_01/577186141" TargetMode="External"/><Relationship Id="rId19" Type="http://schemas.openxmlformats.org/officeDocument/2006/relationships/hyperlink" Target="https://podminky.urs.cz/item/CS_URS_2025_01/919732211" TargetMode="External"/><Relationship Id="rId4" Type="http://schemas.openxmlformats.org/officeDocument/2006/relationships/hyperlink" Target="https://podminky.urs.cz/item/CS_URS_2025_01/181351003" TargetMode="External"/><Relationship Id="rId9" Type="http://schemas.openxmlformats.org/officeDocument/2006/relationships/hyperlink" Target="https://podminky.urs.cz/item/CS_URS_2025_01/576143221" TargetMode="External"/><Relationship Id="rId14" Type="http://schemas.openxmlformats.org/officeDocument/2006/relationships/hyperlink" Target="https://podminky.urs.cz/item/CS_URS_2025_01/915211112" TargetMode="External"/><Relationship Id="rId22" Type="http://schemas.openxmlformats.org/officeDocument/2006/relationships/hyperlink" Target="https://podminky.urs.cz/item/CS_URS_2025_01/93890961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72002000" TargetMode="External"/><Relationship Id="rId3" Type="http://schemas.openxmlformats.org/officeDocument/2006/relationships/hyperlink" Target="https://podminky.urs.cz/item/CS_URS_2025_01/013254000" TargetMode="External"/><Relationship Id="rId7" Type="http://schemas.openxmlformats.org/officeDocument/2006/relationships/hyperlink" Target="https://podminky.urs.cz/item/CS_URS_2025_01/043194000" TargetMode="External"/><Relationship Id="rId2" Type="http://schemas.openxmlformats.org/officeDocument/2006/relationships/hyperlink" Target="https://podminky.urs.cz/item/CS_URS_2025_01/012303000" TargetMode="External"/><Relationship Id="rId1" Type="http://schemas.openxmlformats.org/officeDocument/2006/relationships/hyperlink" Target="https://podminky.urs.cz/item/CS_URS_2025_01/012103000" TargetMode="External"/><Relationship Id="rId6" Type="http://schemas.openxmlformats.org/officeDocument/2006/relationships/hyperlink" Target="https://podminky.urs.cz/item/CS_URS_2025_01/043154000" TargetMode="External"/><Relationship Id="rId5" Type="http://schemas.openxmlformats.org/officeDocument/2006/relationships/hyperlink" Target="https://podminky.urs.cz/item/CS_URS_2025_01/030001000" TargetMode="External"/><Relationship Id="rId4" Type="http://schemas.openxmlformats.org/officeDocument/2006/relationships/hyperlink" Target="https://podminky.urs.cz/item/CS_URS_2025_01/013294000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55" t="s">
        <v>14</v>
      </c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24"/>
      <c r="AQ5" s="24"/>
      <c r="AR5" s="22"/>
      <c r="BE5" s="352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57" t="s">
        <v>17</v>
      </c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24"/>
      <c r="AQ6" s="24"/>
      <c r="AR6" s="22"/>
      <c r="BE6" s="353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53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53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53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53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53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53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53"/>
      <c r="BS13" s="19" t="s">
        <v>6</v>
      </c>
    </row>
    <row r="14" spans="1:74" ht="12.75">
      <c r="B14" s="23"/>
      <c r="C14" s="24"/>
      <c r="D14" s="24"/>
      <c r="E14" s="358" t="s">
        <v>30</v>
      </c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53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53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53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53"/>
      <c r="BS17" s="19" t="s">
        <v>32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53"/>
      <c r="BS18" s="19" t="s">
        <v>6</v>
      </c>
    </row>
    <row r="19" spans="1:71" s="1" customFormat="1" ht="12" customHeight="1">
      <c r="B19" s="23"/>
      <c r="C19" s="24"/>
      <c r="D19" s="31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53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53"/>
      <c r="BS20" s="19" t="s">
        <v>32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53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53"/>
    </row>
    <row r="23" spans="1:71" s="1" customFormat="1" ht="47.25" customHeight="1">
      <c r="B23" s="23"/>
      <c r="C23" s="24"/>
      <c r="D23" s="24"/>
      <c r="E23" s="360" t="s">
        <v>36</v>
      </c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24"/>
      <c r="AP23" s="24"/>
      <c r="AQ23" s="24"/>
      <c r="AR23" s="22"/>
      <c r="BE23" s="353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53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53"/>
    </row>
    <row r="26" spans="1:71" s="2" customFormat="1" ht="25.9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1">
        <f>ROUND(AG54,2)</f>
        <v>0</v>
      </c>
      <c r="AL26" s="362"/>
      <c r="AM26" s="362"/>
      <c r="AN26" s="362"/>
      <c r="AO26" s="362"/>
      <c r="AP26" s="38"/>
      <c r="AQ26" s="38"/>
      <c r="AR26" s="41"/>
      <c r="BE26" s="353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53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63" t="s">
        <v>38</v>
      </c>
      <c r="M28" s="363"/>
      <c r="N28" s="363"/>
      <c r="O28" s="363"/>
      <c r="P28" s="363"/>
      <c r="Q28" s="38"/>
      <c r="R28" s="38"/>
      <c r="S28" s="38"/>
      <c r="T28" s="38"/>
      <c r="U28" s="38"/>
      <c r="V28" s="38"/>
      <c r="W28" s="363" t="s">
        <v>39</v>
      </c>
      <c r="X28" s="363"/>
      <c r="Y28" s="363"/>
      <c r="Z28" s="363"/>
      <c r="AA28" s="363"/>
      <c r="AB28" s="363"/>
      <c r="AC28" s="363"/>
      <c r="AD28" s="363"/>
      <c r="AE28" s="363"/>
      <c r="AF28" s="38"/>
      <c r="AG28" s="38"/>
      <c r="AH28" s="38"/>
      <c r="AI28" s="38"/>
      <c r="AJ28" s="38"/>
      <c r="AK28" s="363" t="s">
        <v>40</v>
      </c>
      <c r="AL28" s="363"/>
      <c r="AM28" s="363"/>
      <c r="AN28" s="363"/>
      <c r="AO28" s="363"/>
      <c r="AP28" s="38"/>
      <c r="AQ28" s="38"/>
      <c r="AR28" s="41"/>
      <c r="BE28" s="353"/>
    </row>
    <row r="29" spans="1:71" s="3" customFormat="1" ht="14.45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366">
        <v>0.21</v>
      </c>
      <c r="M29" s="365"/>
      <c r="N29" s="365"/>
      <c r="O29" s="365"/>
      <c r="P29" s="365"/>
      <c r="Q29" s="43"/>
      <c r="R29" s="43"/>
      <c r="S29" s="43"/>
      <c r="T29" s="43"/>
      <c r="U29" s="43"/>
      <c r="V29" s="43"/>
      <c r="W29" s="364">
        <f>ROUND(AZ54, 2)</f>
        <v>0</v>
      </c>
      <c r="X29" s="365"/>
      <c r="Y29" s="365"/>
      <c r="Z29" s="365"/>
      <c r="AA29" s="365"/>
      <c r="AB29" s="365"/>
      <c r="AC29" s="365"/>
      <c r="AD29" s="365"/>
      <c r="AE29" s="365"/>
      <c r="AF29" s="43"/>
      <c r="AG29" s="43"/>
      <c r="AH29" s="43"/>
      <c r="AI29" s="43"/>
      <c r="AJ29" s="43"/>
      <c r="AK29" s="364">
        <f>ROUND(AV54, 2)</f>
        <v>0</v>
      </c>
      <c r="AL29" s="365"/>
      <c r="AM29" s="365"/>
      <c r="AN29" s="365"/>
      <c r="AO29" s="365"/>
      <c r="AP29" s="43"/>
      <c r="AQ29" s="43"/>
      <c r="AR29" s="44"/>
      <c r="BE29" s="354"/>
    </row>
    <row r="30" spans="1:71" s="3" customFormat="1" ht="14.45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366">
        <v>0.12</v>
      </c>
      <c r="M30" s="365"/>
      <c r="N30" s="365"/>
      <c r="O30" s="365"/>
      <c r="P30" s="365"/>
      <c r="Q30" s="43"/>
      <c r="R30" s="43"/>
      <c r="S30" s="43"/>
      <c r="T30" s="43"/>
      <c r="U30" s="43"/>
      <c r="V30" s="43"/>
      <c r="W30" s="364">
        <f>ROUND(BA54, 2)</f>
        <v>0</v>
      </c>
      <c r="X30" s="365"/>
      <c r="Y30" s="365"/>
      <c r="Z30" s="365"/>
      <c r="AA30" s="365"/>
      <c r="AB30" s="365"/>
      <c r="AC30" s="365"/>
      <c r="AD30" s="365"/>
      <c r="AE30" s="365"/>
      <c r="AF30" s="43"/>
      <c r="AG30" s="43"/>
      <c r="AH30" s="43"/>
      <c r="AI30" s="43"/>
      <c r="AJ30" s="43"/>
      <c r="AK30" s="364">
        <f>ROUND(AW54, 2)</f>
        <v>0</v>
      </c>
      <c r="AL30" s="365"/>
      <c r="AM30" s="365"/>
      <c r="AN30" s="365"/>
      <c r="AO30" s="365"/>
      <c r="AP30" s="43"/>
      <c r="AQ30" s="43"/>
      <c r="AR30" s="44"/>
      <c r="BE30" s="354"/>
    </row>
    <row r="31" spans="1:71" s="3" customFormat="1" ht="14.45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366">
        <v>0.21</v>
      </c>
      <c r="M31" s="365"/>
      <c r="N31" s="365"/>
      <c r="O31" s="365"/>
      <c r="P31" s="365"/>
      <c r="Q31" s="43"/>
      <c r="R31" s="43"/>
      <c r="S31" s="43"/>
      <c r="T31" s="43"/>
      <c r="U31" s="43"/>
      <c r="V31" s="43"/>
      <c r="W31" s="364">
        <f>ROUND(BB54, 2)</f>
        <v>0</v>
      </c>
      <c r="X31" s="365"/>
      <c r="Y31" s="365"/>
      <c r="Z31" s="365"/>
      <c r="AA31" s="365"/>
      <c r="AB31" s="365"/>
      <c r="AC31" s="365"/>
      <c r="AD31" s="365"/>
      <c r="AE31" s="365"/>
      <c r="AF31" s="43"/>
      <c r="AG31" s="43"/>
      <c r="AH31" s="43"/>
      <c r="AI31" s="43"/>
      <c r="AJ31" s="43"/>
      <c r="AK31" s="364">
        <v>0</v>
      </c>
      <c r="AL31" s="365"/>
      <c r="AM31" s="365"/>
      <c r="AN31" s="365"/>
      <c r="AO31" s="365"/>
      <c r="AP31" s="43"/>
      <c r="AQ31" s="43"/>
      <c r="AR31" s="44"/>
      <c r="BE31" s="354"/>
    </row>
    <row r="32" spans="1:71" s="3" customFormat="1" ht="14.45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366">
        <v>0.12</v>
      </c>
      <c r="M32" s="365"/>
      <c r="N32" s="365"/>
      <c r="O32" s="365"/>
      <c r="P32" s="365"/>
      <c r="Q32" s="43"/>
      <c r="R32" s="43"/>
      <c r="S32" s="43"/>
      <c r="T32" s="43"/>
      <c r="U32" s="43"/>
      <c r="V32" s="43"/>
      <c r="W32" s="364">
        <f>ROUND(BC54, 2)</f>
        <v>0</v>
      </c>
      <c r="X32" s="365"/>
      <c r="Y32" s="365"/>
      <c r="Z32" s="365"/>
      <c r="AA32" s="365"/>
      <c r="AB32" s="365"/>
      <c r="AC32" s="365"/>
      <c r="AD32" s="365"/>
      <c r="AE32" s="365"/>
      <c r="AF32" s="43"/>
      <c r="AG32" s="43"/>
      <c r="AH32" s="43"/>
      <c r="AI32" s="43"/>
      <c r="AJ32" s="43"/>
      <c r="AK32" s="364">
        <v>0</v>
      </c>
      <c r="AL32" s="365"/>
      <c r="AM32" s="365"/>
      <c r="AN32" s="365"/>
      <c r="AO32" s="365"/>
      <c r="AP32" s="43"/>
      <c r="AQ32" s="43"/>
      <c r="AR32" s="44"/>
      <c r="BE32" s="354"/>
    </row>
    <row r="33" spans="1:57" s="3" customFormat="1" ht="14.45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366">
        <v>0</v>
      </c>
      <c r="M33" s="365"/>
      <c r="N33" s="365"/>
      <c r="O33" s="365"/>
      <c r="P33" s="365"/>
      <c r="Q33" s="43"/>
      <c r="R33" s="43"/>
      <c r="S33" s="43"/>
      <c r="T33" s="43"/>
      <c r="U33" s="43"/>
      <c r="V33" s="43"/>
      <c r="W33" s="364">
        <f>ROUND(BD54, 2)</f>
        <v>0</v>
      </c>
      <c r="X33" s="365"/>
      <c r="Y33" s="365"/>
      <c r="Z33" s="365"/>
      <c r="AA33" s="365"/>
      <c r="AB33" s="365"/>
      <c r="AC33" s="365"/>
      <c r="AD33" s="365"/>
      <c r="AE33" s="365"/>
      <c r="AF33" s="43"/>
      <c r="AG33" s="43"/>
      <c r="AH33" s="43"/>
      <c r="AI33" s="43"/>
      <c r="AJ33" s="43"/>
      <c r="AK33" s="364">
        <v>0</v>
      </c>
      <c r="AL33" s="365"/>
      <c r="AM33" s="365"/>
      <c r="AN33" s="365"/>
      <c r="AO33" s="365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370" t="s">
        <v>49</v>
      </c>
      <c r="Y35" s="368"/>
      <c r="Z35" s="368"/>
      <c r="AA35" s="368"/>
      <c r="AB35" s="368"/>
      <c r="AC35" s="47"/>
      <c r="AD35" s="47"/>
      <c r="AE35" s="47"/>
      <c r="AF35" s="47"/>
      <c r="AG35" s="47"/>
      <c r="AH35" s="47"/>
      <c r="AI35" s="47"/>
      <c r="AJ35" s="47"/>
      <c r="AK35" s="367">
        <f>SUM(AK26:AK33)</f>
        <v>0</v>
      </c>
      <c r="AL35" s="368"/>
      <c r="AM35" s="368"/>
      <c r="AN35" s="368"/>
      <c r="AO35" s="369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RO-Stahlavska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32" t="str">
        <f>K6</f>
        <v>II/183 Rokycany ul. Šťáhlavská, oprava</v>
      </c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34" t="str">
        <f>IF(AN8= "","",AN8)</f>
        <v>6. 5. 2025</v>
      </c>
      <c r="AN47" s="334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SÚSPK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35" t="str">
        <f>IF(E17="","",E17)</f>
        <v xml:space="preserve"> </v>
      </c>
      <c r="AN49" s="336"/>
      <c r="AO49" s="336"/>
      <c r="AP49" s="336"/>
      <c r="AQ49" s="38"/>
      <c r="AR49" s="41"/>
      <c r="AS49" s="337" t="s">
        <v>51</v>
      </c>
      <c r="AT49" s="338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33</v>
      </c>
      <c r="AJ50" s="38"/>
      <c r="AK50" s="38"/>
      <c r="AL50" s="38"/>
      <c r="AM50" s="335" t="str">
        <f>IF(E20="","",E20)</f>
        <v>Zítek</v>
      </c>
      <c r="AN50" s="336"/>
      <c r="AO50" s="336"/>
      <c r="AP50" s="336"/>
      <c r="AQ50" s="38"/>
      <c r="AR50" s="41"/>
      <c r="AS50" s="339"/>
      <c r="AT50" s="340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1"/>
      <c r="AT51" s="342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3" t="s">
        <v>52</v>
      </c>
      <c r="D52" s="344"/>
      <c r="E52" s="344"/>
      <c r="F52" s="344"/>
      <c r="G52" s="344"/>
      <c r="H52" s="68"/>
      <c r="I52" s="346" t="s">
        <v>53</v>
      </c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5" t="s">
        <v>54</v>
      </c>
      <c r="AH52" s="344"/>
      <c r="AI52" s="344"/>
      <c r="AJ52" s="344"/>
      <c r="AK52" s="344"/>
      <c r="AL52" s="344"/>
      <c r="AM52" s="344"/>
      <c r="AN52" s="346" t="s">
        <v>55</v>
      </c>
      <c r="AO52" s="344"/>
      <c r="AP52" s="344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50">
        <f>ROUND(SUM(AG55:AG58),2)</f>
        <v>0</v>
      </c>
      <c r="AH54" s="350"/>
      <c r="AI54" s="350"/>
      <c r="AJ54" s="350"/>
      <c r="AK54" s="350"/>
      <c r="AL54" s="350"/>
      <c r="AM54" s="350"/>
      <c r="AN54" s="351">
        <f>SUM(AG54,AT54)</f>
        <v>0</v>
      </c>
      <c r="AO54" s="351"/>
      <c r="AP54" s="351"/>
      <c r="AQ54" s="80" t="s">
        <v>19</v>
      </c>
      <c r="AR54" s="81"/>
      <c r="AS54" s="82">
        <f>ROUND(SUM(AS55:AS58),2)</f>
        <v>0</v>
      </c>
      <c r="AT54" s="83">
        <f>ROUND(SUM(AV54:AW54),2)</f>
        <v>0</v>
      </c>
      <c r="AU54" s="84">
        <f>ROUND(SUM(AU55:AU58),5)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ROUND(SUM(AZ55:AZ58),2)</f>
        <v>0</v>
      </c>
      <c r="BA54" s="83">
        <f>ROUND(SUM(BA55:BA58),2)</f>
        <v>0</v>
      </c>
      <c r="BB54" s="83">
        <f>ROUND(SUM(BB55:BB58),2)</f>
        <v>0</v>
      </c>
      <c r="BC54" s="83">
        <f>ROUND(SUM(BC55:BC58),2)</f>
        <v>0</v>
      </c>
      <c r="BD54" s="85">
        <f>ROUND(SUM(BD55:BD58),2)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19</v>
      </c>
    </row>
    <row r="55" spans="1:91" s="7" customFormat="1" ht="16.5" customHeight="1">
      <c r="A55" s="88" t="s">
        <v>75</v>
      </c>
      <c r="B55" s="89"/>
      <c r="C55" s="90"/>
      <c r="D55" s="347" t="s">
        <v>76</v>
      </c>
      <c r="E55" s="347"/>
      <c r="F55" s="347"/>
      <c r="G55" s="347"/>
      <c r="H55" s="347"/>
      <c r="I55" s="91"/>
      <c r="J55" s="347" t="s">
        <v>77</v>
      </c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8">
        <f>'1 - 1. ÚSEK'!J30</f>
        <v>0</v>
      </c>
      <c r="AH55" s="349"/>
      <c r="AI55" s="349"/>
      <c r="AJ55" s="349"/>
      <c r="AK55" s="349"/>
      <c r="AL55" s="349"/>
      <c r="AM55" s="349"/>
      <c r="AN55" s="348">
        <f>SUM(AG55,AT55)</f>
        <v>0</v>
      </c>
      <c r="AO55" s="349"/>
      <c r="AP55" s="349"/>
      <c r="AQ55" s="92" t="s">
        <v>78</v>
      </c>
      <c r="AR55" s="93"/>
      <c r="AS55" s="94">
        <v>0</v>
      </c>
      <c r="AT55" s="95">
        <f>ROUND(SUM(AV55:AW55),2)</f>
        <v>0</v>
      </c>
      <c r="AU55" s="96">
        <f>'1 - 1. ÚSEK'!P86</f>
        <v>0</v>
      </c>
      <c r="AV55" s="95">
        <f>'1 - 1. ÚSEK'!J33</f>
        <v>0</v>
      </c>
      <c r="AW55" s="95">
        <f>'1 - 1. ÚSEK'!J34</f>
        <v>0</v>
      </c>
      <c r="AX55" s="95">
        <f>'1 - 1. ÚSEK'!J35</f>
        <v>0</v>
      </c>
      <c r="AY55" s="95">
        <f>'1 - 1. ÚSEK'!J36</f>
        <v>0</v>
      </c>
      <c r="AZ55" s="95">
        <f>'1 - 1. ÚSEK'!F33</f>
        <v>0</v>
      </c>
      <c r="BA55" s="95">
        <f>'1 - 1. ÚSEK'!F34</f>
        <v>0</v>
      </c>
      <c r="BB55" s="95">
        <f>'1 - 1. ÚSEK'!F35</f>
        <v>0</v>
      </c>
      <c r="BC55" s="95">
        <f>'1 - 1. ÚSEK'!F36</f>
        <v>0</v>
      </c>
      <c r="BD55" s="97">
        <f>'1 - 1. ÚSEK'!F37</f>
        <v>0</v>
      </c>
      <c r="BT55" s="98" t="s">
        <v>76</v>
      </c>
      <c r="BV55" s="98" t="s">
        <v>73</v>
      </c>
      <c r="BW55" s="98" t="s">
        <v>79</v>
      </c>
      <c r="BX55" s="98" t="s">
        <v>5</v>
      </c>
      <c r="CL55" s="98" t="s">
        <v>19</v>
      </c>
      <c r="CM55" s="98" t="s">
        <v>80</v>
      </c>
    </row>
    <row r="56" spans="1:91" s="7" customFormat="1" ht="16.5" customHeight="1">
      <c r="A56" s="88" t="s">
        <v>75</v>
      </c>
      <c r="B56" s="89"/>
      <c r="C56" s="90"/>
      <c r="D56" s="347" t="s">
        <v>80</v>
      </c>
      <c r="E56" s="347"/>
      <c r="F56" s="347"/>
      <c r="G56" s="347"/>
      <c r="H56" s="347"/>
      <c r="I56" s="91"/>
      <c r="J56" s="347" t="s">
        <v>81</v>
      </c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8">
        <f>'2 - OKRUŽNÍ KŘIŽOVATKA'!J30</f>
        <v>0</v>
      </c>
      <c r="AH56" s="349"/>
      <c r="AI56" s="349"/>
      <c r="AJ56" s="349"/>
      <c r="AK56" s="349"/>
      <c r="AL56" s="349"/>
      <c r="AM56" s="349"/>
      <c r="AN56" s="348">
        <f>SUM(AG56,AT56)</f>
        <v>0</v>
      </c>
      <c r="AO56" s="349"/>
      <c r="AP56" s="349"/>
      <c r="AQ56" s="92" t="s">
        <v>78</v>
      </c>
      <c r="AR56" s="93"/>
      <c r="AS56" s="94">
        <v>0</v>
      </c>
      <c r="AT56" s="95">
        <f>ROUND(SUM(AV56:AW56),2)</f>
        <v>0</v>
      </c>
      <c r="AU56" s="96">
        <f>'2 - OKRUŽNÍ KŘIŽOVATKA'!P85</f>
        <v>0</v>
      </c>
      <c r="AV56" s="95">
        <f>'2 - OKRUŽNÍ KŘIŽOVATKA'!J33</f>
        <v>0</v>
      </c>
      <c r="AW56" s="95">
        <f>'2 - OKRUŽNÍ KŘIŽOVATKA'!J34</f>
        <v>0</v>
      </c>
      <c r="AX56" s="95">
        <f>'2 - OKRUŽNÍ KŘIŽOVATKA'!J35</f>
        <v>0</v>
      </c>
      <c r="AY56" s="95">
        <f>'2 - OKRUŽNÍ KŘIŽOVATKA'!J36</f>
        <v>0</v>
      </c>
      <c r="AZ56" s="95">
        <f>'2 - OKRUŽNÍ KŘIŽOVATKA'!F33</f>
        <v>0</v>
      </c>
      <c r="BA56" s="95">
        <f>'2 - OKRUŽNÍ KŘIŽOVATKA'!F34</f>
        <v>0</v>
      </c>
      <c r="BB56" s="95">
        <f>'2 - OKRUŽNÍ KŘIŽOVATKA'!F35</f>
        <v>0</v>
      </c>
      <c r="BC56" s="95">
        <f>'2 - OKRUŽNÍ KŘIŽOVATKA'!F36</f>
        <v>0</v>
      </c>
      <c r="BD56" s="97">
        <f>'2 - OKRUŽNÍ KŘIŽOVATKA'!F37</f>
        <v>0</v>
      </c>
      <c r="BT56" s="98" t="s">
        <v>76</v>
      </c>
      <c r="BV56" s="98" t="s">
        <v>73</v>
      </c>
      <c r="BW56" s="98" t="s">
        <v>82</v>
      </c>
      <c r="BX56" s="98" t="s">
        <v>5</v>
      </c>
      <c r="CL56" s="98" t="s">
        <v>19</v>
      </c>
      <c r="CM56" s="98" t="s">
        <v>80</v>
      </c>
    </row>
    <row r="57" spans="1:91" s="7" customFormat="1" ht="16.5" customHeight="1">
      <c r="A57" s="88" t="s">
        <v>75</v>
      </c>
      <c r="B57" s="89"/>
      <c r="C57" s="90"/>
      <c r="D57" s="347" t="s">
        <v>83</v>
      </c>
      <c r="E57" s="347"/>
      <c r="F57" s="347"/>
      <c r="G57" s="347"/>
      <c r="H57" s="347"/>
      <c r="I57" s="91"/>
      <c r="J57" s="347" t="s">
        <v>84</v>
      </c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8">
        <f>'3 - 2. ÚSEK'!J30</f>
        <v>0</v>
      </c>
      <c r="AH57" s="349"/>
      <c r="AI57" s="349"/>
      <c r="AJ57" s="349"/>
      <c r="AK57" s="349"/>
      <c r="AL57" s="349"/>
      <c r="AM57" s="349"/>
      <c r="AN57" s="348">
        <f>SUM(AG57,AT57)</f>
        <v>0</v>
      </c>
      <c r="AO57" s="349"/>
      <c r="AP57" s="349"/>
      <c r="AQ57" s="92" t="s">
        <v>78</v>
      </c>
      <c r="AR57" s="93"/>
      <c r="AS57" s="94">
        <v>0</v>
      </c>
      <c r="AT57" s="95">
        <f>ROUND(SUM(AV57:AW57),2)</f>
        <v>0</v>
      </c>
      <c r="AU57" s="96">
        <f>'3 - 2. ÚSEK'!P85</f>
        <v>0</v>
      </c>
      <c r="AV57" s="95">
        <f>'3 - 2. ÚSEK'!J33</f>
        <v>0</v>
      </c>
      <c r="AW57" s="95">
        <f>'3 - 2. ÚSEK'!J34</f>
        <v>0</v>
      </c>
      <c r="AX57" s="95">
        <f>'3 - 2. ÚSEK'!J35</f>
        <v>0</v>
      </c>
      <c r="AY57" s="95">
        <f>'3 - 2. ÚSEK'!J36</f>
        <v>0</v>
      </c>
      <c r="AZ57" s="95">
        <f>'3 - 2. ÚSEK'!F33</f>
        <v>0</v>
      </c>
      <c r="BA57" s="95">
        <f>'3 - 2. ÚSEK'!F34</f>
        <v>0</v>
      </c>
      <c r="BB57" s="95">
        <f>'3 - 2. ÚSEK'!F35</f>
        <v>0</v>
      </c>
      <c r="BC57" s="95">
        <f>'3 - 2. ÚSEK'!F36</f>
        <v>0</v>
      </c>
      <c r="BD57" s="97">
        <f>'3 - 2. ÚSEK'!F37</f>
        <v>0</v>
      </c>
      <c r="BT57" s="98" t="s">
        <v>76</v>
      </c>
      <c r="BV57" s="98" t="s">
        <v>73</v>
      </c>
      <c r="BW57" s="98" t="s">
        <v>85</v>
      </c>
      <c r="BX57" s="98" t="s">
        <v>5</v>
      </c>
      <c r="CL57" s="98" t="s">
        <v>19</v>
      </c>
      <c r="CM57" s="98" t="s">
        <v>80</v>
      </c>
    </row>
    <row r="58" spans="1:91" s="7" customFormat="1" ht="16.5" customHeight="1">
      <c r="A58" s="88" t="s">
        <v>75</v>
      </c>
      <c r="B58" s="89"/>
      <c r="C58" s="90"/>
      <c r="D58" s="347" t="s">
        <v>86</v>
      </c>
      <c r="E58" s="347"/>
      <c r="F58" s="347"/>
      <c r="G58" s="347"/>
      <c r="H58" s="347"/>
      <c r="I58" s="91"/>
      <c r="J58" s="347" t="s">
        <v>87</v>
      </c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8">
        <f>'VRN - Vedlejší rozpočtové...'!J30</f>
        <v>0</v>
      </c>
      <c r="AH58" s="349"/>
      <c r="AI58" s="349"/>
      <c r="AJ58" s="349"/>
      <c r="AK58" s="349"/>
      <c r="AL58" s="349"/>
      <c r="AM58" s="349"/>
      <c r="AN58" s="348">
        <f>SUM(AG58,AT58)</f>
        <v>0</v>
      </c>
      <c r="AO58" s="349"/>
      <c r="AP58" s="349"/>
      <c r="AQ58" s="92" t="s">
        <v>78</v>
      </c>
      <c r="AR58" s="93"/>
      <c r="AS58" s="99">
        <v>0</v>
      </c>
      <c r="AT58" s="100">
        <f>ROUND(SUM(AV58:AW58),2)</f>
        <v>0</v>
      </c>
      <c r="AU58" s="101">
        <f>'VRN - Vedlejší rozpočtové...'!P84</f>
        <v>0</v>
      </c>
      <c r="AV58" s="100">
        <f>'VRN - Vedlejší rozpočtové...'!J33</f>
        <v>0</v>
      </c>
      <c r="AW58" s="100">
        <f>'VRN - Vedlejší rozpočtové...'!J34</f>
        <v>0</v>
      </c>
      <c r="AX58" s="100">
        <f>'VRN - Vedlejší rozpočtové...'!J35</f>
        <v>0</v>
      </c>
      <c r="AY58" s="100">
        <f>'VRN - Vedlejší rozpočtové...'!J36</f>
        <v>0</v>
      </c>
      <c r="AZ58" s="100">
        <f>'VRN - Vedlejší rozpočtové...'!F33</f>
        <v>0</v>
      </c>
      <c r="BA58" s="100">
        <f>'VRN - Vedlejší rozpočtové...'!F34</f>
        <v>0</v>
      </c>
      <c r="BB58" s="100">
        <f>'VRN - Vedlejší rozpočtové...'!F35</f>
        <v>0</v>
      </c>
      <c r="BC58" s="100">
        <f>'VRN - Vedlejší rozpočtové...'!F36</f>
        <v>0</v>
      </c>
      <c r="BD58" s="102">
        <f>'VRN - Vedlejší rozpočtové...'!F37</f>
        <v>0</v>
      </c>
      <c r="BT58" s="98" t="s">
        <v>76</v>
      </c>
      <c r="BV58" s="98" t="s">
        <v>73</v>
      </c>
      <c r="BW58" s="98" t="s">
        <v>88</v>
      </c>
      <c r="BX58" s="98" t="s">
        <v>5</v>
      </c>
      <c r="CL58" s="98" t="s">
        <v>19</v>
      </c>
      <c r="CM58" s="98" t="s">
        <v>80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EITIakFFf/kGeL71XG+d87Ug8NM9RxHcb+H86f7pdoZxgy7DJhcOWaZkUm/MoOS3mgMJd7OZwnR9Plr5lRLc0g==" saltValue="OyarWlM7cOb6B54jvX++6SFapI8nsCkNuEk+5lAZbWFq2zLPy51MD5YirFuzb934thz6SvrzOyO6kT4SG4aIhw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1 - 1. ÚSEK'!C2" display="/"/>
    <hyperlink ref="A56" location="'2 - OKRUŽNÍ KŘIŽOVATKA'!C2" display="/"/>
    <hyperlink ref="A57" location="'3 - 2. ÚSEK'!C2" display="/"/>
    <hyperlink ref="A5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79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80</v>
      </c>
    </row>
    <row r="4" spans="1:46" s="1" customFormat="1" ht="24.95" customHeight="1">
      <c r="B4" s="22"/>
      <c r="D4" s="105" t="s">
        <v>89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stavby'!K6</f>
        <v>II/183 Rokycany ul. Šťáhlavská, oprava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90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91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6. 5. 2025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stavby'!E14</f>
        <v>Vyplň údaj</v>
      </c>
      <c r="F18" s="377"/>
      <c r="G18" s="377"/>
      <c r="H18" s="377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28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26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34</v>
      </c>
      <c r="F24" s="36"/>
      <c r="G24" s="36"/>
      <c r="H24" s="36"/>
      <c r="I24" s="107" t="s">
        <v>28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35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19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37</v>
      </c>
      <c r="E30" s="36"/>
      <c r="F30" s="36"/>
      <c r="G30" s="36"/>
      <c r="H30" s="36"/>
      <c r="I30" s="36"/>
      <c r="J30" s="116">
        <f>ROUND(J86,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39</v>
      </c>
      <c r="G32" s="36"/>
      <c r="H32" s="36"/>
      <c r="I32" s="117" t="s">
        <v>38</v>
      </c>
      <c r="J32" s="117" t="s">
        <v>40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41</v>
      </c>
      <c r="E33" s="107" t="s">
        <v>42</v>
      </c>
      <c r="F33" s="119">
        <f>ROUND((SUM(BE86:BE378)),  2)</f>
        <v>0</v>
      </c>
      <c r="G33" s="36"/>
      <c r="H33" s="36"/>
      <c r="I33" s="120">
        <v>0.21</v>
      </c>
      <c r="J33" s="119">
        <f>ROUND(((SUM(BE86:BE378))*I33),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43</v>
      </c>
      <c r="F34" s="119">
        <f>ROUND((SUM(BF86:BF378)),  2)</f>
        <v>0</v>
      </c>
      <c r="G34" s="36"/>
      <c r="H34" s="36"/>
      <c r="I34" s="120">
        <v>0.12</v>
      </c>
      <c r="J34" s="119">
        <f>ROUND(((SUM(BF86:BF378))*I34),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44</v>
      </c>
      <c r="F35" s="119">
        <f>ROUND((SUM(BG86:BG378)),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45</v>
      </c>
      <c r="F36" s="119">
        <f>ROUND((SUM(BH86:BH378)),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46</v>
      </c>
      <c r="F37" s="119">
        <f>ROUND((SUM(BI86:BI378)),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47</v>
      </c>
      <c r="E39" s="123"/>
      <c r="F39" s="123"/>
      <c r="G39" s="124" t="s">
        <v>48</v>
      </c>
      <c r="H39" s="125" t="s">
        <v>49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II/183 Rokycany ul. Šťáhlavská, oprava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2" t="str">
        <f>E9</f>
        <v>1 - 1. ÚSEK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6. 5. 2025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SÚSPK</v>
      </c>
      <c r="G54" s="38"/>
      <c r="H54" s="38"/>
      <c r="I54" s="31" t="s">
        <v>31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Zítek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93</v>
      </c>
      <c r="D57" s="133"/>
      <c r="E57" s="133"/>
      <c r="F57" s="133"/>
      <c r="G57" s="133"/>
      <c r="H57" s="133"/>
      <c r="I57" s="133"/>
      <c r="J57" s="134" t="s">
        <v>94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69</v>
      </c>
      <c r="D59" s="38"/>
      <c r="E59" s="38"/>
      <c r="F59" s="38"/>
      <c r="G59" s="38"/>
      <c r="H59" s="38"/>
      <c r="I59" s="38"/>
      <c r="J59" s="79">
        <f>J86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95</v>
      </c>
    </row>
    <row r="60" spans="1:47" s="9" customFormat="1" ht="24.95" customHeight="1">
      <c r="B60" s="136"/>
      <c r="C60" s="137"/>
      <c r="D60" s="138" t="s">
        <v>96</v>
      </c>
      <c r="E60" s="139"/>
      <c r="F60" s="139"/>
      <c r="G60" s="139"/>
      <c r="H60" s="139"/>
      <c r="I60" s="139"/>
      <c r="J60" s="140">
        <f>J87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97</v>
      </c>
      <c r="E61" s="145"/>
      <c r="F61" s="145"/>
      <c r="G61" s="145"/>
      <c r="H61" s="145"/>
      <c r="I61" s="145"/>
      <c r="J61" s="146">
        <f>J88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98</v>
      </c>
      <c r="E62" s="145"/>
      <c r="F62" s="145"/>
      <c r="G62" s="145"/>
      <c r="H62" s="145"/>
      <c r="I62" s="145"/>
      <c r="J62" s="146">
        <f>J161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99</v>
      </c>
      <c r="E63" s="145"/>
      <c r="F63" s="145"/>
      <c r="G63" s="145"/>
      <c r="H63" s="145"/>
      <c r="I63" s="145"/>
      <c r="J63" s="146">
        <f>J230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100</v>
      </c>
      <c r="E64" s="145"/>
      <c r="F64" s="145"/>
      <c r="G64" s="145"/>
      <c r="H64" s="145"/>
      <c r="I64" s="145"/>
      <c r="J64" s="146">
        <f>J243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101</v>
      </c>
      <c r="E65" s="145"/>
      <c r="F65" s="145"/>
      <c r="G65" s="145"/>
      <c r="H65" s="145"/>
      <c r="I65" s="145"/>
      <c r="J65" s="146">
        <f>J353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102</v>
      </c>
      <c r="E66" s="145"/>
      <c r="F66" s="145"/>
      <c r="G66" s="145"/>
      <c r="H66" s="145"/>
      <c r="I66" s="145"/>
      <c r="J66" s="146">
        <f>J372</f>
        <v>0</v>
      </c>
      <c r="K66" s="143"/>
      <c r="L66" s="147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103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79" t="str">
        <f>E7</f>
        <v>II/183 Rokycany ul. Šťáhlavská, oprava</v>
      </c>
      <c r="F76" s="380"/>
      <c r="G76" s="380"/>
      <c r="H76" s="380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90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32" t="str">
        <f>E9</f>
        <v>1 - 1. ÚSEK</v>
      </c>
      <c r="F78" s="381"/>
      <c r="G78" s="381"/>
      <c r="H78" s="381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21</v>
      </c>
      <c r="D80" s="38"/>
      <c r="E80" s="38"/>
      <c r="F80" s="29" t="str">
        <f>F12</f>
        <v xml:space="preserve"> </v>
      </c>
      <c r="G80" s="38"/>
      <c r="H80" s="38"/>
      <c r="I80" s="31" t="s">
        <v>23</v>
      </c>
      <c r="J80" s="61" t="str">
        <f>IF(J12="","",J12)</f>
        <v>6. 5. 2025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25</v>
      </c>
      <c r="D82" s="38"/>
      <c r="E82" s="38"/>
      <c r="F82" s="29" t="str">
        <f>E15</f>
        <v>SÚSPK</v>
      </c>
      <c r="G82" s="38"/>
      <c r="H82" s="38"/>
      <c r="I82" s="31" t="s">
        <v>31</v>
      </c>
      <c r="J82" s="34" t="str">
        <f>E21</f>
        <v xml:space="preserve"> 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1" t="s">
        <v>29</v>
      </c>
      <c r="D83" s="38"/>
      <c r="E83" s="38"/>
      <c r="F83" s="29" t="str">
        <f>IF(E18="","",E18)</f>
        <v>Vyplň údaj</v>
      </c>
      <c r="G83" s="38"/>
      <c r="H83" s="38"/>
      <c r="I83" s="31" t="s">
        <v>33</v>
      </c>
      <c r="J83" s="34" t="str">
        <f>E24</f>
        <v>Zítek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1" customFormat="1" ht="29.25" customHeight="1">
      <c r="A85" s="148"/>
      <c r="B85" s="149"/>
      <c r="C85" s="150" t="s">
        <v>104</v>
      </c>
      <c r="D85" s="151" t="s">
        <v>56</v>
      </c>
      <c r="E85" s="151" t="s">
        <v>52</v>
      </c>
      <c r="F85" s="151" t="s">
        <v>53</v>
      </c>
      <c r="G85" s="151" t="s">
        <v>105</v>
      </c>
      <c r="H85" s="151" t="s">
        <v>106</v>
      </c>
      <c r="I85" s="151" t="s">
        <v>107</v>
      </c>
      <c r="J85" s="152" t="s">
        <v>94</v>
      </c>
      <c r="K85" s="153" t="s">
        <v>108</v>
      </c>
      <c r="L85" s="154"/>
      <c r="M85" s="70" t="s">
        <v>19</v>
      </c>
      <c r="N85" s="71" t="s">
        <v>41</v>
      </c>
      <c r="O85" s="71" t="s">
        <v>109</v>
      </c>
      <c r="P85" s="71" t="s">
        <v>110</v>
      </c>
      <c r="Q85" s="71" t="s">
        <v>111</v>
      </c>
      <c r="R85" s="71" t="s">
        <v>112</v>
      </c>
      <c r="S85" s="71" t="s">
        <v>113</v>
      </c>
      <c r="T85" s="72" t="s">
        <v>114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pans="1:65" s="2" customFormat="1" ht="22.9" customHeight="1">
      <c r="A86" s="36"/>
      <c r="B86" s="37"/>
      <c r="C86" s="77" t="s">
        <v>115</v>
      </c>
      <c r="D86" s="38"/>
      <c r="E86" s="38"/>
      <c r="F86" s="38"/>
      <c r="G86" s="38"/>
      <c r="H86" s="38"/>
      <c r="I86" s="38"/>
      <c r="J86" s="155">
        <f>BK86</f>
        <v>0</v>
      </c>
      <c r="K86" s="38"/>
      <c r="L86" s="41"/>
      <c r="M86" s="73"/>
      <c r="N86" s="156"/>
      <c r="O86" s="74"/>
      <c r="P86" s="157">
        <f>P87</f>
        <v>0</v>
      </c>
      <c r="Q86" s="74"/>
      <c r="R86" s="157">
        <f>R87</f>
        <v>429.81332671300004</v>
      </c>
      <c r="S86" s="74"/>
      <c r="T86" s="158">
        <f>T87</f>
        <v>2455.9500000000007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70</v>
      </c>
      <c r="AU86" s="19" t="s">
        <v>95</v>
      </c>
      <c r="BK86" s="159">
        <f>BK87</f>
        <v>0</v>
      </c>
    </row>
    <row r="87" spans="1:65" s="12" customFormat="1" ht="25.9" customHeight="1">
      <c r="B87" s="160"/>
      <c r="C87" s="161"/>
      <c r="D87" s="162" t="s">
        <v>70</v>
      </c>
      <c r="E87" s="163" t="s">
        <v>116</v>
      </c>
      <c r="F87" s="163" t="s">
        <v>117</v>
      </c>
      <c r="G87" s="161"/>
      <c r="H87" s="161"/>
      <c r="I87" s="164"/>
      <c r="J87" s="165">
        <f>BK87</f>
        <v>0</v>
      </c>
      <c r="K87" s="161"/>
      <c r="L87" s="166"/>
      <c r="M87" s="167"/>
      <c r="N87" s="168"/>
      <c r="O87" s="168"/>
      <c r="P87" s="169">
        <f>P88+P161+P230+P243+P353+P372</f>
        <v>0</v>
      </c>
      <c r="Q87" s="168"/>
      <c r="R87" s="169">
        <f>R88+R161+R230+R243+R353+R372</f>
        <v>429.81332671300004</v>
      </c>
      <c r="S87" s="168"/>
      <c r="T87" s="170">
        <f>T88+T161+T230+T243+T353+T372</f>
        <v>2455.9500000000007</v>
      </c>
      <c r="AR87" s="171" t="s">
        <v>76</v>
      </c>
      <c r="AT87" s="172" t="s">
        <v>70</v>
      </c>
      <c r="AU87" s="172" t="s">
        <v>71</v>
      </c>
      <c r="AY87" s="171" t="s">
        <v>118</v>
      </c>
      <c r="BK87" s="173">
        <f>BK88+BK161+BK230+BK243+BK353+BK372</f>
        <v>0</v>
      </c>
    </row>
    <row r="88" spans="1:65" s="12" customFormat="1" ht="22.9" customHeight="1">
      <c r="B88" s="160"/>
      <c r="C88" s="161"/>
      <c r="D88" s="162" t="s">
        <v>70</v>
      </c>
      <c r="E88" s="174" t="s">
        <v>76</v>
      </c>
      <c r="F88" s="174" t="s">
        <v>119</v>
      </c>
      <c r="G88" s="161"/>
      <c r="H88" s="161"/>
      <c r="I88" s="164"/>
      <c r="J88" s="175">
        <f>BK88</f>
        <v>0</v>
      </c>
      <c r="K88" s="161"/>
      <c r="L88" s="166"/>
      <c r="M88" s="167"/>
      <c r="N88" s="168"/>
      <c r="O88" s="168"/>
      <c r="P88" s="169">
        <f>SUM(P89:P160)</f>
        <v>0</v>
      </c>
      <c r="Q88" s="168"/>
      <c r="R88" s="169">
        <f>SUM(R89:R160)</f>
        <v>51.718559999999997</v>
      </c>
      <c r="S88" s="168"/>
      <c r="T88" s="170">
        <f>SUM(T89:T160)</f>
        <v>2337.3800000000006</v>
      </c>
      <c r="AR88" s="171" t="s">
        <v>76</v>
      </c>
      <c r="AT88" s="172" t="s">
        <v>70</v>
      </c>
      <c r="AU88" s="172" t="s">
        <v>76</v>
      </c>
      <c r="AY88" s="171" t="s">
        <v>118</v>
      </c>
      <c r="BK88" s="173">
        <f>SUM(BK89:BK160)</f>
        <v>0</v>
      </c>
    </row>
    <row r="89" spans="1:65" s="2" customFormat="1" ht="16.5" customHeight="1">
      <c r="A89" s="36"/>
      <c r="B89" s="37"/>
      <c r="C89" s="176" t="s">
        <v>76</v>
      </c>
      <c r="D89" s="176" t="s">
        <v>120</v>
      </c>
      <c r="E89" s="177" t="s">
        <v>121</v>
      </c>
      <c r="F89" s="178" t="s">
        <v>122</v>
      </c>
      <c r="G89" s="179" t="s">
        <v>123</v>
      </c>
      <c r="H89" s="180">
        <v>5</v>
      </c>
      <c r="I89" s="181"/>
      <c r="J89" s="182">
        <f>ROUND(I89*H89,2)</f>
        <v>0</v>
      </c>
      <c r="K89" s="183"/>
      <c r="L89" s="41"/>
      <c r="M89" s="184" t="s">
        <v>19</v>
      </c>
      <c r="N89" s="185" t="s">
        <v>42</v>
      </c>
      <c r="O89" s="66"/>
      <c r="P89" s="186">
        <f>O89*H89</f>
        <v>0</v>
      </c>
      <c r="Q89" s="186">
        <v>0</v>
      </c>
      <c r="R89" s="186">
        <f>Q89*H89</f>
        <v>0</v>
      </c>
      <c r="S89" s="186">
        <v>0.26</v>
      </c>
      <c r="T89" s="187">
        <f>S89*H89</f>
        <v>1.3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8" t="s">
        <v>124</v>
      </c>
      <c r="AT89" s="188" t="s">
        <v>120</v>
      </c>
      <c r="AU89" s="188" t="s">
        <v>80</v>
      </c>
      <c r="AY89" s="19" t="s">
        <v>118</v>
      </c>
      <c r="BE89" s="189">
        <f>IF(N89="základní",J89,0)</f>
        <v>0</v>
      </c>
      <c r="BF89" s="189">
        <f>IF(N89="snížená",J89,0)</f>
        <v>0</v>
      </c>
      <c r="BG89" s="189">
        <f>IF(N89="zákl. přenesená",J89,0)</f>
        <v>0</v>
      </c>
      <c r="BH89" s="189">
        <f>IF(N89="sníž. přenesená",J89,0)</f>
        <v>0</v>
      </c>
      <c r="BI89" s="189">
        <f>IF(N89="nulová",J89,0)</f>
        <v>0</v>
      </c>
      <c r="BJ89" s="19" t="s">
        <v>76</v>
      </c>
      <c r="BK89" s="189">
        <f>ROUND(I89*H89,2)</f>
        <v>0</v>
      </c>
      <c r="BL89" s="19" t="s">
        <v>124</v>
      </c>
      <c r="BM89" s="188" t="s">
        <v>125</v>
      </c>
    </row>
    <row r="90" spans="1:65" s="2" customFormat="1" ht="19.5">
      <c r="A90" s="36"/>
      <c r="B90" s="37"/>
      <c r="C90" s="38"/>
      <c r="D90" s="190" t="s">
        <v>126</v>
      </c>
      <c r="E90" s="38"/>
      <c r="F90" s="191" t="s">
        <v>127</v>
      </c>
      <c r="G90" s="38"/>
      <c r="H90" s="38"/>
      <c r="I90" s="192"/>
      <c r="J90" s="38"/>
      <c r="K90" s="38"/>
      <c r="L90" s="41"/>
      <c r="M90" s="193"/>
      <c r="N90" s="19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126</v>
      </c>
      <c r="AU90" s="19" t="s">
        <v>80</v>
      </c>
    </row>
    <row r="91" spans="1:65" s="2" customFormat="1" ht="11.25">
      <c r="A91" s="36"/>
      <c r="B91" s="37"/>
      <c r="C91" s="38"/>
      <c r="D91" s="195" t="s">
        <v>128</v>
      </c>
      <c r="E91" s="38"/>
      <c r="F91" s="196" t="s">
        <v>129</v>
      </c>
      <c r="G91" s="38"/>
      <c r="H91" s="38"/>
      <c r="I91" s="192"/>
      <c r="J91" s="38"/>
      <c r="K91" s="38"/>
      <c r="L91" s="41"/>
      <c r="M91" s="193"/>
      <c r="N91" s="19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128</v>
      </c>
      <c r="AU91" s="19" t="s">
        <v>80</v>
      </c>
    </row>
    <row r="92" spans="1:65" s="2" customFormat="1" ht="19.5">
      <c r="A92" s="36"/>
      <c r="B92" s="37"/>
      <c r="C92" s="38"/>
      <c r="D92" s="190" t="s">
        <v>130</v>
      </c>
      <c r="E92" s="38"/>
      <c r="F92" s="197" t="s">
        <v>131</v>
      </c>
      <c r="G92" s="38"/>
      <c r="H92" s="38"/>
      <c r="I92" s="192"/>
      <c r="J92" s="38"/>
      <c r="K92" s="38"/>
      <c r="L92" s="41"/>
      <c r="M92" s="193"/>
      <c r="N92" s="194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130</v>
      </c>
      <c r="AU92" s="19" t="s">
        <v>80</v>
      </c>
    </row>
    <row r="93" spans="1:65" s="13" customFormat="1" ht="11.25">
      <c r="B93" s="198"/>
      <c r="C93" s="199"/>
      <c r="D93" s="190" t="s">
        <v>132</v>
      </c>
      <c r="E93" s="200" t="s">
        <v>19</v>
      </c>
      <c r="F93" s="201" t="s">
        <v>133</v>
      </c>
      <c r="G93" s="199"/>
      <c r="H93" s="200" t="s">
        <v>19</v>
      </c>
      <c r="I93" s="202"/>
      <c r="J93" s="199"/>
      <c r="K93" s="199"/>
      <c r="L93" s="203"/>
      <c r="M93" s="204"/>
      <c r="N93" s="205"/>
      <c r="O93" s="205"/>
      <c r="P93" s="205"/>
      <c r="Q93" s="205"/>
      <c r="R93" s="205"/>
      <c r="S93" s="205"/>
      <c r="T93" s="206"/>
      <c r="AT93" s="207" t="s">
        <v>132</v>
      </c>
      <c r="AU93" s="207" t="s">
        <v>80</v>
      </c>
      <c r="AV93" s="13" t="s">
        <v>76</v>
      </c>
      <c r="AW93" s="13" t="s">
        <v>32</v>
      </c>
      <c r="AX93" s="13" t="s">
        <v>71</v>
      </c>
      <c r="AY93" s="207" t="s">
        <v>118</v>
      </c>
    </row>
    <row r="94" spans="1:65" s="14" customFormat="1" ht="11.25">
      <c r="B94" s="208"/>
      <c r="C94" s="209"/>
      <c r="D94" s="190" t="s">
        <v>132</v>
      </c>
      <c r="E94" s="210" t="s">
        <v>19</v>
      </c>
      <c r="F94" s="211" t="s">
        <v>134</v>
      </c>
      <c r="G94" s="209"/>
      <c r="H94" s="212">
        <v>5</v>
      </c>
      <c r="I94" s="213"/>
      <c r="J94" s="209"/>
      <c r="K94" s="209"/>
      <c r="L94" s="214"/>
      <c r="M94" s="215"/>
      <c r="N94" s="216"/>
      <c r="O94" s="216"/>
      <c r="P94" s="216"/>
      <c r="Q94" s="216"/>
      <c r="R94" s="216"/>
      <c r="S94" s="216"/>
      <c r="T94" s="217"/>
      <c r="AT94" s="218" t="s">
        <v>132</v>
      </c>
      <c r="AU94" s="218" t="s">
        <v>80</v>
      </c>
      <c r="AV94" s="14" t="s">
        <v>80</v>
      </c>
      <c r="AW94" s="14" t="s">
        <v>32</v>
      </c>
      <c r="AX94" s="14" t="s">
        <v>76</v>
      </c>
      <c r="AY94" s="218" t="s">
        <v>118</v>
      </c>
    </row>
    <row r="95" spans="1:65" s="2" customFormat="1" ht="16.5" customHeight="1">
      <c r="A95" s="36"/>
      <c r="B95" s="37"/>
      <c r="C95" s="176" t="s">
        <v>80</v>
      </c>
      <c r="D95" s="176" t="s">
        <v>120</v>
      </c>
      <c r="E95" s="177" t="s">
        <v>135</v>
      </c>
      <c r="F95" s="178" t="s">
        <v>136</v>
      </c>
      <c r="G95" s="179" t="s">
        <v>123</v>
      </c>
      <c r="H95" s="180">
        <v>167</v>
      </c>
      <c r="I95" s="181"/>
      <c r="J95" s="182">
        <f>ROUND(I95*H95,2)</f>
        <v>0</v>
      </c>
      <c r="K95" s="183"/>
      <c r="L95" s="41"/>
      <c r="M95" s="184" t="s">
        <v>19</v>
      </c>
      <c r="N95" s="185" t="s">
        <v>42</v>
      </c>
      <c r="O95" s="66"/>
      <c r="P95" s="186">
        <f>O95*H95</f>
        <v>0</v>
      </c>
      <c r="Q95" s="186">
        <v>0</v>
      </c>
      <c r="R95" s="186">
        <f>Q95*H95</f>
        <v>0</v>
      </c>
      <c r="S95" s="186">
        <v>0.29499999999999998</v>
      </c>
      <c r="T95" s="187">
        <f>S95*H95</f>
        <v>49.265000000000001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8" t="s">
        <v>124</v>
      </c>
      <c r="AT95" s="188" t="s">
        <v>120</v>
      </c>
      <c r="AU95" s="188" t="s">
        <v>80</v>
      </c>
      <c r="AY95" s="19" t="s">
        <v>118</v>
      </c>
      <c r="BE95" s="189">
        <f>IF(N95="základní",J95,0)</f>
        <v>0</v>
      </c>
      <c r="BF95" s="189">
        <f>IF(N95="snížená",J95,0)</f>
        <v>0</v>
      </c>
      <c r="BG95" s="189">
        <f>IF(N95="zákl. přenesená",J95,0)</f>
        <v>0</v>
      </c>
      <c r="BH95" s="189">
        <f>IF(N95="sníž. přenesená",J95,0)</f>
        <v>0</v>
      </c>
      <c r="BI95" s="189">
        <f>IF(N95="nulová",J95,0)</f>
        <v>0</v>
      </c>
      <c r="BJ95" s="19" t="s">
        <v>76</v>
      </c>
      <c r="BK95" s="189">
        <f>ROUND(I95*H95,2)</f>
        <v>0</v>
      </c>
      <c r="BL95" s="19" t="s">
        <v>124</v>
      </c>
      <c r="BM95" s="188" t="s">
        <v>137</v>
      </c>
    </row>
    <row r="96" spans="1:65" s="2" customFormat="1" ht="19.5">
      <c r="A96" s="36"/>
      <c r="B96" s="37"/>
      <c r="C96" s="38"/>
      <c r="D96" s="190" t="s">
        <v>126</v>
      </c>
      <c r="E96" s="38"/>
      <c r="F96" s="191" t="s">
        <v>138</v>
      </c>
      <c r="G96" s="38"/>
      <c r="H96" s="38"/>
      <c r="I96" s="192"/>
      <c r="J96" s="38"/>
      <c r="K96" s="38"/>
      <c r="L96" s="41"/>
      <c r="M96" s="193"/>
      <c r="N96" s="19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126</v>
      </c>
      <c r="AU96" s="19" t="s">
        <v>80</v>
      </c>
    </row>
    <row r="97" spans="1:65" s="2" customFormat="1" ht="11.25">
      <c r="A97" s="36"/>
      <c r="B97" s="37"/>
      <c r="C97" s="38"/>
      <c r="D97" s="195" t="s">
        <v>128</v>
      </c>
      <c r="E97" s="38"/>
      <c r="F97" s="196" t="s">
        <v>139</v>
      </c>
      <c r="G97" s="38"/>
      <c r="H97" s="38"/>
      <c r="I97" s="192"/>
      <c r="J97" s="38"/>
      <c r="K97" s="38"/>
      <c r="L97" s="41"/>
      <c r="M97" s="193"/>
      <c r="N97" s="19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128</v>
      </c>
      <c r="AU97" s="19" t="s">
        <v>80</v>
      </c>
    </row>
    <row r="98" spans="1:65" s="2" customFormat="1" ht="39">
      <c r="A98" s="36"/>
      <c r="B98" s="37"/>
      <c r="C98" s="38"/>
      <c r="D98" s="190" t="s">
        <v>130</v>
      </c>
      <c r="E98" s="38"/>
      <c r="F98" s="197" t="s">
        <v>140</v>
      </c>
      <c r="G98" s="38"/>
      <c r="H98" s="38"/>
      <c r="I98" s="192"/>
      <c r="J98" s="38"/>
      <c r="K98" s="38"/>
      <c r="L98" s="41"/>
      <c r="M98" s="193"/>
      <c r="N98" s="19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130</v>
      </c>
      <c r="AU98" s="19" t="s">
        <v>80</v>
      </c>
    </row>
    <row r="99" spans="1:65" s="13" customFormat="1" ht="11.25">
      <c r="B99" s="198"/>
      <c r="C99" s="199"/>
      <c r="D99" s="190" t="s">
        <v>132</v>
      </c>
      <c r="E99" s="200" t="s">
        <v>19</v>
      </c>
      <c r="F99" s="201" t="s">
        <v>141</v>
      </c>
      <c r="G99" s="199"/>
      <c r="H99" s="200" t="s">
        <v>19</v>
      </c>
      <c r="I99" s="202"/>
      <c r="J99" s="199"/>
      <c r="K99" s="199"/>
      <c r="L99" s="203"/>
      <c r="M99" s="204"/>
      <c r="N99" s="205"/>
      <c r="O99" s="205"/>
      <c r="P99" s="205"/>
      <c r="Q99" s="205"/>
      <c r="R99" s="205"/>
      <c r="S99" s="205"/>
      <c r="T99" s="206"/>
      <c r="AT99" s="207" t="s">
        <v>132</v>
      </c>
      <c r="AU99" s="207" t="s">
        <v>80</v>
      </c>
      <c r="AV99" s="13" t="s">
        <v>76</v>
      </c>
      <c r="AW99" s="13" t="s">
        <v>32</v>
      </c>
      <c r="AX99" s="13" t="s">
        <v>71</v>
      </c>
      <c r="AY99" s="207" t="s">
        <v>118</v>
      </c>
    </row>
    <row r="100" spans="1:65" s="14" customFormat="1" ht="11.25">
      <c r="B100" s="208"/>
      <c r="C100" s="209"/>
      <c r="D100" s="190" t="s">
        <v>132</v>
      </c>
      <c r="E100" s="210" t="s">
        <v>19</v>
      </c>
      <c r="F100" s="211" t="s">
        <v>142</v>
      </c>
      <c r="G100" s="209"/>
      <c r="H100" s="212">
        <v>167</v>
      </c>
      <c r="I100" s="213"/>
      <c r="J100" s="209"/>
      <c r="K100" s="209"/>
      <c r="L100" s="214"/>
      <c r="M100" s="215"/>
      <c r="N100" s="216"/>
      <c r="O100" s="216"/>
      <c r="P100" s="216"/>
      <c r="Q100" s="216"/>
      <c r="R100" s="216"/>
      <c r="S100" s="216"/>
      <c r="T100" s="217"/>
      <c r="AT100" s="218" t="s">
        <v>132</v>
      </c>
      <c r="AU100" s="218" t="s">
        <v>80</v>
      </c>
      <c r="AV100" s="14" t="s">
        <v>80</v>
      </c>
      <c r="AW100" s="14" t="s">
        <v>32</v>
      </c>
      <c r="AX100" s="14" t="s">
        <v>76</v>
      </c>
      <c r="AY100" s="218" t="s">
        <v>118</v>
      </c>
    </row>
    <row r="101" spans="1:65" s="2" customFormat="1" ht="16.5" customHeight="1">
      <c r="A101" s="36"/>
      <c r="B101" s="37"/>
      <c r="C101" s="176" t="s">
        <v>83</v>
      </c>
      <c r="D101" s="176" t="s">
        <v>120</v>
      </c>
      <c r="E101" s="177" t="s">
        <v>143</v>
      </c>
      <c r="F101" s="178" t="s">
        <v>144</v>
      </c>
      <c r="G101" s="179" t="s">
        <v>123</v>
      </c>
      <c r="H101" s="180">
        <v>10</v>
      </c>
      <c r="I101" s="181"/>
      <c r="J101" s="182">
        <f>ROUND(I101*H101,2)</f>
        <v>0</v>
      </c>
      <c r="K101" s="183"/>
      <c r="L101" s="41"/>
      <c r="M101" s="184" t="s">
        <v>19</v>
      </c>
      <c r="N101" s="185" t="s">
        <v>42</v>
      </c>
      <c r="O101" s="66"/>
      <c r="P101" s="186">
        <f>O101*H101</f>
        <v>0</v>
      </c>
      <c r="Q101" s="186">
        <v>0</v>
      </c>
      <c r="R101" s="186">
        <f>Q101*H101</f>
        <v>0</v>
      </c>
      <c r="S101" s="186">
        <v>0.22</v>
      </c>
      <c r="T101" s="187">
        <f>S101*H101</f>
        <v>2.2000000000000002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8" t="s">
        <v>124</v>
      </c>
      <c r="AT101" s="188" t="s">
        <v>120</v>
      </c>
      <c r="AU101" s="188" t="s">
        <v>80</v>
      </c>
      <c r="AY101" s="19" t="s">
        <v>118</v>
      </c>
      <c r="BE101" s="189">
        <f>IF(N101="základní",J101,0)</f>
        <v>0</v>
      </c>
      <c r="BF101" s="189">
        <f>IF(N101="snížená",J101,0)</f>
        <v>0</v>
      </c>
      <c r="BG101" s="189">
        <f>IF(N101="zákl. přenesená",J101,0)</f>
        <v>0</v>
      </c>
      <c r="BH101" s="189">
        <f>IF(N101="sníž. přenesená",J101,0)</f>
        <v>0</v>
      </c>
      <c r="BI101" s="189">
        <f>IF(N101="nulová",J101,0)</f>
        <v>0</v>
      </c>
      <c r="BJ101" s="19" t="s">
        <v>76</v>
      </c>
      <c r="BK101" s="189">
        <f>ROUND(I101*H101,2)</f>
        <v>0</v>
      </c>
      <c r="BL101" s="19" t="s">
        <v>124</v>
      </c>
      <c r="BM101" s="188" t="s">
        <v>145</v>
      </c>
    </row>
    <row r="102" spans="1:65" s="2" customFormat="1" ht="19.5">
      <c r="A102" s="36"/>
      <c r="B102" s="37"/>
      <c r="C102" s="38"/>
      <c r="D102" s="190" t="s">
        <v>126</v>
      </c>
      <c r="E102" s="38"/>
      <c r="F102" s="191" t="s">
        <v>146</v>
      </c>
      <c r="G102" s="38"/>
      <c r="H102" s="38"/>
      <c r="I102" s="192"/>
      <c r="J102" s="38"/>
      <c r="K102" s="38"/>
      <c r="L102" s="41"/>
      <c r="M102" s="193"/>
      <c r="N102" s="19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126</v>
      </c>
      <c r="AU102" s="19" t="s">
        <v>80</v>
      </c>
    </row>
    <row r="103" spans="1:65" s="2" customFormat="1" ht="11.25">
      <c r="A103" s="36"/>
      <c r="B103" s="37"/>
      <c r="C103" s="38"/>
      <c r="D103" s="195" t="s">
        <v>128</v>
      </c>
      <c r="E103" s="38"/>
      <c r="F103" s="196" t="s">
        <v>147</v>
      </c>
      <c r="G103" s="38"/>
      <c r="H103" s="38"/>
      <c r="I103" s="192"/>
      <c r="J103" s="38"/>
      <c r="K103" s="38"/>
      <c r="L103" s="41"/>
      <c r="M103" s="193"/>
      <c r="N103" s="19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128</v>
      </c>
      <c r="AU103" s="19" t="s">
        <v>80</v>
      </c>
    </row>
    <row r="104" spans="1:65" s="2" customFormat="1" ht="39">
      <c r="A104" s="36"/>
      <c r="B104" s="37"/>
      <c r="C104" s="38"/>
      <c r="D104" s="190" t="s">
        <v>130</v>
      </c>
      <c r="E104" s="38"/>
      <c r="F104" s="197" t="s">
        <v>148</v>
      </c>
      <c r="G104" s="38"/>
      <c r="H104" s="38"/>
      <c r="I104" s="192"/>
      <c r="J104" s="38"/>
      <c r="K104" s="38"/>
      <c r="L104" s="41"/>
      <c r="M104" s="193"/>
      <c r="N104" s="194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130</v>
      </c>
      <c r="AU104" s="19" t="s">
        <v>80</v>
      </c>
    </row>
    <row r="105" spans="1:65" s="2" customFormat="1" ht="16.5" customHeight="1">
      <c r="A105" s="36"/>
      <c r="B105" s="37"/>
      <c r="C105" s="176" t="s">
        <v>124</v>
      </c>
      <c r="D105" s="176" t="s">
        <v>120</v>
      </c>
      <c r="E105" s="177" t="s">
        <v>149</v>
      </c>
      <c r="F105" s="178" t="s">
        <v>150</v>
      </c>
      <c r="G105" s="179" t="s">
        <v>123</v>
      </c>
      <c r="H105" s="180">
        <v>664.6</v>
      </c>
      <c r="I105" s="181"/>
      <c r="J105" s="182">
        <f>ROUND(I105*H105,2)</f>
        <v>0</v>
      </c>
      <c r="K105" s="183"/>
      <c r="L105" s="41"/>
      <c r="M105" s="184" t="s">
        <v>19</v>
      </c>
      <c r="N105" s="185" t="s">
        <v>42</v>
      </c>
      <c r="O105" s="66"/>
      <c r="P105" s="186">
        <f>O105*H105</f>
        <v>0</v>
      </c>
      <c r="Q105" s="186">
        <v>0</v>
      </c>
      <c r="R105" s="186">
        <f>Q105*H105</f>
        <v>0</v>
      </c>
      <c r="S105" s="186">
        <v>0.22</v>
      </c>
      <c r="T105" s="187">
        <f>S105*H105</f>
        <v>146.21200000000002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8" t="s">
        <v>124</v>
      </c>
      <c r="AT105" s="188" t="s">
        <v>120</v>
      </c>
      <c r="AU105" s="188" t="s">
        <v>80</v>
      </c>
      <c r="AY105" s="19" t="s">
        <v>118</v>
      </c>
      <c r="BE105" s="189">
        <f>IF(N105="základní",J105,0)</f>
        <v>0</v>
      </c>
      <c r="BF105" s="189">
        <f>IF(N105="snížená",J105,0)</f>
        <v>0</v>
      </c>
      <c r="BG105" s="189">
        <f>IF(N105="zákl. přenesená",J105,0)</f>
        <v>0</v>
      </c>
      <c r="BH105" s="189">
        <f>IF(N105="sníž. přenesená",J105,0)</f>
        <v>0</v>
      </c>
      <c r="BI105" s="189">
        <f>IF(N105="nulová",J105,0)</f>
        <v>0</v>
      </c>
      <c r="BJ105" s="19" t="s">
        <v>76</v>
      </c>
      <c r="BK105" s="189">
        <f>ROUND(I105*H105,2)</f>
        <v>0</v>
      </c>
      <c r="BL105" s="19" t="s">
        <v>124</v>
      </c>
      <c r="BM105" s="188" t="s">
        <v>151</v>
      </c>
    </row>
    <row r="106" spans="1:65" s="2" customFormat="1" ht="19.5">
      <c r="A106" s="36"/>
      <c r="B106" s="37"/>
      <c r="C106" s="38"/>
      <c r="D106" s="190" t="s">
        <v>126</v>
      </c>
      <c r="E106" s="38"/>
      <c r="F106" s="191" t="s">
        <v>152</v>
      </c>
      <c r="G106" s="38"/>
      <c r="H106" s="38"/>
      <c r="I106" s="192"/>
      <c r="J106" s="38"/>
      <c r="K106" s="38"/>
      <c r="L106" s="41"/>
      <c r="M106" s="193"/>
      <c r="N106" s="19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126</v>
      </c>
      <c r="AU106" s="19" t="s">
        <v>80</v>
      </c>
    </row>
    <row r="107" spans="1:65" s="2" customFormat="1" ht="11.25">
      <c r="A107" s="36"/>
      <c r="B107" s="37"/>
      <c r="C107" s="38"/>
      <c r="D107" s="195" t="s">
        <v>128</v>
      </c>
      <c r="E107" s="38"/>
      <c r="F107" s="196" t="s">
        <v>153</v>
      </c>
      <c r="G107" s="38"/>
      <c r="H107" s="38"/>
      <c r="I107" s="192"/>
      <c r="J107" s="38"/>
      <c r="K107" s="38"/>
      <c r="L107" s="41"/>
      <c r="M107" s="193"/>
      <c r="N107" s="19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128</v>
      </c>
      <c r="AU107" s="19" t="s">
        <v>80</v>
      </c>
    </row>
    <row r="108" spans="1:65" s="2" customFormat="1" ht="29.25">
      <c r="A108" s="36"/>
      <c r="B108" s="37"/>
      <c r="C108" s="38"/>
      <c r="D108" s="190" t="s">
        <v>130</v>
      </c>
      <c r="E108" s="38"/>
      <c r="F108" s="197" t="s">
        <v>154</v>
      </c>
      <c r="G108" s="38"/>
      <c r="H108" s="38"/>
      <c r="I108" s="192"/>
      <c r="J108" s="38"/>
      <c r="K108" s="38"/>
      <c r="L108" s="41"/>
      <c r="M108" s="193"/>
      <c r="N108" s="19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130</v>
      </c>
      <c r="AU108" s="19" t="s">
        <v>80</v>
      </c>
    </row>
    <row r="109" spans="1:65" s="13" customFormat="1" ht="11.25">
      <c r="B109" s="198"/>
      <c r="C109" s="199"/>
      <c r="D109" s="190" t="s">
        <v>132</v>
      </c>
      <c r="E109" s="200" t="s">
        <v>19</v>
      </c>
      <c r="F109" s="201" t="s">
        <v>155</v>
      </c>
      <c r="G109" s="199"/>
      <c r="H109" s="200" t="s">
        <v>19</v>
      </c>
      <c r="I109" s="202"/>
      <c r="J109" s="199"/>
      <c r="K109" s="199"/>
      <c r="L109" s="203"/>
      <c r="M109" s="204"/>
      <c r="N109" s="205"/>
      <c r="O109" s="205"/>
      <c r="P109" s="205"/>
      <c r="Q109" s="205"/>
      <c r="R109" s="205"/>
      <c r="S109" s="205"/>
      <c r="T109" s="206"/>
      <c r="AT109" s="207" t="s">
        <v>132</v>
      </c>
      <c r="AU109" s="207" t="s">
        <v>80</v>
      </c>
      <c r="AV109" s="13" t="s">
        <v>76</v>
      </c>
      <c r="AW109" s="13" t="s">
        <v>32</v>
      </c>
      <c r="AX109" s="13" t="s">
        <v>71</v>
      </c>
      <c r="AY109" s="207" t="s">
        <v>118</v>
      </c>
    </row>
    <row r="110" spans="1:65" s="14" customFormat="1" ht="11.25">
      <c r="B110" s="208"/>
      <c r="C110" s="209"/>
      <c r="D110" s="190" t="s">
        <v>132</v>
      </c>
      <c r="E110" s="210" t="s">
        <v>19</v>
      </c>
      <c r="F110" s="211" t="s">
        <v>156</v>
      </c>
      <c r="G110" s="209"/>
      <c r="H110" s="212">
        <v>664.6</v>
      </c>
      <c r="I110" s="213"/>
      <c r="J110" s="209"/>
      <c r="K110" s="209"/>
      <c r="L110" s="214"/>
      <c r="M110" s="215"/>
      <c r="N110" s="216"/>
      <c r="O110" s="216"/>
      <c r="P110" s="216"/>
      <c r="Q110" s="216"/>
      <c r="R110" s="216"/>
      <c r="S110" s="216"/>
      <c r="T110" s="217"/>
      <c r="AT110" s="218" t="s">
        <v>132</v>
      </c>
      <c r="AU110" s="218" t="s">
        <v>80</v>
      </c>
      <c r="AV110" s="14" t="s">
        <v>80</v>
      </c>
      <c r="AW110" s="14" t="s">
        <v>32</v>
      </c>
      <c r="AX110" s="14" t="s">
        <v>76</v>
      </c>
      <c r="AY110" s="218" t="s">
        <v>118</v>
      </c>
    </row>
    <row r="111" spans="1:65" s="2" customFormat="1" ht="16.5" customHeight="1">
      <c r="A111" s="36"/>
      <c r="B111" s="37"/>
      <c r="C111" s="176" t="s">
        <v>134</v>
      </c>
      <c r="D111" s="176" t="s">
        <v>120</v>
      </c>
      <c r="E111" s="177" t="s">
        <v>157</v>
      </c>
      <c r="F111" s="178" t="s">
        <v>158</v>
      </c>
      <c r="G111" s="179" t="s">
        <v>123</v>
      </c>
      <c r="H111" s="180">
        <v>1838</v>
      </c>
      <c r="I111" s="181"/>
      <c r="J111" s="182">
        <f>ROUND(I111*H111,2)</f>
        <v>0</v>
      </c>
      <c r="K111" s="183"/>
      <c r="L111" s="41"/>
      <c r="M111" s="184" t="s">
        <v>19</v>
      </c>
      <c r="N111" s="185" t="s">
        <v>42</v>
      </c>
      <c r="O111" s="66"/>
      <c r="P111" s="186">
        <f>O111*H111</f>
        <v>0</v>
      </c>
      <c r="Q111" s="186">
        <v>1.0000000000000001E-5</v>
      </c>
      <c r="R111" s="186">
        <f>Q111*H111</f>
        <v>1.8380000000000001E-2</v>
      </c>
      <c r="S111" s="186">
        <v>0.115</v>
      </c>
      <c r="T111" s="187">
        <f>S111*H111</f>
        <v>211.37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8" t="s">
        <v>124</v>
      </c>
      <c r="AT111" s="188" t="s">
        <v>120</v>
      </c>
      <c r="AU111" s="188" t="s">
        <v>80</v>
      </c>
      <c r="AY111" s="19" t="s">
        <v>118</v>
      </c>
      <c r="BE111" s="189">
        <f>IF(N111="základní",J111,0)</f>
        <v>0</v>
      </c>
      <c r="BF111" s="189">
        <f>IF(N111="snížená",J111,0)</f>
        <v>0</v>
      </c>
      <c r="BG111" s="189">
        <f>IF(N111="zákl. přenesená",J111,0)</f>
        <v>0</v>
      </c>
      <c r="BH111" s="189">
        <f>IF(N111="sníž. přenesená",J111,0)</f>
        <v>0</v>
      </c>
      <c r="BI111" s="189">
        <f>IF(N111="nulová",J111,0)</f>
        <v>0</v>
      </c>
      <c r="BJ111" s="19" t="s">
        <v>76</v>
      </c>
      <c r="BK111" s="189">
        <f>ROUND(I111*H111,2)</f>
        <v>0</v>
      </c>
      <c r="BL111" s="19" t="s">
        <v>124</v>
      </c>
      <c r="BM111" s="188" t="s">
        <v>159</v>
      </c>
    </row>
    <row r="112" spans="1:65" s="2" customFormat="1" ht="19.5">
      <c r="A112" s="36"/>
      <c r="B112" s="37"/>
      <c r="C112" s="38"/>
      <c r="D112" s="190" t="s">
        <v>126</v>
      </c>
      <c r="E112" s="38"/>
      <c r="F112" s="191" t="s">
        <v>160</v>
      </c>
      <c r="G112" s="38"/>
      <c r="H112" s="38"/>
      <c r="I112" s="192"/>
      <c r="J112" s="38"/>
      <c r="K112" s="38"/>
      <c r="L112" s="41"/>
      <c r="M112" s="193"/>
      <c r="N112" s="19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126</v>
      </c>
      <c r="AU112" s="19" t="s">
        <v>80</v>
      </c>
    </row>
    <row r="113" spans="1:65" s="2" customFormat="1" ht="11.25">
      <c r="A113" s="36"/>
      <c r="B113" s="37"/>
      <c r="C113" s="38"/>
      <c r="D113" s="195" t="s">
        <v>128</v>
      </c>
      <c r="E113" s="38"/>
      <c r="F113" s="196" t="s">
        <v>161</v>
      </c>
      <c r="G113" s="38"/>
      <c r="H113" s="38"/>
      <c r="I113" s="192"/>
      <c r="J113" s="38"/>
      <c r="K113" s="38"/>
      <c r="L113" s="41"/>
      <c r="M113" s="193"/>
      <c r="N113" s="19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128</v>
      </c>
      <c r="AU113" s="19" t="s">
        <v>80</v>
      </c>
    </row>
    <row r="114" spans="1:65" s="2" customFormat="1" ht="39">
      <c r="A114" s="36"/>
      <c r="B114" s="37"/>
      <c r="C114" s="38"/>
      <c r="D114" s="190" t="s">
        <v>130</v>
      </c>
      <c r="E114" s="38"/>
      <c r="F114" s="197" t="s">
        <v>162</v>
      </c>
      <c r="G114" s="38"/>
      <c r="H114" s="38"/>
      <c r="I114" s="192"/>
      <c r="J114" s="38"/>
      <c r="K114" s="38"/>
      <c r="L114" s="41"/>
      <c r="M114" s="193"/>
      <c r="N114" s="19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130</v>
      </c>
      <c r="AU114" s="19" t="s">
        <v>80</v>
      </c>
    </row>
    <row r="115" spans="1:65" s="13" customFormat="1" ht="11.25">
      <c r="B115" s="198"/>
      <c r="C115" s="199"/>
      <c r="D115" s="190" t="s">
        <v>132</v>
      </c>
      <c r="E115" s="200" t="s">
        <v>19</v>
      </c>
      <c r="F115" s="201" t="s">
        <v>163</v>
      </c>
      <c r="G115" s="199"/>
      <c r="H115" s="200" t="s">
        <v>19</v>
      </c>
      <c r="I115" s="202"/>
      <c r="J115" s="199"/>
      <c r="K115" s="199"/>
      <c r="L115" s="203"/>
      <c r="M115" s="204"/>
      <c r="N115" s="205"/>
      <c r="O115" s="205"/>
      <c r="P115" s="205"/>
      <c r="Q115" s="205"/>
      <c r="R115" s="205"/>
      <c r="S115" s="205"/>
      <c r="T115" s="206"/>
      <c r="AT115" s="207" t="s">
        <v>132</v>
      </c>
      <c r="AU115" s="207" t="s">
        <v>80</v>
      </c>
      <c r="AV115" s="13" t="s">
        <v>76</v>
      </c>
      <c r="AW115" s="13" t="s">
        <v>32</v>
      </c>
      <c r="AX115" s="13" t="s">
        <v>71</v>
      </c>
      <c r="AY115" s="207" t="s">
        <v>118</v>
      </c>
    </row>
    <row r="116" spans="1:65" s="14" customFormat="1" ht="11.25">
      <c r="B116" s="208"/>
      <c r="C116" s="209"/>
      <c r="D116" s="190" t="s">
        <v>132</v>
      </c>
      <c r="E116" s="210" t="s">
        <v>19</v>
      </c>
      <c r="F116" s="211" t="s">
        <v>164</v>
      </c>
      <c r="G116" s="209"/>
      <c r="H116" s="212">
        <v>261</v>
      </c>
      <c r="I116" s="213"/>
      <c r="J116" s="209"/>
      <c r="K116" s="209"/>
      <c r="L116" s="214"/>
      <c r="M116" s="215"/>
      <c r="N116" s="216"/>
      <c r="O116" s="216"/>
      <c r="P116" s="216"/>
      <c r="Q116" s="216"/>
      <c r="R116" s="216"/>
      <c r="S116" s="216"/>
      <c r="T116" s="217"/>
      <c r="AT116" s="218" t="s">
        <v>132</v>
      </c>
      <c r="AU116" s="218" t="s">
        <v>80</v>
      </c>
      <c r="AV116" s="14" t="s">
        <v>80</v>
      </c>
      <c r="AW116" s="14" t="s">
        <v>32</v>
      </c>
      <c r="AX116" s="14" t="s">
        <v>71</v>
      </c>
      <c r="AY116" s="218" t="s">
        <v>118</v>
      </c>
    </row>
    <row r="117" spans="1:65" s="13" customFormat="1" ht="11.25">
      <c r="B117" s="198"/>
      <c r="C117" s="199"/>
      <c r="D117" s="190" t="s">
        <v>132</v>
      </c>
      <c r="E117" s="200" t="s">
        <v>19</v>
      </c>
      <c r="F117" s="201" t="s">
        <v>165</v>
      </c>
      <c r="G117" s="199"/>
      <c r="H117" s="200" t="s">
        <v>19</v>
      </c>
      <c r="I117" s="202"/>
      <c r="J117" s="199"/>
      <c r="K117" s="199"/>
      <c r="L117" s="203"/>
      <c r="M117" s="204"/>
      <c r="N117" s="205"/>
      <c r="O117" s="205"/>
      <c r="P117" s="205"/>
      <c r="Q117" s="205"/>
      <c r="R117" s="205"/>
      <c r="S117" s="205"/>
      <c r="T117" s="206"/>
      <c r="AT117" s="207" t="s">
        <v>132</v>
      </c>
      <c r="AU117" s="207" t="s">
        <v>80</v>
      </c>
      <c r="AV117" s="13" t="s">
        <v>76</v>
      </c>
      <c r="AW117" s="13" t="s">
        <v>32</v>
      </c>
      <c r="AX117" s="13" t="s">
        <v>71</v>
      </c>
      <c r="AY117" s="207" t="s">
        <v>118</v>
      </c>
    </row>
    <row r="118" spans="1:65" s="14" customFormat="1" ht="11.25">
      <c r="B118" s="208"/>
      <c r="C118" s="209"/>
      <c r="D118" s="190" t="s">
        <v>132</v>
      </c>
      <c r="E118" s="210" t="s">
        <v>19</v>
      </c>
      <c r="F118" s="211" t="s">
        <v>166</v>
      </c>
      <c r="G118" s="209"/>
      <c r="H118" s="212">
        <v>1577</v>
      </c>
      <c r="I118" s="213"/>
      <c r="J118" s="209"/>
      <c r="K118" s="209"/>
      <c r="L118" s="214"/>
      <c r="M118" s="215"/>
      <c r="N118" s="216"/>
      <c r="O118" s="216"/>
      <c r="P118" s="216"/>
      <c r="Q118" s="216"/>
      <c r="R118" s="216"/>
      <c r="S118" s="216"/>
      <c r="T118" s="217"/>
      <c r="AT118" s="218" t="s">
        <v>132</v>
      </c>
      <c r="AU118" s="218" t="s">
        <v>80</v>
      </c>
      <c r="AV118" s="14" t="s">
        <v>80</v>
      </c>
      <c r="AW118" s="14" t="s">
        <v>32</v>
      </c>
      <c r="AX118" s="14" t="s">
        <v>71</v>
      </c>
      <c r="AY118" s="218" t="s">
        <v>118</v>
      </c>
    </row>
    <row r="119" spans="1:65" s="15" customFormat="1" ht="11.25">
      <c r="B119" s="219"/>
      <c r="C119" s="220"/>
      <c r="D119" s="190" t="s">
        <v>132</v>
      </c>
      <c r="E119" s="221" t="s">
        <v>19</v>
      </c>
      <c r="F119" s="222" t="s">
        <v>167</v>
      </c>
      <c r="G119" s="220"/>
      <c r="H119" s="223">
        <v>1838</v>
      </c>
      <c r="I119" s="224"/>
      <c r="J119" s="220"/>
      <c r="K119" s="220"/>
      <c r="L119" s="225"/>
      <c r="M119" s="226"/>
      <c r="N119" s="227"/>
      <c r="O119" s="227"/>
      <c r="P119" s="227"/>
      <c r="Q119" s="227"/>
      <c r="R119" s="227"/>
      <c r="S119" s="227"/>
      <c r="T119" s="228"/>
      <c r="AT119" s="229" t="s">
        <v>132</v>
      </c>
      <c r="AU119" s="229" t="s">
        <v>80</v>
      </c>
      <c r="AV119" s="15" t="s">
        <v>124</v>
      </c>
      <c r="AW119" s="15" t="s">
        <v>32</v>
      </c>
      <c r="AX119" s="15" t="s">
        <v>76</v>
      </c>
      <c r="AY119" s="229" t="s">
        <v>118</v>
      </c>
    </row>
    <row r="120" spans="1:65" s="2" customFormat="1" ht="16.5" customHeight="1">
      <c r="A120" s="36"/>
      <c r="B120" s="37"/>
      <c r="C120" s="176" t="s">
        <v>168</v>
      </c>
      <c r="D120" s="176" t="s">
        <v>120</v>
      </c>
      <c r="E120" s="177" t="s">
        <v>169</v>
      </c>
      <c r="F120" s="178" t="s">
        <v>170</v>
      </c>
      <c r="G120" s="179" t="s">
        <v>123</v>
      </c>
      <c r="H120" s="180">
        <v>6646</v>
      </c>
      <c r="I120" s="181"/>
      <c r="J120" s="182">
        <f>ROUND(I120*H120,2)</f>
        <v>0</v>
      </c>
      <c r="K120" s="183"/>
      <c r="L120" s="41"/>
      <c r="M120" s="184" t="s">
        <v>19</v>
      </c>
      <c r="N120" s="185" t="s">
        <v>42</v>
      </c>
      <c r="O120" s="66"/>
      <c r="P120" s="186">
        <f>O120*H120</f>
        <v>0</v>
      </c>
      <c r="Q120" s="186">
        <v>3.0000000000000001E-5</v>
      </c>
      <c r="R120" s="186">
        <f>Q120*H120</f>
        <v>0.19938</v>
      </c>
      <c r="S120" s="186">
        <v>0.23</v>
      </c>
      <c r="T120" s="187">
        <f>S120*H120</f>
        <v>1528.5800000000002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8" t="s">
        <v>124</v>
      </c>
      <c r="AT120" s="188" t="s">
        <v>120</v>
      </c>
      <c r="AU120" s="188" t="s">
        <v>80</v>
      </c>
      <c r="AY120" s="19" t="s">
        <v>118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19" t="s">
        <v>76</v>
      </c>
      <c r="BK120" s="189">
        <f>ROUND(I120*H120,2)</f>
        <v>0</v>
      </c>
      <c r="BL120" s="19" t="s">
        <v>124</v>
      </c>
      <c r="BM120" s="188" t="s">
        <v>171</v>
      </c>
    </row>
    <row r="121" spans="1:65" s="2" customFormat="1" ht="19.5">
      <c r="A121" s="36"/>
      <c r="B121" s="37"/>
      <c r="C121" s="38"/>
      <c r="D121" s="190" t="s">
        <v>126</v>
      </c>
      <c r="E121" s="38"/>
      <c r="F121" s="191" t="s">
        <v>172</v>
      </c>
      <c r="G121" s="38"/>
      <c r="H121" s="38"/>
      <c r="I121" s="192"/>
      <c r="J121" s="38"/>
      <c r="K121" s="38"/>
      <c r="L121" s="41"/>
      <c r="M121" s="193"/>
      <c r="N121" s="19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126</v>
      </c>
      <c r="AU121" s="19" t="s">
        <v>80</v>
      </c>
    </row>
    <row r="122" spans="1:65" s="2" customFormat="1" ht="11.25">
      <c r="A122" s="36"/>
      <c r="B122" s="37"/>
      <c r="C122" s="38"/>
      <c r="D122" s="195" t="s">
        <v>128</v>
      </c>
      <c r="E122" s="38"/>
      <c r="F122" s="196" t="s">
        <v>173</v>
      </c>
      <c r="G122" s="38"/>
      <c r="H122" s="38"/>
      <c r="I122" s="192"/>
      <c r="J122" s="38"/>
      <c r="K122" s="38"/>
      <c r="L122" s="41"/>
      <c r="M122" s="193"/>
      <c r="N122" s="194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128</v>
      </c>
      <c r="AU122" s="19" t="s">
        <v>80</v>
      </c>
    </row>
    <row r="123" spans="1:65" s="2" customFormat="1" ht="39">
      <c r="A123" s="36"/>
      <c r="B123" s="37"/>
      <c r="C123" s="38"/>
      <c r="D123" s="190" t="s">
        <v>130</v>
      </c>
      <c r="E123" s="38"/>
      <c r="F123" s="197" t="s">
        <v>162</v>
      </c>
      <c r="G123" s="38"/>
      <c r="H123" s="38"/>
      <c r="I123" s="192"/>
      <c r="J123" s="38"/>
      <c r="K123" s="38"/>
      <c r="L123" s="41"/>
      <c r="M123" s="193"/>
      <c r="N123" s="19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130</v>
      </c>
      <c r="AU123" s="19" t="s">
        <v>80</v>
      </c>
    </row>
    <row r="124" spans="1:65" s="14" customFormat="1" ht="11.25">
      <c r="B124" s="208"/>
      <c r="C124" s="209"/>
      <c r="D124" s="190" t="s">
        <v>132</v>
      </c>
      <c r="E124" s="210" t="s">
        <v>19</v>
      </c>
      <c r="F124" s="211" t="s">
        <v>174</v>
      </c>
      <c r="G124" s="209"/>
      <c r="H124" s="212">
        <v>6646</v>
      </c>
      <c r="I124" s="213"/>
      <c r="J124" s="209"/>
      <c r="K124" s="209"/>
      <c r="L124" s="214"/>
      <c r="M124" s="215"/>
      <c r="N124" s="216"/>
      <c r="O124" s="216"/>
      <c r="P124" s="216"/>
      <c r="Q124" s="216"/>
      <c r="R124" s="216"/>
      <c r="S124" s="216"/>
      <c r="T124" s="217"/>
      <c r="AT124" s="218" t="s">
        <v>132</v>
      </c>
      <c r="AU124" s="218" t="s">
        <v>80</v>
      </c>
      <c r="AV124" s="14" t="s">
        <v>80</v>
      </c>
      <c r="AW124" s="14" t="s">
        <v>32</v>
      </c>
      <c r="AX124" s="14" t="s">
        <v>76</v>
      </c>
      <c r="AY124" s="218" t="s">
        <v>118</v>
      </c>
    </row>
    <row r="125" spans="1:65" s="2" customFormat="1" ht="16.5" customHeight="1">
      <c r="A125" s="36"/>
      <c r="B125" s="37"/>
      <c r="C125" s="176" t="s">
        <v>175</v>
      </c>
      <c r="D125" s="176" t="s">
        <v>120</v>
      </c>
      <c r="E125" s="177" t="s">
        <v>176</v>
      </c>
      <c r="F125" s="178" t="s">
        <v>177</v>
      </c>
      <c r="G125" s="179" t="s">
        <v>123</v>
      </c>
      <c r="H125" s="180">
        <v>6646</v>
      </c>
      <c r="I125" s="181"/>
      <c r="J125" s="182">
        <f>ROUND(I125*H125,2)</f>
        <v>0</v>
      </c>
      <c r="K125" s="183"/>
      <c r="L125" s="41"/>
      <c r="M125" s="184" t="s">
        <v>19</v>
      </c>
      <c r="N125" s="185" t="s">
        <v>42</v>
      </c>
      <c r="O125" s="66"/>
      <c r="P125" s="186">
        <f>O125*H125</f>
        <v>0</v>
      </c>
      <c r="Q125" s="186">
        <v>0</v>
      </c>
      <c r="R125" s="186">
        <f>Q125*H125</f>
        <v>0</v>
      </c>
      <c r="S125" s="186">
        <v>2.3E-2</v>
      </c>
      <c r="T125" s="187">
        <f>S125*H125</f>
        <v>152.858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8" t="s">
        <v>124</v>
      </c>
      <c r="AT125" s="188" t="s">
        <v>120</v>
      </c>
      <c r="AU125" s="188" t="s">
        <v>80</v>
      </c>
      <c r="AY125" s="19" t="s">
        <v>118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9" t="s">
        <v>76</v>
      </c>
      <c r="BK125" s="189">
        <f>ROUND(I125*H125,2)</f>
        <v>0</v>
      </c>
      <c r="BL125" s="19" t="s">
        <v>124</v>
      </c>
      <c r="BM125" s="188" t="s">
        <v>178</v>
      </c>
    </row>
    <row r="126" spans="1:65" s="2" customFormat="1" ht="11.25">
      <c r="A126" s="36"/>
      <c r="B126" s="37"/>
      <c r="C126" s="38"/>
      <c r="D126" s="190" t="s">
        <v>126</v>
      </c>
      <c r="E126" s="38"/>
      <c r="F126" s="191" t="s">
        <v>179</v>
      </c>
      <c r="G126" s="38"/>
      <c r="H126" s="38"/>
      <c r="I126" s="192"/>
      <c r="J126" s="38"/>
      <c r="K126" s="38"/>
      <c r="L126" s="41"/>
      <c r="M126" s="193"/>
      <c r="N126" s="19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126</v>
      </c>
      <c r="AU126" s="19" t="s">
        <v>80</v>
      </c>
    </row>
    <row r="127" spans="1:65" s="2" customFormat="1" ht="11.25">
      <c r="A127" s="36"/>
      <c r="B127" s="37"/>
      <c r="C127" s="38"/>
      <c r="D127" s="195" t="s">
        <v>128</v>
      </c>
      <c r="E127" s="38"/>
      <c r="F127" s="196" t="s">
        <v>180</v>
      </c>
      <c r="G127" s="38"/>
      <c r="H127" s="38"/>
      <c r="I127" s="192"/>
      <c r="J127" s="38"/>
      <c r="K127" s="38"/>
      <c r="L127" s="41"/>
      <c r="M127" s="193"/>
      <c r="N127" s="19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128</v>
      </c>
      <c r="AU127" s="19" t="s">
        <v>80</v>
      </c>
    </row>
    <row r="128" spans="1:65" s="2" customFormat="1" ht="16.5" customHeight="1">
      <c r="A128" s="36"/>
      <c r="B128" s="37"/>
      <c r="C128" s="176" t="s">
        <v>181</v>
      </c>
      <c r="D128" s="176" t="s">
        <v>120</v>
      </c>
      <c r="E128" s="177" t="s">
        <v>182</v>
      </c>
      <c r="F128" s="178" t="s">
        <v>183</v>
      </c>
      <c r="G128" s="179" t="s">
        <v>184</v>
      </c>
      <c r="H128" s="180">
        <v>793</v>
      </c>
      <c r="I128" s="181"/>
      <c r="J128" s="182">
        <f>ROUND(I128*H128,2)</f>
        <v>0</v>
      </c>
      <c r="K128" s="183"/>
      <c r="L128" s="41"/>
      <c r="M128" s="184" t="s">
        <v>19</v>
      </c>
      <c r="N128" s="185" t="s">
        <v>42</v>
      </c>
      <c r="O128" s="66"/>
      <c r="P128" s="186">
        <f>O128*H128</f>
        <v>0</v>
      </c>
      <c r="Q128" s="186">
        <v>0</v>
      </c>
      <c r="R128" s="186">
        <f>Q128*H128</f>
        <v>0</v>
      </c>
      <c r="S128" s="186">
        <v>0.20499999999999999</v>
      </c>
      <c r="T128" s="187">
        <f>S128*H128</f>
        <v>162.565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8" t="s">
        <v>124</v>
      </c>
      <c r="AT128" s="188" t="s">
        <v>120</v>
      </c>
      <c r="AU128" s="188" t="s">
        <v>80</v>
      </c>
      <c r="AY128" s="19" t="s">
        <v>118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9" t="s">
        <v>76</v>
      </c>
      <c r="BK128" s="189">
        <f>ROUND(I128*H128,2)</f>
        <v>0</v>
      </c>
      <c r="BL128" s="19" t="s">
        <v>124</v>
      </c>
      <c r="BM128" s="188" t="s">
        <v>185</v>
      </c>
    </row>
    <row r="129" spans="1:65" s="2" customFormat="1" ht="19.5">
      <c r="A129" s="36"/>
      <c r="B129" s="37"/>
      <c r="C129" s="38"/>
      <c r="D129" s="190" t="s">
        <v>126</v>
      </c>
      <c r="E129" s="38"/>
      <c r="F129" s="191" t="s">
        <v>186</v>
      </c>
      <c r="G129" s="38"/>
      <c r="H129" s="38"/>
      <c r="I129" s="192"/>
      <c r="J129" s="38"/>
      <c r="K129" s="38"/>
      <c r="L129" s="41"/>
      <c r="M129" s="193"/>
      <c r="N129" s="19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126</v>
      </c>
      <c r="AU129" s="19" t="s">
        <v>80</v>
      </c>
    </row>
    <row r="130" spans="1:65" s="2" customFormat="1" ht="11.25">
      <c r="A130" s="36"/>
      <c r="B130" s="37"/>
      <c r="C130" s="38"/>
      <c r="D130" s="195" t="s">
        <v>128</v>
      </c>
      <c r="E130" s="38"/>
      <c r="F130" s="196" t="s">
        <v>187</v>
      </c>
      <c r="G130" s="38"/>
      <c r="H130" s="38"/>
      <c r="I130" s="192"/>
      <c r="J130" s="38"/>
      <c r="K130" s="38"/>
      <c r="L130" s="41"/>
      <c r="M130" s="193"/>
      <c r="N130" s="19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128</v>
      </c>
      <c r="AU130" s="19" t="s">
        <v>80</v>
      </c>
    </row>
    <row r="131" spans="1:65" s="13" customFormat="1" ht="11.25">
      <c r="B131" s="198"/>
      <c r="C131" s="199"/>
      <c r="D131" s="190" t="s">
        <v>132</v>
      </c>
      <c r="E131" s="200" t="s">
        <v>19</v>
      </c>
      <c r="F131" s="201" t="s">
        <v>188</v>
      </c>
      <c r="G131" s="199"/>
      <c r="H131" s="200" t="s">
        <v>19</v>
      </c>
      <c r="I131" s="202"/>
      <c r="J131" s="199"/>
      <c r="K131" s="199"/>
      <c r="L131" s="203"/>
      <c r="M131" s="204"/>
      <c r="N131" s="205"/>
      <c r="O131" s="205"/>
      <c r="P131" s="205"/>
      <c r="Q131" s="205"/>
      <c r="R131" s="205"/>
      <c r="S131" s="205"/>
      <c r="T131" s="206"/>
      <c r="AT131" s="207" t="s">
        <v>132</v>
      </c>
      <c r="AU131" s="207" t="s">
        <v>80</v>
      </c>
      <c r="AV131" s="13" t="s">
        <v>76</v>
      </c>
      <c r="AW131" s="13" t="s">
        <v>32</v>
      </c>
      <c r="AX131" s="13" t="s">
        <v>71</v>
      </c>
      <c r="AY131" s="207" t="s">
        <v>118</v>
      </c>
    </row>
    <row r="132" spans="1:65" s="14" customFormat="1" ht="11.25">
      <c r="B132" s="208"/>
      <c r="C132" s="209"/>
      <c r="D132" s="190" t="s">
        <v>132</v>
      </c>
      <c r="E132" s="210" t="s">
        <v>19</v>
      </c>
      <c r="F132" s="211" t="s">
        <v>189</v>
      </c>
      <c r="G132" s="209"/>
      <c r="H132" s="212">
        <v>722</v>
      </c>
      <c r="I132" s="213"/>
      <c r="J132" s="209"/>
      <c r="K132" s="209"/>
      <c r="L132" s="214"/>
      <c r="M132" s="215"/>
      <c r="N132" s="216"/>
      <c r="O132" s="216"/>
      <c r="P132" s="216"/>
      <c r="Q132" s="216"/>
      <c r="R132" s="216"/>
      <c r="S132" s="216"/>
      <c r="T132" s="217"/>
      <c r="AT132" s="218" t="s">
        <v>132</v>
      </c>
      <c r="AU132" s="218" t="s">
        <v>80</v>
      </c>
      <c r="AV132" s="14" t="s">
        <v>80</v>
      </c>
      <c r="AW132" s="14" t="s">
        <v>32</v>
      </c>
      <c r="AX132" s="14" t="s">
        <v>71</v>
      </c>
      <c r="AY132" s="218" t="s">
        <v>118</v>
      </c>
    </row>
    <row r="133" spans="1:65" s="13" customFormat="1" ht="11.25">
      <c r="B133" s="198"/>
      <c r="C133" s="199"/>
      <c r="D133" s="190" t="s">
        <v>132</v>
      </c>
      <c r="E133" s="200" t="s">
        <v>19</v>
      </c>
      <c r="F133" s="201" t="s">
        <v>190</v>
      </c>
      <c r="G133" s="199"/>
      <c r="H133" s="200" t="s">
        <v>19</v>
      </c>
      <c r="I133" s="202"/>
      <c r="J133" s="199"/>
      <c r="K133" s="199"/>
      <c r="L133" s="203"/>
      <c r="M133" s="204"/>
      <c r="N133" s="205"/>
      <c r="O133" s="205"/>
      <c r="P133" s="205"/>
      <c r="Q133" s="205"/>
      <c r="R133" s="205"/>
      <c r="S133" s="205"/>
      <c r="T133" s="206"/>
      <c r="AT133" s="207" t="s">
        <v>132</v>
      </c>
      <c r="AU133" s="207" t="s">
        <v>80</v>
      </c>
      <c r="AV133" s="13" t="s">
        <v>76</v>
      </c>
      <c r="AW133" s="13" t="s">
        <v>32</v>
      </c>
      <c r="AX133" s="13" t="s">
        <v>71</v>
      </c>
      <c r="AY133" s="207" t="s">
        <v>118</v>
      </c>
    </row>
    <row r="134" spans="1:65" s="14" customFormat="1" ht="11.25">
      <c r="B134" s="208"/>
      <c r="C134" s="209"/>
      <c r="D134" s="190" t="s">
        <v>132</v>
      </c>
      <c r="E134" s="210" t="s">
        <v>19</v>
      </c>
      <c r="F134" s="211" t="s">
        <v>191</v>
      </c>
      <c r="G134" s="209"/>
      <c r="H134" s="212">
        <v>71</v>
      </c>
      <c r="I134" s="213"/>
      <c r="J134" s="209"/>
      <c r="K134" s="209"/>
      <c r="L134" s="214"/>
      <c r="M134" s="215"/>
      <c r="N134" s="216"/>
      <c r="O134" s="216"/>
      <c r="P134" s="216"/>
      <c r="Q134" s="216"/>
      <c r="R134" s="216"/>
      <c r="S134" s="216"/>
      <c r="T134" s="217"/>
      <c r="AT134" s="218" t="s">
        <v>132</v>
      </c>
      <c r="AU134" s="218" t="s">
        <v>80</v>
      </c>
      <c r="AV134" s="14" t="s">
        <v>80</v>
      </c>
      <c r="AW134" s="14" t="s">
        <v>32</v>
      </c>
      <c r="AX134" s="14" t="s">
        <v>71</v>
      </c>
      <c r="AY134" s="218" t="s">
        <v>118</v>
      </c>
    </row>
    <row r="135" spans="1:65" s="15" customFormat="1" ht="11.25">
      <c r="B135" s="219"/>
      <c r="C135" s="220"/>
      <c r="D135" s="190" t="s">
        <v>132</v>
      </c>
      <c r="E135" s="221" t="s">
        <v>19</v>
      </c>
      <c r="F135" s="222" t="s">
        <v>167</v>
      </c>
      <c r="G135" s="220"/>
      <c r="H135" s="223">
        <v>793</v>
      </c>
      <c r="I135" s="224"/>
      <c r="J135" s="220"/>
      <c r="K135" s="220"/>
      <c r="L135" s="225"/>
      <c r="M135" s="226"/>
      <c r="N135" s="227"/>
      <c r="O135" s="227"/>
      <c r="P135" s="227"/>
      <c r="Q135" s="227"/>
      <c r="R135" s="227"/>
      <c r="S135" s="227"/>
      <c r="T135" s="228"/>
      <c r="AT135" s="229" t="s">
        <v>132</v>
      </c>
      <c r="AU135" s="229" t="s">
        <v>80</v>
      </c>
      <c r="AV135" s="15" t="s">
        <v>124</v>
      </c>
      <c r="AW135" s="15" t="s">
        <v>32</v>
      </c>
      <c r="AX135" s="15" t="s">
        <v>76</v>
      </c>
      <c r="AY135" s="229" t="s">
        <v>118</v>
      </c>
    </row>
    <row r="136" spans="1:65" s="2" customFormat="1" ht="16.5" customHeight="1">
      <c r="A136" s="36"/>
      <c r="B136" s="37"/>
      <c r="C136" s="176" t="s">
        <v>192</v>
      </c>
      <c r="D136" s="176" t="s">
        <v>120</v>
      </c>
      <c r="E136" s="177" t="s">
        <v>193</v>
      </c>
      <c r="F136" s="178" t="s">
        <v>194</v>
      </c>
      <c r="G136" s="179" t="s">
        <v>184</v>
      </c>
      <c r="H136" s="180">
        <v>722</v>
      </c>
      <c r="I136" s="181"/>
      <c r="J136" s="182">
        <f>ROUND(I136*H136,2)</f>
        <v>0</v>
      </c>
      <c r="K136" s="183"/>
      <c r="L136" s="41"/>
      <c r="M136" s="184" t="s">
        <v>19</v>
      </c>
      <c r="N136" s="185" t="s">
        <v>42</v>
      </c>
      <c r="O136" s="66"/>
      <c r="P136" s="186">
        <f>O136*H136</f>
        <v>0</v>
      </c>
      <c r="Q136" s="186">
        <v>0</v>
      </c>
      <c r="R136" s="186">
        <f>Q136*H136</f>
        <v>0</v>
      </c>
      <c r="S136" s="186">
        <v>0.115</v>
      </c>
      <c r="T136" s="187">
        <f>S136*H136</f>
        <v>83.03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8" t="s">
        <v>124</v>
      </c>
      <c r="AT136" s="188" t="s">
        <v>120</v>
      </c>
      <c r="AU136" s="188" t="s">
        <v>80</v>
      </c>
      <c r="AY136" s="19" t="s">
        <v>118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9" t="s">
        <v>76</v>
      </c>
      <c r="BK136" s="189">
        <f>ROUND(I136*H136,2)</f>
        <v>0</v>
      </c>
      <c r="BL136" s="19" t="s">
        <v>124</v>
      </c>
      <c r="BM136" s="188" t="s">
        <v>195</v>
      </c>
    </row>
    <row r="137" spans="1:65" s="2" customFormat="1" ht="19.5">
      <c r="A137" s="36"/>
      <c r="B137" s="37"/>
      <c r="C137" s="38"/>
      <c r="D137" s="190" t="s">
        <v>126</v>
      </c>
      <c r="E137" s="38"/>
      <c r="F137" s="191" t="s">
        <v>196</v>
      </c>
      <c r="G137" s="38"/>
      <c r="H137" s="38"/>
      <c r="I137" s="192"/>
      <c r="J137" s="38"/>
      <c r="K137" s="38"/>
      <c r="L137" s="41"/>
      <c r="M137" s="193"/>
      <c r="N137" s="19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126</v>
      </c>
      <c r="AU137" s="19" t="s">
        <v>80</v>
      </c>
    </row>
    <row r="138" spans="1:65" s="2" customFormat="1" ht="11.25">
      <c r="A138" s="36"/>
      <c r="B138" s="37"/>
      <c r="C138" s="38"/>
      <c r="D138" s="195" t="s">
        <v>128</v>
      </c>
      <c r="E138" s="38"/>
      <c r="F138" s="196" t="s">
        <v>197</v>
      </c>
      <c r="G138" s="38"/>
      <c r="H138" s="38"/>
      <c r="I138" s="192"/>
      <c r="J138" s="38"/>
      <c r="K138" s="38"/>
      <c r="L138" s="41"/>
      <c r="M138" s="193"/>
      <c r="N138" s="19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128</v>
      </c>
      <c r="AU138" s="19" t="s">
        <v>80</v>
      </c>
    </row>
    <row r="139" spans="1:65" s="2" customFormat="1" ht="19.5">
      <c r="A139" s="36"/>
      <c r="B139" s="37"/>
      <c r="C139" s="38"/>
      <c r="D139" s="190" t="s">
        <v>130</v>
      </c>
      <c r="E139" s="38"/>
      <c r="F139" s="197" t="s">
        <v>198</v>
      </c>
      <c r="G139" s="38"/>
      <c r="H139" s="38"/>
      <c r="I139" s="192"/>
      <c r="J139" s="38"/>
      <c r="K139" s="38"/>
      <c r="L139" s="41"/>
      <c r="M139" s="193"/>
      <c r="N139" s="19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130</v>
      </c>
      <c r="AU139" s="19" t="s">
        <v>80</v>
      </c>
    </row>
    <row r="140" spans="1:65" s="2" customFormat="1" ht="16.5" customHeight="1">
      <c r="A140" s="36"/>
      <c r="B140" s="37"/>
      <c r="C140" s="176" t="s">
        <v>199</v>
      </c>
      <c r="D140" s="176" t="s">
        <v>120</v>
      </c>
      <c r="E140" s="177" t="s">
        <v>200</v>
      </c>
      <c r="F140" s="178" t="s">
        <v>201</v>
      </c>
      <c r="G140" s="179" t="s">
        <v>123</v>
      </c>
      <c r="H140" s="180">
        <v>1040</v>
      </c>
      <c r="I140" s="181"/>
      <c r="J140" s="182">
        <f>ROUND(I140*H140,2)</f>
        <v>0</v>
      </c>
      <c r="K140" s="183"/>
      <c r="L140" s="41"/>
      <c r="M140" s="184" t="s">
        <v>19</v>
      </c>
      <c r="N140" s="185" t="s">
        <v>42</v>
      </c>
      <c r="O140" s="66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8" t="s">
        <v>124</v>
      </c>
      <c r="AT140" s="188" t="s">
        <v>120</v>
      </c>
      <c r="AU140" s="188" t="s">
        <v>80</v>
      </c>
      <c r="AY140" s="19" t="s">
        <v>118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9" t="s">
        <v>76</v>
      </c>
      <c r="BK140" s="189">
        <f>ROUND(I140*H140,2)</f>
        <v>0</v>
      </c>
      <c r="BL140" s="19" t="s">
        <v>124</v>
      </c>
      <c r="BM140" s="188" t="s">
        <v>202</v>
      </c>
    </row>
    <row r="141" spans="1:65" s="2" customFormat="1" ht="11.25">
      <c r="A141" s="36"/>
      <c r="B141" s="37"/>
      <c r="C141" s="38"/>
      <c r="D141" s="190" t="s">
        <v>126</v>
      </c>
      <c r="E141" s="38"/>
      <c r="F141" s="191" t="s">
        <v>203</v>
      </c>
      <c r="G141" s="38"/>
      <c r="H141" s="38"/>
      <c r="I141" s="192"/>
      <c r="J141" s="38"/>
      <c r="K141" s="38"/>
      <c r="L141" s="41"/>
      <c r="M141" s="193"/>
      <c r="N141" s="19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126</v>
      </c>
      <c r="AU141" s="19" t="s">
        <v>80</v>
      </c>
    </row>
    <row r="142" spans="1:65" s="2" customFormat="1" ht="11.25">
      <c r="A142" s="36"/>
      <c r="B142" s="37"/>
      <c r="C142" s="38"/>
      <c r="D142" s="195" t="s">
        <v>128</v>
      </c>
      <c r="E142" s="38"/>
      <c r="F142" s="196" t="s">
        <v>204</v>
      </c>
      <c r="G142" s="38"/>
      <c r="H142" s="38"/>
      <c r="I142" s="192"/>
      <c r="J142" s="38"/>
      <c r="K142" s="38"/>
      <c r="L142" s="41"/>
      <c r="M142" s="193"/>
      <c r="N142" s="19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128</v>
      </c>
      <c r="AU142" s="19" t="s">
        <v>80</v>
      </c>
    </row>
    <row r="143" spans="1:65" s="14" customFormat="1" ht="11.25">
      <c r="B143" s="208"/>
      <c r="C143" s="209"/>
      <c r="D143" s="190" t="s">
        <v>132</v>
      </c>
      <c r="E143" s="210" t="s">
        <v>19</v>
      </c>
      <c r="F143" s="211" t="s">
        <v>205</v>
      </c>
      <c r="G143" s="209"/>
      <c r="H143" s="212">
        <v>1040</v>
      </c>
      <c r="I143" s="213"/>
      <c r="J143" s="209"/>
      <c r="K143" s="209"/>
      <c r="L143" s="214"/>
      <c r="M143" s="215"/>
      <c r="N143" s="216"/>
      <c r="O143" s="216"/>
      <c r="P143" s="216"/>
      <c r="Q143" s="216"/>
      <c r="R143" s="216"/>
      <c r="S143" s="216"/>
      <c r="T143" s="217"/>
      <c r="AT143" s="218" t="s">
        <v>132</v>
      </c>
      <c r="AU143" s="218" t="s">
        <v>80</v>
      </c>
      <c r="AV143" s="14" t="s">
        <v>80</v>
      </c>
      <c r="AW143" s="14" t="s">
        <v>32</v>
      </c>
      <c r="AX143" s="14" t="s">
        <v>76</v>
      </c>
      <c r="AY143" s="218" t="s">
        <v>118</v>
      </c>
    </row>
    <row r="144" spans="1:65" s="2" customFormat="1" ht="16.5" customHeight="1">
      <c r="A144" s="36"/>
      <c r="B144" s="37"/>
      <c r="C144" s="230" t="s">
        <v>206</v>
      </c>
      <c r="D144" s="230" t="s">
        <v>207</v>
      </c>
      <c r="E144" s="231" t="s">
        <v>208</v>
      </c>
      <c r="F144" s="232" t="s">
        <v>209</v>
      </c>
      <c r="G144" s="233" t="s">
        <v>210</v>
      </c>
      <c r="H144" s="234">
        <v>51.48</v>
      </c>
      <c r="I144" s="235"/>
      <c r="J144" s="236">
        <f>ROUND(I144*H144,2)</f>
        <v>0</v>
      </c>
      <c r="K144" s="237"/>
      <c r="L144" s="238"/>
      <c r="M144" s="239" t="s">
        <v>19</v>
      </c>
      <c r="N144" s="240" t="s">
        <v>42</v>
      </c>
      <c r="O144" s="66"/>
      <c r="P144" s="186">
        <f>O144*H144</f>
        <v>0</v>
      </c>
      <c r="Q144" s="186">
        <v>1</v>
      </c>
      <c r="R144" s="186">
        <f>Q144*H144</f>
        <v>51.48</v>
      </c>
      <c r="S144" s="186">
        <v>0</v>
      </c>
      <c r="T144" s="187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8" t="s">
        <v>181</v>
      </c>
      <c r="AT144" s="188" t="s">
        <v>207</v>
      </c>
      <c r="AU144" s="188" t="s">
        <v>80</v>
      </c>
      <c r="AY144" s="19" t="s">
        <v>118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9" t="s">
        <v>76</v>
      </c>
      <c r="BK144" s="189">
        <f>ROUND(I144*H144,2)</f>
        <v>0</v>
      </c>
      <c r="BL144" s="19" t="s">
        <v>124</v>
      </c>
      <c r="BM144" s="188" t="s">
        <v>211</v>
      </c>
    </row>
    <row r="145" spans="1:65" s="2" customFormat="1" ht="11.25">
      <c r="A145" s="36"/>
      <c r="B145" s="37"/>
      <c r="C145" s="38"/>
      <c r="D145" s="190" t="s">
        <v>126</v>
      </c>
      <c r="E145" s="38"/>
      <c r="F145" s="191" t="s">
        <v>209</v>
      </c>
      <c r="G145" s="38"/>
      <c r="H145" s="38"/>
      <c r="I145" s="192"/>
      <c r="J145" s="38"/>
      <c r="K145" s="38"/>
      <c r="L145" s="41"/>
      <c r="M145" s="193"/>
      <c r="N145" s="19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126</v>
      </c>
      <c r="AU145" s="19" t="s">
        <v>80</v>
      </c>
    </row>
    <row r="146" spans="1:65" s="14" customFormat="1" ht="11.25">
      <c r="B146" s="208"/>
      <c r="C146" s="209"/>
      <c r="D146" s="190" t="s">
        <v>132</v>
      </c>
      <c r="E146" s="210" t="s">
        <v>19</v>
      </c>
      <c r="F146" s="211" t="s">
        <v>212</v>
      </c>
      <c r="G146" s="209"/>
      <c r="H146" s="212">
        <v>51.48</v>
      </c>
      <c r="I146" s="213"/>
      <c r="J146" s="209"/>
      <c r="K146" s="209"/>
      <c r="L146" s="214"/>
      <c r="M146" s="215"/>
      <c r="N146" s="216"/>
      <c r="O146" s="216"/>
      <c r="P146" s="216"/>
      <c r="Q146" s="216"/>
      <c r="R146" s="216"/>
      <c r="S146" s="216"/>
      <c r="T146" s="217"/>
      <c r="AT146" s="218" t="s">
        <v>132</v>
      </c>
      <c r="AU146" s="218" t="s">
        <v>80</v>
      </c>
      <c r="AV146" s="14" t="s">
        <v>80</v>
      </c>
      <c r="AW146" s="14" t="s">
        <v>32</v>
      </c>
      <c r="AX146" s="14" t="s">
        <v>76</v>
      </c>
      <c r="AY146" s="218" t="s">
        <v>118</v>
      </c>
    </row>
    <row r="147" spans="1:65" s="2" customFormat="1" ht="16.5" customHeight="1">
      <c r="A147" s="36"/>
      <c r="B147" s="37"/>
      <c r="C147" s="176" t="s">
        <v>8</v>
      </c>
      <c r="D147" s="176" t="s">
        <v>120</v>
      </c>
      <c r="E147" s="177" t="s">
        <v>213</v>
      </c>
      <c r="F147" s="178" t="s">
        <v>214</v>
      </c>
      <c r="G147" s="179" t="s">
        <v>123</v>
      </c>
      <c r="H147" s="180">
        <v>1040</v>
      </c>
      <c r="I147" s="181"/>
      <c r="J147" s="182">
        <f>ROUND(I147*H147,2)</f>
        <v>0</v>
      </c>
      <c r="K147" s="183"/>
      <c r="L147" s="41"/>
      <c r="M147" s="184" t="s">
        <v>19</v>
      </c>
      <c r="N147" s="185" t="s">
        <v>42</v>
      </c>
      <c r="O147" s="66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8" t="s">
        <v>124</v>
      </c>
      <c r="AT147" s="188" t="s">
        <v>120</v>
      </c>
      <c r="AU147" s="188" t="s">
        <v>80</v>
      </c>
      <c r="AY147" s="19" t="s">
        <v>118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9" t="s">
        <v>76</v>
      </c>
      <c r="BK147" s="189">
        <f>ROUND(I147*H147,2)</f>
        <v>0</v>
      </c>
      <c r="BL147" s="19" t="s">
        <v>124</v>
      </c>
      <c r="BM147" s="188" t="s">
        <v>215</v>
      </c>
    </row>
    <row r="148" spans="1:65" s="2" customFormat="1" ht="11.25">
      <c r="A148" s="36"/>
      <c r="B148" s="37"/>
      <c r="C148" s="38"/>
      <c r="D148" s="190" t="s">
        <v>126</v>
      </c>
      <c r="E148" s="38"/>
      <c r="F148" s="191" t="s">
        <v>216</v>
      </c>
      <c r="G148" s="38"/>
      <c r="H148" s="38"/>
      <c r="I148" s="192"/>
      <c r="J148" s="38"/>
      <c r="K148" s="38"/>
      <c r="L148" s="41"/>
      <c r="M148" s="193"/>
      <c r="N148" s="19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126</v>
      </c>
      <c r="AU148" s="19" t="s">
        <v>80</v>
      </c>
    </row>
    <row r="149" spans="1:65" s="2" customFormat="1" ht="11.25">
      <c r="A149" s="36"/>
      <c r="B149" s="37"/>
      <c r="C149" s="38"/>
      <c r="D149" s="195" t="s">
        <v>128</v>
      </c>
      <c r="E149" s="38"/>
      <c r="F149" s="196" t="s">
        <v>217</v>
      </c>
      <c r="G149" s="38"/>
      <c r="H149" s="38"/>
      <c r="I149" s="192"/>
      <c r="J149" s="38"/>
      <c r="K149" s="38"/>
      <c r="L149" s="41"/>
      <c r="M149" s="193"/>
      <c r="N149" s="19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128</v>
      </c>
      <c r="AU149" s="19" t="s">
        <v>80</v>
      </c>
    </row>
    <row r="150" spans="1:65" s="2" customFormat="1" ht="16.5" customHeight="1">
      <c r="A150" s="36"/>
      <c r="B150" s="37"/>
      <c r="C150" s="230" t="s">
        <v>218</v>
      </c>
      <c r="D150" s="230" t="s">
        <v>207</v>
      </c>
      <c r="E150" s="231" t="s">
        <v>219</v>
      </c>
      <c r="F150" s="232" t="s">
        <v>220</v>
      </c>
      <c r="G150" s="233" t="s">
        <v>221</v>
      </c>
      <c r="H150" s="234">
        <v>20.8</v>
      </c>
      <c r="I150" s="235"/>
      <c r="J150" s="236">
        <f>ROUND(I150*H150,2)</f>
        <v>0</v>
      </c>
      <c r="K150" s="237"/>
      <c r="L150" s="238"/>
      <c r="M150" s="239" t="s">
        <v>19</v>
      </c>
      <c r="N150" s="240" t="s">
        <v>42</v>
      </c>
      <c r="O150" s="66"/>
      <c r="P150" s="186">
        <f>O150*H150</f>
        <v>0</v>
      </c>
      <c r="Q150" s="186">
        <v>1E-3</v>
      </c>
      <c r="R150" s="186">
        <f>Q150*H150</f>
        <v>2.0800000000000003E-2</v>
      </c>
      <c r="S150" s="186">
        <v>0</v>
      </c>
      <c r="T150" s="18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8" t="s">
        <v>181</v>
      </c>
      <c r="AT150" s="188" t="s">
        <v>207</v>
      </c>
      <c r="AU150" s="188" t="s">
        <v>80</v>
      </c>
      <c r="AY150" s="19" t="s">
        <v>118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9" t="s">
        <v>76</v>
      </c>
      <c r="BK150" s="189">
        <f>ROUND(I150*H150,2)</f>
        <v>0</v>
      </c>
      <c r="BL150" s="19" t="s">
        <v>124</v>
      </c>
      <c r="BM150" s="188" t="s">
        <v>222</v>
      </c>
    </row>
    <row r="151" spans="1:65" s="2" customFormat="1" ht="11.25">
      <c r="A151" s="36"/>
      <c r="B151" s="37"/>
      <c r="C151" s="38"/>
      <c r="D151" s="190" t="s">
        <v>126</v>
      </c>
      <c r="E151" s="38"/>
      <c r="F151" s="191" t="s">
        <v>220</v>
      </c>
      <c r="G151" s="38"/>
      <c r="H151" s="38"/>
      <c r="I151" s="192"/>
      <c r="J151" s="38"/>
      <c r="K151" s="38"/>
      <c r="L151" s="41"/>
      <c r="M151" s="193"/>
      <c r="N151" s="19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126</v>
      </c>
      <c r="AU151" s="19" t="s">
        <v>80</v>
      </c>
    </row>
    <row r="152" spans="1:65" s="14" customFormat="1" ht="11.25">
      <c r="B152" s="208"/>
      <c r="C152" s="209"/>
      <c r="D152" s="190" t="s">
        <v>132</v>
      </c>
      <c r="E152" s="210" t="s">
        <v>19</v>
      </c>
      <c r="F152" s="211" t="s">
        <v>223</v>
      </c>
      <c r="G152" s="209"/>
      <c r="H152" s="212">
        <v>20.8</v>
      </c>
      <c r="I152" s="213"/>
      <c r="J152" s="209"/>
      <c r="K152" s="209"/>
      <c r="L152" s="214"/>
      <c r="M152" s="215"/>
      <c r="N152" s="216"/>
      <c r="O152" s="216"/>
      <c r="P152" s="216"/>
      <c r="Q152" s="216"/>
      <c r="R152" s="216"/>
      <c r="S152" s="216"/>
      <c r="T152" s="217"/>
      <c r="AT152" s="218" t="s">
        <v>132</v>
      </c>
      <c r="AU152" s="218" t="s">
        <v>80</v>
      </c>
      <c r="AV152" s="14" t="s">
        <v>80</v>
      </c>
      <c r="AW152" s="14" t="s">
        <v>32</v>
      </c>
      <c r="AX152" s="14" t="s">
        <v>76</v>
      </c>
      <c r="AY152" s="218" t="s">
        <v>118</v>
      </c>
    </row>
    <row r="153" spans="1:65" s="2" customFormat="1" ht="16.5" customHeight="1">
      <c r="A153" s="36"/>
      <c r="B153" s="37"/>
      <c r="C153" s="176" t="s">
        <v>224</v>
      </c>
      <c r="D153" s="176" t="s">
        <v>120</v>
      </c>
      <c r="E153" s="177" t="s">
        <v>225</v>
      </c>
      <c r="F153" s="178" t="s">
        <v>226</v>
      </c>
      <c r="G153" s="179" t="s">
        <v>123</v>
      </c>
      <c r="H153" s="180">
        <v>836.6</v>
      </c>
      <c r="I153" s="181"/>
      <c r="J153" s="182">
        <f>ROUND(I153*H153,2)</f>
        <v>0</v>
      </c>
      <c r="K153" s="183"/>
      <c r="L153" s="41"/>
      <c r="M153" s="184" t="s">
        <v>19</v>
      </c>
      <c r="N153" s="185" t="s">
        <v>42</v>
      </c>
      <c r="O153" s="66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8" t="s">
        <v>124</v>
      </c>
      <c r="AT153" s="188" t="s">
        <v>120</v>
      </c>
      <c r="AU153" s="188" t="s">
        <v>80</v>
      </c>
      <c r="AY153" s="19" t="s">
        <v>118</v>
      </c>
      <c r="BE153" s="189">
        <f>IF(N153="základní",J153,0)</f>
        <v>0</v>
      </c>
      <c r="BF153" s="189">
        <f>IF(N153="snížená",J153,0)</f>
        <v>0</v>
      </c>
      <c r="BG153" s="189">
        <f>IF(N153="zákl. přenesená",J153,0)</f>
        <v>0</v>
      </c>
      <c r="BH153" s="189">
        <f>IF(N153="sníž. přenesená",J153,0)</f>
        <v>0</v>
      </c>
      <c r="BI153" s="189">
        <f>IF(N153="nulová",J153,0)</f>
        <v>0</v>
      </c>
      <c r="BJ153" s="19" t="s">
        <v>76</v>
      </c>
      <c r="BK153" s="189">
        <f>ROUND(I153*H153,2)</f>
        <v>0</v>
      </c>
      <c r="BL153" s="19" t="s">
        <v>124</v>
      </c>
      <c r="BM153" s="188" t="s">
        <v>227</v>
      </c>
    </row>
    <row r="154" spans="1:65" s="2" customFormat="1" ht="11.25">
      <c r="A154" s="36"/>
      <c r="B154" s="37"/>
      <c r="C154" s="38"/>
      <c r="D154" s="190" t="s">
        <v>126</v>
      </c>
      <c r="E154" s="38"/>
      <c r="F154" s="191" t="s">
        <v>228</v>
      </c>
      <c r="G154" s="38"/>
      <c r="H154" s="38"/>
      <c r="I154" s="192"/>
      <c r="J154" s="38"/>
      <c r="K154" s="38"/>
      <c r="L154" s="41"/>
      <c r="M154" s="193"/>
      <c r="N154" s="194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126</v>
      </c>
      <c r="AU154" s="19" t="s">
        <v>80</v>
      </c>
    </row>
    <row r="155" spans="1:65" s="2" customFormat="1" ht="11.25">
      <c r="A155" s="36"/>
      <c r="B155" s="37"/>
      <c r="C155" s="38"/>
      <c r="D155" s="195" t="s">
        <v>128</v>
      </c>
      <c r="E155" s="38"/>
      <c r="F155" s="196" t="s">
        <v>229</v>
      </c>
      <c r="G155" s="38"/>
      <c r="H155" s="38"/>
      <c r="I155" s="192"/>
      <c r="J155" s="38"/>
      <c r="K155" s="38"/>
      <c r="L155" s="41"/>
      <c r="M155" s="193"/>
      <c r="N155" s="19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128</v>
      </c>
      <c r="AU155" s="19" t="s">
        <v>80</v>
      </c>
    </row>
    <row r="156" spans="1:65" s="13" customFormat="1" ht="11.25">
      <c r="B156" s="198"/>
      <c r="C156" s="199"/>
      <c r="D156" s="190" t="s">
        <v>132</v>
      </c>
      <c r="E156" s="200" t="s">
        <v>19</v>
      </c>
      <c r="F156" s="201" t="s">
        <v>155</v>
      </c>
      <c r="G156" s="199"/>
      <c r="H156" s="200" t="s">
        <v>19</v>
      </c>
      <c r="I156" s="202"/>
      <c r="J156" s="199"/>
      <c r="K156" s="199"/>
      <c r="L156" s="203"/>
      <c r="M156" s="204"/>
      <c r="N156" s="205"/>
      <c r="O156" s="205"/>
      <c r="P156" s="205"/>
      <c r="Q156" s="205"/>
      <c r="R156" s="205"/>
      <c r="S156" s="205"/>
      <c r="T156" s="206"/>
      <c r="AT156" s="207" t="s">
        <v>132</v>
      </c>
      <c r="AU156" s="207" t="s">
        <v>80</v>
      </c>
      <c r="AV156" s="13" t="s">
        <v>76</v>
      </c>
      <c r="AW156" s="13" t="s">
        <v>32</v>
      </c>
      <c r="AX156" s="13" t="s">
        <v>71</v>
      </c>
      <c r="AY156" s="207" t="s">
        <v>118</v>
      </c>
    </row>
    <row r="157" spans="1:65" s="14" customFormat="1" ht="11.25">
      <c r="B157" s="208"/>
      <c r="C157" s="209"/>
      <c r="D157" s="190" t="s">
        <v>132</v>
      </c>
      <c r="E157" s="210" t="s">
        <v>19</v>
      </c>
      <c r="F157" s="211" t="s">
        <v>156</v>
      </c>
      <c r="G157" s="209"/>
      <c r="H157" s="212">
        <v>664.6</v>
      </c>
      <c r="I157" s="213"/>
      <c r="J157" s="209"/>
      <c r="K157" s="209"/>
      <c r="L157" s="214"/>
      <c r="M157" s="215"/>
      <c r="N157" s="216"/>
      <c r="O157" s="216"/>
      <c r="P157" s="216"/>
      <c r="Q157" s="216"/>
      <c r="R157" s="216"/>
      <c r="S157" s="216"/>
      <c r="T157" s="217"/>
      <c r="AT157" s="218" t="s">
        <v>132</v>
      </c>
      <c r="AU157" s="218" t="s">
        <v>80</v>
      </c>
      <c r="AV157" s="14" t="s">
        <v>80</v>
      </c>
      <c r="AW157" s="14" t="s">
        <v>32</v>
      </c>
      <c r="AX157" s="14" t="s">
        <v>71</v>
      </c>
      <c r="AY157" s="218" t="s">
        <v>118</v>
      </c>
    </row>
    <row r="158" spans="1:65" s="13" customFormat="1" ht="11.25">
      <c r="B158" s="198"/>
      <c r="C158" s="199"/>
      <c r="D158" s="190" t="s">
        <v>132</v>
      </c>
      <c r="E158" s="200" t="s">
        <v>19</v>
      </c>
      <c r="F158" s="201" t="s">
        <v>230</v>
      </c>
      <c r="G158" s="199"/>
      <c r="H158" s="200" t="s">
        <v>19</v>
      </c>
      <c r="I158" s="202"/>
      <c r="J158" s="199"/>
      <c r="K158" s="199"/>
      <c r="L158" s="203"/>
      <c r="M158" s="204"/>
      <c r="N158" s="205"/>
      <c r="O158" s="205"/>
      <c r="P158" s="205"/>
      <c r="Q158" s="205"/>
      <c r="R158" s="205"/>
      <c r="S158" s="205"/>
      <c r="T158" s="206"/>
      <c r="AT158" s="207" t="s">
        <v>132</v>
      </c>
      <c r="AU158" s="207" t="s">
        <v>80</v>
      </c>
      <c r="AV158" s="13" t="s">
        <v>76</v>
      </c>
      <c r="AW158" s="13" t="s">
        <v>32</v>
      </c>
      <c r="AX158" s="13" t="s">
        <v>71</v>
      </c>
      <c r="AY158" s="207" t="s">
        <v>118</v>
      </c>
    </row>
    <row r="159" spans="1:65" s="14" customFormat="1" ht="11.25">
      <c r="B159" s="208"/>
      <c r="C159" s="209"/>
      <c r="D159" s="190" t="s">
        <v>132</v>
      </c>
      <c r="E159" s="210" t="s">
        <v>19</v>
      </c>
      <c r="F159" s="211" t="s">
        <v>231</v>
      </c>
      <c r="G159" s="209"/>
      <c r="H159" s="212">
        <v>172</v>
      </c>
      <c r="I159" s="213"/>
      <c r="J159" s="209"/>
      <c r="K159" s="209"/>
      <c r="L159" s="214"/>
      <c r="M159" s="215"/>
      <c r="N159" s="216"/>
      <c r="O159" s="216"/>
      <c r="P159" s="216"/>
      <c r="Q159" s="216"/>
      <c r="R159" s="216"/>
      <c r="S159" s="216"/>
      <c r="T159" s="217"/>
      <c r="AT159" s="218" t="s">
        <v>132</v>
      </c>
      <c r="AU159" s="218" t="s">
        <v>80</v>
      </c>
      <c r="AV159" s="14" t="s">
        <v>80</v>
      </c>
      <c r="AW159" s="14" t="s">
        <v>32</v>
      </c>
      <c r="AX159" s="14" t="s">
        <v>71</v>
      </c>
      <c r="AY159" s="218" t="s">
        <v>118</v>
      </c>
    </row>
    <row r="160" spans="1:65" s="15" customFormat="1" ht="11.25">
      <c r="B160" s="219"/>
      <c r="C160" s="220"/>
      <c r="D160" s="190" t="s">
        <v>132</v>
      </c>
      <c r="E160" s="221" t="s">
        <v>19</v>
      </c>
      <c r="F160" s="222" t="s">
        <v>167</v>
      </c>
      <c r="G160" s="220"/>
      <c r="H160" s="223">
        <v>836.6</v>
      </c>
      <c r="I160" s="224"/>
      <c r="J160" s="220"/>
      <c r="K160" s="220"/>
      <c r="L160" s="225"/>
      <c r="M160" s="226"/>
      <c r="N160" s="227"/>
      <c r="O160" s="227"/>
      <c r="P160" s="227"/>
      <c r="Q160" s="227"/>
      <c r="R160" s="227"/>
      <c r="S160" s="227"/>
      <c r="T160" s="228"/>
      <c r="AT160" s="229" t="s">
        <v>132</v>
      </c>
      <c r="AU160" s="229" t="s">
        <v>80</v>
      </c>
      <c r="AV160" s="15" t="s">
        <v>124</v>
      </c>
      <c r="AW160" s="15" t="s">
        <v>32</v>
      </c>
      <c r="AX160" s="15" t="s">
        <v>76</v>
      </c>
      <c r="AY160" s="229" t="s">
        <v>118</v>
      </c>
    </row>
    <row r="161" spans="1:65" s="12" customFormat="1" ht="22.9" customHeight="1">
      <c r="B161" s="160"/>
      <c r="C161" s="161"/>
      <c r="D161" s="162" t="s">
        <v>70</v>
      </c>
      <c r="E161" s="174" t="s">
        <v>134</v>
      </c>
      <c r="F161" s="174" t="s">
        <v>232</v>
      </c>
      <c r="G161" s="161"/>
      <c r="H161" s="161"/>
      <c r="I161" s="164"/>
      <c r="J161" s="175">
        <f>BK161</f>
        <v>0</v>
      </c>
      <c r="K161" s="161"/>
      <c r="L161" s="166"/>
      <c r="M161" s="167"/>
      <c r="N161" s="168"/>
      <c r="O161" s="168"/>
      <c r="P161" s="169">
        <f>SUM(P162:P229)</f>
        <v>0</v>
      </c>
      <c r="Q161" s="168"/>
      <c r="R161" s="169">
        <f>SUM(R162:R229)</f>
        <v>94.272140000000007</v>
      </c>
      <c r="S161" s="168"/>
      <c r="T161" s="170">
        <f>SUM(T162:T229)</f>
        <v>0</v>
      </c>
      <c r="AR161" s="171" t="s">
        <v>76</v>
      </c>
      <c r="AT161" s="172" t="s">
        <v>70</v>
      </c>
      <c r="AU161" s="172" t="s">
        <v>76</v>
      </c>
      <c r="AY161" s="171" t="s">
        <v>118</v>
      </c>
      <c r="BK161" s="173">
        <f>SUM(BK162:BK229)</f>
        <v>0</v>
      </c>
    </row>
    <row r="162" spans="1:65" s="2" customFormat="1" ht="16.5" customHeight="1">
      <c r="A162" s="36"/>
      <c r="B162" s="37"/>
      <c r="C162" s="176" t="s">
        <v>233</v>
      </c>
      <c r="D162" s="176" t="s">
        <v>120</v>
      </c>
      <c r="E162" s="177" t="s">
        <v>234</v>
      </c>
      <c r="F162" s="178" t="s">
        <v>235</v>
      </c>
      <c r="G162" s="179" t="s">
        <v>123</v>
      </c>
      <c r="H162" s="180">
        <v>664.6</v>
      </c>
      <c r="I162" s="181"/>
      <c r="J162" s="182">
        <f>ROUND(I162*H162,2)</f>
        <v>0</v>
      </c>
      <c r="K162" s="183"/>
      <c r="L162" s="41"/>
      <c r="M162" s="184" t="s">
        <v>19</v>
      </c>
      <c r="N162" s="185" t="s">
        <v>42</v>
      </c>
      <c r="O162" s="66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8" t="s">
        <v>124</v>
      </c>
      <c r="AT162" s="188" t="s">
        <v>120</v>
      </c>
      <c r="AU162" s="188" t="s">
        <v>80</v>
      </c>
      <c r="AY162" s="19" t="s">
        <v>118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9" t="s">
        <v>76</v>
      </c>
      <c r="BK162" s="189">
        <f>ROUND(I162*H162,2)</f>
        <v>0</v>
      </c>
      <c r="BL162" s="19" t="s">
        <v>124</v>
      </c>
      <c r="BM162" s="188" t="s">
        <v>236</v>
      </c>
    </row>
    <row r="163" spans="1:65" s="2" customFormat="1" ht="19.5">
      <c r="A163" s="36"/>
      <c r="B163" s="37"/>
      <c r="C163" s="38"/>
      <c r="D163" s="190" t="s">
        <v>126</v>
      </c>
      <c r="E163" s="38"/>
      <c r="F163" s="191" t="s">
        <v>237</v>
      </c>
      <c r="G163" s="38"/>
      <c r="H163" s="38"/>
      <c r="I163" s="192"/>
      <c r="J163" s="38"/>
      <c r="K163" s="38"/>
      <c r="L163" s="41"/>
      <c r="M163" s="193"/>
      <c r="N163" s="19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126</v>
      </c>
      <c r="AU163" s="19" t="s">
        <v>80</v>
      </c>
    </row>
    <row r="164" spans="1:65" s="2" customFormat="1" ht="11.25">
      <c r="A164" s="36"/>
      <c r="B164" s="37"/>
      <c r="C164" s="38"/>
      <c r="D164" s="195" t="s">
        <v>128</v>
      </c>
      <c r="E164" s="38"/>
      <c r="F164" s="196" t="s">
        <v>238</v>
      </c>
      <c r="G164" s="38"/>
      <c r="H164" s="38"/>
      <c r="I164" s="192"/>
      <c r="J164" s="38"/>
      <c r="K164" s="38"/>
      <c r="L164" s="41"/>
      <c r="M164" s="193"/>
      <c r="N164" s="19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128</v>
      </c>
      <c r="AU164" s="19" t="s">
        <v>80</v>
      </c>
    </row>
    <row r="165" spans="1:65" s="2" customFormat="1" ht="19.5">
      <c r="A165" s="36"/>
      <c r="B165" s="37"/>
      <c r="C165" s="38"/>
      <c r="D165" s="190" t="s">
        <v>130</v>
      </c>
      <c r="E165" s="38"/>
      <c r="F165" s="197" t="s">
        <v>239</v>
      </c>
      <c r="G165" s="38"/>
      <c r="H165" s="38"/>
      <c r="I165" s="192"/>
      <c r="J165" s="38"/>
      <c r="K165" s="38"/>
      <c r="L165" s="41"/>
      <c r="M165" s="193"/>
      <c r="N165" s="19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130</v>
      </c>
      <c r="AU165" s="19" t="s">
        <v>80</v>
      </c>
    </row>
    <row r="166" spans="1:65" s="13" customFormat="1" ht="11.25">
      <c r="B166" s="198"/>
      <c r="C166" s="199"/>
      <c r="D166" s="190" t="s">
        <v>132</v>
      </c>
      <c r="E166" s="200" t="s">
        <v>19</v>
      </c>
      <c r="F166" s="201" t="s">
        <v>155</v>
      </c>
      <c r="G166" s="199"/>
      <c r="H166" s="200" t="s">
        <v>19</v>
      </c>
      <c r="I166" s="202"/>
      <c r="J166" s="199"/>
      <c r="K166" s="199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132</v>
      </c>
      <c r="AU166" s="207" t="s">
        <v>80</v>
      </c>
      <c r="AV166" s="13" t="s">
        <v>76</v>
      </c>
      <c r="AW166" s="13" t="s">
        <v>32</v>
      </c>
      <c r="AX166" s="13" t="s">
        <v>71</v>
      </c>
      <c r="AY166" s="207" t="s">
        <v>118</v>
      </c>
    </row>
    <row r="167" spans="1:65" s="14" customFormat="1" ht="11.25">
      <c r="B167" s="208"/>
      <c r="C167" s="209"/>
      <c r="D167" s="190" t="s">
        <v>132</v>
      </c>
      <c r="E167" s="210" t="s">
        <v>19</v>
      </c>
      <c r="F167" s="211" t="s">
        <v>156</v>
      </c>
      <c r="G167" s="209"/>
      <c r="H167" s="212">
        <v>664.6</v>
      </c>
      <c r="I167" s="213"/>
      <c r="J167" s="209"/>
      <c r="K167" s="209"/>
      <c r="L167" s="214"/>
      <c r="M167" s="215"/>
      <c r="N167" s="216"/>
      <c r="O167" s="216"/>
      <c r="P167" s="216"/>
      <c r="Q167" s="216"/>
      <c r="R167" s="216"/>
      <c r="S167" s="216"/>
      <c r="T167" s="217"/>
      <c r="AT167" s="218" t="s">
        <v>132</v>
      </c>
      <c r="AU167" s="218" t="s">
        <v>80</v>
      </c>
      <c r="AV167" s="14" t="s">
        <v>80</v>
      </c>
      <c r="AW167" s="14" t="s">
        <v>32</v>
      </c>
      <c r="AX167" s="14" t="s">
        <v>71</v>
      </c>
      <c r="AY167" s="218" t="s">
        <v>118</v>
      </c>
    </row>
    <row r="168" spans="1:65" s="15" customFormat="1" ht="11.25">
      <c r="B168" s="219"/>
      <c r="C168" s="220"/>
      <c r="D168" s="190" t="s">
        <v>132</v>
      </c>
      <c r="E168" s="221" t="s">
        <v>19</v>
      </c>
      <c r="F168" s="222" t="s">
        <v>167</v>
      </c>
      <c r="G168" s="220"/>
      <c r="H168" s="223">
        <v>664.6</v>
      </c>
      <c r="I168" s="224"/>
      <c r="J168" s="220"/>
      <c r="K168" s="220"/>
      <c r="L168" s="225"/>
      <c r="M168" s="226"/>
      <c r="N168" s="227"/>
      <c r="O168" s="227"/>
      <c r="P168" s="227"/>
      <c r="Q168" s="227"/>
      <c r="R168" s="227"/>
      <c r="S168" s="227"/>
      <c r="T168" s="228"/>
      <c r="AT168" s="229" t="s">
        <v>132</v>
      </c>
      <c r="AU168" s="229" t="s">
        <v>80</v>
      </c>
      <c r="AV168" s="15" t="s">
        <v>124</v>
      </c>
      <c r="AW168" s="15" t="s">
        <v>32</v>
      </c>
      <c r="AX168" s="15" t="s">
        <v>76</v>
      </c>
      <c r="AY168" s="229" t="s">
        <v>118</v>
      </c>
    </row>
    <row r="169" spans="1:65" s="2" customFormat="1" ht="16.5" customHeight="1">
      <c r="A169" s="36"/>
      <c r="B169" s="37"/>
      <c r="C169" s="176" t="s">
        <v>240</v>
      </c>
      <c r="D169" s="176" t="s">
        <v>120</v>
      </c>
      <c r="E169" s="177" t="s">
        <v>241</v>
      </c>
      <c r="F169" s="178" t="s">
        <v>242</v>
      </c>
      <c r="G169" s="179" t="s">
        <v>123</v>
      </c>
      <c r="H169" s="180">
        <v>334</v>
      </c>
      <c r="I169" s="181"/>
      <c r="J169" s="182">
        <f>ROUND(I169*H169,2)</f>
        <v>0</v>
      </c>
      <c r="K169" s="183"/>
      <c r="L169" s="41"/>
      <c r="M169" s="184" t="s">
        <v>19</v>
      </c>
      <c r="N169" s="185" t="s">
        <v>42</v>
      </c>
      <c r="O169" s="66"/>
      <c r="P169" s="186">
        <f>O169*H169</f>
        <v>0</v>
      </c>
      <c r="Q169" s="186">
        <v>0.216</v>
      </c>
      <c r="R169" s="186">
        <f>Q169*H169</f>
        <v>72.144000000000005</v>
      </c>
      <c r="S169" s="186">
        <v>0</v>
      </c>
      <c r="T169" s="18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8" t="s">
        <v>124</v>
      </c>
      <c r="AT169" s="188" t="s">
        <v>120</v>
      </c>
      <c r="AU169" s="188" t="s">
        <v>80</v>
      </c>
      <c r="AY169" s="19" t="s">
        <v>118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9" t="s">
        <v>76</v>
      </c>
      <c r="BK169" s="189">
        <f>ROUND(I169*H169,2)</f>
        <v>0</v>
      </c>
      <c r="BL169" s="19" t="s">
        <v>124</v>
      </c>
      <c r="BM169" s="188" t="s">
        <v>243</v>
      </c>
    </row>
    <row r="170" spans="1:65" s="2" customFormat="1" ht="11.25">
      <c r="A170" s="36"/>
      <c r="B170" s="37"/>
      <c r="C170" s="38"/>
      <c r="D170" s="190" t="s">
        <v>126</v>
      </c>
      <c r="E170" s="38"/>
      <c r="F170" s="191" t="s">
        <v>244</v>
      </c>
      <c r="G170" s="38"/>
      <c r="H170" s="38"/>
      <c r="I170" s="192"/>
      <c r="J170" s="38"/>
      <c r="K170" s="38"/>
      <c r="L170" s="41"/>
      <c r="M170" s="193"/>
      <c r="N170" s="19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126</v>
      </c>
      <c r="AU170" s="19" t="s">
        <v>80</v>
      </c>
    </row>
    <row r="171" spans="1:65" s="2" customFormat="1" ht="11.25">
      <c r="A171" s="36"/>
      <c r="B171" s="37"/>
      <c r="C171" s="38"/>
      <c r="D171" s="195" t="s">
        <v>128</v>
      </c>
      <c r="E171" s="38"/>
      <c r="F171" s="196" t="s">
        <v>245</v>
      </c>
      <c r="G171" s="38"/>
      <c r="H171" s="38"/>
      <c r="I171" s="192"/>
      <c r="J171" s="38"/>
      <c r="K171" s="38"/>
      <c r="L171" s="41"/>
      <c r="M171" s="193"/>
      <c r="N171" s="19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128</v>
      </c>
      <c r="AU171" s="19" t="s">
        <v>80</v>
      </c>
    </row>
    <row r="172" spans="1:65" s="14" customFormat="1" ht="11.25">
      <c r="B172" s="208"/>
      <c r="C172" s="209"/>
      <c r="D172" s="190" t="s">
        <v>132</v>
      </c>
      <c r="E172" s="210" t="s">
        <v>19</v>
      </c>
      <c r="F172" s="211" t="s">
        <v>246</v>
      </c>
      <c r="G172" s="209"/>
      <c r="H172" s="212">
        <v>334</v>
      </c>
      <c r="I172" s="213"/>
      <c r="J172" s="209"/>
      <c r="K172" s="209"/>
      <c r="L172" s="214"/>
      <c r="M172" s="215"/>
      <c r="N172" s="216"/>
      <c r="O172" s="216"/>
      <c r="P172" s="216"/>
      <c r="Q172" s="216"/>
      <c r="R172" s="216"/>
      <c r="S172" s="216"/>
      <c r="T172" s="217"/>
      <c r="AT172" s="218" t="s">
        <v>132</v>
      </c>
      <c r="AU172" s="218" t="s">
        <v>80</v>
      </c>
      <c r="AV172" s="14" t="s">
        <v>80</v>
      </c>
      <c r="AW172" s="14" t="s">
        <v>32</v>
      </c>
      <c r="AX172" s="14" t="s">
        <v>76</v>
      </c>
      <c r="AY172" s="218" t="s">
        <v>118</v>
      </c>
    </row>
    <row r="173" spans="1:65" s="2" customFormat="1" ht="16.5" customHeight="1">
      <c r="A173" s="36"/>
      <c r="B173" s="37"/>
      <c r="C173" s="176" t="s">
        <v>247</v>
      </c>
      <c r="D173" s="176" t="s">
        <v>120</v>
      </c>
      <c r="E173" s="177" t="s">
        <v>248</v>
      </c>
      <c r="F173" s="178" t="s">
        <v>249</v>
      </c>
      <c r="G173" s="179" t="s">
        <v>184</v>
      </c>
      <c r="H173" s="180">
        <v>150</v>
      </c>
      <c r="I173" s="181"/>
      <c r="J173" s="182">
        <f>ROUND(I173*H173,2)</f>
        <v>0</v>
      </c>
      <c r="K173" s="183"/>
      <c r="L173" s="41"/>
      <c r="M173" s="184" t="s">
        <v>19</v>
      </c>
      <c r="N173" s="185" t="s">
        <v>42</v>
      </c>
      <c r="O173" s="66"/>
      <c r="P173" s="186">
        <f>O173*H173</f>
        <v>0</v>
      </c>
      <c r="Q173" s="186">
        <v>1.2700000000000001E-3</v>
      </c>
      <c r="R173" s="186">
        <f>Q173*H173</f>
        <v>0.1905</v>
      </c>
      <c r="S173" s="186">
        <v>0</v>
      </c>
      <c r="T173" s="18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8" t="s">
        <v>124</v>
      </c>
      <c r="AT173" s="188" t="s">
        <v>120</v>
      </c>
      <c r="AU173" s="188" t="s">
        <v>80</v>
      </c>
      <c r="AY173" s="19" t="s">
        <v>118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9" t="s">
        <v>76</v>
      </c>
      <c r="BK173" s="189">
        <f>ROUND(I173*H173,2)</f>
        <v>0</v>
      </c>
      <c r="BL173" s="19" t="s">
        <v>124</v>
      </c>
      <c r="BM173" s="188" t="s">
        <v>250</v>
      </c>
    </row>
    <row r="174" spans="1:65" s="2" customFormat="1" ht="11.25">
      <c r="A174" s="36"/>
      <c r="B174" s="37"/>
      <c r="C174" s="38"/>
      <c r="D174" s="190" t="s">
        <v>126</v>
      </c>
      <c r="E174" s="38"/>
      <c r="F174" s="191" t="s">
        <v>251</v>
      </c>
      <c r="G174" s="38"/>
      <c r="H174" s="38"/>
      <c r="I174" s="192"/>
      <c r="J174" s="38"/>
      <c r="K174" s="38"/>
      <c r="L174" s="41"/>
      <c r="M174" s="193"/>
      <c r="N174" s="19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126</v>
      </c>
      <c r="AU174" s="19" t="s">
        <v>80</v>
      </c>
    </row>
    <row r="175" spans="1:65" s="2" customFormat="1" ht="11.25">
      <c r="A175" s="36"/>
      <c r="B175" s="37"/>
      <c r="C175" s="38"/>
      <c r="D175" s="195" t="s">
        <v>128</v>
      </c>
      <c r="E175" s="38"/>
      <c r="F175" s="196" t="s">
        <v>252</v>
      </c>
      <c r="G175" s="38"/>
      <c r="H175" s="38"/>
      <c r="I175" s="192"/>
      <c r="J175" s="38"/>
      <c r="K175" s="38"/>
      <c r="L175" s="41"/>
      <c r="M175" s="193"/>
      <c r="N175" s="19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128</v>
      </c>
      <c r="AU175" s="19" t="s">
        <v>80</v>
      </c>
    </row>
    <row r="176" spans="1:65" s="2" customFormat="1" ht="19.5">
      <c r="A176" s="36"/>
      <c r="B176" s="37"/>
      <c r="C176" s="38"/>
      <c r="D176" s="190" t="s">
        <v>130</v>
      </c>
      <c r="E176" s="38"/>
      <c r="F176" s="197" t="s">
        <v>253</v>
      </c>
      <c r="G176" s="38"/>
      <c r="H176" s="38"/>
      <c r="I176" s="192"/>
      <c r="J176" s="38"/>
      <c r="K176" s="38"/>
      <c r="L176" s="41"/>
      <c r="M176" s="193"/>
      <c r="N176" s="19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130</v>
      </c>
      <c r="AU176" s="19" t="s">
        <v>80</v>
      </c>
    </row>
    <row r="177" spans="1:65" s="2" customFormat="1" ht="16.5" customHeight="1">
      <c r="A177" s="36"/>
      <c r="B177" s="37"/>
      <c r="C177" s="176" t="s">
        <v>254</v>
      </c>
      <c r="D177" s="176" t="s">
        <v>120</v>
      </c>
      <c r="E177" s="177" t="s">
        <v>255</v>
      </c>
      <c r="F177" s="178" t="s">
        <v>256</v>
      </c>
      <c r="G177" s="179" t="s">
        <v>123</v>
      </c>
      <c r="H177" s="180">
        <v>15794.6</v>
      </c>
      <c r="I177" s="181"/>
      <c r="J177" s="182">
        <f>ROUND(I177*H177,2)</f>
        <v>0</v>
      </c>
      <c r="K177" s="183"/>
      <c r="L177" s="41"/>
      <c r="M177" s="184" t="s">
        <v>19</v>
      </c>
      <c r="N177" s="185" t="s">
        <v>42</v>
      </c>
      <c r="O177" s="66"/>
      <c r="P177" s="186">
        <f>O177*H177</f>
        <v>0</v>
      </c>
      <c r="Q177" s="186">
        <v>0</v>
      </c>
      <c r="R177" s="186">
        <f>Q177*H177</f>
        <v>0</v>
      </c>
      <c r="S177" s="186">
        <v>0</v>
      </c>
      <c r="T177" s="187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8" t="s">
        <v>124</v>
      </c>
      <c r="AT177" s="188" t="s">
        <v>120</v>
      </c>
      <c r="AU177" s="188" t="s">
        <v>80</v>
      </c>
      <c r="AY177" s="19" t="s">
        <v>118</v>
      </c>
      <c r="BE177" s="189">
        <f>IF(N177="základní",J177,0)</f>
        <v>0</v>
      </c>
      <c r="BF177" s="189">
        <f>IF(N177="snížená",J177,0)</f>
        <v>0</v>
      </c>
      <c r="BG177" s="189">
        <f>IF(N177="zákl. přenesená",J177,0)</f>
        <v>0</v>
      </c>
      <c r="BH177" s="189">
        <f>IF(N177="sníž. přenesená",J177,0)</f>
        <v>0</v>
      </c>
      <c r="BI177" s="189">
        <f>IF(N177="nulová",J177,0)</f>
        <v>0</v>
      </c>
      <c r="BJ177" s="19" t="s">
        <v>76</v>
      </c>
      <c r="BK177" s="189">
        <f>ROUND(I177*H177,2)</f>
        <v>0</v>
      </c>
      <c r="BL177" s="19" t="s">
        <v>124</v>
      </c>
      <c r="BM177" s="188" t="s">
        <v>257</v>
      </c>
    </row>
    <row r="178" spans="1:65" s="2" customFormat="1" ht="11.25">
      <c r="A178" s="36"/>
      <c r="B178" s="37"/>
      <c r="C178" s="38"/>
      <c r="D178" s="190" t="s">
        <v>126</v>
      </c>
      <c r="E178" s="38"/>
      <c r="F178" s="191" t="s">
        <v>258</v>
      </c>
      <c r="G178" s="38"/>
      <c r="H178" s="38"/>
      <c r="I178" s="192"/>
      <c r="J178" s="38"/>
      <c r="K178" s="38"/>
      <c r="L178" s="41"/>
      <c r="M178" s="193"/>
      <c r="N178" s="194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126</v>
      </c>
      <c r="AU178" s="19" t="s">
        <v>80</v>
      </c>
    </row>
    <row r="179" spans="1:65" s="2" customFormat="1" ht="11.25">
      <c r="A179" s="36"/>
      <c r="B179" s="37"/>
      <c r="C179" s="38"/>
      <c r="D179" s="195" t="s">
        <v>128</v>
      </c>
      <c r="E179" s="38"/>
      <c r="F179" s="196" t="s">
        <v>259</v>
      </c>
      <c r="G179" s="38"/>
      <c r="H179" s="38"/>
      <c r="I179" s="192"/>
      <c r="J179" s="38"/>
      <c r="K179" s="38"/>
      <c r="L179" s="41"/>
      <c r="M179" s="193"/>
      <c r="N179" s="19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128</v>
      </c>
      <c r="AU179" s="19" t="s">
        <v>80</v>
      </c>
    </row>
    <row r="180" spans="1:65" s="2" customFormat="1" ht="19.5">
      <c r="A180" s="36"/>
      <c r="B180" s="37"/>
      <c r="C180" s="38"/>
      <c r="D180" s="190" t="s">
        <v>130</v>
      </c>
      <c r="E180" s="38"/>
      <c r="F180" s="197" t="s">
        <v>260</v>
      </c>
      <c r="G180" s="38"/>
      <c r="H180" s="38"/>
      <c r="I180" s="192"/>
      <c r="J180" s="38"/>
      <c r="K180" s="38"/>
      <c r="L180" s="41"/>
      <c r="M180" s="193"/>
      <c r="N180" s="19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130</v>
      </c>
      <c r="AU180" s="19" t="s">
        <v>80</v>
      </c>
    </row>
    <row r="181" spans="1:65" s="13" customFormat="1" ht="11.25">
      <c r="B181" s="198"/>
      <c r="C181" s="199"/>
      <c r="D181" s="190" t="s">
        <v>132</v>
      </c>
      <c r="E181" s="200" t="s">
        <v>19</v>
      </c>
      <c r="F181" s="201" t="s">
        <v>155</v>
      </c>
      <c r="G181" s="199"/>
      <c r="H181" s="200" t="s">
        <v>19</v>
      </c>
      <c r="I181" s="202"/>
      <c r="J181" s="199"/>
      <c r="K181" s="199"/>
      <c r="L181" s="203"/>
      <c r="M181" s="204"/>
      <c r="N181" s="205"/>
      <c r="O181" s="205"/>
      <c r="P181" s="205"/>
      <c r="Q181" s="205"/>
      <c r="R181" s="205"/>
      <c r="S181" s="205"/>
      <c r="T181" s="206"/>
      <c r="AT181" s="207" t="s">
        <v>132</v>
      </c>
      <c r="AU181" s="207" t="s">
        <v>80</v>
      </c>
      <c r="AV181" s="13" t="s">
        <v>76</v>
      </c>
      <c r="AW181" s="13" t="s">
        <v>32</v>
      </c>
      <c r="AX181" s="13" t="s">
        <v>71</v>
      </c>
      <c r="AY181" s="207" t="s">
        <v>118</v>
      </c>
    </row>
    <row r="182" spans="1:65" s="14" customFormat="1" ht="11.25">
      <c r="B182" s="208"/>
      <c r="C182" s="209"/>
      <c r="D182" s="190" t="s">
        <v>132</v>
      </c>
      <c r="E182" s="210" t="s">
        <v>19</v>
      </c>
      <c r="F182" s="211" t="s">
        <v>156</v>
      </c>
      <c r="G182" s="209"/>
      <c r="H182" s="212">
        <v>664.6</v>
      </c>
      <c r="I182" s="213"/>
      <c r="J182" s="209"/>
      <c r="K182" s="209"/>
      <c r="L182" s="214"/>
      <c r="M182" s="215"/>
      <c r="N182" s="216"/>
      <c r="O182" s="216"/>
      <c r="P182" s="216"/>
      <c r="Q182" s="216"/>
      <c r="R182" s="216"/>
      <c r="S182" s="216"/>
      <c r="T182" s="217"/>
      <c r="AT182" s="218" t="s">
        <v>132</v>
      </c>
      <c r="AU182" s="218" t="s">
        <v>80</v>
      </c>
      <c r="AV182" s="14" t="s">
        <v>80</v>
      </c>
      <c r="AW182" s="14" t="s">
        <v>32</v>
      </c>
      <c r="AX182" s="14" t="s">
        <v>71</v>
      </c>
      <c r="AY182" s="218" t="s">
        <v>118</v>
      </c>
    </row>
    <row r="183" spans="1:65" s="13" customFormat="1" ht="11.25">
      <c r="B183" s="198"/>
      <c r="C183" s="199"/>
      <c r="D183" s="190" t="s">
        <v>132</v>
      </c>
      <c r="E183" s="200" t="s">
        <v>19</v>
      </c>
      <c r="F183" s="201" t="s">
        <v>261</v>
      </c>
      <c r="G183" s="199"/>
      <c r="H183" s="200" t="s">
        <v>19</v>
      </c>
      <c r="I183" s="202"/>
      <c r="J183" s="199"/>
      <c r="K183" s="199"/>
      <c r="L183" s="203"/>
      <c r="M183" s="204"/>
      <c r="N183" s="205"/>
      <c r="O183" s="205"/>
      <c r="P183" s="205"/>
      <c r="Q183" s="205"/>
      <c r="R183" s="205"/>
      <c r="S183" s="205"/>
      <c r="T183" s="206"/>
      <c r="AT183" s="207" t="s">
        <v>132</v>
      </c>
      <c r="AU183" s="207" t="s">
        <v>80</v>
      </c>
      <c r="AV183" s="13" t="s">
        <v>76</v>
      </c>
      <c r="AW183" s="13" t="s">
        <v>32</v>
      </c>
      <c r="AX183" s="13" t="s">
        <v>71</v>
      </c>
      <c r="AY183" s="207" t="s">
        <v>118</v>
      </c>
    </row>
    <row r="184" spans="1:65" s="14" customFormat="1" ht="11.25">
      <c r="B184" s="208"/>
      <c r="C184" s="209"/>
      <c r="D184" s="190" t="s">
        <v>132</v>
      </c>
      <c r="E184" s="210" t="s">
        <v>19</v>
      </c>
      <c r="F184" s="211" t="s">
        <v>262</v>
      </c>
      <c r="G184" s="209"/>
      <c r="H184" s="212">
        <v>13292</v>
      </c>
      <c r="I184" s="213"/>
      <c r="J184" s="209"/>
      <c r="K184" s="209"/>
      <c r="L184" s="214"/>
      <c r="M184" s="215"/>
      <c r="N184" s="216"/>
      <c r="O184" s="216"/>
      <c r="P184" s="216"/>
      <c r="Q184" s="216"/>
      <c r="R184" s="216"/>
      <c r="S184" s="216"/>
      <c r="T184" s="217"/>
      <c r="AT184" s="218" t="s">
        <v>132</v>
      </c>
      <c r="AU184" s="218" t="s">
        <v>80</v>
      </c>
      <c r="AV184" s="14" t="s">
        <v>80</v>
      </c>
      <c r="AW184" s="14" t="s">
        <v>32</v>
      </c>
      <c r="AX184" s="14" t="s">
        <v>71</v>
      </c>
      <c r="AY184" s="218" t="s">
        <v>118</v>
      </c>
    </row>
    <row r="185" spans="1:65" s="13" customFormat="1" ht="11.25">
      <c r="B185" s="198"/>
      <c r="C185" s="199"/>
      <c r="D185" s="190" t="s">
        <v>132</v>
      </c>
      <c r="E185" s="200" t="s">
        <v>19</v>
      </c>
      <c r="F185" s="201" t="s">
        <v>163</v>
      </c>
      <c r="G185" s="199"/>
      <c r="H185" s="200" t="s">
        <v>19</v>
      </c>
      <c r="I185" s="202"/>
      <c r="J185" s="199"/>
      <c r="K185" s="199"/>
      <c r="L185" s="203"/>
      <c r="M185" s="204"/>
      <c r="N185" s="205"/>
      <c r="O185" s="205"/>
      <c r="P185" s="205"/>
      <c r="Q185" s="205"/>
      <c r="R185" s="205"/>
      <c r="S185" s="205"/>
      <c r="T185" s="206"/>
      <c r="AT185" s="207" t="s">
        <v>132</v>
      </c>
      <c r="AU185" s="207" t="s">
        <v>80</v>
      </c>
      <c r="AV185" s="13" t="s">
        <v>76</v>
      </c>
      <c r="AW185" s="13" t="s">
        <v>32</v>
      </c>
      <c r="AX185" s="13" t="s">
        <v>71</v>
      </c>
      <c r="AY185" s="207" t="s">
        <v>118</v>
      </c>
    </row>
    <row r="186" spans="1:65" s="14" customFormat="1" ht="11.25">
      <c r="B186" s="208"/>
      <c r="C186" s="209"/>
      <c r="D186" s="190" t="s">
        <v>132</v>
      </c>
      <c r="E186" s="210" t="s">
        <v>19</v>
      </c>
      <c r="F186" s="211" t="s">
        <v>164</v>
      </c>
      <c r="G186" s="209"/>
      <c r="H186" s="212">
        <v>261</v>
      </c>
      <c r="I186" s="213"/>
      <c r="J186" s="209"/>
      <c r="K186" s="209"/>
      <c r="L186" s="214"/>
      <c r="M186" s="215"/>
      <c r="N186" s="216"/>
      <c r="O186" s="216"/>
      <c r="P186" s="216"/>
      <c r="Q186" s="216"/>
      <c r="R186" s="216"/>
      <c r="S186" s="216"/>
      <c r="T186" s="217"/>
      <c r="AT186" s="218" t="s">
        <v>132</v>
      </c>
      <c r="AU186" s="218" t="s">
        <v>80</v>
      </c>
      <c r="AV186" s="14" t="s">
        <v>80</v>
      </c>
      <c r="AW186" s="14" t="s">
        <v>32</v>
      </c>
      <c r="AX186" s="14" t="s">
        <v>71</v>
      </c>
      <c r="AY186" s="218" t="s">
        <v>118</v>
      </c>
    </row>
    <row r="187" spans="1:65" s="13" customFormat="1" ht="11.25">
      <c r="B187" s="198"/>
      <c r="C187" s="199"/>
      <c r="D187" s="190" t="s">
        <v>132</v>
      </c>
      <c r="E187" s="200" t="s">
        <v>19</v>
      </c>
      <c r="F187" s="201" t="s">
        <v>165</v>
      </c>
      <c r="G187" s="199"/>
      <c r="H187" s="200" t="s">
        <v>19</v>
      </c>
      <c r="I187" s="202"/>
      <c r="J187" s="199"/>
      <c r="K187" s="199"/>
      <c r="L187" s="203"/>
      <c r="M187" s="204"/>
      <c r="N187" s="205"/>
      <c r="O187" s="205"/>
      <c r="P187" s="205"/>
      <c r="Q187" s="205"/>
      <c r="R187" s="205"/>
      <c r="S187" s="205"/>
      <c r="T187" s="206"/>
      <c r="AT187" s="207" t="s">
        <v>132</v>
      </c>
      <c r="AU187" s="207" t="s">
        <v>80</v>
      </c>
      <c r="AV187" s="13" t="s">
        <v>76</v>
      </c>
      <c r="AW187" s="13" t="s">
        <v>32</v>
      </c>
      <c r="AX187" s="13" t="s">
        <v>71</v>
      </c>
      <c r="AY187" s="207" t="s">
        <v>118</v>
      </c>
    </row>
    <row r="188" spans="1:65" s="14" customFormat="1" ht="11.25">
      <c r="B188" s="208"/>
      <c r="C188" s="209"/>
      <c r="D188" s="190" t="s">
        <v>132</v>
      </c>
      <c r="E188" s="210" t="s">
        <v>19</v>
      </c>
      <c r="F188" s="211" t="s">
        <v>166</v>
      </c>
      <c r="G188" s="209"/>
      <c r="H188" s="212">
        <v>1577</v>
      </c>
      <c r="I188" s="213"/>
      <c r="J188" s="209"/>
      <c r="K188" s="209"/>
      <c r="L188" s="214"/>
      <c r="M188" s="215"/>
      <c r="N188" s="216"/>
      <c r="O188" s="216"/>
      <c r="P188" s="216"/>
      <c r="Q188" s="216"/>
      <c r="R188" s="216"/>
      <c r="S188" s="216"/>
      <c r="T188" s="217"/>
      <c r="AT188" s="218" t="s">
        <v>132</v>
      </c>
      <c r="AU188" s="218" t="s">
        <v>80</v>
      </c>
      <c r="AV188" s="14" t="s">
        <v>80</v>
      </c>
      <c r="AW188" s="14" t="s">
        <v>32</v>
      </c>
      <c r="AX188" s="14" t="s">
        <v>71</v>
      </c>
      <c r="AY188" s="218" t="s">
        <v>118</v>
      </c>
    </row>
    <row r="189" spans="1:65" s="15" customFormat="1" ht="11.25">
      <c r="B189" s="219"/>
      <c r="C189" s="220"/>
      <c r="D189" s="190" t="s">
        <v>132</v>
      </c>
      <c r="E189" s="221" t="s">
        <v>19</v>
      </c>
      <c r="F189" s="222" t="s">
        <v>167</v>
      </c>
      <c r="G189" s="220"/>
      <c r="H189" s="223">
        <v>15794.6</v>
      </c>
      <c r="I189" s="224"/>
      <c r="J189" s="220"/>
      <c r="K189" s="220"/>
      <c r="L189" s="225"/>
      <c r="M189" s="226"/>
      <c r="N189" s="227"/>
      <c r="O189" s="227"/>
      <c r="P189" s="227"/>
      <c r="Q189" s="227"/>
      <c r="R189" s="227"/>
      <c r="S189" s="227"/>
      <c r="T189" s="228"/>
      <c r="AT189" s="229" t="s">
        <v>132</v>
      </c>
      <c r="AU189" s="229" t="s">
        <v>80</v>
      </c>
      <c r="AV189" s="15" t="s">
        <v>124</v>
      </c>
      <c r="AW189" s="15" t="s">
        <v>32</v>
      </c>
      <c r="AX189" s="15" t="s">
        <v>76</v>
      </c>
      <c r="AY189" s="229" t="s">
        <v>118</v>
      </c>
    </row>
    <row r="190" spans="1:65" s="2" customFormat="1" ht="16.5" customHeight="1">
      <c r="A190" s="36"/>
      <c r="B190" s="37"/>
      <c r="C190" s="176" t="s">
        <v>263</v>
      </c>
      <c r="D190" s="176" t="s">
        <v>120</v>
      </c>
      <c r="E190" s="177" t="s">
        <v>264</v>
      </c>
      <c r="F190" s="178" t="s">
        <v>265</v>
      </c>
      <c r="G190" s="179" t="s">
        <v>123</v>
      </c>
      <c r="H190" s="180">
        <v>8484</v>
      </c>
      <c r="I190" s="181"/>
      <c r="J190" s="182">
        <f>ROUND(I190*H190,2)</f>
        <v>0</v>
      </c>
      <c r="K190" s="183"/>
      <c r="L190" s="41"/>
      <c r="M190" s="184" t="s">
        <v>19</v>
      </c>
      <c r="N190" s="185" t="s">
        <v>42</v>
      </c>
      <c r="O190" s="66"/>
      <c r="P190" s="186">
        <f>O190*H190</f>
        <v>0</v>
      </c>
      <c r="Q190" s="186">
        <v>0</v>
      </c>
      <c r="R190" s="186">
        <f>Q190*H190</f>
        <v>0</v>
      </c>
      <c r="S190" s="186">
        <v>0</v>
      </c>
      <c r="T190" s="18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8" t="s">
        <v>124</v>
      </c>
      <c r="AT190" s="188" t="s">
        <v>120</v>
      </c>
      <c r="AU190" s="188" t="s">
        <v>80</v>
      </c>
      <c r="AY190" s="19" t="s">
        <v>118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9" t="s">
        <v>76</v>
      </c>
      <c r="BK190" s="189">
        <f>ROUND(I190*H190,2)</f>
        <v>0</v>
      </c>
      <c r="BL190" s="19" t="s">
        <v>124</v>
      </c>
      <c r="BM190" s="188" t="s">
        <v>266</v>
      </c>
    </row>
    <row r="191" spans="1:65" s="2" customFormat="1" ht="11.25">
      <c r="A191" s="36"/>
      <c r="B191" s="37"/>
      <c r="C191" s="38"/>
      <c r="D191" s="190" t="s">
        <v>126</v>
      </c>
      <c r="E191" s="38"/>
      <c r="F191" s="191" t="s">
        <v>267</v>
      </c>
      <c r="G191" s="38"/>
      <c r="H191" s="38"/>
      <c r="I191" s="192"/>
      <c r="J191" s="38"/>
      <c r="K191" s="38"/>
      <c r="L191" s="41"/>
      <c r="M191" s="193"/>
      <c r="N191" s="19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126</v>
      </c>
      <c r="AU191" s="19" t="s">
        <v>80</v>
      </c>
    </row>
    <row r="192" spans="1:65" s="2" customFormat="1" ht="11.25">
      <c r="A192" s="36"/>
      <c r="B192" s="37"/>
      <c r="C192" s="38"/>
      <c r="D192" s="195" t="s">
        <v>128</v>
      </c>
      <c r="E192" s="38"/>
      <c r="F192" s="196" t="s">
        <v>268</v>
      </c>
      <c r="G192" s="38"/>
      <c r="H192" s="38"/>
      <c r="I192" s="192"/>
      <c r="J192" s="38"/>
      <c r="K192" s="38"/>
      <c r="L192" s="41"/>
      <c r="M192" s="193"/>
      <c r="N192" s="19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128</v>
      </c>
      <c r="AU192" s="19" t="s">
        <v>80</v>
      </c>
    </row>
    <row r="193" spans="1:65" s="2" customFormat="1" ht="39">
      <c r="A193" s="36"/>
      <c r="B193" s="37"/>
      <c r="C193" s="38"/>
      <c r="D193" s="190" t="s">
        <v>130</v>
      </c>
      <c r="E193" s="38"/>
      <c r="F193" s="197" t="s">
        <v>269</v>
      </c>
      <c r="G193" s="38"/>
      <c r="H193" s="38"/>
      <c r="I193" s="192"/>
      <c r="J193" s="38"/>
      <c r="K193" s="38"/>
      <c r="L193" s="41"/>
      <c r="M193" s="193"/>
      <c r="N193" s="19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130</v>
      </c>
      <c r="AU193" s="19" t="s">
        <v>80</v>
      </c>
    </row>
    <row r="194" spans="1:65" s="13" customFormat="1" ht="11.25">
      <c r="B194" s="198"/>
      <c r="C194" s="199"/>
      <c r="D194" s="190" t="s">
        <v>132</v>
      </c>
      <c r="E194" s="200" t="s">
        <v>19</v>
      </c>
      <c r="F194" s="201" t="s">
        <v>270</v>
      </c>
      <c r="G194" s="199"/>
      <c r="H194" s="200" t="s">
        <v>19</v>
      </c>
      <c r="I194" s="202"/>
      <c r="J194" s="199"/>
      <c r="K194" s="199"/>
      <c r="L194" s="203"/>
      <c r="M194" s="204"/>
      <c r="N194" s="205"/>
      <c r="O194" s="205"/>
      <c r="P194" s="205"/>
      <c r="Q194" s="205"/>
      <c r="R194" s="205"/>
      <c r="S194" s="205"/>
      <c r="T194" s="206"/>
      <c r="AT194" s="207" t="s">
        <v>132</v>
      </c>
      <c r="AU194" s="207" t="s">
        <v>80</v>
      </c>
      <c r="AV194" s="13" t="s">
        <v>76</v>
      </c>
      <c r="AW194" s="13" t="s">
        <v>32</v>
      </c>
      <c r="AX194" s="13" t="s">
        <v>71</v>
      </c>
      <c r="AY194" s="207" t="s">
        <v>118</v>
      </c>
    </row>
    <row r="195" spans="1:65" s="14" customFormat="1" ht="11.25">
      <c r="B195" s="208"/>
      <c r="C195" s="209"/>
      <c r="D195" s="190" t="s">
        <v>132</v>
      </c>
      <c r="E195" s="210" t="s">
        <v>19</v>
      </c>
      <c r="F195" s="211" t="s">
        <v>174</v>
      </c>
      <c r="G195" s="209"/>
      <c r="H195" s="212">
        <v>6646</v>
      </c>
      <c r="I195" s="213"/>
      <c r="J195" s="209"/>
      <c r="K195" s="209"/>
      <c r="L195" s="214"/>
      <c r="M195" s="215"/>
      <c r="N195" s="216"/>
      <c r="O195" s="216"/>
      <c r="P195" s="216"/>
      <c r="Q195" s="216"/>
      <c r="R195" s="216"/>
      <c r="S195" s="216"/>
      <c r="T195" s="217"/>
      <c r="AT195" s="218" t="s">
        <v>132</v>
      </c>
      <c r="AU195" s="218" t="s">
        <v>80</v>
      </c>
      <c r="AV195" s="14" t="s">
        <v>80</v>
      </c>
      <c r="AW195" s="14" t="s">
        <v>32</v>
      </c>
      <c r="AX195" s="14" t="s">
        <v>71</v>
      </c>
      <c r="AY195" s="218" t="s">
        <v>118</v>
      </c>
    </row>
    <row r="196" spans="1:65" s="13" customFormat="1" ht="11.25">
      <c r="B196" s="198"/>
      <c r="C196" s="199"/>
      <c r="D196" s="190" t="s">
        <v>132</v>
      </c>
      <c r="E196" s="200" t="s">
        <v>19</v>
      </c>
      <c r="F196" s="201" t="s">
        <v>163</v>
      </c>
      <c r="G196" s="199"/>
      <c r="H196" s="200" t="s">
        <v>19</v>
      </c>
      <c r="I196" s="202"/>
      <c r="J196" s="199"/>
      <c r="K196" s="199"/>
      <c r="L196" s="203"/>
      <c r="M196" s="204"/>
      <c r="N196" s="205"/>
      <c r="O196" s="205"/>
      <c r="P196" s="205"/>
      <c r="Q196" s="205"/>
      <c r="R196" s="205"/>
      <c r="S196" s="205"/>
      <c r="T196" s="206"/>
      <c r="AT196" s="207" t="s">
        <v>132</v>
      </c>
      <c r="AU196" s="207" t="s">
        <v>80</v>
      </c>
      <c r="AV196" s="13" t="s">
        <v>76</v>
      </c>
      <c r="AW196" s="13" t="s">
        <v>32</v>
      </c>
      <c r="AX196" s="13" t="s">
        <v>71</v>
      </c>
      <c r="AY196" s="207" t="s">
        <v>118</v>
      </c>
    </row>
    <row r="197" spans="1:65" s="14" customFormat="1" ht="11.25">
      <c r="B197" s="208"/>
      <c r="C197" s="209"/>
      <c r="D197" s="190" t="s">
        <v>132</v>
      </c>
      <c r="E197" s="210" t="s">
        <v>19</v>
      </c>
      <c r="F197" s="211" t="s">
        <v>164</v>
      </c>
      <c r="G197" s="209"/>
      <c r="H197" s="212">
        <v>261</v>
      </c>
      <c r="I197" s="213"/>
      <c r="J197" s="209"/>
      <c r="K197" s="209"/>
      <c r="L197" s="214"/>
      <c r="M197" s="215"/>
      <c r="N197" s="216"/>
      <c r="O197" s="216"/>
      <c r="P197" s="216"/>
      <c r="Q197" s="216"/>
      <c r="R197" s="216"/>
      <c r="S197" s="216"/>
      <c r="T197" s="217"/>
      <c r="AT197" s="218" t="s">
        <v>132</v>
      </c>
      <c r="AU197" s="218" t="s">
        <v>80</v>
      </c>
      <c r="AV197" s="14" t="s">
        <v>80</v>
      </c>
      <c r="AW197" s="14" t="s">
        <v>32</v>
      </c>
      <c r="AX197" s="14" t="s">
        <v>71</v>
      </c>
      <c r="AY197" s="218" t="s">
        <v>118</v>
      </c>
    </row>
    <row r="198" spans="1:65" s="13" customFormat="1" ht="11.25">
      <c r="B198" s="198"/>
      <c r="C198" s="199"/>
      <c r="D198" s="190" t="s">
        <v>132</v>
      </c>
      <c r="E198" s="200" t="s">
        <v>19</v>
      </c>
      <c r="F198" s="201" t="s">
        <v>165</v>
      </c>
      <c r="G198" s="199"/>
      <c r="H198" s="200" t="s">
        <v>19</v>
      </c>
      <c r="I198" s="202"/>
      <c r="J198" s="199"/>
      <c r="K198" s="199"/>
      <c r="L198" s="203"/>
      <c r="M198" s="204"/>
      <c r="N198" s="205"/>
      <c r="O198" s="205"/>
      <c r="P198" s="205"/>
      <c r="Q198" s="205"/>
      <c r="R198" s="205"/>
      <c r="S198" s="205"/>
      <c r="T198" s="206"/>
      <c r="AT198" s="207" t="s">
        <v>132</v>
      </c>
      <c r="AU198" s="207" t="s">
        <v>80</v>
      </c>
      <c r="AV198" s="13" t="s">
        <v>76</v>
      </c>
      <c r="AW198" s="13" t="s">
        <v>32</v>
      </c>
      <c r="AX198" s="13" t="s">
        <v>71</v>
      </c>
      <c r="AY198" s="207" t="s">
        <v>118</v>
      </c>
    </row>
    <row r="199" spans="1:65" s="14" customFormat="1" ht="11.25">
      <c r="B199" s="208"/>
      <c r="C199" s="209"/>
      <c r="D199" s="190" t="s">
        <v>132</v>
      </c>
      <c r="E199" s="210" t="s">
        <v>19</v>
      </c>
      <c r="F199" s="211" t="s">
        <v>166</v>
      </c>
      <c r="G199" s="209"/>
      <c r="H199" s="212">
        <v>1577</v>
      </c>
      <c r="I199" s="213"/>
      <c r="J199" s="209"/>
      <c r="K199" s="209"/>
      <c r="L199" s="214"/>
      <c r="M199" s="215"/>
      <c r="N199" s="216"/>
      <c r="O199" s="216"/>
      <c r="P199" s="216"/>
      <c r="Q199" s="216"/>
      <c r="R199" s="216"/>
      <c r="S199" s="216"/>
      <c r="T199" s="217"/>
      <c r="AT199" s="218" t="s">
        <v>132</v>
      </c>
      <c r="AU199" s="218" t="s">
        <v>80</v>
      </c>
      <c r="AV199" s="14" t="s">
        <v>80</v>
      </c>
      <c r="AW199" s="14" t="s">
        <v>32</v>
      </c>
      <c r="AX199" s="14" t="s">
        <v>71</v>
      </c>
      <c r="AY199" s="218" t="s">
        <v>118</v>
      </c>
    </row>
    <row r="200" spans="1:65" s="15" customFormat="1" ht="11.25">
      <c r="B200" s="219"/>
      <c r="C200" s="220"/>
      <c r="D200" s="190" t="s">
        <v>132</v>
      </c>
      <c r="E200" s="221" t="s">
        <v>19</v>
      </c>
      <c r="F200" s="222" t="s">
        <v>167</v>
      </c>
      <c r="G200" s="220"/>
      <c r="H200" s="223">
        <v>8484</v>
      </c>
      <c r="I200" s="224"/>
      <c r="J200" s="220"/>
      <c r="K200" s="220"/>
      <c r="L200" s="225"/>
      <c r="M200" s="226"/>
      <c r="N200" s="227"/>
      <c r="O200" s="227"/>
      <c r="P200" s="227"/>
      <c r="Q200" s="227"/>
      <c r="R200" s="227"/>
      <c r="S200" s="227"/>
      <c r="T200" s="228"/>
      <c r="AT200" s="229" t="s">
        <v>132</v>
      </c>
      <c r="AU200" s="229" t="s">
        <v>80</v>
      </c>
      <c r="AV200" s="15" t="s">
        <v>124</v>
      </c>
      <c r="AW200" s="15" t="s">
        <v>32</v>
      </c>
      <c r="AX200" s="15" t="s">
        <v>76</v>
      </c>
      <c r="AY200" s="229" t="s">
        <v>118</v>
      </c>
    </row>
    <row r="201" spans="1:65" s="2" customFormat="1" ht="16.5" customHeight="1">
      <c r="A201" s="36"/>
      <c r="B201" s="37"/>
      <c r="C201" s="176" t="s">
        <v>271</v>
      </c>
      <c r="D201" s="176" t="s">
        <v>120</v>
      </c>
      <c r="E201" s="177" t="s">
        <v>272</v>
      </c>
      <c r="F201" s="178" t="s">
        <v>273</v>
      </c>
      <c r="G201" s="179" t="s">
        <v>123</v>
      </c>
      <c r="H201" s="180">
        <v>806</v>
      </c>
      <c r="I201" s="181"/>
      <c r="J201" s="182">
        <f>ROUND(I201*H201,2)</f>
        <v>0</v>
      </c>
      <c r="K201" s="183"/>
      <c r="L201" s="41"/>
      <c r="M201" s="184" t="s">
        <v>19</v>
      </c>
      <c r="N201" s="185" t="s">
        <v>42</v>
      </c>
      <c r="O201" s="66"/>
      <c r="P201" s="186">
        <f>O201*H201</f>
        <v>0</v>
      </c>
      <c r="Q201" s="186">
        <v>0</v>
      </c>
      <c r="R201" s="186">
        <f>Q201*H201</f>
        <v>0</v>
      </c>
      <c r="S201" s="186">
        <v>0</v>
      </c>
      <c r="T201" s="187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8" t="s">
        <v>124</v>
      </c>
      <c r="AT201" s="188" t="s">
        <v>120</v>
      </c>
      <c r="AU201" s="188" t="s">
        <v>80</v>
      </c>
      <c r="AY201" s="19" t="s">
        <v>118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19" t="s">
        <v>76</v>
      </c>
      <c r="BK201" s="189">
        <f>ROUND(I201*H201,2)</f>
        <v>0</v>
      </c>
      <c r="BL201" s="19" t="s">
        <v>124</v>
      </c>
      <c r="BM201" s="188" t="s">
        <v>274</v>
      </c>
    </row>
    <row r="202" spans="1:65" s="2" customFormat="1" ht="19.5">
      <c r="A202" s="36"/>
      <c r="B202" s="37"/>
      <c r="C202" s="38"/>
      <c r="D202" s="190" t="s">
        <v>126</v>
      </c>
      <c r="E202" s="38"/>
      <c r="F202" s="191" t="s">
        <v>275</v>
      </c>
      <c r="G202" s="38"/>
      <c r="H202" s="38"/>
      <c r="I202" s="192"/>
      <c r="J202" s="38"/>
      <c r="K202" s="38"/>
      <c r="L202" s="41"/>
      <c r="M202" s="193"/>
      <c r="N202" s="194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126</v>
      </c>
      <c r="AU202" s="19" t="s">
        <v>80</v>
      </c>
    </row>
    <row r="203" spans="1:65" s="2" customFormat="1" ht="11.25">
      <c r="A203" s="36"/>
      <c r="B203" s="37"/>
      <c r="C203" s="38"/>
      <c r="D203" s="195" t="s">
        <v>128</v>
      </c>
      <c r="E203" s="38"/>
      <c r="F203" s="196" t="s">
        <v>276</v>
      </c>
      <c r="G203" s="38"/>
      <c r="H203" s="38"/>
      <c r="I203" s="192"/>
      <c r="J203" s="38"/>
      <c r="K203" s="38"/>
      <c r="L203" s="41"/>
      <c r="M203" s="193"/>
      <c r="N203" s="19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128</v>
      </c>
      <c r="AU203" s="19" t="s">
        <v>80</v>
      </c>
    </row>
    <row r="204" spans="1:65" s="2" customFormat="1" ht="39">
      <c r="A204" s="36"/>
      <c r="B204" s="37"/>
      <c r="C204" s="38"/>
      <c r="D204" s="190" t="s">
        <v>130</v>
      </c>
      <c r="E204" s="38"/>
      <c r="F204" s="197" t="s">
        <v>277</v>
      </c>
      <c r="G204" s="38"/>
      <c r="H204" s="38"/>
      <c r="I204" s="192"/>
      <c r="J204" s="38"/>
      <c r="K204" s="38"/>
      <c r="L204" s="41"/>
      <c r="M204" s="193"/>
      <c r="N204" s="19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130</v>
      </c>
      <c r="AU204" s="19" t="s">
        <v>80</v>
      </c>
    </row>
    <row r="205" spans="1:65" s="13" customFormat="1" ht="11.25">
      <c r="B205" s="198"/>
      <c r="C205" s="199"/>
      <c r="D205" s="190" t="s">
        <v>132</v>
      </c>
      <c r="E205" s="200" t="s">
        <v>19</v>
      </c>
      <c r="F205" s="201" t="s">
        <v>270</v>
      </c>
      <c r="G205" s="199"/>
      <c r="H205" s="200" t="s">
        <v>19</v>
      </c>
      <c r="I205" s="202"/>
      <c r="J205" s="199"/>
      <c r="K205" s="199"/>
      <c r="L205" s="203"/>
      <c r="M205" s="204"/>
      <c r="N205" s="205"/>
      <c r="O205" s="205"/>
      <c r="P205" s="205"/>
      <c r="Q205" s="205"/>
      <c r="R205" s="205"/>
      <c r="S205" s="205"/>
      <c r="T205" s="206"/>
      <c r="AT205" s="207" t="s">
        <v>132</v>
      </c>
      <c r="AU205" s="207" t="s">
        <v>80</v>
      </c>
      <c r="AV205" s="13" t="s">
        <v>76</v>
      </c>
      <c r="AW205" s="13" t="s">
        <v>32</v>
      </c>
      <c r="AX205" s="13" t="s">
        <v>71</v>
      </c>
      <c r="AY205" s="207" t="s">
        <v>118</v>
      </c>
    </row>
    <row r="206" spans="1:65" s="14" customFormat="1" ht="11.25">
      <c r="B206" s="208"/>
      <c r="C206" s="209"/>
      <c r="D206" s="190" t="s">
        <v>132</v>
      </c>
      <c r="E206" s="210" t="s">
        <v>19</v>
      </c>
      <c r="F206" s="211" t="s">
        <v>278</v>
      </c>
      <c r="G206" s="209"/>
      <c r="H206" s="212">
        <v>806</v>
      </c>
      <c r="I206" s="213"/>
      <c r="J206" s="209"/>
      <c r="K206" s="209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132</v>
      </c>
      <c r="AU206" s="218" t="s">
        <v>80</v>
      </c>
      <c r="AV206" s="14" t="s">
        <v>80</v>
      </c>
      <c r="AW206" s="14" t="s">
        <v>32</v>
      </c>
      <c r="AX206" s="14" t="s">
        <v>71</v>
      </c>
      <c r="AY206" s="218" t="s">
        <v>118</v>
      </c>
    </row>
    <row r="207" spans="1:65" s="15" customFormat="1" ht="11.25">
      <c r="B207" s="219"/>
      <c r="C207" s="220"/>
      <c r="D207" s="190" t="s">
        <v>132</v>
      </c>
      <c r="E207" s="221" t="s">
        <v>19</v>
      </c>
      <c r="F207" s="222" t="s">
        <v>167</v>
      </c>
      <c r="G207" s="220"/>
      <c r="H207" s="223">
        <v>806</v>
      </c>
      <c r="I207" s="224"/>
      <c r="J207" s="220"/>
      <c r="K207" s="220"/>
      <c r="L207" s="225"/>
      <c r="M207" s="226"/>
      <c r="N207" s="227"/>
      <c r="O207" s="227"/>
      <c r="P207" s="227"/>
      <c r="Q207" s="227"/>
      <c r="R207" s="227"/>
      <c r="S207" s="227"/>
      <c r="T207" s="228"/>
      <c r="AT207" s="229" t="s">
        <v>132</v>
      </c>
      <c r="AU207" s="229" t="s">
        <v>80</v>
      </c>
      <c r="AV207" s="15" t="s">
        <v>124</v>
      </c>
      <c r="AW207" s="15" t="s">
        <v>32</v>
      </c>
      <c r="AX207" s="15" t="s">
        <v>76</v>
      </c>
      <c r="AY207" s="229" t="s">
        <v>118</v>
      </c>
    </row>
    <row r="208" spans="1:65" s="2" customFormat="1" ht="16.5" customHeight="1">
      <c r="A208" s="36"/>
      <c r="B208" s="37"/>
      <c r="C208" s="176" t="s">
        <v>7</v>
      </c>
      <c r="D208" s="176" t="s">
        <v>120</v>
      </c>
      <c r="E208" s="177" t="s">
        <v>279</v>
      </c>
      <c r="F208" s="178" t="s">
        <v>280</v>
      </c>
      <c r="G208" s="179" t="s">
        <v>123</v>
      </c>
      <c r="H208" s="180">
        <v>5840</v>
      </c>
      <c r="I208" s="181"/>
      <c r="J208" s="182">
        <f>ROUND(I208*H208,2)</f>
        <v>0</v>
      </c>
      <c r="K208" s="183"/>
      <c r="L208" s="41"/>
      <c r="M208" s="184" t="s">
        <v>19</v>
      </c>
      <c r="N208" s="185" t="s">
        <v>42</v>
      </c>
      <c r="O208" s="66"/>
      <c r="P208" s="186">
        <f>O208*H208</f>
        <v>0</v>
      </c>
      <c r="Q208" s="186">
        <v>0</v>
      </c>
      <c r="R208" s="186">
        <f>Q208*H208</f>
        <v>0</v>
      </c>
      <c r="S208" s="186">
        <v>0</v>
      </c>
      <c r="T208" s="187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8" t="s">
        <v>124</v>
      </c>
      <c r="AT208" s="188" t="s">
        <v>120</v>
      </c>
      <c r="AU208" s="188" t="s">
        <v>80</v>
      </c>
      <c r="AY208" s="19" t="s">
        <v>118</v>
      </c>
      <c r="BE208" s="189">
        <f>IF(N208="základní",J208,0)</f>
        <v>0</v>
      </c>
      <c r="BF208" s="189">
        <f>IF(N208="snížená",J208,0)</f>
        <v>0</v>
      </c>
      <c r="BG208" s="189">
        <f>IF(N208="zákl. přenesená",J208,0)</f>
        <v>0</v>
      </c>
      <c r="BH208" s="189">
        <f>IF(N208="sníž. přenesená",J208,0)</f>
        <v>0</v>
      </c>
      <c r="BI208" s="189">
        <f>IF(N208="nulová",J208,0)</f>
        <v>0</v>
      </c>
      <c r="BJ208" s="19" t="s">
        <v>76</v>
      </c>
      <c r="BK208" s="189">
        <f>ROUND(I208*H208,2)</f>
        <v>0</v>
      </c>
      <c r="BL208" s="19" t="s">
        <v>124</v>
      </c>
      <c r="BM208" s="188" t="s">
        <v>281</v>
      </c>
    </row>
    <row r="209" spans="1:65" s="2" customFormat="1" ht="19.5">
      <c r="A209" s="36"/>
      <c r="B209" s="37"/>
      <c r="C209" s="38"/>
      <c r="D209" s="190" t="s">
        <v>126</v>
      </c>
      <c r="E209" s="38"/>
      <c r="F209" s="191" t="s">
        <v>282</v>
      </c>
      <c r="G209" s="38"/>
      <c r="H209" s="38"/>
      <c r="I209" s="192"/>
      <c r="J209" s="38"/>
      <c r="K209" s="38"/>
      <c r="L209" s="41"/>
      <c r="M209" s="193"/>
      <c r="N209" s="194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126</v>
      </c>
      <c r="AU209" s="19" t="s">
        <v>80</v>
      </c>
    </row>
    <row r="210" spans="1:65" s="2" customFormat="1" ht="11.25">
      <c r="A210" s="36"/>
      <c r="B210" s="37"/>
      <c r="C210" s="38"/>
      <c r="D210" s="195" t="s">
        <v>128</v>
      </c>
      <c r="E210" s="38"/>
      <c r="F210" s="196" t="s">
        <v>283</v>
      </c>
      <c r="G210" s="38"/>
      <c r="H210" s="38"/>
      <c r="I210" s="192"/>
      <c r="J210" s="38"/>
      <c r="K210" s="38"/>
      <c r="L210" s="41"/>
      <c r="M210" s="193"/>
      <c r="N210" s="194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128</v>
      </c>
      <c r="AU210" s="19" t="s">
        <v>80</v>
      </c>
    </row>
    <row r="211" spans="1:65" s="2" customFormat="1" ht="29.25">
      <c r="A211" s="36"/>
      <c r="B211" s="37"/>
      <c r="C211" s="38"/>
      <c r="D211" s="190" t="s">
        <v>130</v>
      </c>
      <c r="E211" s="38"/>
      <c r="F211" s="197" t="s">
        <v>284</v>
      </c>
      <c r="G211" s="38"/>
      <c r="H211" s="38"/>
      <c r="I211" s="192"/>
      <c r="J211" s="38"/>
      <c r="K211" s="38"/>
      <c r="L211" s="41"/>
      <c r="M211" s="193"/>
      <c r="N211" s="19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130</v>
      </c>
      <c r="AU211" s="19" t="s">
        <v>80</v>
      </c>
    </row>
    <row r="212" spans="1:65" s="2" customFormat="1" ht="16.5" customHeight="1">
      <c r="A212" s="36"/>
      <c r="B212" s="37"/>
      <c r="C212" s="176" t="s">
        <v>285</v>
      </c>
      <c r="D212" s="176" t="s">
        <v>120</v>
      </c>
      <c r="E212" s="177" t="s">
        <v>286</v>
      </c>
      <c r="F212" s="178" t="s">
        <v>287</v>
      </c>
      <c r="G212" s="179" t="s">
        <v>123</v>
      </c>
      <c r="H212" s="180">
        <v>5</v>
      </c>
      <c r="I212" s="181"/>
      <c r="J212" s="182">
        <f>ROUND(I212*H212,2)</f>
        <v>0</v>
      </c>
      <c r="K212" s="183"/>
      <c r="L212" s="41"/>
      <c r="M212" s="184" t="s">
        <v>19</v>
      </c>
      <c r="N212" s="185" t="s">
        <v>42</v>
      </c>
      <c r="O212" s="66"/>
      <c r="P212" s="186">
        <f>O212*H212</f>
        <v>0</v>
      </c>
      <c r="Q212" s="186">
        <v>8.9219999999999994E-2</v>
      </c>
      <c r="R212" s="186">
        <f>Q212*H212</f>
        <v>0.44609999999999994</v>
      </c>
      <c r="S212" s="186">
        <v>0</v>
      </c>
      <c r="T212" s="18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8" t="s">
        <v>124</v>
      </c>
      <c r="AT212" s="188" t="s">
        <v>120</v>
      </c>
      <c r="AU212" s="188" t="s">
        <v>80</v>
      </c>
      <c r="AY212" s="19" t="s">
        <v>118</v>
      </c>
      <c r="BE212" s="189">
        <f>IF(N212="základní",J212,0)</f>
        <v>0</v>
      </c>
      <c r="BF212" s="189">
        <f>IF(N212="snížená",J212,0)</f>
        <v>0</v>
      </c>
      <c r="BG212" s="189">
        <f>IF(N212="zákl. přenesená",J212,0)</f>
        <v>0</v>
      </c>
      <c r="BH212" s="189">
        <f>IF(N212="sníž. přenesená",J212,0)</f>
        <v>0</v>
      </c>
      <c r="BI212" s="189">
        <f>IF(N212="nulová",J212,0)</f>
        <v>0</v>
      </c>
      <c r="BJ212" s="19" t="s">
        <v>76</v>
      </c>
      <c r="BK212" s="189">
        <f>ROUND(I212*H212,2)</f>
        <v>0</v>
      </c>
      <c r="BL212" s="19" t="s">
        <v>124</v>
      </c>
      <c r="BM212" s="188" t="s">
        <v>288</v>
      </c>
    </row>
    <row r="213" spans="1:65" s="2" customFormat="1" ht="29.25">
      <c r="A213" s="36"/>
      <c r="B213" s="37"/>
      <c r="C213" s="38"/>
      <c r="D213" s="190" t="s">
        <v>126</v>
      </c>
      <c r="E213" s="38"/>
      <c r="F213" s="191" t="s">
        <v>289</v>
      </c>
      <c r="G213" s="38"/>
      <c r="H213" s="38"/>
      <c r="I213" s="192"/>
      <c r="J213" s="38"/>
      <c r="K213" s="38"/>
      <c r="L213" s="41"/>
      <c r="M213" s="193"/>
      <c r="N213" s="19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126</v>
      </c>
      <c r="AU213" s="19" t="s">
        <v>80</v>
      </c>
    </row>
    <row r="214" spans="1:65" s="2" customFormat="1" ht="11.25">
      <c r="A214" s="36"/>
      <c r="B214" s="37"/>
      <c r="C214" s="38"/>
      <c r="D214" s="195" t="s">
        <v>128</v>
      </c>
      <c r="E214" s="38"/>
      <c r="F214" s="196" t="s">
        <v>290</v>
      </c>
      <c r="G214" s="38"/>
      <c r="H214" s="38"/>
      <c r="I214" s="192"/>
      <c r="J214" s="38"/>
      <c r="K214" s="38"/>
      <c r="L214" s="41"/>
      <c r="M214" s="193"/>
      <c r="N214" s="19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128</v>
      </c>
      <c r="AU214" s="19" t="s">
        <v>80</v>
      </c>
    </row>
    <row r="215" spans="1:65" s="2" customFormat="1" ht="16.5" customHeight="1">
      <c r="A215" s="36"/>
      <c r="B215" s="37"/>
      <c r="C215" s="230" t="s">
        <v>291</v>
      </c>
      <c r="D215" s="230" t="s">
        <v>207</v>
      </c>
      <c r="E215" s="231" t="s">
        <v>292</v>
      </c>
      <c r="F215" s="232" t="s">
        <v>293</v>
      </c>
      <c r="G215" s="233" t="s">
        <v>123</v>
      </c>
      <c r="H215" s="234">
        <v>1</v>
      </c>
      <c r="I215" s="235"/>
      <c r="J215" s="236">
        <f>ROUND(I215*H215,2)</f>
        <v>0</v>
      </c>
      <c r="K215" s="237"/>
      <c r="L215" s="238"/>
      <c r="M215" s="239" t="s">
        <v>19</v>
      </c>
      <c r="N215" s="240" t="s">
        <v>42</v>
      </c>
      <c r="O215" s="66"/>
      <c r="P215" s="186">
        <f>O215*H215</f>
        <v>0</v>
      </c>
      <c r="Q215" s="186">
        <v>0.113</v>
      </c>
      <c r="R215" s="186">
        <f>Q215*H215</f>
        <v>0.113</v>
      </c>
      <c r="S215" s="186">
        <v>0</v>
      </c>
      <c r="T215" s="18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8" t="s">
        <v>181</v>
      </c>
      <c r="AT215" s="188" t="s">
        <v>207</v>
      </c>
      <c r="AU215" s="188" t="s">
        <v>80</v>
      </c>
      <c r="AY215" s="19" t="s">
        <v>118</v>
      </c>
      <c r="BE215" s="189">
        <f>IF(N215="základní",J215,0)</f>
        <v>0</v>
      </c>
      <c r="BF215" s="189">
        <f>IF(N215="snížená",J215,0)</f>
        <v>0</v>
      </c>
      <c r="BG215" s="189">
        <f>IF(N215="zákl. přenesená",J215,0)</f>
        <v>0</v>
      </c>
      <c r="BH215" s="189">
        <f>IF(N215="sníž. přenesená",J215,0)</f>
        <v>0</v>
      </c>
      <c r="BI215" s="189">
        <f>IF(N215="nulová",J215,0)</f>
        <v>0</v>
      </c>
      <c r="BJ215" s="19" t="s">
        <v>76</v>
      </c>
      <c r="BK215" s="189">
        <f>ROUND(I215*H215,2)</f>
        <v>0</v>
      </c>
      <c r="BL215" s="19" t="s">
        <v>124</v>
      </c>
      <c r="BM215" s="188" t="s">
        <v>294</v>
      </c>
    </row>
    <row r="216" spans="1:65" s="2" customFormat="1" ht="11.25">
      <c r="A216" s="36"/>
      <c r="B216" s="37"/>
      <c r="C216" s="38"/>
      <c r="D216" s="190" t="s">
        <v>126</v>
      </c>
      <c r="E216" s="38"/>
      <c r="F216" s="191" t="s">
        <v>293</v>
      </c>
      <c r="G216" s="38"/>
      <c r="H216" s="38"/>
      <c r="I216" s="192"/>
      <c r="J216" s="38"/>
      <c r="K216" s="38"/>
      <c r="L216" s="41"/>
      <c r="M216" s="193"/>
      <c r="N216" s="19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126</v>
      </c>
      <c r="AU216" s="19" t="s">
        <v>80</v>
      </c>
    </row>
    <row r="217" spans="1:65" s="2" customFormat="1" ht="19.5">
      <c r="A217" s="36"/>
      <c r="B217" s="37"/>
      <c r="C217" s="38"/>
      <c r="D217" s="190" t="s">
        <v>130</v>
      </c>
      <c r="E217" s="38"/>
      <c r="F217" s="197" t="s">
        <v>295</v>
      </c>
      <c r="G217" s="38"/>
      <c r="H217" s="38"/>
      <c r="I217" s="192"/>
      <c r="J217" s="38"/>
      <c r="K217" s="38"/>
      <c r="L217" s="41"/>
      <c r="M217" s="193"/>
      <c r="N217" s="19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130</v>
      </c>
      <c r="AU217" s="19" t="s">
        <v>80</v>
      </c>
    </row>
    <row r="218" spans="1:65" s="2" customFormat="1" ht="16.5" customHeight="1">
      <c r="A218" s="36"/>
      <c r="B218" s="37"/>
      <c r="C218" s="176" t="s">
        <v>296</v>
      </c>
      <c r="D218" s="176" t="s">
        <v>120</v>
      </c>
      <c r="E218" s="177" t="s">
        <v>297</v>
      </c>
      <c r="F218" s="178" t="s">
        <v>298</v>
      </c>
      <c r="G218" s="179" t="s">
        <v>123</v>
      </c>
      <c r="H218" s="180">
        <v>167</v>
      </c>
      <c r="I218" s="181"/>
      <c r="J218" s="182">
        <f>ROUND(I218*H218,2)</f>
        <v>0</v>
      </c>
      <c r="K218" s="183"/>
      <c r="L218" s="41"/>
      <c r="M218" s="184" t="s">
        <v>19</v>
      </c>
      <c r="N218" s="185" t="s">
        <v>42</v>
      </c>
      <c r="O218" s="66"/>
      <c r="P218" s="186">
        <f>O218*H218</f>
        <v>0</v>
      </c>
      <c r="Q218" s="186">
        <v>0.11162</v>
      </c>
      <c r="R218" s="186">
        <f>Q218*H218</f>
        <v>18.640539999999998</v>
      </c>
      <c r="S218" s="186">
        <v>0</v>
      </c>
      <c r="T218" s="18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8" t="s">
        <v>124</v>
      </c>
      <c r="AT218" s="188" t="s">
        <v>120</v>
      </c>
      <c r="AU218" s="188" t="s">
        <v>80</v>
      </c>
      <c r="AY218" s="19" t="s">
        <v>118</v>
      </c>
      <c r="BE218" s="189">
        <f>IF(N218="základní",J218,0)</f>
        <v>0</v>
      </c>
      <c r="BF218" s="189">
        <f>IF(N218="snížená",J218,0)</f>
        <v>0</v>
      </c>
      <c r="BG218" s="189">
        <f>IF(N218="zákl. přenesená",J218,0)</f>
        <v>0</v>
      </c>
      <c r="BH218" s="189">
        <f>IF(N218="sníž. přenesená",J218,0)</f>
        <v>0</v>
      </c>
      <c r="BI218" s="189">
        <f>IF(N218="nulová",J218,0)</f>
        <v>0</v>
      </c>
      <c r="BJ218" s="19" t="s">
        <v>76</v>
      </c>
      <c r="BK218" s="189">
        <f>ROUND(I218*H218,2)</f>
        <v>0</v>
      </c>
      <c r="BL218" s="19" t="s">
        <v>124</v>
      </c>
      <c r="BM218" s="188" t="s">
        <v>299</v>
      </c>
    </row>
    <row r="219" spans="1:65" s="2" customFormat="1" ht="29.25">
      <c r="A219" s="36"/>
      <c r="B219" s="37"/>
      <c r="C219" s="38"/>
      <c r="D219" s="190" t="s">
        <v>126</v>
      </c>
      <c r="E219" s="38"/>
      <c r="F219" s="191" t="s">
        <v>300</v>
      </c>
      <c r="G219" s="38"/>
      <c r="H219" s="38"/>
      <c r="I219" s="192"/>
      <c r="J219" s="38"/>
      <c r="K219" s="38"/>
      <c r="L219" s="41"/>
      <c r="M219" s="193"/>
      <c r="N219" s="19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126</v>
      </c>
      <c r="AU219" s="19" t="s">
        <v>80</v>
      </c>
    </row>
    <row r="220" spans="1:65" s="2" customFormat="1" ht="11.25">
      <c r="A220" s="36"/>
      <c r="B220" s="37"/>
      <c r="C220" s="38"/>
      <c r="D220" s="195" t="s">
        <v>128</v>
      </c>
      <c r="E220" s="38"/>
      <c r="F220" s="196" t="s">
        <v>301</v>
      </c>
      <c r="G220" s="38"/>
      <c r="H220" s="38"/>
      <c r="I220" s="192"/>
      <c r="J220" s="38"/>
      <c r="K220" s="38"/>
      <c r="L220" s="41"/>
      <c r="M220" s="193"/>
      <c r="N220" s="19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128</v>
      </c>
      <c r="AU220" s="19" t="s">
        <v>80</v>
      </c>
    </row>
    <row r="221" spans="1:65" s="2" customFormat="1" ht="16.5" customHeight="1">
      <c r="A221" s="36"/>
      <c r="B221" s="37"/>
      <c r="C221" s="230" t="s">
        <v>302</v>
      </c>
      <c r="D221" s="230" t="s">
        <v>207</v>
      </c>
      <c r="E221" s="231" t="s">
        <v>303</v>
      </c>
      <c r="F221" s="232" t="s">
        <v>304</v>
      </c>
      <c r="G221" s="233" t="s">
        <v>123</v>
      </c>
      <c r="H221" s="234">
        <v>16</v>
      </c>
      <c r="I221" s="235"/>
      <c r="J221" s="236">
        <f>ROUND(I221*H221,2)</f>
        <v>0</v>
      </c>
      <c r="K221" s="237"/>
      <c r="L221" s="238"/>
      <c r="M221" s="239" t="s">
        <v>19</v>
      </c>
      <c r="N221" s="240" t="s">
        <v>42</v>
      </c>
      <c r="O221" s="66"/>
      <c r="P221" s="186">
        <f>O221*H221</f>
        <v>0</v>
      </c>
      <c r="Q221" s="186">
        <v>0.152</v>
      </c>
      <c r="R221" s="186">
        <f>Q221*H221</f>
        <v>2.4319999999999999</v>
      </c>
      <c r="S221" s="186">
        <v>0</v>
      </c>
      <c r="T221" s="18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8" t="s">
        <v>181</v>
      </c>
      <c r="AT221" s="188" t="s">
        <v>207</v>
      </c>
      <c r="AU221" s="188" t="s">
        <v>80</v>
      </c>
      <c r="AY221" s="19" t="s">
        <v>118</v>
      </c>
      <c r="BE221" s="189">
        <f>IF(N221="základní",J221,0)</f>
        <v>0</v>
      </c>
      <c r="BF221" s="189">
        <f>IF(N221="snížená",J221,0)</f>
        <v>0</v>
      </c>
      <c r="BG221" s="189">
        <f>IF(N221="zákl. přenesená",J221,0)</f>
        <v>0</v>
      </c>
      <c r="BH221" s="189">
        <f>IF(N221="sníž. přenesená",J221,0)</f>
        <v>0</v>
      </c>
      <c r="BI221" s="189">
        <f>IF(N221="nulová",J221,0)</f>
        <v>0</v>
      </c>
      <c r="BJ221" s="19" t="s">
        <v>76</v>
      </c>
      <c r="BK221" s="189">
        <f>ROUND(I221*H221,2)</f>
        <v>0</v>
      </c>
      <c r="BL221" s="19" t="s">
        <v>124</v>
      </c>
      <c r="BM221" s="188" t="s">
        <v>305</v>
      </c>
    </row>
    <row r="222" spans="1:65" s="2" customFormat="1" ht="11.25">
      <c r="A222" s="36"/>
      <c r="B222" s="37"/>
      <c r="C222" s="38"/>
      <c r="D222" s="190" t="s">
        <v>126</v>
      </c>
      <c r="E222" s="38"/>
      <c r="F222" s="191" t="s">
        <v>304</v>
      </c>
      <c r="G222" s="38"/>
      <c r="H222" s="38"/>
      <c r="I222" s="192"/>
      <c r="J222" s="38"/>
      <c r="K222" s="38"/>
      <c r="L222" s="41"/>
      <c r="M222" s="193"/>
      <c r="N222" s="19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126</v>
      </c>
      <c r="AU222" s="19" t="s">
        <v>80</v>
      </c>
    </row>
    <row r="223" spans="1:65" s="2" customFormat="1" ht="19.5">
      <c r="A223" s="36"/>
      <c r="B223" s="37"/>
      <c r="C223" s="38"/>
      <c r="D223" s="190" t="s">
        <v>130</v>
      </c>
      <c r="E223" s="38"/>
      <c r="F223" s="197" t="s">
        <v>295</v>
      </c>
      <c r="G223" s="38"/>
      <c r="H223" s="38"/>
      <c r="I223" s="192"/>
      <c r="J223" s="38"/>
      <c r="K223" s="38"/>
      <c r="L223" s="41"/>
      <c r="M223" s="193"/>
      <c r="N223" s="19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130</v>
      </c>
      <c r="AU223" s="19" t="s">
        <v>80</v>
      </c>
    </row>
    <row r="224" spans="1:65" s="2" customFormat="1" ht="16.5" customHeight="1">
      <c r="A224" s="36"/>
      <c r="B224" s="37"/>
      <c r="C224" s="230" t="s">
        <v>306</v>
      </c>
      <c r="D224" s="230" t="s">
        <v>207</v>
      </c>
      <c r="E224" s="231" t="s">
        <v>307</v>
      </c>
      <c r="F224" s="232" t="s">
        <v>308</v>
      </c>
      <c r="G224" s="233" t="s">
        <v>123</v>
      </c>
      <c r="H224" s="234">
        <v>1</v>
      </c>
      <c r="I224" s="235"/>
      <c r="J224" s="236">
        <f>ROUND(I224*H224,2)</f>
        <v>0</v>
      </c>
      <c r="K224" s="237"/>
      <c r="L224" s="238"/>
      <c r="M224" s="239" t="s">
        <v>19</v>
      </c>
      <c r="N224" s="240" t="s">
        <v>42</v>
      </c>
      <c r="O224" s="66"/>
      <c r="P224" s="186">
        <f>O224*H224</f>
        <v>0</v>
      </c>
      <c r="Q224" s="186">
        <v>0.13100000000000001</v>
      </c>
      <c r="R224" s="186">
        <f>Q224*H224</f>
        <v>0.13100000000000001</v>
      </c>
      <c r="S224" s="186">
        <v>0</v>
      </c>
      <c r="T224" s="187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8" t="s">
        <v>181</v>
      </c>
      <c r="AT224" s="188" t="s">
        <v>207</v>
      </c>
      <c r="AU224" s="188" t="s">
        <v>80</v>
      </c>
      <c r="AY224" s="19" t="s">
        <v>118</v>
      </c>
      <c r="BE224" s="189">
        <f>IF(N224="základní",J224,0)</f>
        <v>0</v>
      </c>
      <c r="BF224" s="189">
        <f>IF(N224="snížená",J224,0)</f>
        <v>0</v>
      </c>
      <c r="BG224" s="189">
        <f>IF(N224="zákl. přenesená",J224,0)</f>
        <v>0</v>
      </c>
      <c r="BH224" s="189">
        <f>IF(N224="sníž. přenesená",J224,0)</f>
        <v>0</v>
      </c>
      <c r="BI224" s="189">
        <f>IF(N224="nulová",J224,0)</f>
        <v>0</v>
      </c>
      <c r="BJ224" s="19" t="s">
        <v>76</v>
      </c>
      <c r="BK224" s="189">
        <f>ROUND(I224*H224,2)</f>
        <v>0</v>
      </c>
      <c r="BL224" s="19" t="s">
        <v>124</v>
      </c>
      <c r="BM224" s="188" t="s">
        <v>309</v>
      </c>
    </row>
    <row r="225" spans="1:65" s="2" customFormat="1" ht="11.25">
      <c r="A225" s="36"/>
      <c r="B225" s="37"/>
      <c r="C225" s="38"/>
      <c r="D225" s="190" t="s">
        <v>126</v>
      </c>
      <c r="E225" s="38"/>
      <c r="F225" s="191" t="s">
        <v>308</v>
      </c>
      <c r="G225" s="38"/>
      <c r="H225" s="38"/>
      <c r="I225" s="192"/>
      <c r="J225" s="38"/>
      <c r="K225" s="38"/>
      <c r="L225" s="41"/>
      <c r="M225" s="193"/>
      <c r="N225" s="194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126</v>
      </c>
      <c r="AU225" s="19" t="s">
        <v>80</v>
      </c>
    </row>
    <row r="226" spans="1:65" s="2" customFormat="1" ht="19.5">
      <c r="A226" s="36"/>
      <c r="B226" s="37"/>
      <c r="C226" s="38"/>
      <c r="D226" s="190" t="s">
        <v>130</v>
      </c>
      <c r="E226" s="38"/>
      <c r="F226" s="197" t="s">
        <v>295</v>
      </c>
      <c r="G226" s="38"/>
      <c r="H226" s="38"/>
      <c r="I226" s="192"/>
      <c r="J226" s="38"/>
      <c r="K226" s="38"/>
      <c r="L226" s="41"/>
      <c r="M226" s="193"/>
      <c r="N226" s="19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130</v>
      </c>
      <c r="AU226" s="19" t="s">
        <v>80</v>
      </c>
    </row>
    <row r="227" spans="1:65" s="2" customFormat="1" ht="16.5" customHeight="1">
      <c r="A227" s="36"/>
      <c r="B227" s="37"/>
      <c r="C227" s="230" t="s">
        <v>310</v>
      </c>
      <c r="D227" s="230" t="s">
        <v>207</v>
      </c>
      <c r="E227" s="231" t="s">
        <v>311</v>
      </c>
      <c r="F227" s="232" t="s">
        <v>312</v>
      </c>
      <c r="G227" s="233" t="s">
        <v>123</v>
      </c>
      <c r="H227" s="234">
        <v>1</v>
      </c>
      <c r="I227" s="235"/>
      <c r="J227" s="236">
        <f>ROUND(I227*H227,2)</f>
        <v>0</v>
      </c>
      <c r="K227" s="237"/>
      <c r="L227" s="238"/>
      <c r="M227" s="239" t="s">
        <v>19</v>
      </c>
      <c r="N227" s="240" t="s">
        <v>42</v>
      </c>
      <c r="O227" s="66"/>
      <c r="P227" s="186">
        <f>O227*H227</f>
        <v>0</v>
      </c>
      <c r="Q227" s="186">
        <v>0.17499999999999999</v>
      </c>
      <c r="R227" s="186">
        <f>Q227*H227</f>
        <v>0.17499999999999999</v>
      </c>
      <c r="S227" s="186">
        <v>0</v>
      </c>
      <c r="T227" s="18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8" t="s">
        <v>181</v>
      </c>
      <c r="AT227" s="188" t="s">
        <v>207</v>
      </c>
      <c r="AU227" s="188" t="s">
        <v>80</v>
      </c>
      <c r="AY227" s="19" t="s">
        <v>118</v>
      </c>
      <c r="BE227" s="189">
        <f>IF(N227="základní",J227,0)</f>
        <v>0</v>
      </c>
      <c r="BF227" s="189">
        <f>IF(N227="snížená",J227,0)</f>
        <v>0</v>
      </c>
      <c r="BG227" s="189">
        <f>IF(N227="zákl. přenesená",J227,0)</f>
        <v>0</v>
      </c>
      <c r="BH227" s="189">
        <f>IF(N227="sníž. přenesená",J227,0)</f>
        <v>0</v>
      </c>
      <c r="BI227" s="189">
        <f>IF(N227="nulová",J227,0)</f>
        <v>0</v>
      </c>
      <c r="BJ227" s="19" t="s">
        <v>76</v>
      </c>
      <c r="BK227" s="189">
        <f>ROUND(I227*H227,2)</f>
        <v>0</v>
      </c>
      <c r="BL227" s="19" t="s">
        <v>124</v>
      </c>
      <c r="BM227" s="188" t="s">
        <v>313</v>
      </c>
    </row>
    <row r="228" spans="1:65" s="2" customFormat="1" ht="11.25">
      <c r="A228" s="36"/>
      <c r="B228" s="37"/>
      <c r="C228" s="38"/>
      <c r="D228" s="190" t="s">
        <v>126</v>
      </c>
      <c r="E228" s="38"/>
      <c r="F228" s="191" t="s">
        <v>312</v>
      </c>
      <c r="G228" s="38"/>
      <c r="H228" s="38"/>
      <c r="I228" s="192"/>
      <c r="J228" s="38"/>
      <c r="K228" s="38"/>
      <c r="L228" s="41"/>
      <c r="M228" s="193"/>
      <c r="N228" s="19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126</v>
      </c>
      <c r="AU228" s="19" t="s">
        <v>80</v>
      </c>
    </row>
    <row r="229" spans="1:65" s="2" customFormat="1" ht="19.5">
      <c r="A229" s="36"/>
      <c r="B229" s="37"/>
      <c r="C229" s="38"/>
      <c r="D229" s="190" t="s">
        <v>130</v>
      </c>
      <c r="E229" s="38"/>
      <c r="F229" s="197" t="s">
        <v>295</v>
      </c>
      <c r="G229" s="38"/>
      <c r="H229" s="38"/>
      <c r="I229" s="192"/>
      <c r="J229" s="38"/>
      <c r="K229" s="38"/>
      <c r="L229" s="41"/>
      <c r="M229" s="193"/>
      <c r="N229" s="194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130</v>
      </c>
      <c r="AU229" s="19" t="s">
        <v>80</v>
      </c>
    </row>
    <row r="230" spans="1:65" s="12" customFormat="1" ht="22.9" customHeight="1">
      <c r="B230" s="160"/>
      <c r="C230" s="161"/>
      <c r="D230" s="162" t="s">
        <v>70</v>
      </c>
      <c r="E230" s="174" t="s">
        <v>181</v>
      </c>
      <c r="F230" s="174" t="s">
        <v>314</v>
      </c>
      <c r="G230" s="161"/>
      <c r="H230" s="161"/>
      <c r="I230" s="164"/>
      <c r="J230" s="175">
        <f>BK230</f>
        <v>0</v>
      </c>
      <c r="K230" s="161"/>
      <c r="L230" s="166"/>
      <c r="M230" s="167"/>
      <c r="N230" s="168"/>
      <c r="O230" s="168"/>
      <c r="P230" s="169">
        <f>SUM(P231:P242)</f>
        <v>0</v>
      </c>
      <c r="Q230" s="168"/>
      <c r="R230" s="169">
        <f>SUM(R231:R242)</f>
        <v>8.4319699999999997</v>
      </c>
      <c r="S230" s="168"/>
      <c r="T230" s="170">
        <f>SUM(T231:T242)</f>
        <v>4.8600000000000003</v>
      </c>
      <c r="AR230" s="171" t="s">
        <v>76</v>
      </c>
      <c r="AT230" s="172" t="s">
        <v>70</v>
      </c>
      <c r="AU230" s="172" t="s">
        <v>76</v>
      </c>
      <c r="AY230" s="171" t="s">
        <v>118</v>
      </c>
      <c r="BK230" s="173">
        <f>SUM(BK231:BK242)</f>
        <v>0</v>
      </c>
    </row>
    <row r="231" spans="1:65" s="2" customFormat="1" ht="21.75" customHeight="1">
      <c r="A231" s="36"/>
      <c r="B231" s="37"/>
      <c r="C231" s="176" t="s">
        <v>315</v>
      </c>
      <c r="D231" s="176" t="s">
        <v>120</v>
      </c>
      <c r="E231" s="177" t="s">
        <v>316</v>
      </c>
      <c r="F231" s="178" t="s">
        <v>317</v>
      </c>
      <c r="G231" s="179" t="s">
        <v>318</v>
      </c>
      <c r="H231" s="180">
        <v>1</v>
      </c>
      <c r="I231" s="181"/>
      <c r="J231" s="182">
        <f>ROUND(I231*H231,2)</f>
        <v>0</v>
      </c>
      <c r="K231" s="183"/>
      <c r="L231" s="41"/>
      <c r="M231" s="184" t="s">
        <v>19</v>
      </c>
      <c r="N231" s="185" t="s">
        <v>42</v>
      </c>
      <c r="O231" s="66"/>
      <c r="P231" s="186">
        <f>O231*H231</f>
        <v>0</v>
      </c>
      <c r="Q231" s="186">
        <v>0.65847999999999995</v>
      </c>
      <c r="R231" s="186">
        <f>Q231*H231</f>
        <v>0.65847999999999995</v>
      </c>
      <c r="S231" s="186">
        <v>0.66</v>
      </c>
      <c r="T231" s="187">
        <f>S231*H231</f>
        <v>0.66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8" t="s">
        <v>124</v>
      </c>
      <c r="AT231" s="188" t="s">
        <v>120</v>
      </c>
      <c r="AU231" s="188" t="s">
        <v>80</v>
      </c>
      <c r="AY231" s="19" t="s">
        <v>118</v>
      </c>
      <c r="BE231" s="189">
        <f>IF(N231="základní",J231,0)</f>
        <v>0</v>
      </c>
      <c r="BF231" s="189">
        <f>IF(N231="snížená",J231,0)</f>
        <v>0</v>
      </c>
      <c r="BG231" s="189">
        <f>IF(N231="zákl. přenesená",J231,0)</f>
        <v>0</v>
      </c>
      <c r="BH231" s="189">
        <f>IF(N231="sníž. přenesená",J231,0)</f>
        <v>0</v>
      </c>
      <c r="BI231" s="189">
        <f>IF(N231="nulová",J231,0)</f>
        <v>0</v>
      </c>
      <c r="BJ231" s="19" t="s">
        <v>76</v>
      </c>
      <c r="BK231" s="189">
        <f>ROUND(I231*H231,2)</f>
        <v>0</v>
      </c>
      <c r="BL231" s="19" t="s">
        <v>124</v>
      </c>
      <c r="BM231" s="188" t="s">
        <v>319</v>
      </c>
    </row>
    <row r="232" spans="1:65" s="2" customFormat="1" ht="11.25">
      <c r="A232" s="36"/>
      <c r="B232" s="37"/>
      <c r="C232" s="38"/>
      <c r="D232" s="190" t="s">
        <v>126</v>
      </c>
      <c r="E232" s="38"/>
      <c r="F232" s="191" t="s">
        <v>320</v>
      </c>
      <c r="G232" s="38"/>
      <c r="H232" s="38"/>
      <c r="I232" s="192"/>
      <c r="J232" s="38"/>
      <c r="K232" s="38"/>
      <c r="L232" s="41"/>
      <c r="M232" s="193"/>
      <c r="N232" s="19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126</v>
      </c>
      <c r="AU232" s="19" t="s">
        <v>80</v>
      </c>
    </row>
    <row r="233" spans="1:65" s="2" customFormat="1" ht="11.25">
      <c r="A233" s="36"/>
      <c r="B233" s="37"/>
      <c r="C233" s="38"/>
      <c r="D233" s="195" t="s">
        <v>128</v>
      </c>
      <c r="E233" s="38"/>
      <c r="F233" s="196" t="s">
        <v>321</v>
      </c>
      <c r="G233" s="38"/>
      <c r="H233" s="38"/>
      <c r="I233" s="192"/>
      <c r="J233" s="38"/>
      <c r="K233" s="38"/>
      <c r="L233" s="41"/>
      <c r="M233" s="193"/>
      <c r="N233" s="19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128</v>
      </c>
      <c r="AU233" s="19" t="s">
        <v>80</v>
      </c>
    </row>
    <row r="234" spans="1:65" s="2" customFormat="1" ht="16.5" customHeight="1">
      <c r="A234" s="36"/>
      <c r="B234" s="37"/>
      <c r="C234" s="176" t="s">
        <v>322</v>
      </c>
      <c r="D234" s="176" t="s">
        <v>120</v>
      </c>
      <c r="E234" s="177" t="s">
        <v>323</v>
      </c>
      <c r="F234" s="178" t="s">
        <v>324</v>
      </c>
      <c r="G234" s="179" t="s">
        <v>318</v>
      </c>
      <c r="H234" s="180">
        <v>3</v>
      </c>
      <c r="I234" s="181"/>
      <c r="J234" s="182">
        <f>ROUND(I234*H234,2)</f>
        <v>0</v>
      </c>
      <c r="K234" s="183"/>
      <c r="L234" s="41"/>
      <c r="M234" s="184" t="s">
        <v>19</v>
      </c>
      <c r="N234" s="185" t="s">
        <v>42</v>
      </c>
      <c r="O234" s="66"/>
      <c r="P234" s="186">
        <f>O234*H234</f>
        <v>0</v>
      </c>
      <c r="Q234" s="186">
        <v>0.10037</v>
      </c>
      <c r="R234" s="186">
        <f>Q234*H234</f>
        <v>0.30110999999999999</v>
      </c>
      <c r="S234" s="186">
        <v>0.1</v>
      </c>
      <c r="T234" s="187">
        <f>S234*H234</f>
        <v>0.30000000000000004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8" t="s">
        <v>124</v>
      </c>
      <c r="AT234" s="188" t="s">
        <v>120</v>
      </c>
      <c r="AU234" s="188" t="s">
        <v>80</v>
      </c>
      <c r="AY234" s="19" t="s">
        <v>118</v>
      </c>
      <c r="BE234" s="189">
        <f>IF(N234="základní",J234,0)</f>
        <v>0</v>
      </c>
      <c r="BF234" s="189">
        <f>IF(N234="snížená",J234,0)</f>
        <v>0</v>
      </c>
      <c r="BG234" s="189">
        <f>IF(N234="zákl. přenesená",J234,0)</f>
        <v>0</v>
      </c>
      <c r="BH234" s="189">
        <f>IF(N234="sníž. přenesená",J234,0)</f>
        <v>0</v>
      </c>
      <c r="BI234" s="189">
        <f>IF(N234="nulová",J234,0)</f>
        <v>0</v>
      </c>
      <c r="BJ234" s="19" t="s">
        <v>76</v>
      </c>
      <c r="BK234" s="189">
        <f>ROUND(I234*H234,2)</f>
        <v>0</v>
      </c>
      <c r="BL234" s="19" t="s">
        <v>124</v>
      </c>
      <c r="BM234" s="188" t="s">
        <v>325</v>
      </c>
    </row>
    <row r="235" spans="1:65" s="2" customFormat="1" ht="11.25">
      <c r="A235" s="36"/>
      <c r="B235" s="37"/>
      <c r="C235" s="38"/>
      <c r="D235" s="190" t="s">
        <v>126</v>
      </c>
      <c r="E235" s="38"/>
      <c r="F235" s="191" t="s">
        <v>324</v>
      </c>
      <c r="G235" s="38"/>
      <c r="H235" s="38"/>
      <c r="I235" s="192"/>
      <c r="J235" s="38"/>
      <c r="K235" s="38"/>
      <c r="L235" s="41"/>
      <c r="M235" s="193"/>
      <c r="N235" s="194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126</v>
      </c>
      <c r="AU235" s="19" t="s">
        <v>80</v>
      </c>
    </row>
    <row r="236" spans="1:65" s="2" customFormat="1" ht="11.25">
      <c r="A236" s="36"/>
      <c r="B236" s="37"/>
      <c r="C236" s="38"/>
      <c r="D236" s="195" t="s">
        <v>128</v>
      </c>
      <c r="E236" s="38"/>
      <c r="F236" s="196" t="s">
        <v>326</v>
      </c>
      <c r="G236" s="38"/>
      <c r="H236" s="38"/>
      <c r="I236" s="192"/>
      <c r="J236" s="38"/>
      <c r="K236" s="38"/>
      <c r="L236" s="41"/>
      <c r="M236" s="193"/>
      <c r="N236" s="19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128</v>
      </c>
      <c r="AU236" s="19" t="s">
        <v>80</v>
      </c>
    </row>
    <row r="237" spans="1:65" s="2" customFormat="1" ht="16.5" customHeight="1">
      <c r="A237" s="36"/>
      <c r="B237" s="37"/>
      <c r="C237" s="176" t="s">
        <v>327</v>
      </c>
      <c r="D237" s="176" t="s">
        <v>120</v>
      </c>
      <c r="E237" s="177" t="s">
        <v>328</v>
      </c>
      <c r="F237" s="178" t="s">
        <v>329</v>
      </c>
      <c r="G237" s="179" t="s">
        <v>318</v>
      </c>
      <c r="H237" s="180">
        <v>13</v>
      </c>
      <c r="I237" s="181"/>
      <c r="J237" s="182">
        <f>ROUND(I237*H237,2)</f>
        <v>0</v>
      </c>
      <c r="K237" s="183"/>
      <c r="L237" s="41"/>
      <c r="M237" s="184" t="s">
        <v>19</v>
      </c>
      <c r="N237" s="185" t="s">
        <v>42</v>
      </c>
      <c r="O237" s="66"/>
      <c r="P237" s="186">
        <f>O237*H237</f>
        <v>0</v>
      </c>
      <c r="Q237" s="186">
        <v>0.53325999999999996</v>
      </c>
      <c r="R237" s="186">
        <f>Q237*H237</f>
        <v>6.9323799999999993</v>
      </c>
      <c r="S237" s="186">
        <v>0.3</v>
      </c>
      <c r="T237" s="187">
        <f>S237*H237</f>
        <v>3.9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8" t="s">
        <v>124</v>
      </c>
      <c r="AT237" s="188" t="s">
        <v>120</v>
      </c>
      <c r="AU237" s="188" t="s">
        <v>80</v>
      </c>
      <c r="AY237" s="19" t="s">
        <v>118</v>
      </c>
      <c r="BE237" s="189">
        <f>IF(N237="základní",J237,0)</f>
        <v>0</v>
      </c>
      <c r="BF237" s="189">
        <f>IF(N237="snížená",J237,0)</f>
        <v>0</v>
      </c>
      <c r="BG237" s="189">
        <f>IF(N237="zákl. přenesená",J237,0)</f>
        <v>0</v>
      </c>
      <c r="BH237" s="189">
        <f>IF(N237="sníž. přenesená",J237,0)</f>
        <v>0</v>
      </c>
      <c r="BI237" s="189">
        <f>IF(N237="nulová",J237,0)</f>
        <v>0</v>
      </c>
      <c r="BJ237" s="19" t="s">
        <v>76</v>
      </c>
      <c r="BK237" s="189">
        <f>ROUND(I237*H237,2)</f>
        <v>0</v>
      </c>
      <c r="BL237" s="19" t="s">
        <v>124</v>
      </c>
      <c r="BM237" s="188" t="s">
        <v>330</v>
      </c>
    </row>
    <row r="238" spans="1:65" s="2" customFormat="1" ht="11.25">
      <c r="A238" s="36"/>
      <c r="B238" s="37"/>
      <c r="C238" s="38"/>
      <c r="D238" s="190" t="s">
        <v>126</v>
      </c>
      <c r="E238" s="38"/>
      <c r="F238" s="191" t="s">
        <v>331</v>
      </c>
      <c r="G238" s="38"/>
      <c r="H238" s="38"/>
      <c r="I238" s="192"/>
      <c r="J238" s="38"/>
      <c r="K238" s="38"/>
      <c r="L238" s="41"/>
      <c r="M238" s="193"/>
      <c r="N238" s="194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126</v>
      </c>
      <c r="AU238" s="19" t="s">
        <v>80</v>
      </c>
    </row>
    <row r="239" spans="1:65" s="2" customFormat="1" ht="11.25">
      <c r="A239" s="36"/>
      <c r="B239" s="37"/>
      <c r="C239" s="38"/>
      <c r="D239" s="195" t="s">
        <v>128</v>
      </c>
      <c r="E239" s="38"/>
      <c r="F239" s="196" t="s">
        <v>332</v>
      </c>
      <c r="G239" s="38"/>
      <c r="H239" s="38"/>
      <c r="I239" s="192"/>
      <c r="J239" s="38"/>
      <c r="K239" s="38"/>
      <c r="L239" s="41"/>
      <c r="M239" s="193"/>
      <c r="N239" s="19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128</v>
      </c>
      <c r="AU239" s="19" t="s">
        <v>80</v>
      </c>
    </row>
    <row r="240" spans="1:65" s="2" customFormat="1" ht="16.5" customHeight="1">
      <c r="A240" s="36"/>
      <c r="B240" s="37"/>
      <c r="C240" s="230" t="s">
        <v>333</v>
      </c>
      <c r="D240" s="230" t="s">
        <v>207</v>
      </c>
      <c r="E240" s="231" t="s">
        <v>334</v>
      </c>
      <c r="F240" s="232" t="s">
        <v>335</v>
      </c>
      <c r="G240" s="233" t="s">
        <v>318</v>
      </c>
      <c r="H240" s="234">
        <v>5</v>
      </c>
      <c r="I240" s="235"/>
      <c r="J240" s="236">
        <f>ROUND(I240*H240,2)</f>
        <v>0</v>
      </c>
      <c r="K240" s="237"/>
      <c r="L240" s="238"/>
      <c r="M240" s="239" t="s">
        <v>19</v>
      </c>
      <c r="N240" s="240" t="s">
        <v>42</v>
      </c>
      <c r="O240" s="66"/>
      <c r="P240" s="186">
        <f>O240*H240</f>
        <v>0</v>
      </c>
      <c r="Q240" s="186">
        <v>0.108</v>
      </c>
      <c r="R240" s="186">
        <f>Q240*H240</f>
        <v>0.54</v>
      </c>
      <c r="S240" s="186">
        <v>0</v>
      </c>
      <c r="T240" s="187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8" t="s">
        <v>181</v>
      </c>
      <c r="AT240" s="188" t="s">
        <v>207</v>
      </c>
      <c r="AU240" s="188" t="s">
        <v>80</v>
      </c>
      <c r="AY240" s="19" t="s">
        <v>118</v>
      </c>
      <c r="BE240" s="189">
        <f>IF(N240="základní",J240,0)</f>
        <v>0</v>
      </c>
      <c r="BF240" s="189">
        <f>IF(N240="snížená",J240,0)</f>
        <v>0</v>
      </c>
      <c r="BG240" s="189">
        <f>IF(N240="zákl. přenesená",J240,0)</f>
        <v>0</v>
      </c>
      <c r="BH240" s="189">
        <f>IF(N240="sníž. přenesená",J240,0)</f>
        <v>0</v>
      </c>
      <c r="BI240" s="189">
        <f>IF(N240="nulová",J240,0)</f>
        <v>0</v>
      </c>
      <c r="BJ240" s="19" t="s">
        <v>76</v>
      </c>
      <c r="BK240" s="189">
        <f>ROUND(I240*H240,2)</f>
        <v>0</v>
      </c>
      <c r="BL240" s="19" t="s">
        <v>124</v>
      </c>
      <c r="BM240" s="188" t="s">
        <v>336</v>
      </c>
    </row>
    <row r="241" spans="1:65" s="2" customFormat="1" ht="11.25">
      <c r="A241" s="36"/>
      <c r="B241" s="37"/>
      <c r="C241" s="38"/>
      <c r="D241" s="190" t="s">
        <v>126</v>
      </c>
      <c r="E241" s="38"/>
      <c r="F241" s="191" t="s">
        <v>335</v>
      </c>
      <c r="G241" s="38"/>
      <c r="H241" s="38"/>
      <c r="I241" s="192"/>
      <c r="J241" s="38"/>
      <c r="K241" s="38"/>
      <c r="L241" s="41"/>
      <c r="M241" s="193"/>
      <c r="N241" s="194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126</v>
      </c>
      <c r="AU241" s="19" t="s">
        <v>80</v>
      </c>
    </row>
    <row r="242" spans="1:65" s="2" customFormat="1" ht="19.5">
      <c r="A242" s="36"/>
      <c r="B242" s="37"/>
      <c r="C242" s="38"/>
      <c r="D242" s="190" t="s">
        <v>130</v>
      </c>
      <c r="E242" s="38"/>
      <c r="F242" s="197" t="s">
        <v>337</v>
      </c>
      <c r="G242" s="38"/>
      <c r="H242" s="38"/>
      <c r="I242" s="192"/>
      <c r="J242" s="38"/>
      <c r="K242" s="38"/>
      <c r="L242" s="41"/>
      <c r="M242" s="193"/>
      <c r="N242" s="194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130</v>
      </c>
      <c r="AU242" s="19" t="s">
        <v>80</v>
      </c>
    </row>
    <row r="243" spans="1:65" s="12" customFormat="1" ht="22.9" customHeight="1">
      <c r="B243" s="160"/>
      <c r="C243" s="161"/>
      <c r="D243" s="162" t="s">
        <v>70</v>
      </c>
      <c r="E243" s="174" t="s">
        <v>192</v>
      </c>
      <c r="F243" s="174" t="s">
        <v>338</v>
      </c>
      <c r="G243" s="161"/>
      <c r="H243" s="161"/>
      <c r="I243" s="164"/>
      <c r="J243" s="175">
        <f>BK243</f>
        <v>0</v>
      </c>
      <c r="K243" s="161"/>
      <c r="L243" s="166"/>
      <c r="M243" s="167"/>
      <c r="N243" s="168"/>
      <c r="O243" s="168"/>
      <c r="P243" s="169">
        <f>SUM(P244:P352)</f>
        <v>0</v>
      </c>
      <c r="Q243" s="168"/>
      <c r="R243" s="169">
        <f>SUM(R244:R352)</f>
        <v>275.39065671300006</v>
      </c>
      <c r="S243" s="168"/>
      <c r="T243" s="170">
        <f>SUM(T244:T352)</f>
        <v>113.71000000000001</v>
      </c>
      <c r="AR243" s="171" t="s">
        <v>76</v>
      </c>
      <c r="AT243" s="172" t="s">
        <v>70</v>
      </c>
      <c r="AU243" s="172" t="s">
        <v>76</v>
      </c>
      <c r="AY243" s="171" t="s">
        <v>118</v>
      </c>
      <c r="BK243" s="173">
        <f>SUM(BK244:BK352)</f>
        <v>0</v>
      </c>
    </row>
    <row r="244" spans="1:65" s="2" customFormat="1" ht="16.5" customHeight="1">
      <c r="A244" s="36"/>
      <c r="B244" s="37"/>
      <c r="C244" s="176" t="s">
        <v>339</v>
      </c>
      <c r="D244" s="176" t="s">
        <v>120</v>
      </c>
      <c r="E244" s="177" t="s">
        <v>340</v>
      </c>
      <c r="F244" s="178" t="s">
        <v>341</v>
      </c>
      <c r="G244" s="179" t="s">
        <v>184</v>
      </c>
      <c r="H244" s="180">
        <v>1524</v>
      </c>
      <c r="I244" s="181"/>
      <c r="J244" s="182">
        <f>ROUND(I244*H244,2)</f>
        <v>0</v>
      </c>
      <c r="K244" s="183"/>
      <c r="L244" s="41"/>
      <c r="M244" s="184" t="s">
        <v>19</v>
      </c>
      <c r="N244" s="185" t="s">
        <v>42</v>
      </c>
      <c r="O244" s="66"/>
      <c r="P244" s="186">
        <f>O244*H244</f>
        <v>0</v>
      </c>
      <c r="Q244" s="186">
        <v>1E-4</v>
      </c>
      <c r="R244" s="186">
        <f>Q244*H244</f>
        <v>0.15240000000000001</v>
      </c>
      <c r="S244" s="186">
        <v>0</v>
      </c>
      <c r="T244" s="187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8" t="s">
        <v>124</v>
      </c>
      <c r="AT244" s="188" t="s">
        <v>120</v>
      </c>
      <c r="AU244" s="188" t="s">
        <v>80</v>
      </c>
      <c r="AY244" s="19" t="s">
        <v>118</v>
      </c>
      <c r="BE244" s="189">
        <f>IF(N244="základní",J244,0)</f>
        <v>0</v>
      </c>
      <c r="BF244" s="189">
        <f>IF(N244="snížená",J244,0)</f>
        <v>0</v>
      </c>
      <c r="BG244" s="189">
        <f>IF(N244="zákl. přenesená",J244,0)</f>
        <v>0</v>
      </c>
      <c r="BH244" s="189">
        <f>IF(N244="sníž. přenesená",J244,0)</f>
        <v>0</v>
      </c>
      <c r="BI244" s="189">
        <f>IF(N244="nulová",J244,0)</f>
        <v>0</v>
      </c>
      <c r="BJ244" s="19" t="s">
        <v>76</v>
      </c>
      <c r="BK244" s="189">
        <f>ROUND(I244*H244,2)</f>
        <v>0</v>
      </c>
      <c r="BL244" s="19" t="s">
        <v>124</v>
      </c>
      <c r="BM244" s="188" t="s">
        <v>342</v>
      </c>
    </row>
    <row r="245" spans="1:65" s="2" customFormat="1" ht="11.25">
      <c r="A245" s="36"/>
      <c r="B245" s="37"/>
      <c r="C245" s="38"/>
      <c r="D245" s="190" t="s">
        <v>126</v>
      </c>
      <c r="E245" s="38"/>
      <c r="F245" s="191" t="s">
        <v>343</v>
      </c>
      <c r="G245" s="38"/>
      <c r="H245" s="38"/>
      <c r="I245" s="192"/>
      <c r="J245" s="38"/>
      <c r="K245" s="38"/>
      <c r="L245" s="41"/>
      <c r="M245" s="193"/>
      <c r="N245" s="194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126</v>
      </c>
      <c r="AU245" s="19" t="s">
        <v>80</v>
      </c>
    </row>
    <row r="246" spans="1:65" s="2" customFormat="1" ht="11.25">
      <c r="A246" s="36"/>
      <c r="B246" s="37"/>
      <c r="C246" s="38"/>
      <c r="D246" s="195" t="s">
        <v>128</v>
      </c>
      <c r="E246" s="38"/>
      <c r="F246" s="196" t="s">
        <v>344</v>
      </c>
      <c r="G246" s="38"/>
      <c r="H246" s="38"/>
      <c r="I246" s="192"/>
      <c r="J246" s="38"/>
      <c r="K246" s="38"/>
      <c r="L246" s="41"/>
      <c r="M246" s="193"/>
      <c r="N246" s="194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128</v>
      </c>
      <c r="AU246" s="19" t="s">
        <v>80</v>
      </c>
    </row>
    <row r="247" spans="1:65" s="2" customFormat="1" ht="19.5">
      <c r="A247" s="36"/>
      <c r="B247" s="37"/>
      <c r="C247" s="38"/>
      <c r="D247" s="190" t="s">
        <v>130</v>
      </c>
      <c r="E247" s="38"/>
      <c r="F247" s="197" t="s">
        <v>345</v>
      </c>
      <c r="G247" s="38"/>
      <c r="H247" s="38"/>
      <c r="I247" s="192"/>
      <c r="J247" s="38"/>
      <c r="K247" s="38"/>
      <c r="L247" s="41"/>
      <c r="M247" s="193"/>
      <c r="N247" s="19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130</v>
      </c>
      <c r="AU247" s="19" t="s">
        <v>80</v>
      </c>
    </row>
    <row r="248" spans="1:65" s="13" customFormat="1" ht="11.25">
      <c r="B248" s="198"/>
      <c r="C248" s="199"/>
      <c r="D248" s="190" t="s">
        <v>132</v>
      </c>
      <c r="E248" s="200" t="s">
        <v>19</v>
      </c>
      <c r="F248" s="201" t="s">
        <v>346</v>
      </c>
      <c r="G248" s="199"/>
      <c r="H248" s="200" t="s">
        <v>19</v>
      </c>
      <c r="I248" s="202"/>
      <c r="J248" s="199"/>
      <c r="K248" s="199"/>
      <c r="L248" s="203"/>
      <c r="M248" s="204"/>
      <c r="N248" s="205"/>
      <c r="O248" s="205"/>
      <c r="P248" s="205"/>
      <c r="Q248" s="205"/>
      <c r="R248" s="205"/>
      <c r="S248" s="205"/>
      <c r="T248" s="206"/>
      <c r="AT248" s="207" t="s">
        <v>132</v>
      </c>
      <c r="AU248" s="207" t="s">
        <v>80</v>
      </c>
      <c r="AV248" s="13" t="s">
        <v>76</v>
      </c>
      <c r="AW248" s="13" t="s">
        <v>32</v>
      </c>
      <c r="AX248" s="13" t="s">
        <v>71</v>
      </c>
      <c r="AY248" s="207" t="s">
        <v>118</v>
      </c>
    </row>
    <row r="249" spans="1:65" s="14" customFormat="1" ht="11.25">
      <c r="B249" s="208"/>
      <c r="C249" s="209"/>
      <c r="D249" s="190" t="s">
        <v>132</v>
      </c>
      <c r="E249" s="210" t="s">
        <v>19</v>
      </c>
      <c r="F249" s="211" t="s">
        <v>347</v>
      </c>
      <c r="G249" s="209"/>
      <c r="H249" s="212">
        <v>1514</v>
      </c>
      <c r="I249" s="213"/>
      <c r="J249" s="209"/>
      <c r="K249" s="209"/>
      <c r="L249" s="214"/>
      <c r="M249" s="215"/>
      <c r="N249" s="216"/>
      <c r="O249" s="216"/>
      <c r="P249" s="216"/>
      <c r="Q249" s="216"/>
      <c r="R249" s="216"/>
      <c r="S249" s="216"/>
      <c r="T249" s="217"/>
      <c r="AT249" s="218" t="s">
        <v>132</v>
      </c>
      <c r="AU249" s="218" t="s">
        <v>80</v>
      </c>
      <c r="AV249" s="14" t="s">
        <v>80</v>
      </c>
      <c r="AW249" s="14" t="s">
        <v>32</v>
      </c>
      <c r="AX249" s="14" t="s">
        <v>71</v>
      </c>
      <c r="AY249" s="218" t="s">
        <v>118</v>
      </c>
    </row>
    <row r="250" spans="1:65" s="13" customFormat="1" ht="11.25">
      <c r="B250" s="198"/>
      <c r="C250" s="199"/>
      <c r="D250" s="190" t="s">
        <v>132</v>
      </c>
      <c r="E250" s="200" t="s">
        <v>19</v>
      </c>
      <c r="F250" s="201" t="s">
        <v>348</v>
      </c>
      <c r="G250" s="199"/>
      <c r="H250" s="200" t="s">
        <v>19</v>
      </c>
      <c r="I250" s="202"/>
      <c r="J250" s="199"/>
      <c r="K250" s="199"/>
      <c r="L250" s="203"/>
      <c r="M250" s="204"/>
      <c r="N250" s="205"/>
      <c r="O250" s="205"/>
      <c r="P250" s="205"/>
      <c r="Q250" s="205"/>
      <c r="R250" s="205"/>
      <c r="S250" s="205"/>
      <c r="T250" s="206"/>
      <c r="AT250" s="207" t="s">
        <v>132</v>
      </c>
      <c r="AU250" s="207" t="s">
        <v>80</v>
      </c>
      <c r="AV250" s="13" t="s">
        <v>76</v>
      </c>
      <c r="AW250" s="13" t="s">
        <v>32</v>
      </c>
      <c r="AX250" s="13" t="s">
        <v>71</v>
      </c>
      <c r="AY250" s="207" t="s">
        <v>118</v>
      </c>
    </row>
    <row r="251" spans="1:65" s="14" customFormat="1" ht="11.25">
      <c r="B251" s="208"/>
      <c r="C251" s="209"/>
      <c r="D251" s="190" t="s">
        <v>132</v>
      </c>
      <c r="E251" s="210" t="s">
        <v>19</v>
      </c>
      <c r="F251" s="211" t="s">
        <v>349</v>
      </c>
      <c r="G251" s="209"/>
      <c r="H251" s="212">
        <v>10</v>
      </c>
      <c r="I251" s="213"/>
      <c r="J251" s="209"/>
      <c r="K251" s="209"/>
      <c r="L251" s="214"/>
      <c r="M251" s="215"/>
      <c r="N251" s="216"/>
      <c r="O251" s="216"/>
      <c r="P251" s="216"/>
      <c r="Q251" s="216"/>
      <c r="R251" s="216"/>
      <c r="S251" s="216"/>
      <c r="T251" s="217"/>
      <c r="AT251" s="218" t="s">
        <v>132</v>
      </c>
      <c r="AU251" s="218" t="s">
        <v>80</v>
      </c>
      <c r="AV251" s="14" t="s">
        <v>80</v>
      </c>
      <c r="AW251" s="14" t="s">
        <v>32</v>
      </c>
      <c r="AX251" s="14" t="s">
        <v>71</v>
      </c>
      <c r="AY251" s="218" t="s">
        <v>118</v>
      </c>
    </row>
    <row r="252" spans="1:65" s="15" customFormat="1" ht="11.25">
      <c r="B252" s="219"/>
      <c r="C252" s="220"/>
      <c r="D252" s="190" t="s">
        <v>132</v>
      </c>
      <c r="E252" s="221" t="s">
        <v>19</v>
      </c>
      <c r="F252" s="222" t="s">
        <v>167</v>
      </c>
      <c r="G252" s="220"/>
      <c r="H252" s="223">
        <v>1524</v>
      </c>
      <c r="I252" s="224"/>
      <c r="J252" s="220"/>
      <c r="K252" s="220"/>
      <c r="L252" s="225"/>
      <c r="M252" s="226"/>
      <c r="N252" s="227"/>
      <c r="O252" s="227"/>
      <c r="P252" s="227"/>
      <c r="Q252" s="227"/>
      <c r="R252" s="227"/>
      <c r="S252" s="227"/>
      <c r="T252" s="228"/>
      <c r="AT252" s="229" t="s">
        <v>132</v>
      </c>
      <c r="AU252" s="229" t="s">
        <v>80</v>
      </c>
      <c r="AV252" s="15" t="s">
        <v>124</v>
      </c>
      <c r="AW252" s="15" t="s">
        <v>32</v>
      </c>
      <c r="AX252" s="15" t="s">
        <v>76</v>
      </c>
      <c r="AY252" s="229" t="s">
        <v>118</v>
      </c>
    </row>
    <row r="253" spans="1:65" s="2" customFormat="1" ht="16.5" customHeight="1">
      <c r="A253" s="36"/>
      <c r="B253" s="37"/>
      <c r="C253" s="176" t="s">
        <v>350</v>
      </c>
      <c r="D253" s="176" t="s">
        <v>120</v>
      </c>
      <c r="E253" s="177" t="s">
        <v>351</v>
      </c>
      <c r="F253" s="178" t="s">
        <v>352</v>
      </c>
      <c r="G253" s="179" t="s">
        <v>184</v>
      </c>
      <c r="H253" s="180">
        <v>818</v>
      </c>
      <c r="I253" s="181"/>
      <c r="J253" s="182">
        <f>ROUND(I253*H253,2)</f>
        <v>0</v>
      </c>
      <c r="K253" s="183"/>
      <c r="L253" s="41"/>
      <c r="M253" s="184" t="s">
        <v>19</v>
      </c>
      <c r="N253" s="185" t="s">
        <v>42</v>
      </c>
      <c r="O253" s="66"/>
      <c r="P253" s="186">
        <f>O253*H253</f>
        <v>0</v>
      </c>
      <c r="Q253" s="186">
        <v>5.0000000000000002E-5</v>
      </c>
      <c r="R253" s="186">
        <f>Q253*H253</f>
        <v>4.0899999999999999E-2</v>
      </c>
      <c r="S253" s="186">
        <v>0</v>
      </c>
      <c r="T253" s="187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8" t="s">
        <v>124</v>
      </c>
      <c r="AT253" s="188" t="s">
        <v>120</v>
      </c>
      <c r="AU253" s="188" t="s">
        <v>80</v>
      </c>
      <c r="AY253" s="19" t="s">
        <v>118</v>
      </c>
      <c r="BE253" s="189">
        <f>IF(N253="základní",J253,0)</f>
        <v>0</v>
      </c>
      <c r="BF253" s="189">
        <f>IF(N253="snížená",J253,0)</f>
        <v>0</v>
      </c>
      <c r="BG253" s="189">
        <f>IF(N253="zákl. přenesená",J253,0)</f>
        <v>0</v>
      </c>
      <c r="BH253" s="189">
        <f>IF(N253="sníž. přenesená",J253,0)</f>
        <v>0</v>
      </c>
      <c r="BI253" s="189">
        <f>IF(N253="nulová",J253,0)</f>
        <v>0</v>
      </c>
      <c r="BJ253" s="19" t="s">
        <v>76</v>
      </c>
      <c r="BK253" s="189">
        <f>ROUND(I253*H253,2)</f>
        <v>0</v>
      </c>
      <c r="BL253" s="19" t="s">
        <v>124</v>
      </c>
      <c r="BM253" s="188" t="s">
        <v>353</v>
      </c>
    </row>
    <row r="254" spans="1:65" s="2" customFormat="1" ht="11.25">
      <c r="A254" s="36"/>
      <c r="B254" s="37"/>
      <c r="C254" s="38"/>
      <c r="D254" s="190" t="s">
        <v>126</v>
      </c>
      <c r="E254" s="38"/>
      <c r="F254" s="191" t="s">
        <v>354</v>
      </c>
      <c r="G254" s="38"/>
      <c r="H254" s="38"/>
      <c r="I254" s="192"/>
      <c r="J254" s="38"/>
      <c r="K254" s="38"/>
      <c r="L254" s="41"/>
      <c r="M254" s="193"/>
      <c r="N254" s="194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126</v>
      </c>
      <c r="AU254" s="19" t="s">
        <v>80</v>
      </c>
    </row>
    <row r="255" spans="1:65" s="2" customFormat="1" ht="11.25">
      <c r="A255" s="36"/>
      <c r="B255" s="37"/>
      <c r="C255" s="38"/>
      <c r="D255" s="195" t="s">
        <v>128</v>
      </c>
      <c r="E255" s="38"/>
      <c r="F255" s="196" t="s">
        <v>355</v>
      </c>
      <c r="G255" s="38"/>
      <c r="H255" s="38"/>
      <c r="I255" s="192"/>
      <c r="J255" s="38"/>
      <c r="K255" s="38"/>
      <c r="L255" s="41"/>
      <c r="M255" s="193"/>
      <c r="N255" s="19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128</v>
      </c>
      <c r="AU255" s="19" t="s">
        <v>80</v>
      </c>
    </row>
    <row r="256" spans="1:65" s="2" customFormat="1" ht="19.5">
      <c r="A256" s="36"/>
      <c r="B256" s="37"/>
      <c r="C256" s="38"/>
      <c r="D256" s="190" t="s">
        <v>130</v>
      </c>
      <c r="E256" s="38"/>
      <c r="F256" s="197" t="s">
        <v>345</v>
      </c>
      <c r="G256" s="38"/>
      <c r="H256" s="38"/>
      <c r="I256" s="192"/>
      <c r="J256" s="38"/>
      <c r="K256" s="38"/>
      <c r="L256" s="41"/>
      <c r="M256" s="193"/>
      <c r="N256" s="19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130</v>
      </c>
      <c r="AU256" s="19" t="s">
        <v>80</v>
      </c>
    </row>
    <row r="257" spans="1:65" s="14" customFormat="1" ht="11.25">
      <c r="B257" s="208"/>
      <c r="C257" s="209"/>
      <c r="D257" s="190" t="s">
        <v>132</v>
      </c>
      <c r="E257" s="210" t="s">
        <v>19</v>
      </c>
      <c r="F257" s="211" t="s">
        <v>356</v>
      </c>
      <c r="G257" s="209"/>
      <c r="H257" s="212">
        <v>818</v>
      </c>
      <c r="I257" s="213"/>
      <c r="J257" s="209"/>
      <c r="K257" s="209"/>
      <c r="L257" s="214"/>
      <c r="M257" s="215"/>
      <c r="N257" s="216"/>
      <c r="O257" s="216"/>
      <c r="P257" s="216"/>
      <c r="Q257" s="216"/>
      <c r="R257" s="216"/>
      <c r="S257" s="216"/>
      <c r="T257" s="217"/>
      <c r="AT257" s="218" t="s">
        <v>132</v>
      </c>
      <c r="AU257" s="218" t="s">
        <v>80</v>
      </c>
      <c r="AV257" s="14" t="s">
        <v>80</v>
      </c>
      <c r="AW257" s="14" t="s">
        <v>32</v>
      </c>
      <c r="AX257" s="14" t="s">
        <v>76</v>
      </c>
      <c r="AY257" s="218" t="s">
        <v>118</v>
      </c>
    </row>
    <row r="258" spans="1:65" s="2" customFormat="1" ht="16.5" customHeight="1">
      <c r="A258" s="36"/>
      <c r="B258" s="37"/>
      <c r="C258" s="176" t="s">
        <v>357</v>
      </c>
      <c r="D258" s="176" t="s">
        <v>120</v>
      </c>
      <c r="E258" s="177" t="s">
        <v>358</v>
      </c>
      <c r="F258" s="178" t="s">
        <v>359</v>
      </c>
      <c r="G258" s="179" t="s">
        <v>184</v>
      </c>
      <c r="H258" s="180">
        <v>122</v>
      </c>
      <c r="I258" s="181"/>
      <c r="J258" s="182">
        <f>ROUND(I258*H258,2)</f>
        <v>0</v>
      </c>
      <c r="K258" s="183"/>
      <c r="L258" s="41"/>
      <c r="M258" s="184" t="s">
        <v>19</v>
      </c>
      <c r="N258" s="185" t="s">
        <v>42</v>
      </c>
      <c r="O258" s="66"/>
      <c r="P258" s="186">
        <f>O258*H258</f>
        <v>0</v>
      </c>
      <c r="Q258" s="186">
        <v>1E-4</v>
      </c>
      <c r="R258" s="186">
        <f>Q258*H258</f>
        <v>1.2200000000000001E-2</v>
      </c>
      <c r="S258" s="186">
        <v>0</v>
      </c>
      <c r="T258" s="187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8" t="s">
        <v>124</v>
      </c>
      <c r="AT258" s="188" t="s">
        <v>120</v>
      </c>
      <c r="AU258" s="188" t="s">
        <v>80</v>
      </c>
      <c r="AY258" s="19" t="s">
        <v>118</v>
      </c>
      <c r="BE258" s="189">
        <f>IF(N258="základní",J258,0)</f>
        <v>0</v>
      </c>
      <c r="BF258" s="189">
        <f>IF(N258="snížená",J258,0)</f>
        <v>0</v>
      </c>
      <c r="BG258" s="189">
        <f>IF(N258="zákl. přenesená",J258,0)</f>
        <v>0</v>
      </c>
      <c r="BH258" s="189">
        <f>IF(N258="sníž. přenesená",J258,0)</f>
        <v>0</v>
      </c>
      <c r="BI258" s="189">
        <f>IF(N258="nulová",J258,0)</f>
        <v>0</v>
      </c>
      <c r="BJ258" s="19" t="s">
        <v>76</v>
      </c>
      <c r="BK258" s="189">
        <f>ROUND(I258*H258,2)</f>
        <v>0</v>
      </c>
      <c r="BL258" s="19" t="s">
        <v>124</v>
      </c>
      <c r="BM258" s="188" t="s">
        <v>360</v>
      </c>
    </row>
    <row r="259" spans="1:65" s="2" customFormat="1" ht="11.25">
      <c r="A259" s="36"/>
      <c r="B259" s="37"/>
      <c r="C259" s="38"/>
      <c r="D259" s="190" t="s">
        <v>126</v>
      </c>
      <c r="E259" s="38"/>
      <c r="F259" s="191" t="s">
        <v>361</v>
      </c>
      <c r="G259" s="38"/>
      <c r="H259" s="38"/>
      <c r="I259" s="192"/>
      <c r="J259" s="38"/>
      <c r="K259" s="38"/>
      <c r="L259" s="41"/>
      <c r="M259" s="193"/>
      <c r="N259" s="194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126</v>
      </c>
      <c r="AU259" s="19" t="s">
        <v>80</v>
      </c>
    </row>
    <row r="260" spans="1:65" s="2" customFormat="1" ht="11.25">
      <c r="A260" s="36"/>
      <c r="B260" s="37"/>
      <c r="C260" s="38"/>
      <c r="D260" s="195" t="s">
        <v>128</v>
      </c>
      <c r="E260" s="38"/>
      <c r="F260" s="196" t="s">
        <v>362</v>
      </c>
      <c r="G260" s="38"/>
      <c r="H260" s="38"/>
      <c r="I260" s="192"/>
      <c r="J260" s="38"/>
      <c r="K260" s="38"/>
      <c r="L260" s="41"/>
      <c r="M260" s="193"/>
      <c r="N260" s="194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128</v>
      </c>
      <c r="AU260" s="19" t="s">
        <v>80</v>
      </c>
    </row>
    <row r="261" spans="1:65" s="2" customFormat="1" ht="19.5">
      <c r="A261" s="36"/>
      <c r="B261" s="37"/>
      <c r="C261" s="38"/>
      <c r="D261" s="190" t="s">
        <v>130</v>
      </c>
      <c r="E261" s="38"/>
      <c r="F261" s="197" t="s">
        <v>345</v>
      </c>
      <c r="G261" s="38"/>
      <c r="H261" s="38"/>
      <c r="I261" s="192"/>
      <c r="J261" s="38"/>
      <c r="K261" s="38"/>
      <c r="L261" s="41"/>
      <c r="M261" s="193"/>
      <c r="N261" s="194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130</v>
      </c>
      <c r="AU261" s="19" t="s">
        <v>80</v>
      </c>
    </row>
    <row r="262" spans="1:65" s="2" customFormat="1" ht="16.5" customHeight="1">
      <c r="A262" s="36"/>
      <c r="B262" s="37"/>
      <c r="C262" s="176" t="s">
        <v>363</v>
      </c>
      <c r="D262" s="176" t="s">
        <v>120</v>
      </c>
      <c r="E262" s="177" t="s">
        <v>364</v>
      </c>
      <c r="F262" s="178" t="s">
        <v>365</v>
      </c>
      <c r="G262" s="179" t="s">
        <v>123</v>
      </c>
      <c r="H262" s="180">
        <v>24</v>
      </c>
      <c r="I262" s="181"/>
      <c r="J262" s="182">
        <f>ROUND(I262*H262,2)</f>
        <v>0</v>
      </c>
      <c r="K262" s="183"/>
      <c r="L262" s="41"/>
      <c r="M262" s="184" t="s">
        <v>19</v>
      </c>
      <c r="N262" s="185" t="s">
        <v>42</v>
      </c>
      <c r="O262" s="66"/>
      <c r="P262" s="186">
        <f>O262*H262</f>
        <v>0</v>
      </c>
      <c r="Q262" s="186">
        <v>1.1999999999999999E-3</v>
      </c>
      <c r="R262" s="186">
        <f>Q262*H262</f>
        <v>2.8799999999999999E-2</v>
      </c>
      <c r="S262" s="186">
        <v>0</v>
      </c>
      <c r="T262" s="187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8" t="s">
        <v>124</v>
      </c>
      <c r="AT262" s="188" t="s">
        <v>120</v>
      </c>
      <c r="AU262" s="188" t="s">
        <v>80</v>
      </c>
      <c r="AY262" s="19" t="s">
        <v>118</v>
      </c>
      <c r="BE262" s="189">
        <f>IF(N262="základní",J262,0)</f>
        <v>0</v>
      </c>
      <c r="BF262" s="189">
        <f>IF(N262="snížená",J262,0)</f>
        <v>0</v>
      </c>
      <c r="BG262" s="189">
        <f>IF(N262="zákl. přenesená",J262,0)</f>
        <v>0</v>
      </c>
      <c r="BH262" s="189">
        <f>IF(N262="sníž. přenesená",J262,0)</f>
        <v>0</v>
      </c>
      <c r="BI262" s="189">
        <f>IF(N262="nulová",J262,0)</f>
        <v>0</v>
      </c>
      <c r="BJ262" s="19" t="s">
        <v>76</v>
      </c>
      <c r="BK262" s="189">
        <f>ROUND(I262*H262,2)</f>
        <v>0</v>
      </c>
      <c r="BL262" s="19" t="s">
        <v>124</v>
      </c>
      <c r="BM262" s="188" t="s">
        <v>366</v>
      </c>
    </row>
    <row r="263" spans="1:65" s="2" customFormat="1" ht="11.25">
      <c r="A263" s="36"/>
      <c r="B263" s="37"/>
      <c r="C263" s="38"/>
      <c r="D263" s="190" t="s">
        <v>126</v>
      </c>
      <c r="E263" s="38"/>
      <c r="F263" s="191" t="s">
        <v>367</v>
      </c>
      <c r="G263" s="38"/>
      <c r="H263" s="38"/>
      <c r="I263" s="192"/>
      <c r="J263" s="38"/>
      <c r="K263" s="38"/>
      <c r="L263" s="41"/>
      <c r="M263" s="193"/>
      <c r="N263" s="194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126</v>
      </c>
      <c r="AU263" s="19" t="s">
        <v>80</v>
      </c>
    </row>
    <row r="264" spans="1:65" s="2" customFormat="1" ht="11.25">
      <c r="A264" s="36"/>
      <c r="B264" s="37"/>
      <c r="C264" s="38"/>
      <c r="D264" s="195" t="s">
        <v>128</v>
      </c>
      <c r="E264" s="38"/>
      <c r="F264" s="196" t="s">
        <v>368</v>
      </c>
      <c r="G264" s="38"/>
      <c r="H264" s="38"/>
      <c r="I264" s="192"/>
      <c r="J264" s="38"/>
      <c r="K264" s="38"/>
      <c r="L264" s="41"/>
      <c r="M264" s="193"/>
      <c r="N264" s="194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128</v>
      </c>
      <c r="AU264" s="19" t="s">
        <v>80</v>
      </c>
    </row>
    <row r="265" spans="1:65" s="13" customFormat="1" ht="11.25">
      <c r="B265" s="198"/>
      <c r="C265" s="199"/>
      <c r="D265" s="190" t="s">
        <v>132</v>
      </c>
      <c r="E265" s="200" t="s">
        <v>19</v>
      </c>
      <c r="F265" s="201" t="s">
        <v>369</v>
      </c>
      <c r="G265" s="199"/>
      <c r="H265" s="200" t="s">
        <v>19</v>
      </c>
      <c r="I265" s="202"/>
      <c r="J265" s="199"/>
      <c r="K265" s="199"/>
      <c r="L265" s="203"/>
      <c r="M265" s="204"/>
      <c r="N265" s="205"/>
      <c r="O265" s="205"/>
      <c r="P265" s="205"/>
      <c r="Q265" s="205"/>
      <c r="R265" s="205"/>
      <c r="S265" s="205"/>
      <c r="T265" s="206"/>
      <c r="AT265" s="207" t="s">
        <v>132</v>
      </c>
      <c r="AU265" s="207" t="s">
        <v>80</v>
      </c>
      <c r="AV265" s="13" t="s">
        <v>76</v>
      </c>
      <c r="AW265" s="13" t="s">
        <v>32</v>
      </c>
      <c r="AX265" s="13" t="s">
        <v>71</v>
      </c>
      <c r="AY265" s="207" t="s">
        <v>118</v>
      </c>
    </row>
    <row r="266" spans="1:65" s="14" customFormat="1" ht="11.25">
      <c r="B266" s="208"/>
      <c r="C266" s="209"/>
      <c r="D266" s="190" t="s">
        <v>132</v>
      </c>
      <c r="E266" s="210" t="s">
        <v>19</v>
      </c>
      <c r="F266" s="211" t="s">
        <v>370</v>
      </c>
      <c r="G266" s="209"/>
      <c r="H266" s="212">
        <v>24</v>
      </c>
      <c r="I266" s="213"/>
      <c r="J266" s="209"/>
      <c r="K266" s="209"/>
      <c r="L266" s="214"/>
      <c r="M266" s="215"/>
      <c r="N266" s="216"/>
      <c r="O266" s="216"/>
      <c r="P266" s="216"/>
      <c r="Q266" s="216"/>
      <c r="R266" s="216"/>
      <c r="S266" s="216"/>
      <c r="T266" s="217"/>
      <c r="AT266" s="218" t="s">
        <v>132</v>
      </c>
      <c r="AU266" s="218" t="s">
        <v>80</v>
      </c>
      <c r="AV266" s="14" t="s">
        <v>80</v>
      </c>
      <c r="AW266" s="14" t="s">
        <v>32</v>
      </c>
      <c r="AX266" s="14" t="s">
        <v>71</v>
      </c>
      <c r="AY266" s="218" t="s">
        <v>118</v>
      </c>
    </row>
    <row r="267" spans="1:65" s="15" customFormat="1" ht="11.25">
      <c r="B267" s="219"/>
      <c r="C267" s="220"/>
      <c r="D267" s="190" t="s">
        <v>132</v>
      </c>
      <c r="E267" s="221" t="s">
        <v>19</v>
      </c>
      <c r="F267" s="222" t="s">
        <v>167</v>
      </c>
      <c r="G267" s="220"/>
      <c r="H267" s="223">
        <v>24</v>
      </c>
      <c r="I267" s="224"/>
      <c r="J267" s="220"/>
      <c r="K267" s="220"/>
      <c r="L267" s="225"/>
      <c r="M267" s="226"/>
      <c r="N267" s="227"/>
      <c r="O267" s="227"/>
      <c r="P267" s="227"/>
      <c r="Q267" s="227"/>
      <c r="R267" s="227"/>
      <c r="S267" s="227"/>
      <c r="T267" s="228"/>
      <c r="AT267" s="229" t="s">
        <v>132</v>
      </c>
      <c r="AU267" s="229" t="s">
        <v>80</v>
      </c>
      <c r="AV267" s="15" t="s">
        <v>124</v>
      </c>
      <c r="AW267" s="15" t="s">
        <v>32</v>
      </c>
      <c r="AX267" s="15" t="s">
        <v>76</v>
      </c>
      <c r="AY267" s="229" t="s">
        <v>118</v>
      </c>
    </row>
    <row r="268" spans="1:65" s="2" customFormat="1" ht="16.5" customHeight="1">
      <c r="A268" s="36"/>
      <c r="B268" s="37"/>
      <c r="C268" s="176" t="s">
        <v>371</v>
      </c>
      <c r="D268" s="176" t="s">
        <v>120</v>
      </c>
      <c r="E268" s="177" t="s">
        <v>372</v>
      </c>
      <c r="F268" s="178" t="s">
        <v>373</v>
      </c>
      <c r="G268" s="179" t="s">
        <v>184</v>
      </c>
      <c r="H268" s="180">
        <v>1524</v>
      </c>
      <c r="I268" s="181"/>
      <c r="J268" s="182">
        <f>ROUND(I268*H268,2)</f>
        <v>0</v>
      </c>
      <c r="K268" s="183"/>
      <c r="L268" s="41"/>
      <c r="M268" s="184" t="s">
        <v>19</v>
      </c>
      <c r="N268" s="185" t="s">
        <v>42</v>
      </c>
      <c r="O268" s="66"/>
      <c r="P268" s="186">
        <f>O268*H268</f>
        <v>0</v>
      </c>
      <c r="Q268" s="186">
        <v>3.2499999999999999E-4</v>
      </c>
      <c r="R268" s="186">
        <f>Q268*H268</f>
        <v>0.49529999999999996</v>
      </c>
      <c r="S268" s="186">
        <v>0</v>
      </c>
      <c r="T268" s="187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8" t="s">
        <v>124</v>
      </c>
      <c r="AT268" s="188" t="s">
        <v>120</v>
      </c>
      <c r="AU268" s="188" t="s">
        <v>80</v>
      </c>
      <c r="AY268" s="19" t="s">
        <v>118</v>
      </c>
      <c r="BE268" s="189">
        <f>IF(N268="základní",J268,0)</f>
        <v>0</v>
      </c>
      <c r="BF268" s="189">
        <f>IF(N268="snížená",J268,0)</f>
        <v>0</v>
      </c>
      <c r="BG268" s="189">
        <f>IF(N268="zákl. přenesená",J268,0)</f>
        <v>0</v>
      </c>
      <c r="BH268" s="189">
        <f>IF(N268="sníž. přenesená",J268,0)</f>
        <v>0</v>
      </c>
      <c r="BI268" s="189">
        <f>IF(N268="nulová",J268,0)</f>
        <v>0</v>
      </c>
      <c r="BJ268" s="19" t="s">
        <v>76</v>
      </c>
      <c r="BK268" s="189">
        <f>ROUND(I268*H268,2)</f>
        <v>0</v>
      </c>
      <c r="BL268" s="19" t="s">
        <v>124</v>
      </c>
      <c r="BM268" s="188" t="s">
        <v>374</v>
      </c>
    </row>
    <row r="269" spans="1:65" s="2" customFormat="1" ht="11.25">
      <c r="A269" s="36"/>
      <c r="B269" s="37"/>
      <c r="C269" s="38"/>
      <c r="D269" s="190" t="s">
        <v>126</v>
      </c>
      <c r="E269" s="38"/>
      <c r="F269" s="191" t="s">
        <v>375</v>
      </c>
      <c r="G269" s="38"/>
      <c r="H269" s="38"/>
      <c r="I269" s="192"/>
      <c r="J269" s="38"/>
      <c r="K269" s="38"/>
      <c r="L269" s="41"/>
      <c r="M269" s="193"/>
      <c r="N269" s="194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126</v>
      </c>
      <c r="AU269" s="19" t="s">
        <v>80</v>
      </c>
    </row>
    <row r="270" spans="1:65" s="2" customFormat="1" ht="11.25">
      <c r="A270" s="36"/>
      <c r="B270" s="37"/>
      <c r="C270" s="38"/>
      <c r="D270" s="195" t="s">
        <v>128</v>
      </c>
      <c r="E270" s="38"/>
      <c r="F270" s="196" t="s">
        <v>376</v>
      </c>
      <c r="G270" s="38"/>
      <c r="H270" s="38"/>
      <c r="I270" s="192"/>
      <c r="J270" s="38"/>
      <c r="K270" s="38"/>
      <c r="L270" s="41"/>
      <c r="M270" s="193"/>
      <c r="N270" s="19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128</v>
      </c>
      <c r="AU270" s="19" t="s">
        <v>80</v>
      </c>
    </row>
    <row r="271" spans="1:65" s="2" customFormat="1" ht="16.5" customHeight="1">
      <c r="A271" s="36"/>
      <c r="B271" s="37"/>
      <c r="C271" s="176" t="s">
        <v>377</v>
      </c>
      <c r="D271" s="176" t="s">
        <v>120</v>
      </c>
      <c r="E271" s="177" t="s">
        <v>378</v>
      </c>
      <c r="F271" s="178" t="s">
        <v>379</v>
      </c>
      <c r="G271" s="179" t="s">
        <v>184</v>
      </c>
      <c r="H271" s="180">
        <v>818</v>
      </c>
      <c r="I271" s="181"/>
      <c r="J271" s="182">
        <f>ROUND(I271*H271,2)</f>
        <v>0</v>
      </c>
      <c r="K271" s="183"/>
      <c r="L271" s="41"/>
      <c r="M271" s="184" t="s">
        <v>19</v>
      </c>
      <c r="N271" s="185" t="s">
        <v>42</v>
      </c>
      <c r="O271" s="66"/>
      <c r="P271" s="186">
        <f>O271*H271</f>
        <v>0</v>
      </c>
      <c r="Q271" s="186">
        <v>1.092E-4</v>
      </c>
      <c r="R271" s="186">
        <f>Q271*H271</f>
        <v>8.9325600000000005E-2</v>
      </c>
      <c r="S271" s="186">
        <v>0</v>
      </c>
      <c r="T271" s="187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8" t="s">
        <v>124</v>
      </c>
      <c r="AT271" s="188" t="s">
        <v>120</v>
      </c>
      <c r="AU271" s="188" t="s">
        <v>80</v>
      </c>
      <c r="AY271" s="19" t="s">
        <v>118</v>
      </c>
      <c r="BE271" s="189">
        <f>IF(N271="základní",J271,0)</f>
        <v>0</v>
      </c>
      <c r="BF271" s="189">
        <f>IF(N271="snížená",J271,0)</f>
        <v>0</v>
      </c>
      <c r="BG271" s="189">
        <f>IF(N271="zákl. přenesená",J271,0)</f>
        <v>0</v>
      </c>
      <c r="BH271" s="189">
        <f>IF(N271="sníž. přenesená",J271,0)</f>
        <v>0</v>
      </c>
      <c r="BI271" s="189">
        <f>IF(N271="nulová",J271,0)</f>
        <v>0</v>
      </c>
      <c r="BJ271" s="19" t="s">
        <v>76</v>
      </c>
      <c r="BK271" s="189">
        <f>ROUND(I271*H271,2)</f>
        <v>0</v>
      </c>
      <c r="BL271" s="19" t="s">
        <v>124</v>
      </c>
      <c r="BM271" s="188" t="s">
        <v>380</v>
      </c>
    </row>
    <row r="272" spans="1:65" s="2" customFormat="1" ht="11.25">
      <c r="A272" s="36"/>
      <c r="B272" s="37"/>
      <c r="C272" s="38"/>
      <c r="D272" s="190" t="s">
        <v>126</v>
      </c>
      <c r="E272" s="38"/>
      <c r="F272" s="191" t="s">
        <v>381</v>
      </c>
      <c r="G272" s="38"/>
      <c r="H272" s="38"/>
      <c r="I272" s="192"/>
      <c r="J272" s="38"/>
      <c r="K272" s="38"/>
      <c r="L272" s="41"/>
      <c r="M272" s="193"/>
      <c r="N272" s="19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126</v>
      </c>
      <c r="AU272" s="19" t="s">
        <v>80</v>
      </c>
    </row>
    <row r="273" spans="1:65" s="2" customFormat="1" ht="11.25">
      <c r="A273" s="36"/>
      <c r="B273" s="37"/>
      <c r="C273" s="38"/>
      <c r="D273" s="195" t="s">
        <v>128</v>
      </c>
      <c r="E273" s="38"/>
      <c r="F273" s="196" t="s">
        <v>382</v>
      </c>
      <c r="G273" s="38"/>
      <c r="H273" s="38"/>
      <c r="I273" s="192"/>
      <c r="J273" s="38"/>
      <c r="K273" s="38"/>
      <c r="L273" s="41"/>
      <c r="M273" s="193"/>
      <c r="N273" s="194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128</v>
      </c>
      <c r="AU273" s="19" t="s">
        <v>80</v>
      </c>
    </row>
    <row r="274" spans="1:65" s="2" customFormat="1" ht="16.5" customHeight="1">
      <c r="A274" s="36"/>
      <c r="B274" s="37"/>
      <c r="C274" s="176" t="s">
        <v>383</v>
      </c>
      <c r="D274" s="176" t="s">
        <v>120</v>
      </c>
      <c r="E274" s="177" t="s">
        <v>384</v>
      </c>
      <c r="F274" s="178" t="s">
        <v>385</v>
      </c>
      <c r="G274" s="179" t="s">
        <v>184</v>
      </c>
      <c r="H274" s="180">
        <v>122</v>
      </c>
      <c r="I274" s="181"/>
      <c r="J274" s="182">
        <f>ROUND(I274*H274,2)</f>
        <v>0</v>
      </c>
      <c r="K274" s="183"/>
      <c r="L274" s="41"/>
      <c r="M274" s="184" t="s">
        <v>19</v>
      </c>
      <c r="N274" s="185" t="s">
        <v>42</v>
      </c>
      <c r="O274" s="66"/>
      <c r="P274" s="186">
        <f>O274*H274</f>
        <v>0</v>
      </c>
      <c r="Q274" s="186">
        <v>3.8400000000000001E-4</v>
      </c>
      <c r="R274" s="186">
        <f>Q274*H274</f>
        <v>4.6848000000000001E-2</v>
      </c>
      <c r="S274" s="186">
        <v>0</v>
      </c>
      <c r="T274" s="187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8" t="s">
        <v>124</v>
      </c>
      <c r="AT274" s="188" t="s">
        <v>120</v>
      </c>
      <c r="AU274" s="188" t="s">
        <v>80</v>
      </c>
      <c r="AY274" s="19" t="s">
        <v>118</v>
      </c>
      <c r="BE274" s="189">
        <f>IF(N274="základní",J274,0)</f>
        <v>0</v>
      </c>
      <c r="BF274" s="189">
        <f>IF(N274="snížená",J274,0)</f>
        <v>0</v>
      </c>
      <c r="BG274" s="189">
        <f>IF(N274="zákl. přenesená",J274,0)</f>
        <v>0</v>
      </c>
      <c r="BH274" s="189">
        <f>IF(N274="sníž. přenesená",J274,0)</f>
        <v>0</v>
      </c>
      <c r="BI274" s="189">
        <f>IF(N274="nulová",J274,0)</f>
        <v>0</v>
      </c>
      <c r="BJ274" s="19" t="s">
        <v>76</v>
      </c>
      <c r="BK274" s="189">
        <f>ROUND(I274*H274,2)</f>
        <v>0</v>
      </c>
      <c r="BL274" s="19" t="s">
        <v>124</v>
      </c>
      <c r="BM274" s="188" t="s">
        <v>386</v>
      </c>
    </row>
    <row r="275" spans="1:65" s="2" customFormat="1" ht="11.25">
      <c r="A275" s="36"/>
      <c r="B275" s="37"/>
      <c r="C275" s="38"/>
      <c r="D275" s="190" t="s">
        <v>126</v>
      </c>
      <c r="E275" s="38"/>
      <c r="F275" s="191" t="s">
        <v>387</v>
      </c>
      <c r="G275" s="38"/>
      <c r="H275" s="38"/>
      <c r="I275" s="192"/>
      <c r="J275" s="38"/>
      <c r="K275" s="38"/>
      <c r="L275" s="41"/>
      <c r="M275" s="193"/>
      <c r="N275" s="194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126</v>
      </c>
      <c r="AU275" s="19" t="s">
        <v>80</v>
      </c>
    </row>
    <row r="276" spans="1:65" s="2" customFormat="1" ht="11.25">
      <c r="A276" s="36"/>
      <c r="B276" s="37"/>
      <c r="C276" s="38"/>
      <c r="D276" s="195" t="s">
        <v>128</v>
      </c>
      <c r="E276" s="38"/>
      <c r="F276" s="196" t="s">
        <v>388</v>
      </c>
      <c r="G276" s="38"/>
      <c r="H276" s="38"/>
      <c r="I276" s="192"/>
      <c r="J276" s="38"/>
      <c r="K276" s="38"/>
      <c r="L276" s="41"/>
      <c r="M276" s="193"/>
      <c r="N276" s="19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128</v>
      </c>
      <c r="AU276" s="19" t="s">
        <v>80</v>
      </c>
    </row>
    <row r="277" spans="1:65" s="2" customFormat="1" ht="16.5" customHeight="1">
      <c r="A277" s="36"/>
      <c r="B277" s="37"/>
      <c r="C277" s="176" t="s">
        <v>389</v>
      </c>
      <c r="D277" s="176" t="s">
        <v>120</v>
      </c>
      <c r="E277" s="177" t="s">
        <v>390</v>
      </c>
      <c r="F277" s="178" t="s">
        <v>391</v>
      </c>
      <c r="G277" s="179" t="s">
        <v>123</v>
      </c>
      <c r="H277" s="180">
        <v>24</v>
      </c>
      <c r="I277" s="181"/>
      <c r="J277" s="182">
        <f>ROUND(I277*H277,2)</f>
        <v>0</v>
      </c>
      <c r="K277" s="183"/>
      <c r="L277" s="41"/>
      <c r="M277" s="184" t="s">
        <v>19</v>
      </c>
      <c r="N277" s="185" t="s">
        <v>42</v>
      </c>
      <c r="O277" s="66"/>
      <c r="P277" s="186">
        <f>O277*H277</f>
        <v>0</v>
      </c>
      <c r="Q277" s="186">
        <v>2.5999999999999999E-3</v>
      </c>
      <c r="R277" s="186">
        <f>Q277*H277</f>
        <v>6.2399999999999997E-2</v>
      </c>
      <c r="S277" s="186">
        <v>0</v>
      </c>
      <c r="T277" s="187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8" t="s">
        <v>124</v>
      </c>
      <c r="AT277" s="188" t="s">
        <v>120</v>
      </c>
      <c r="AU277" s="188" t="s">
        <v>80</v>
      </c>
      <c r="AY277" s="19" t="s">
        <v>118</v>
      </c>
      <c r="BE277" s="189">
        <f>IF(N277="základní",J277,0)</f>
        <v>0</v>
      </c>
      <c r="BF277" s="189">
        <f>IF(N277="snížená",J277,0)</f>
        <v>0</v>
      </c>
      <c r="BG277" s="189">
        <f>IF(N277="zákl. přenesená",J277,0)</f>
        <v>0</v>
      </c>
      <c r="BH277" s="189">
        <f>IF(N277="sníž. přenesená",J277,0)</f>
        <v>0</v>
      </c>
      <c r="BI277" s="189">
        <f>IF(N277="nulová",J277,0)</f>
        <v>0</v>
      </c>
      <c r="BJ277" s="19" t="s">
        <v>76</v>
      </c>
      <c r="BK277" s="189">
        <f>ROUND(I277*H277,2)</f>
        <v>0</v>
      </c>
      <c r="BL277" s="19" t="s">
        <v>124</v>
      </c>
      <c r="BM277" s="188" t="s">
        <v>392</v>
      </c>
    </row>
    <row r="278" spans="1:65" s="2" customFormat="1" ht="11.25">
      <c r="A278" s="36"/>
      <c r="B278" s="37"/>
      <c r="C278" s="38"/>
      <c r="D278" s="190" t="s">
        <v>126</v>
      </c>
      <c r="E278" s="38"/>
      <c r="F278" s="191" t="s">
        <v>393</v>
      </c>
      <c r="G278" s="38"/>
      <c r="H278" s="38"/>
      <c r="I278" s="192"/>
      <c r="J278" s="38"/>
      <c r="K278" s="38"/>
      <c r="L278" s="41"/>
      <c r="M278" s="193"/>
      <c r="N278" s="194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126</v>
      </c>
      <c r="AU278" s="19" t="s">
        <v>80</v>
      </c>
    </row>
    <row r="279" spans="1:65" s="2" customFormat="1" ht="11.25">
      <c r="A279" s="36"/>
      <c r="B279" s="37"/>
      <c r="C279" s="38"/>
      <c r="D279" s="195" t="s">
        <v>128</v>
      </c>
      <c r="E279" s="38"/>
      <c r="F279" s="196" t="s">
        <v>394</v>
      </c>
      <c r="G279" s="38"/>
      <c r="H279" s="38"/>
      <c r="I279" s="192"/>
      <c r="J279" s="38"/>
      <c r="K279" s="38"/>
      <c r="L279" s="41"/>
      <c r="M279" s="193"/>
      <c r="N279" s="194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128</v>
      </c>
      <c r="AU279" s="19" t="s">
        <v>80</v>
      </c>
    </row>
    <row r="280" spans="1:65" s="2" customFormat="1" ht="16.5" customHeight="1">
      <c r="A280" s="36"/>
      <c r="B280" s="37"/>
      <c r="C280" s="176" t="s">
        <v>395</v>
      </c>
      <c r="D280" s="176" t="s">
        <v>120</v>
      </c>
      <c r="E280" s="177" t="s">
        <v>396</v>
      </c>
      <c r="F280" s="178" t="s">
        <v>397</v>
      </c>
      <c r="G280" s="179" t="s">
        <v>184</v>
      </c>
      <c r="H280" s="180">
        <v>2464</v>
      </c>
      <c r="I280" s="181"/>
      <c r="J280" s="182">
        <f>ROUND(I280*H280,2)</f>
        <v>0</v>
      </c>
      <c r="K280" s="183"/>
      <c r="L280" s="41"/>
      <c r="M280" s="184" t="s">
        <v>19</v>
      </c>
      <c r="N280" s="185" t="s">
        <v>42</v>
      </c>
      <c r="O280" s="66"/>
      <c r="P280" s="186">
        <f>O280*H280</f>
        <v>0</v>
      </c>
      <c r="Q280" s="186">
        <v>4.8799999999999999E-6</v>
      </c>
      <c r="R280" s="186">
        <f>Q280*H280</f>
        <v>1.202432E-2</v>
      </c>
      <c r="S280" s="186">
        <v>0</v>
      </c>
      <c r="T280" s="187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8" t="s">
        <v>124</v>
      </c>
      <c r="AT280" s="188" t="s">
        <v>120</v>
      </c>
      <c r="AU280" s="188" t="s">
        <v>80</v>
      </c>
      <c r="AY280" s="19" t="s">
        <v>118</v>
      </c>
      <c r="BE280" s="189">
        <f>IF(N280="základní",J280,0)</f>
        <v>0</v>
      </c>
      <c r="BF280" s="189">
        <f>IF(N280="snížená",J280,0)</f>
        <v>0</v>
      </c>
      <c r="BG280" s="189">
        <f>IF(N280="zákl. přenesená",J280,0)</f>
        <v>0</v>
      </c>
      <c r="BH280" s="189">
        <f>IF(N280="sníž. přenesená",J280,0)</f>
        <v>0</v>
      </c>
      <c r="BI280" s="189">
        <f>IF(N280="nulová",J280,0)</f>
        <v>0</v>
      </c>
      <c r="BJ280" s="19" t="s">
        <v>76</v>
      </c>
      <c r="BK280" s="189">
        <f>ROUND(I280*H280,2)</f>
        <v>0</v>
      </c>
      <c r="BL280" s="19" t="s">
        <v>124</v>
      </c>
      <c r="BM280" s="188" t="s">
        <v>398</v>
      </c>
    </row>
    <row r="281" spans="1:65" s="2" customFormat="1" ht="11.25">
      <c r="A281" s="36"/>
      <c r="B281" s="37"/>
      <c r="C281" s="38"/>
      <c r="D281" s="190" t="s">
        <v>126</v>
      </c>
      <c r="E281" s="38"/>
      <c r="F281" s="191" t="s">
        <v>399</v>
      </c>
      <c r="G281" s="38"/>
      <c r="H281" s="38"/>
      <c r="I281" s="192"/>
      <c r="J281" s="38"/>
      <c r="K281" s="38"/>
      <c r="L281" s="41"/>
      <c r="M281" s="193"/>
      <c r="N281" s="194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126</v>
      </c>
      <c r="AU281" s="19" t="s">
        <v>80</v>
      </c>
    </row>
    <row r="282" spans="1:65" s="2" customFormat="1" ht="11.25">
      <c r="A282" s="36"/>
      <c r="B282" s="37"/>
      <c r="C282" s="38"/>
      <c r="D282" s="195" t="s">
        <v>128</v>
      </c>
      <c r="E282" s="38"/>
      <c r="F282" s="196" t="s">
        <v>400</v>
      </c>
      <c r="G282" s="38"/>
      <c r="H282" s="38"/>
      <c r="I282" s="192"/>
      <c r="J282" s="38"/>
      <c r="K282" s="38"/>
      <c r="L282" s="41"/>
      <c r="M282" s="193"/>
      <c r="N282" s="194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128</v>
      </c>
      <c r="AU282" s="19" t="s">
        <v>80</v>
      </c>
    </row>
    <row r="283" spans="1:65" s="14" customFormat="1" ht="11.25">
      <c r="B283" s="208"/>
      <c r="C283" s="209"/>
      <c r="D283" s="190" t="s">
        <v>132</v>
      </c>
      <c r="E283" s="210" t="s">
        <v>19</v>
      </c>
      <c r="F283" s="211" t="s">
        <v>401</v>
      </c>
      <c r="G283" s="209"/>
      <c r="H283" s="212">
        <v>2464</v>
      </c>
      <c r="I283" s="213"/>
      <c r="J283" s="209"/>
      <c r="K283" s="209"/>
      <c r="L283" s="214"/>
      <c r="M283" s="215"/>
      <c r="N283" s="216"/>
      <c r="O283" s="216"/>
      <c r="P283" s="216"/>
      <c r="Q283" s="216"/>
      <c r="R283" s="216"/>
      <c r="S283" s="216"/>
      <c r="T283" s="217"/>
      <c r="AT283" s="218" t="s">
        <v>132</v>
      </c>
      <c r="AU283" s="218" t="s">
        <v>80</v>
      </c>
      <c r="AV283" s="14" t="s">
        <v>80</v>
      </c>
      <c r="AW283" s="14" t="s">
        <v>32</v>
      </c>
      <c r="AX283" s="14" t="s">
        <v>76</v>
      </c>
      <c r="AY283" s="218" t="s">
        <v>118</v>
      </c>
    </row>
    <row r="284" spans="1:65" s="2" customFormat="1" ht="16.5" customHeight="1">
      <c r="A284" s="36"/>
      <c r="B284" s="37"/>
      <c r="C284" s="176" t="s">
        <v>402</v>
      </c>
      <c r="D284" s="176" t="s">
        <v>120</v>
      </c>
      <c r="E284" s="177" t="s">
        <v>403</v>
      </c>
      <c r="F284" s="178" t="s">
        <v>404</v>
      </c>
      <c r="G284" s="179" t="s">
        <v>123</v>
      </c>
      <c r="H284" s="180">
        <v>24</v>
      </c>
      <c r="I284" s="181"/>
      <c r="J284" s="182">
        <f>ROUND(I284*H284,2)</f>
        <v>0</v>
      </c>
      <c r="K284" s="183"/>
      <c r="L284" s="41"/>
      <c r="M284" s="184" t="s">
        <v>19</v>
      </c>
      <c r="N284" s="185" t="s">
        <v>42</v>
      </c>
      <c r="O284" s="66"/>
      <c r="P284" s="186">
        <f>O284*H284</f>
        <v>0</v>
      </c>
      <c r="Q284" s="186">
        <v>1.22E-5</v>
      </c>
      <c r="R284" s="186">
        <f>Q284*H284</f>
        <v>2.9280000000000002E-4</v>
      </c>
      <c r="S284" s="186">
        <v>0</v>
      </c>
      <c r="T284" s="187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8" t="s">
        <v>124</v>
      </c>
      <c r="AT284" s="188" t="s">
        <v>120</v>
      </c>
      <c r="AU284" s="188" t="s">
        <v>80</v>
      </c>
      <c r="AY284" s="19" t="s">
        <v>118</v>
      </c>
      <c r="BE284" s="189">
        <f>IF(N284="základní",J284,0)</f>
        <v>0</v>
      </c>
      <c r="BF284" s="189">
        <f>IF(N284="snížená",J284,0)</f>
        <v>0</v>
      </c>
      <c r="BG284" s="189">
        <f>IF(N284="zákl. přenesená",J284,0)</f>
        <v>0</v>
      </c>
      <c r="BH284" s="189">
        <f>IF(N284="sníž. přenesená",J284,0)</f>
        <v>0</v>
      </c>
      <c r="BI284" s="189">
        <f>IF(N284="nulová",J284,0)</f>
        <v>0</v>
      </c>
      <c r="BJ284" s="19" t="s">
        <v>76</v>
      </c>
      <c r="BK284" s="189">
        <f>ROUND(I284*H284,2)</f>
        <v>0</v>
      </c>
      <c r="BL284" s="19" t="s">
        <v>124</v>
      </c>
      <c r="BM284" s="188" t="s">
        <v>405</v>
      </c>
    </row>
    <row r="285" spans="1:65" s="2" customFormat="1" ht="11.25">
      <c r="A285" s="36"/>
      <c r="B285" s="37"/>
      <c r="C285" s="38"/>
      <c r="D285" s="190" t="s">
        <v>126</v>
      </c>
      <c r="E285" s="38"/>
      <c r="F285" s="191" t="s">
        <v>406</v>
      </c>
      <c r="G285" s="38"/>
      <c r="H285" s="38"/>
      <c r="I285" s="192"/>
      <c r="J285" s="38"/>
      <c r="K285" s="38"/>
      <c r="L285" s="41"/>
      <c r="M285" s="193"/>
      <c r="N285" s="194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126</v>
      </c>
      <c r="AU285" s="19" t="s">
        <v>80</v>
      </c>
    </row>
    <row r="286" spans="1:65" s="2" customFormat="1" ht="11.25">
      <c r="A286" s="36"/>
      <c r="B286" s="37"/>
      <c r="C286" s="38"/>
      <c r="D286" s="195" t="s">
        <v>128</v>
      </c>
      <c r="E286" s="38"/>
      <c r="F286" s="196" t="s">
        <v>407</v>
      </c>
      <c r="G286" s="38"/>
      <c r="H286" s="38"/>
      <c r="I286" s="192"/>
      <c r="J286" s="38"/>
      <c r="K286" s="38"/>
      <c r="L286" s="41"/>
      <c r="M286" s="193"/>
      <c r="N286" s="194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128</v>
      </c>
      <c r="AU286" s="19" t="s">
        <v>80</v>
      </c>
    </row>
    <row r="287" spans="1:65" s="2" customFormat="1" ht="16.5" customHeight="1">
      <c r="A287" s="36"/>
      <c r="B287" s="37"/>
      <c r="C287" s="176" t="s">
        <v>408</v>
      </c>
      <c r="D287" s="176" t="s">
        <v>120</v>
      </c>
      <c r="E287" s="177" t="s">
        <v>409</v>
      </c>
      <c r="F287" s="178" t="s">
        <v>410</v>
      </c>
      <c r="G287" s="179" t="s">
        <v>184</v>
      </c>
      <c r="H287" s="180">
        <v>772</v>
      </c>
      <c r="I287" s="181"/>
      <c r="J287" s="182">
        <f>ROUND(I287*H287,2)</f>
        <v>0</v>
      </c>
      <c r="K287" s="183"/>
      <c r="L287" s="41"/>
      <c r="M287" s="184" t="s">
        <v>19</v>
      </c>
      <c r="N287" s="185" t="s">
        <v>42</v>
      </c>
      <c r="O287" s="66"/>
      <c r="P287" s="186">
        <f>O287*H287</f>
        <v>0</v>
      </c>
      <c r="Q287" s="186">
        <v>8.9775999999999995E-2</v>
      </c>
      <c r="R287" s="186">
        <f>Q287*H287</f>
        <v>69.307071999999991</v>
      </c>
      <c r="S287" s="186">
        <v>0</v>
      </c>
      <c r="T287" s="18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8" t="s">
        <v>124</v>
      </c>
      <c r="AT287" s="188" t="s">
        <v>120</v>
      </c>
      <c r="AU287" s="188" t="s">
        <v>80</v>
      </c>
      <c r="AY287" s="19" t="s">
        <v>118</v>
      </c>
      <c r="BE287" s="189">
        <f>IF(N287="základní",J287,0)</f>
        <v>0</v>
      </c>
      <c r="BF287" s="189">
        <f>IF(N287="snížená",J287,0)</f>
        <v>0</v>
      </c>
      <c r="BG287" s="189">
        <f>IF(N287="zákl. přenesená",J287,0)</f>
        <v>0</v>
      </c>
      <c r="BH287" s="189">
        <f>IF(N287="sníž. přenesená",J287,0)</f>
        <v>0</v>
      </c>
      <c r="BI287" s="189">
        <f>IF(N287="nulová",J287,0)</f>
        <v>0</v>
      </c>
      <c r="BJ287" s="19" t="s">
        <v>76</v>
      </c>
      <c r="BK287" s="189">
        <f>ROUND(I287*H287,2)</f>
        <v>0</v>
      </c>
      <c r="BL287" s="19" t="s">
        <v>124</v>
      </c>
      <c r="BM287" s="188" t="s">
        <v>411</v>
      </c>
    </row>
    <row r="288" spans="1:65" s="2" customFormat="1" ht="19.5">
      <c r="A288" s="36"/>
      <c r="B288" s="37"/>
      <c r="C288" s="38"/>
      <c r="D288" s="190" t="s">
        <v>126</v>
      </c>
      <c r="E288" s="38"/>
      <c r="F288" s="191" t="s">
        <v>412</v>
      </c>
      <c r="G288" s="38"/>
      <c r="H288" s="38"/>
      <c r="I288" s="192"/>
      <c r="J288" s="38"/>
      <c r="K288" s="38"/>
      <c r="L288" s="41"/>
      <c r="M288" s="193"/>
      <c r="N288" s="19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126</v>
      </c>
      <c r="AU288" s="19" t="s">
        <v>80</v>
      </c>
    </row>
    <row r="289" spans="1:65" s="2" customFormat="1" ht="11.25">
      <c r="A289" s="36"/>
      <c r="B289" s="37"/>
      <c r="C289" s="38"/>
      <c r="D289" s="195" t="s">
        <v>128</v>
      </c>
      <c r="E289" s="38"/>
      <c r="F289" s="196" t="s">
        <v>413</v>
      </c>
      <c r="G289" s="38"/>
      <c r="H289" s="38"/>
      <c r="I289" s="192"/>
      <c r="J289" s="38"/>
      <c r="K289" s="38"/>
      <c r="L289" s="41"/>
      <c r="M289" s="193"/>
      <c r="N289" s="194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128</v>
      </c>
      <c r="AU289" s="19" t="s">
        <v>80</v>
      </c>
    </row>
    <row r="290" spans="1:65" s="2" customFormat="1" ht="19.5">
      <c r="A290" s="36"/>
      <c r="B290" s="37"/>
      <c r="C290" s="38"/>
      <c r="D290" s="190" t="s">
        <v>130</v>
      </c>
      <c r="E290" s="38"/>
      <c r="F290" s="197" t="s">
        <v>414</v>
      </c>
      <c r="G290" s="38"/>
      <c r="H290" s="38"/>
      <c r="I290" s="192"/>
      <c r="J290" s="38"/>
      <c r="K290" s="38"/>
      <c r="L290" s="41"/>
      <c r="M290" s="193"/>
      <c r="N290" s="194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130</v>
      </c>
      <c r="AU290" s="19" t="s">
        <v>80</v>
      </c>
    </row>
    <row r="291" spans="1:65" s="13" customFormat="1" ht="11.25">
      <c r="B291" s="198"/>
      <c r="C291" s="199"/>
      <c r="D291" s="190" t="s">
        <v>132</v>
      </c>
      <c r="E291" s="200" t="s">
        <v>19</v>
      </c>
      <c r="F291" s="201" t="s">
        <v>415</v>
      </c>
      <c r="G291" s="199"/>
      <c r="H291" s="200" t="s">
        <v>19</v>
      </c>
      <c r="I291" s="202"/>
      <c r="J291" s="199"/>
      <c r="K291" s="199"/>
      <c r="L291" s="203"/>
      <c r="M291" s="204"/>
      <c r="N291" s="205"/>
      <c r="O291" s="205"/>
      <c r="P291" s="205"/>
      <c r="Q291" s="205"/>
      <c r="R291" s="205"/>
      <c r="S291" s="205"/>
      <c r="T291" s="206"/>
      <c r="AT291" s="207" t="s">
        <v>132</v>
      </c>
      <c r="AU291" s="207" t="s">
        <v>80</v>
      </c>
      <c r="AV291" s="13" t="s">
        <v>76</v>
      </c>
      <c r="AW291" s="13" t="s">
        <v>32</v>
      </c>
      <c r="AX291" s="13" t="s">
        <v>71</v>
      </c>
      <c r="AY291" s="207" t="s">
        <v>118</v>
      </c>
    </row>
    <row r="292" spans="1:65" s="14" customFormat="1" ht="11.25">
      <c r="B292" s="208"/>
      <c r="C292" s="209"/>
      <c r="D292" s="190" t="s">
        <v>132</v>
      </c>
      <c r="E292" s="210" t="s">
        <v>19</v>
      </c>
      <c r="F292" s="211" t="s">
        <v>416</v>
      </c>
      <c r="G292" s="209"/>
      <c r="H292" s="212">
        <v>50</v>
      </c>
      <c r="I292" s="213"/>
      <c r="J292" s="209"/>
      <c r="K292" s="209"/>
      <c r="L292" s="214"/>
      <c r="M292" s="215"/>
      <c r="N292" s="216"/>
      <c r="O292" s="216"/>
      <c r="P292" s="216"/>
      <c r="Q292" s="216"/>
      <c r="R292" s="216"/>
      <c r="S292" s="216"/>
      <c r="T292" s="217"/>
      <c r="AT292" s="218" t="s">
        <v>132</v>
      </c>
      <c r="AU292" s="218" t="s">
        <v>80</v>
      </c>
      <c r="AV292" s="14" t="s">
        <v>80</v>
      </c>
      <c r="AW292" s="14" t="s">
        <v>32</v>
      </c>
      <c r="AX292" s="14" t="s">
        <v>71</v>
      </c>
      <c r="AY292" s="218" t="s">
        <v>118</v>
      </c>
    </row>
    <row r="293" spans="1:65" s="13" customFormat="1" ht="11.25">
      <c r="B293" s="198"/>
      <c r="C293" s="199"/>
      <c r="D293" s="190" t="s">
        <v>132</v>
      </c>
      <c r="E293" s="200" t="s">
        <v>19</v>
      </c>
      <c r="F293" s="201" t="s">
        <v>417</v>
      </c>
      <c r="G293" s="199"/>
      <c r="H293" s="200" t="s">
        <v>19</v>
      </c>
      <c r="I293" s="202"/>
      <c r="J293" s="199"/>
      <c r="K293" s="199"/>
      <c r="L293" s="203"/>
      <c r="M293" s="204"/>
      <c r="N293" s="205"/>
      <c r="O293" s="205"/>
      <c r="P293" s="205"/>
      <c r="Q293" s="205"/>
      <c r="R293" s="205"/>
      <c r="S293" s="205"/>
      <c r="T293" s="206"/>
      <c r="AT293" s="207" t="s">
        <v>132</v>
      </c>
      <c r="AU293" s="207" t="s">
        <v>80</v>
      </c>
      <c r="AV293" s="13" t="s">
        <v>76</v>
      </c>
      <c r="AW293" s="13" t="s">
        <v>32</v>
      </c>
      <c r="AX293" s="13" t="s">
        <v>71</v>
      </c>
      <c r="AY293" s="207" t="s">
        <v>118</v>
      </c>
    </row>
    <row r="294" spans="1:65" s="14" customFormat="1" ht="11.25">
      <c r="B294" s="208"/>
      <c r="C294" s="209"/>
      <c r="D294" s="190" t="s">
        <v>132</v>
      </c>
      <c r="E294" s="210" t="s">
        <v>19</v>
      </c>
      <c r="F294" s="211" t="s">
        <v>189</v>
      </c>
      <c r="G294" s="209"/>
      <c r="H294" s="212">
        <v>722</v>
      </c>
      <c r="I294" s="213"/>
      <c r="J294" s="209"/>
      <c r="K294" s="209"/>
      <c r="L294" s="214"/>
      <c r="M294" s="215"/>
      <c r="N294" s="216"/>
      <c r="O294" s="216"/>
      <c r="P294" s="216"/>
      <c r="Q294" s="216"/>
      <c r="R294" s="216"/>
      <c r="S294" s="216"/>
      <c r="T294" s="217"/>
      <c r="AT294" s="218" t="s">
        <v>132</v>
      </c>
      <c r="AU294" s="218" t="s">
        <v>80</v>
      </c>
      <c r="AV294" s="14" t="s">
        <v>80</v>
      </c>
      <c r="AW294" s="14" t="s">
        <v>32</v>
      </c>
      <c r="AX294" s="14" t="s">
        <v>71</v>
      </c>
      <c r="AY294" s="218" t="s">
        <v>118</v>
      </c>
    </row>
    <row r="295" spans="1:65" s="15" customFormat="1" ht="11.25">
      <c r="B295" s="219"/>
      <c r="C295" s="220"/>
      <c r="D295" s="190" t="s">
        <v>132</v>
      </c>
      <c r="E295" s="221" t="s">
        <v>19</v>
      </c>
      <c r="F295" s="222" t="s">
        <v>167</v>
      </c>
      <c r="G295" s="220"/>
      <c r="H295" s="223">
        <v>772</v>
      </c>
      <c r="I295" s="224"/>
      <c r="J295" s="220"/>
      <c r="K295" s="220"/>
      <c r="L295" s="225"/>
      <c r="M295" s="226"/>
      <c r="N295" s="227"/>
      <c r="O295" s="227"/>
      <c r="P295" s="227"/>
      <c r="Q295" s="227"/>
      <c r="R295" s="227"/>
      <c r="S295" s="227"/>
      <c r="T295" s="228"/>
      <c r="AT295" s="229" t="s">
        <v>132</v>
      </c>
      <c r="AU295" s="229" t="s">
        <v>80</v>
      </c>
      <c r="AV295" s="15" t="s">
        <v>124</v>
      </c>
      <c r="AW295" s="15" t="s">
        <v>32</v>
      </c>
      <c r="AX295" s="15" t="s">
        <v>76</v>
      </c>
      <c r="AY295" s="229" t="s">
        <v>118</v>
      </c>
    </row>
    <row r="296" spans="1:65" s="2" customFormat="1" ht="16.5" customHeight="1">
      <c r="A296" s="36"/>
      <c r="B296" s="37"/>
      <c r="C296" s="230" t="s">
        <v>418</v>
      </c>
      <c r="D296" s="230" t="s">
        <v>207</v>
      </c>
      <c r="E296" s="231" t="s">
        <v>419</v>
      </c>
      <c r="F296" s="232" t="s">
        <v>420</v>
      </c>
      <c r="G296" s="233" t="s">
        <v>123</v>
      </c>
      <c r="H296" s="234">
        <v>72.2</v>
      </c>
      <c r="I296" s="235"/>
      <c r="J296" s="236">
        <f>ROUND(I296*H296,2)</f>
        <v>0</v>
      </c>
      <c r="K296" s="237"/>
      <c r="L296" s="238"/>
      <c r="M296" s="239" t="s">
        <v>19</v>
      </c>
      <c r="N296" s="240" t="s">
        <v>42</v>
      </c>
      <c r="O296" s="66"/>
      <c r="P296" s="186">
        <f>O296*H296</f>
        <v>0</v>
      </c>
      <c r="Q296" s="186">
        <v>0.17599999999999999</v>
      </c>
      <c r="R296" s="186">
        <f>Q296*H296</f>
        <v>12.7072</v>
      </c>
      <c r="S296" s="186">
        <v>0</v>
      </c>
      <c r="T296" s="187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8" t="s">
        <v>181</v>
      </c>
      <c r="AT296" s="188" t="s">
        <v>207</v>
      </c>
      <c r="AU296" s="188" t="s">
        <v>80</v>
      </c>
      <c r="AY296" s="19" t="s">
        <v>118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9" t="s">
        <v>76</v>
      </c>
      <c r="BK296" s="189">
        <f>ROUND(I296*H296,2)</f>
        <v>0</v>
      </c>
      <c r="BL296" s="19" t="s">
        <v>124</v>
      </c>
      <c r="BM296" s="188" t="s">
        <v>421</v>
      </c>
    </row>
    <row r="297" spans="1:65" s="2" customFormat="1" ht="11.25">
      <c r="A297" s="36"/>
      <c r="B297" s="37"/>
      <c r="C297" s="38"/>
      <c r="D297" s="190" t="s">
        <v>126</v>
      </c>
      <c r="E297" s="38"/>
      <c r="F297" s="191" t="s">
        <v>420</v>
      </c>
      <c r="G297" s="38"/>
      <c r="H297" s="38"/>
      <c r="I297" s="192"/>
      <c r="J297" s="38"/>
      <c r="K297" s="38"/>
      <c r="L297" s="41"/>
      <c r="M297" s="193"/>
      <c r="N297" s="194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126</v>
      </c>
      <c r="AU297" s="19" t="s">
        <v>80</v>
      </c>
    </row>
    <row r="298" spans="1:65" s="14" customFormat="1" ht="11.25">
      <c r="B298" s="208"/>
      <c r="C298" s="209"/>
      <c r="D298" s="190" t="s">
        <v>132</v>
      </c>
      <c r="E298" s="210" t="s">
        <v>19</v>
      </c>
      <c r="F298" s="211" t="s">
        <v>422</v>
      </c>
      <c r="G298" s="209"/>
      <c r="H298" s="212">
        <v>72.2</v>
      </c>
      <c r="I298" s="213"/>
      <c r="J298" s="209"/>
      <c r="K298" s="209"/>
      <c r="L298" s="214"/>
      <c r="M298" s="215"/>
      <c r="N298" s="216"/>
      <c r="O298" s="216"/>
      <c r="P298" s="216"/>
      <c r="Q298" s="216"/>
      <c r="R298" s="216"/>
      <c r="S298" s="216"/>
      <c r="T298" s="217"/>
      <c r="AT298" s="218" t="s">
        <v>132</v>
      </c>
      <c r="AU298" s="218" t="s">
        <v>80</v>
      </c>
      <c r="AV298" s="14" t="s">
        <v>80</v>
      </c>
      <c r="AW298" s="14" t="s">
        <v>32</v>
      </c>
      <c r="AX298" s="14" t="s">
        <v>76</v>
      </c>
      <c r="AY298" s="218" t="s">
        <v>118</v>
      </c>
    </row>
    <row r="299" spans="1:65" s="2" customFormat="1" ht="16.5" customHeight="1">
      <c r="A299" s="36"/>
      <c r="B299" s="37"/>
      <c r="C299" s="176" t="s">
        <v>423</v>
      </c>
      <c r="D299" s="176" t="s">
        <v>120</v>
      </c>
      <c r="E299" s="177" t="s">
        <v>424</v>
      </c>
      <c r="F299" s="178" t="s">
        <v>425</v>
      </c>
      <c r="G299" s="179" t="s">
        <v>184</v>
      </c>
      <c r="H299" s="180">
        <v>793</v>
      </c>
      <c r="I299" s="181"/>
      <c r="J299" s="182">
        <f>ROUND(I299*H299,2)</f>
        <v>0</v>
      </c>
      <c r="K299" s="183"/>
      <c r="L299" s="41"/>
      <c r="M299" s="184" t="s">
        <v>19</v>
      </c>
      <c r="N299" s="185" t="s">
        <v>42</v>
      </c>
      <c r="O299" s="66"/>
      <c r="P299" s="186">
        <f>O299*H299</f>
        <v>0</v>
      </c>
      <c r="Q299" s="186">
        <v>0.16850000000000001</v>
      </c>
      <c r="R299" s="186">
        <f>Q299*H299</f>
        <v>133.62050000000002</v>
      </c>
      <c r="S299" s="186">
        <v>0</v>
      </c>
      <c r="T299" s="187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8" t="s">
        <v>124</v>
      </c>
      <c r="AT299" s="188" t="s">
        <v>120</v>
      </c>
      <c r="AU299" s="188" t="s">
        <v>80</v>
      </c>
      <c r="AY299" s="19" t="s">
        <v>118</v>
      </c>
      <c r="BE299" s="189">
        <f>IF(N299="základní",J299,0)</f>
        <v>0</v>
      </c>
      <c r="BF299" s="189">
        <f>IF(N299="snížená",J299,0)</f>
        <v>0</v>
      </c>
      <c r="BG299" s="189">
        <f>IF(N299="zákl. přenesená",J299,0)</f>
        <v>0</v>
      </c>
      <c r="BH299" s="189">
        <f>IF(N299="sníž. přenesená",J299,0)</f>
        <v>0</v>
      </c>
      <c r="BI299" s="189">
        <f>IF(N299="nulová",J299,0)</f>
        <v>0</v>
      </c>
      <c r="BJ299" s="19" t="s">
        <v>76</v>
      </c>
      <c r="BK299" s="189">
        <f>ROUND(I299*H299,2)</f>
        <v>0</v>
      </c>
      <c r="BL299" s="19" t="s">
        <v>124</v>
      </c>
      <c r="BM299" s="188" t="s">
        <v>426</v>
      </c>
    </row>
    <row r="300" spans="1:65" s="2" customFormat="1" ht="19.5">
      <c r="A300" s="36"/>
      <c r="B300" s="37"/>
      <c r="C300" s="38"/>
      <c r="D300" s="190" t="s">
        <v>126</v>
      </c>
      <c r="E300" s="38"/>
      <c r="F300" s="191" t="s">
        <v>427</v>
      </c>
      <c r="G300" s="38"/>
      <c r="H300" s="38"/>
      <c r="I300" s="192"/>
      <c r="J300" s="38"/>
      <c r="K300" s="38"/>
      <c r="L300" s="41"/>
      <c r="M300" s="193"/>
      <c r="N300" s="194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126</v>
      </c>
      <c r="AU300" s="19" t="s">
        <v>80</v>
      </c>
    </row>
    <row r="301" spans="1:65" s="2" customFormat="1" ht="11.25">
      <c r="A301" s="36"/>
      <c r="B301" s="37"/>
      <c r="C301" s="38"/>
      <c r="D301" s="195" t="s">
        <v>128</v>
      </c>
      <c r="E301" s="38"/>
      <c r="F301" s="196" t="s">
        <v>428</v>
      </c>
      <c r="G301" s="38"/>
      <c r="H301" s="38"/>
      <c r="I301" s="192"/>
      <c r="J301" s="38"/>
      <c r="K301" s="38"/>
      <c r="L301" s="41"/>
      <c r="M301" s="193"/>
      <c r="N301" s="194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128</v>
      </c>
      <c r="AU301" s="19" t="s">
        <v>80</v>
      </c>
    </row>
    <row r="302" spans="1:65" s="13" customFormat="1" ht="11.25">
      <c r="B302" s="198"/>
      <c r="C302" s="199"/>
      <c r="D302" s="190" t="s">
        <v>132</v>
      </c>
      <c r="E302" s="200" t="s">
        <v>19</v>
      </c>
      <c r="F302" s="201" t="s">
        <v>188</v>
      </c>
      <c r="G302" s="199"/>
      <c r="H302" s="200" t="s">
        <v>19</v>
      </c>
      <c r="I302" s="202"/>
      <c r="J302" s="199"/>
      <c r="K302" s="199"/>
      <c r="L302" s="203"/>
      <c r="M302" s="204"/>
      <c r="N302" s="205"/>
      <c r="O302" s="205"/>
      <c r="P302" s="205"/>
      <c r="Q302" s="205"/>
      <c r="R302" s="205"/>
      <c r="S302" s="205"/>
      <c r="T302" s="206"/>
      <c r="AT302" s="207" t="s">
        <v>132</v>
      </c>
      <c r="AU302" s="207" t="s">
        <v>80</v>
      </c>
      <c r="AV302" s="13" t="s">
        <v>76</v>
      </c>
      <c r="AW302" s="13" t="s">
        <v>32</v>
      </c>
      <c r="AX302" s="13" t="s">
        <v>71</v>
      </c>
      <c r="AY302" s="207" t="s">
        <v>118</v>
      </c>
    </row>
    <row r="303" spans="1:65" s="14" customFormat="1" ht="11.25">
      <c r="B303" s="208"/>
      <c r="C303" s="209"/>
      <c r="D303" s="190" t="s">
        <v>132</v>
      </c>
      <c r="E303" s="210" t="s">
        <v>19</v>
      </c>
      <c r="F303" s="211" t="s">
        <v>189</v>
      </c>
      <c r="G303" s="209"/>
      <c r="H303" s="212">
        <v>722</v>
      </c>
      <c r="I303" s="213"/>
      <c r="J303" s="209"/>
      <c r="K303" s="209"/>
      <c r="L303" s="214"/>
      <c r="M303" s="215"/>
      <c r="N303" s="216"/>
      <c r="O303" s="216"/>
      <c r="P303" s="216"/>
      <c r="Q303" s="216"/>
      <c r="R303" s="216"/>
      <c r="S303" s="216"/>
      <c r="T303" s="217"/>
      <c r="AT303" s="218" t="s">
        <v>132</v>
      </c>
      <c r="AU303" s="218" t="s">
        <v>80</v>
      </c>
      <c r="AV303" s="14" t="s">
        <v>80</v>
      </c>
      <c r="AW303" s="14" t="s">
        <v>32</v>
      </c>
      <c r="AX303" s="14" t="s">
        <v>71</v>
      </c>
      <c r="AY303" s="218" t="s">
        <v>118</v>
      </c>
    </row>
    <row r="304" spans="1:65" s="13" customFormat="1" ht="11.25">
      <c r="B304" s="198"/>
      <c r="C304" s="199"/>
      <c r="D304" s="190" t="s">
        <v>132</v>
      </c>
      <c r="E304" s="200" t="s">
        <v>19</v>
      </c>
      <c r="F304" s="201" t="s">
        <v>190</v>
      </c>
      <c r="G304" s="199"/>
      <c r="H304" s="200" t="s">
        <v>19</v>
      </c>
      <c r="I304" s="202"/>
      <c r="J304" s="199"/>
      <c r="K304" s="199"/>
      <c r="L304" s="203"/>
      <c r="M304" s="204"/>
      <c r="N304" s="205"/>
      <c r="O304" s="205"/>
      <c r="P304" s="205"/>
      <c r="Q304" s="205"/>
      <c r="R304" s="205"/>
      <c r="S304" s="205"/>
      <c r="T304" s="206"/>
      <c r="AT304" s="207" t="s">
        <v>132</v>
      </c>
      <c r="AU304" s="207" t="s">
        <v>80</v>
      </c>
      <c r="AV304" s="13" t="s">
        <v>76</v>
      </c>
      <c r="AW304" s="13" t="s">
        <v>32</v>
      </c>
      <c r="AX304" s="13" t="s">
        <v>71</v>
      </c>
      <c r="AY304" s="207" t="s">
        <v>118</v>
      </c>
    </row>
    <row r="305" spans="1:65" s="14" customFormat="1" ht="11.25">
      <c r="B305" s="208"/>
      <c r="C305" s="209"/>
      <c r="D305" s="190" t="s">
        <v>132</v>
      </c>
      <c r="E305" s="210" t="s">
        <v>19</v>
      </c>
      <c r="F305" s="211" t="s">
        <v>191</v>
      </c>
      <c r="G305" s="209"/>
      <c r="H305" s="212">
        <v>71</v>
      </c>
      <c r="I305" s="213"/>
      <c r="J305" s="209"/>
      <c r="K305" s="209"/>
      <c r="L305" s="214"/>
      <c r="M305" s="215"/>
      <c r="N305" s="216"/>
      <c r="O305" s="216"/>
      <c r="P305" s="216"/>
      <c r="Q305" s="216"/>
      <c r="R305" s="216"/>
      <c r="S305" s="216"/>
      <c r="T305" s="217"/>
      <c r="AT305" s="218" t="s">
        <v>132</v>
      </c>
      <c r="AU305" s="218" t="s">
        <v>80</v>
      </c>
      <c r="AV305" s="14" t="s">
        <v>80</v>
      </c>
      <c r="AW305" s="14" t="s">
        <v>32</v>
      </c>
      <c r="AX305" s="14" t="s">
        <v>71</v>
      </c>
      <c r="AY305" s="218" t="s">
        <v>118</v>
      </c>
    </row>
    <row r="306" spans="1:65" s="15" customFormat="1" ht="11.25">
      <c r="B306" s="219"/>
      <c r="C306" s="220"/>
      <c r="D306" s="190" t="s">
        <v>132</v>
      </c>
      <c r="E306" s="221" t="s">
        <v>19</v>
      </c>
      <c r="F306" s="222" t="s">
        <v>167</v>
      </c>
      <c r="G306" s="220"/>
      <c r="H306" s="223">
        <v>793</v>
      </c>
      <c r="I306" s="224"/>
      <c r="J306" s="220"/>
      <c r="K306" s="220"/>
      <c r="L306" s="225"/>
      <c r="M306" s="226"/>
      <c r="N306" s="227"/>
      <c r="O306" s="227"/>
      <c r="P306" s="227"/>
      <c r="Q306" s="227"/>
      <c r="R306" s="227"/>
      <c r="S306" s="227"/>
      <c r="T306" s="228"/>
      <c r="AT306" s="229" t="s">
        <v>132</v>
      </c>
      <c r="AU306" s="229" t="s">
        <v>80</v>
      </c>
      <c r="AV306" s="15" t="s">
        <v>124</v>
      </c>
      <c r="AW306" s="15" t="s">
        <v>32</v>
      </c>
      <c r="AX306" s="15" t="s">
        <v>76</v>
      </c>
      <c r="AY306" s="229" t="s">
        <v>118</v>
      </c>
    </row>
    <row r="307" spans="1:65" s="2" customFormat="1" ht="16.5" customHeight="1">
      <c r="A307" s="36"/>
      <c r="B307" s="37"/>
      <c r="C307" s="230" t="s">
        <v>429</v>
      </c>
      <c r="D307" s="230" t="s">
        <v>207</v>
      </c>
      <c r="E307" s="231" t="s">
        <v>430</v>
      </c>
      <c r="F307" s="232" t="s">
        <v>431</v>
      </c>
      <c r="G307" s="233" t="s">
        <v>184</v>
      </c>
      <c r="H307" s="234">
        <v>542.64</v>
      </c>
      <c r="I307" s="235"/>
      <c r="J307" s="236">
        <f>ROUND(I307*H307,2)</f>
        <v>0</v>
      </c>
      <c r="K307" s="237"/>
      <c r="L307" s="238"/>
      <c r="M307" s="239" t="s">
        <v>19</v>
      </c>
      <c r="N307" s="240" t="s">
        <v>42</v>
      </c>
      <c r="O307" s="66"/>
      <c r="P307" s="186">
        <f>O307*H307</f>
        <v>0</v>
      </c>
      <c r="Q307" s="186">
        <v>0.08</v>
      </c>
      <c r="R307" s="186">
        <f>Q307*H307</f>
        <v>43.411200000000001</v>
      </c>
      <c r="S307" s="186">
        <v>0</v>
      </c>
      <c r="T307" s="187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88" t="s">
        <v>181</v>
      </c>
      <c r="AT307" s="188" t="s">
        <v>207</v>
      </c>
      <c r="AU307" s="188" t="s">
        <v>80</v>
      </c>
      <c r="AY307" s="19" t="s">
        <v>118</v>
      </c>
      <c r="BE307" s="189">
        <f>IF(N307="základní",J307,0)</f>
        <v>0</v>
      </c>
      <c r="BF307" s="189">
        <f>IF(N307="snížená",J307,0)</f>
        <v>0</v>
      </c>
      <c r="BG307" s="189">
        <f>IF(N307="zákl. přenesená",J307,0)</f>
        <v>0</v>
      </c>
      <c r="BH307" s="189">
        <f>IF(N307="sníž. přenesená",J307,0)</f>
        <v>0</v>
      </c>
      <c r="BI307" s="189">
        <f>IF(N307="nulová",J307,0)</f>
        <v>0</v>
      </c>
      <c r="BJ307" s="19" t="s">
        <v>76</v>
      </c>
      <c r="BK307" s="189">
        <f>ROUND(I307*H307,2)</f>
        <v>0</v>
      </c>
      <c r="BL307" s="19" t="s">
        <v>124</v>
      </c>
      <c r="BM307" s="188" t="s">
        <v>432</v>
      </c>
    </row>
    <row r="308" spans="1:65" s="2" customFormat="1" ht="11.25">
      <c r="A308" s="36"/>
      <c r="B308" s="37"/>
      <c r="C308" s="38"/>
      <c r="D308" s="190" t="s">
        <v>126</v>
      </c>
      <c r="E308" s="38"/>
      <c r="F308" s="191" t="s">
        <v>431</v>
      </c>
      <c r="G308" s="38"/>
      <c r="H308" s="38"/>
      <c r="I308" s="192"/>
      <c r="J308" s="38"/>
      <c r="K308" s="38"/>
      <c r="L308" s="41"/>
      <c r="M308" s="193"/>
      <c r="N308" s="194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9" t="s">
        <v>126</v>
      </c>
      <c r="AU308" s="19" t="s">
        <v>80</v>
      </c>
    </row>
    <row r="309" spans="1:65" s="14" customFormat="1" ht="11.25">
      <c r="B309" s="208"/>
      <c r="C309" s="209"/>
      <c r="D309" s="190" t="s">
        <v>132</v>
      </c>
      <c r="E309" s="210" t="s">
        <v>19</v>
      </c>
      <c r="F309" s="211" t="s">
        <v>433</v>
      </c>
      <c r="G309" s="209"/>
      <c r="H309" s="212">
        <v>532</v>
      </c>
      <c r="I309" s="213"/>
      <c r="J309" s="209"/>
      <c r="K309" s="209"/>
      <c r="L309" s="214"/>
      <c r="M309" s="215"/>
      <c r="N309" s="216"/>
      <c r="O309" s="216"/>
      <c r="P309" s="216"/>
      <c r="Q309" s="216"/>
      <c r="R309" s="216"/>
      <c r="S309" s="216"/>
      <c r="T309" s="217"/>
      <c r="AT309" s="218" t="s">
        <v>132</v>
      </c>
      <c r="AU309" s="218" t="s">
        <v>80</v>
      </c>
      <c r="AV309" s="14" t="s">
        <v>80</v>
      </c>
      <c r="AW309" s="14" t="s">
        <v>32</v>
      </c>
      <c r="AX309" s="14" t="s">
        <v>76</v>
      </c>
      <c r="AY309" s="218" t="s">
        <v>118</v>
      </c>
    </row>
    <row r="310" spans="1:65" s="14" customFormat="1" ht="11.25">
      <c r="B310" s="208"/>
      <c r="C310" s="209"/>
      <c r="D310" s="190" t="s">
        <v>132</v>
      </c>
      <c r="E310" s="209"/>
      <c r="F310" s="211" t="s">
        <v>434</v>
      </c>
      <c r="G310" s="209"/>
      <c r="H310" s="212">
        <v>542.64</v>
      </c>
      <c r="I310" s="213"/>
      <c r="J310" s="209"/>
      <c r="K310" s="209"/>
      <c r="L310" s="214"/>
      <c r="M310" s="215"/>
      <c r="N310" s="216"/>
      <c r="O310" s="216"/>
      <c r="P310" s="216"/>
      <c r="Q310" s="216"/>
      <c r="R310" s="216"/>
      <c r="S310" s="216"/>
      <c r="T310" s="217"/>
      <c r="AT310" s="218" t="s">
        <v>132</v>
      </c>
      <c r="AU310" s="218" t="s">
        <v>80</v>
      </c>
      <c r="AV310" s="14" t="s">
        <v>80</v>
      </c>
      <c r="AW310" s="14" t="s">
        <v>4</v>
      </c>
      <c r="AX310" s="14" t="s">
        <v>76</v>
      </c>
      <c r="AY310" s="218" t="s">
        <v>118</v>
      </c>
    </row>
    <row r="311" spans="1:65" s="2" customFormat="1" ht="16.5" customHeight="1">
      <c r="A311" s="36"/>
      <c r="B311" s="37"/>
      <c r="C311" s="230" t="s">
        <v>435</v>
      </c>
      <c r="D311" s="230" t="s">
        <v>207</v>
      </c>
      <c r="E311" s="231" t="s">
        <v>436</v>
      </c>
      <c r="F311" s="232" t="s">
        <v>437</v>
      </c>
      <c r="G311" s="233" t="s">
        <v>184</v>
      </c>
      <c r="H311" s="234">
        <v>146.88</v>
      </c>
      <c r="I311" s="235"/>
      <c r="J311" s="236">
        <f>ROUND(I311*H311,2)</f>
        <v>0</v>
      </c>
      <c r="K311" s="237"/>
      <c r="L311" s="238"/>
      <c r="M311" s="239" t="s">
        <v>19</v>
      </c>
      <c r="N311" s="240" t="s">
        <v>42</v>
      </c>
      <c r="O311" s="66"/>
      <c r="P311" s="186">
        <f>O311*H311</f>
        <v>0</v>
      </c>
      <c r="Q311" s="186">
        <v>4.8300000000000003E-2</v>
      </c>
      <c r="R311" s="186">
        <f>Q311*H311</f>
        <v>7.0943040000000002</v>
      </c>
      <c r="S311" s="186">
        <v>0</v>
      </c>
      <c r="T311" s="187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8" t="s">
        <v>181</v>
      </c>
      <c r="AT311" s="188" t="s">
        <v>207</v>
      </c>
      <c r="AU311" s="188" t="s">
        <v>80</v>
      </c>
      <c r="AY311" s="19" t="s">
        <v>118</v>
      </c>
      <c r="BE311" s="189">
        <f>IF(N311="základní",J311,0)</f>
        <v>0</v>
      </c>
      <c r="BF311" s="189">
        <f>IF(N311="snížená",J311,0)</f>
        <v>0</v>
      </c>
      <c r="BG311" s="189">
        <f>IF(N311="zákl. přenesená",J311,0)</f>
        <v>0</v>
      </c>
      <c r="BH311" s="189">
        <f>IF(N311="sníž. přenesená",J311,0)</f>
        <v>0</v>
      </c>
      <c r="BI311" s="189">
        <f>IF(N311="nulová",J311,0)</f>
        <v>0</v>
      </c>
      <c r="BJ311" s="19" t="s">
        <v>76</v>
      </c>
      <c r="BK311" s="189">
        <f>ROUND(I311*H311,2)</f>
        <v>0</v>
      </c>
      <c r="BL311" s="19" t="s">
        <v>124</v>
      </c>
      <c r="BM311" s="188" t="s">
        <v>438</v>
      </c>
    </row>
    <row r="312" spans="1:65" s="2" customFormat="1" ht="11.25">
      <c r="A312" s="36"/>
      <c r="B312" s="37"/>
      <c r="C312" s="38"/>
      <c r="D312" s="190" t="s">
        <v>126</v>
      </c>
      <c r="E312" s="38"/>
      <c r="F312" s="191" t="s">
        <v>437</v>
      </c>
      <c r="G312" s="38"/>
      <c r="H312" s="38"/>
      <c r="I312" s="192"/>
      <c r="J312" s="38"/>
      <c r="K312" s="38"/>
      <c r="L312" s="41"/>
      <c r="M312" s="193"/>
      <c r="N312" s="194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126</v>
      </c>
      <c r="AU312" s="19" t="s">
        <v>80</v>
      </c>
    </row>
    <row r="313" spans="1:65" s="14" customFormat="1" ht="11.25">
      <c r="B313" s="208"/>
      <c r="C313" s="209"/>
      <c r="D313" s="190" t="s">
        <v>132</v>
      </c>
      <c r="E313" s="210" t="s">
        <v>19</v>
      </c>
      <c r="F313" s="211" t="s">
        <v>439</v>
      </c>
      <c r="G313" s="209"/>
      <c r="H313" s="212">
        <v>144</v>
      </c>
      <c r="I313" s="213"/>
      <c r="J313" s="209"/>
      <c r="K313" s="209"/>
      <c r="L313" s="214"/>
      <c r="M313" s="215"/>
      <c r="N313" s="216"/>
      <c r="O313" s="216"/>
      <c r="P313" s="216"/>
      <c r="Q313" s="216"/>
      <c r="R313" s="216"/>
      <c r="S313" s="216"/>
      <c r="T313" s="217"/>
      <c r="AT313" s="218" t="s">
        <v>132</v>
      </c>
      <c r="AU313" s="218" t="s">
        <v>80</v>
      </c>
      <c r="AV313" s="14" t="s">
        <v>80</v>
      </c>
      <c r="AW313" s="14" t="s">
        <v>32</v>
      </c>
      <c r="AX313" s="14" t="s">
        <v>76</v>
      </c>
      <c r="AY313" s="218" t="s">
        <v>118</v>
      </c>
    </row>
    <row r="314" spans="1:65" s="14" customFormat="1" ht="11.25">
      <c r="B314" s="208"/>
      <c r="C314" s="209"/>
      <c r="D314" s="190" t="s">
        <v>132</v>
      </c>
      <c r="E314" s="209"/>
      <c r="F314" s="211" t="s">
        <v>440</v>
      </c>
      <c r="G314" s="209"/>
      <c r="H314" s="212">
        <v>146.88</v>
      </c>
      <c r="I314" s="213"/>
      <c r="J314" s="209"/>
      <c r="K314" s="209"/>
      <c r="L314" s="214"/>
      <c r="M314" s="215"/>
      <c r="N314" s="216"/>
      <c r="O314" s="216"/>
      <c r="P314" s="216"/>
      <c r="Q314" s="216"/>
      <c r="R314" s="216"/>
      <c r="S314" s="216"/>
      <c r="T314" s="217"/>
      <c r="AT314" s="218" t="s">
        <v>132</v>
      </c>
      <c r="AU314" s="218" t="s">
        <v>80</v>
      </c>
      <c r="AV314" s="14" t="s">
        <v>80</v>
      </c>
      <c r="AW314" s="14" t="s">
        <v>4</v>
      </c>
      <c r="AX314" s="14" t="s">
        <v>76</v>
      </c>
      <c r="AY314" s="218" t="s">
        <v>118</v>
      </c>
    </row>
    <row r="315" spans="1:65" s="2" customFormat="1" ht="16.5" customHeight="1">
      <c r="A315" s="36"/>
      <c r="B315" s="37"/>
      <c r="C315" s="230" t="s">
        <v>441</v>
      </c>
      <c r="D315" s="230" t="s">
        <v>207</v>
      </c>
      <c r="E315" s="231" t="s">
        <v>442</v>
      </c>
      <c r="F315" s="232" t="s">
        <v>443</v>
      </c>
      <c r="G315" s="233" t="s">
        <v>184</v>
      </c>
      <c r="H315" s="234">
        <v>46</v>
      </c>
      <c r="I315" s="235"/>
      <c r="J315" s="236">
        <f>ROUND(I315*H315,2)</f>
        <v>0</v>
      </c>
      <c r="K315" s="237"/>
      <c r="L315" s="238"/>
      <c r="M315" s="239" t="s">
        <v>19</v>
      </c>
      <c r="N315" s="240" t="s">
        <v>42</v>
      </c>
      <c r="O315" s="66"/>
      <c r="P315" s="186">
        <f>O315*H315</f>
        <v>0</v>
      </c>
      <c r="Q315" s="186">
        <v>6.5670000000000006E-2</v>
      </c>
      <c r="R315" s="186">
        <f>Q315*H315</f>
        <v>3.0208200000000005</v>
      </c>
      <c r="S315" s="186">
        <v>0</v>
      </c>
      <c r="T315" s="187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8" t="s">
        <v>181</v>
      </c>
      <c r="AT315" s="188" t="s">
        <v>207</v>
      </c>
      <c r="AU315" s="188" t="s">
        <v>80</v>
      </c>
      <c r="AY315" s="19" t="s">
        <v>118</v>
      </c>
      <c r="BE315" s="189">
        <f>IF(N315="základní",J315,0)</f>
        <v>0</v>
      </c>
      <c r="BF315" s="189">
        <f>IF(N315="snížená",J315,0)</f>
        <v>0</v>
      </c>
      <c r="BG315" s="189">
        <f>IF(N315="zákl. přenesená",J315,0)</f>
        <v>0</v>
      </c>
      <c r="BH315" s="189">
        <f>IF(N315="sníž. přenesená",J315,0)</f>
        <v>0</v>
      </c>
      <c r="BI315" s="189">
        <f>IF(N315="nulová",J315,0)</f>
        <v>0</v>
      </c>
      <c r="BJ315" s="19" t="s">
        <v>76</v>
      </c>
      <c r="BK315" s="189">
        <f>ROUND(I315*H315,2)</f>
        <v>0</v>
      </c>
      <c r="BL315" s="19" t="s">
        <v>124</v>
      </c>
      <c r="BM315" s="188" t="s">
        <v>444</v>
      </c>
    </row>
    <row r="316" spans="1:65" s="2" customFormat="1" ht="11.25">
      <c r="A316" s="36"/>
      <c r="B316" s="37"/>
      <c r="C316" s="38"/>
      <c r="D316" s="190" t="s">
        <v>126</v>
      </c>
      <c r="E316" s="38"/>
      <c r="F316" s="191" t="s">
        <v>443</v>
      </c>
      <c r="G316" s="38"/>
      <c r="H316" s="38"/>
      <c r="I316" s="192"/>
      <c r="J316" s="38"/>
      <c r="K316" s="38"/>
      <c r="L316" s="41"/>
      <c r="M316" s="193"/>
      <c r="N316" s="194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126</v>
      </c>
      <c r="AU316" s="19" t="s">
        <v>80</v>
      </c>
    </row>
    <row r="317" spans="1:65" s="14" customFormat="1" ht="11.25">
      <c r="B317" s="208"/>
      <c r="C317" s="209"/>
      <c r="D317" s="190" t="s">
        <v>132</v>
      </c>
      <c r="E317" s="209"/>
      <c r="F317" s="211" t="s">
        <v>445</v>
      </c>
      <c r="G317" s="209"/>
      <c r="H317" s="212">
        <v>46</v>
      </c>
      <c r="I317" s="213"/>
      <c r="J317" s="209"/>
      <c r="K317" s="209"/>
      <c r="L317" s="214"/>
      <c r="M317" s="215"/>
      <c r="N317" s="216"/>
      <c r="O317" s="216"/>
      <c r="P317" s="216"/>
      <c r="Q317" s="216"/>
      <c r="R317" s="216"/>
      <c r="S317" s="216"/>
      <c r="T317" s="217"/>
      <c r="AT317" s="218" t="s">
        <v>132</v>
      </c>
      <c r="AU317" s="218" t="s">
        <v>80</v>
      </c>
      <c r="AV317" s="14" t="s">
        <v>80</v>
      </c>
      <c r="AW317" s="14" t="s">
        <v>4</v>
      </c>
      <c r="AX317" s="14" t="s">
        <v>76</v>
      </c>
      <c r="AY317" s="218" t="s">
        <v>118</v>
      </c>
    </row>
    <row r="318" spans="1:65" s="2" customFormat="1" ht="16.5" customHeight="1">
      <c r="A318" s="36"/>
      <c r="B318" s="37"/>
      <c r="C318" s="230" t="s">
        <v>446</v>
      </c>
      <c r="D318" s="230" t="s">
        <v>207</v>
      </c>
      <c r="E318" s="231" t="s">
        <v>447</v>
      </c>
      <c r="F318" s="232" t="s">
        <v>448</v>
      </c>
      <c r="G318" s="233" t="s">
        <v>184</v>
      </c>
      <c r="H318" s="234">
        <v>71</v>
      </c>
      <c r="I318" s="235"/>
      <c r="J318" s="236">
        <f>ROUND(I318*H318,2)</f>
        <v>0</v>
      </c>
      <c r="K318" s="237"/>
      <c r="L318" s="238"/>
      <c r="M318" s="239" t="s">
        <v>19</v>
      </c>
      <c r="N318" s="240" t="s">
        <v>42</v>
      </c>
      <c r="O318" s="66"/>
      <c r="P318" s="186">
        <f>O318*H318</f>
        <v>0</v>
      </c>
      <c r="Q318" s="186">
        <v>4.8000000000000001E-2</v>
      </c>
      <c r="R318" s="186">
        <f>Q318*H318</f>
        <v>3.4079999999999999</v>
      </c>
      <c r="S318" s="186">
        <v>0</v>
      </c>
      <c r="T318" s="187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8" t="s">
        <v>181</v>
      </c>
      <c r="AT318" s="188" t="s">
        <v>207</v>
      </c>
      <c r="AU318" s="188" t="s">
        <v>80</v>
      </c>
      <c r="AY318" s="19" t="s">
        <v>118</v>
      </c>
      <c r="BE318" s="189">
        <f>IF(N318="základní",J318,0)</f>
        <v>0</v>
      </c>
      <c r="BF318" s="189">
        <f>IF(N318="snížená",J318,0)</f>
        <v>0</v>
      </c>
      <c r="BG318" s="189">
        <f>IF(N318="zákl. přenesená",J318,0)</f>
        <v>0</v>
      </c>
      <c r="BH318" s="189">
        <f>IF(N318="sníž. přenesená",J318,0)</f>
        <v>0</v>
      </c>
      <c r="BI318" s="189">
        <f>IF(N318="nulová",J318,0)</f>
        <v>0</v>
      </c>
      <c r="BJ318" s="19" t="s">
        <v>76</v>
      </c>
      <c r="BK318" s="189">
        <f>ROUND(I318*H318,2)</f>
        <v>0</v>
      </c>
      <c r="BL318" s="19" t="s">
        <v>124</v>
      </c>
      <c r="BM318" s="188" t="s">
        <v>449</v>
      </c>
    </row>
    <row r="319" spans="1:65" s="2" customFormat="1" ht="11.25">
      <c r="A319" s="36"/>
      <c r="B319" s="37"/>
      <c r="C319" s="38"/>
      <c r="D319" s="190" t="s">
        <v>126</v>
      </c>
      <c r="E319" s="38"/>
      <c r="F319" s="191" t="s">
        <v>448</v>
      </c>
      <c r="G319" s="38"/>
      <c r="H319" s="38"/>
      <c r="I319" s="192"/>
      <c r="J319" s="38"/>
      <c r="K319" s="38"/>
      <c r="L319" s="41"/>
      <c r="M319" s="193"/>
      <c r="N319" s="194"/>
      <c r="O319" s="66"/>
      <c r="P319" s="66"/>
      <c r="Q319" s="66"/>
      <c r="R319" s="66"/>
      <c r="S319" s="66"/>
      <c r="T319" s="67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9" t="s">
        <v>126</v>
      </c>
      <c r="AU319" s="19" t="s">
        <v>80</v>
      </c>
    </row>
    <row r="320" spans="1:65" s="2" customFormat="1" ht="16.5" customHeight="1">
      <c r="A320" s="36"/>
      <c r="B320" s="37"/>
      <c r="C320" s="176" t="s">
        <v>450</v>
      </c>
      <c r="D320" s="176" t="s">
        <v>120</v>
      </c>
      <c r="E320" s="177" t="s">
        <v>451</v>
      </c>
      <c r="F320" s="178" t="s">
        <v>452</v>
      </c>
      <c r="G320" s="179" t="s">
        <v>123</v>
      </c>
      <c r="H320" s="180">
        <v>664.6</v>
      </c>
      <c r="I320" s="181"/>
      <c r="J320" s="182">
        <f>ROUND(I320*H320,2)</f>
        <v>0</v>
      </c>
      <c r="K320" s="183"/>
      <c r="L320" s="41"/>
      <c r="M320" s="184" t="s">
        <v>19</v>
      </c>
      <c r="N320" s="185" t="s">
        <v>42</v>
      </c>
      <c r="O320" s="66"/>
      <c r="P320" s="186">
        <f>O320*H320</f>
        <v>0</v>
      </c>
      <c r="Q320" s="186">
        <v>1.98E-3</v>
      </c>
      <c r="R320" s="186">
        <f>Q320*H320</f>
        <v>1.3159080000000001</v>
      </c>
      <c r="S320" s="186">
        <v>0</v>
      </c>
      <c r="T320" s="187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8" t="s">
        <v>124</v>
      </c>
      <c r="AT320" s="188" t="s">
        <v>120</v>
      </c>
      <c r="AU320" s="188" t="s">
        <v>80</v>
      </c>
      <c r="AY320" s="19" t="s">
        <v>118</v>
      </c>
      <c r="BE320" s="189">
        <f>IF(N320="základní",J320,0)</f>
        <v>0</v>
      </c>
      <c r="BF320" s="189">
        <f>IF(N320="snížená",J320,0)</f>
        <v>0</v>
      </c>
      <c r="BG320" s="189">
        <f>IF(N320="zákl. přenesená",J320,0)</f>
        <v>0</v>
      </c>
      <c r="BH320" s="189">
        <f>IF(N320="sníž. přenesená",J320,0)</f>
        <v>0</v>
      </c>
      <c r="BI320" s="189">
        <f>IF(N320="nulová",J320,0)</f>
        <v>0</v>
      </c>
      <c r="BJ320" s="19" t="s">
        <v>76</v>
      </c>
      <c r="BK320" s="189">
        <f>ROUND(I320*H320,2)</f>
        <v>0</v>
      </c>
      <c r="BL320" s="19" t="s">
        <v>124</v>
      </c>
      <c r="BM320" s="188" t="s">
        <v>453</v>
      </c>
    </row>
    <row r="321" spans="1:65" s="2" customFormat="1" ht="11.25">
      <c r="A321" s="36"/>
      <c r="B321" s="37"/>
      <c r="C321" s="38"/>
      <c r="D321" s="190" t="s">
        <v>126</v>
      </c>
      <c r="E321" s="38"/>
      <c r="F321" s="191" t="s">
        <v>454</v>
      </c>
      <c r="G321" s="38"/>
      <c r="H321" s="38"/>
      <c r="I321" s="192"/>
      <c r="J321" s="38"/>
      <c r="K321" s="38"/>
      <c r="L321" s="41"/>
      <c r="M321" s="193"/>
      <c r="N321" s="194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126</v>
      </c>
      <c r="AU321" s="19" t="s">
        <v>80</v>
      </c>
    </row>
    <row r="322" spans="1:65" s="13" customFormat="1" ht="11.25">
      <c r="B322" s="198"/>
      <c r="C322" s="199"/>
      <c r="D322" s="190" t="s">
        <v>132</v>
      </c>
      <c r="E322" s="200" t="s">
        <v>19</v>
      </c>
      <c r="F322" s="201" t="s">
        <v>155</v>
      </c>
      <c r="G322" s="199"/>
      <c r="H322" s="200" t="s">
        <v>19</v>
      </c>
      <c r="I322" s="202"/>
      <c r="J322" s="199"/>
      <c r="K322" s="199"/>
      <c r="L322" s="203"/>
      <c r="M322" s="204"/>
      <c r="N322" s="205"/>
      <c r="O322" s="205"/>
      <c r="P322" s="205"/>
      <c r="Q322" s="205"/>
      <c r="R322" s="205"/>
      <c r="S322" s="205"/>
      <c r="T322" s="206"/>
      <c r="AT322" s="207" t="s">
        <v>132</v>
      </c>
      <c r="AU322" s="207" t="s">
        <v>80</v>
      </c>
      <c r="AV322" s="13" t="s">
        <v>76</v>
      </c>
      <c r="AW322" s="13" t="s">
        <v>32</v>
      </c>
      <c r="AX322" s="13" t="s">
        <v>71</v>
      </c>
      <c r="AY322" s="207" t="s">
        <v>118</v>
      </c>
    </row>
    <row r="323" spans="1:65" s="14" customFormat="1" ht="11.25">
      <c r="B323" s="208"/>
      <c r="C323" s="209"/>
      <c r="D323" s="190" t="s">
        <v>132</v>
      </c>
      <c r="E323" s="210" t="s">
        <v>19</v>
      </c>
      <c r="F323" s="211" t="s">
        <v>156</v>
      </c>
      <c r="G323" s="209"/>
      <c r="H323" s="212">
        <v>664.6</v>
      </c>
      <c r="I323" s="213"/>
      <c r="J323" s="209"/>
      <c r="K323" s="209"/>
      <c r="L323" s="214"/>
      <c r="M323" s="215"/>
      <c r="N323" s="216"/>
      <c r="O323" s="216"/>
      <c r="P323" s="216"/>
      <c r="Q323" s="216"/>
      <c r="R323" s="216"/>
      <c r="S323" s="216"/>
      <c r="T323" s="217"/>
      <c r="AT323" s="218" t="s">
        <v>132</v>
      </c>
      <c r="AU323" s="218" t="s">
        <v>80</v>
      </c>
      <c r="AV323" s="14" t="s">
        <v>80</v>
      </c>
      <c r="AW323" s="14" t="s">
        <v>32</v>
      </c>
      <c r="AX323" s="14" t="s">
        <v>76</v>
      </c>
      <c r="AY323" s="218" t="s">
        <v>118</v>
      </c>
    </row>
    <row r="324" spans="1:65" s="2" customFormat="1" ht="16.5" customHeight="1">
      <c r="A324" s="36"/>
      <c r="B324" s="37"/>
      <c r="C324" s="176" t="s">
        <v>416</v>
      </c>
      <c r="D324" s="176" t="s">
        <v>120</v>
      </c>
      <c r="E324" s="177" t="s">
        <v>455</v>
      </c>
      <c r="F324" s="178" t="s">
        <v>456</v>
      </c>
      <c r="G324" s="179" t="s">
        <v>184</v>
      </c>
      <c r="H324" s="180">
        <v>111</v>
      </c>
      <c r="I324" s="181"/>
      <c r="J324" s="182">
        <f>ROUND(I324*H324,2)</f>
        <v>0</v>
      </c>
      <c r="K324" s="183"/>
      <c r="L324" s="41"/>
      <c r="M324" s="184" t="s">
        <v>19</v>
      </c>
      <c r="N324" s="185" t="s">
        <v>42</v>
      </c>
      <c r="O324" s="66"/>
      <c r="P324" s="186">
        <f>O324*H324</f>
        <v>0</v>
      </c>
      <c r="Q324" s="186">
        <v>0</v>
      </c>
      <c r="R324" s="186">
        <f>Q324*H324</f>
        <v>0</v>
      </c>
      <c r="S324" s="186">
        <v>0</v>
      </c>
      <c r="T324" s="187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8" t="s">
        <v>124</v>
      </c>
      <c r="AT324" s="188" t="s">
        <v>120</v>
      </c>
      <c r="AU324" s="188" t="s">
        <v>80</v>
      </c>
      <c r="AY324" s="19" t="s">
        <v>118</v>
      </c>
      <c r="BE324" s="189">
        <f>IF(N324="základní",J324,0)</f>
        <v>0</v>
      </c>
      <c r="BF324" s="189">
        <f>IF(N324="snížená",J324,0)</f>
        <v>0</v>
      </c>
      <c r="BG324" s="189">
        <f>IF(N324="zákl. přenesená",J324,0)</f>
        <v>0</v>
      </c>
      <c r="BH324" s="189">
        <f>IF(N324="sníž. přenesená",J324,0)</f>
        <v>0</v>
      </c>
      <c r="BI324" s="189">
        <f>IF(N324="nulová",J324,0)</f>
        <v>0</v>
      </c>
      <c r="BJ324" s="19" t="s">
        <v>76</v>
      </c>
      <c r="BK324" s="189">
        <f>ROUND(I324*H324,2)</f>
        <v>0</v>
      </c>
      <c r="BL324" s="19" t="s">
        <v>124</v>
      </c>
      <c r="BM324" s="188" t="s">
        <v>457</v>
      </c>
    </row>
    <row r="325" spans="1:65" s="2" customFormat="1" ht="11.25">
      <c r="A325" s="36"/>
      <c r="B325" s="37"/>
      <c r="C325" s="38"/>
      <c r="D325" s="190" t="s">
        <v>126</v>
      </c>
      <c r="E325" s="38"/>
      <c r="F325" s="191" t="s">
        <v>458</v>
      </c>
      <c r="G325" s="38"/>
      <c r="H325" s="38"/>
      <c r="I325" s="192"/>
      <c r="J325" s="38"/>
      <c r="K325" s="38"/>
      <c r="L325" s="41"/>
      <c r="M325" s="193"/>
      <c r="N325" s="194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126</v>
      </c>
      <c r="AU325" s="19" t="s">
        <v>80</v>
      </c>
    </row>
    <row r="326" spans="1:65" s="2" customFormat="1" ht="11.25">
      <c r="A326" s="36"/>
      <c r="B326" s="37"/>
      <c r="C326" s="38"/>
      <c r="D326" s="195" t="s">
        <v>128</v>
      </c>
      <c r="E326" s="38"/>
      <c r="F326" s="196" t="s">
        <v>459</v>
      </c>
      <c r="G326" s="38"/>
      <c r="H326" s="38"/>
      <c r="I326" s="192"/>
      <c r="J326" s="38"/>
      <c r="K326" s="38"/>
      <c r="L326" s="41"/>
      <c r="M326" s="193"/>
      <c r="N326" s="194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128</v>
      </c>
      <c r="AU326" s="19" t="s">
        <v>80</v>
      </c>
    </row>
    <row r="327" spans="1:65" s="14" customFormat="1" ht="11.25">
      <c r="B327" s="208"/>
      <c r="C327" s="209"/>
      <c r="D327" s="190" t="s">
        <v>132</v>
      </c>
      <c r="E327" s="210" t="s">
        <v>19</v>
      </c>
      <c r="F327" s="211" t="s">
        <v>460</v>
      </c>
      <c r="G327" s="209"/>
      <c r="H327" s="212">
        <v>111</v>
      </c>
      <c r="I327" s="213"/>
      <c r="J327" s="209"/>
      <c r="K327" s="209"/>
      <c r="L327" s="214"/>
      <c r="M327" s="215"/>
      <c r="N327" s="216"/>
      <c r="O327" s="216"/>
      <c r="P327" s="216"/>
      <c r="Q327" s="216"/>
      <c r="R327" s="216"/>
      <c r="S327" s="216"/>
      <c r="T327" s="217"/>
      <c r="AT327" s="218" t="s">
        <v>132</v>
      </c>
      <c r="AU327" s="218" t="s">
        <v>80</v>
      </c>
      <c r="AV327" s="14" t="s">
        <v>80</v>
      </c>
      <c r="AW327" s="14" t="s">
        <v>32</v>
      </c>
      <c r="AX327" s="14" t="s">
        <v>76</v>
      </c>
      <c r="AY327" s="218" t="s">
        <v>118</v>
      </c>
    </row>
    <row r="328" spans="1:65" s="2" customFormat="1" ht="21.75" customHeight="1">
      <c r="A328" s="36"/>
      <c r="B328" s="37"/>
      <c r="C328" s="176" t="s">
        <v>461</v>
      </c>
      <c r="D328" s="176" t="s">
        <v>120</v>
      </c>
      <c r="E328" s="177" t="s">
        <v>462</v>
      </c>
      <c r="F328" s="178" t="s">
        <v>463</v>
      </c>
      <c r="G328" s="179" t="s">
        <v>184</v>
      </c>
      <c r="H328" s="180">
        <v>111</v>
      </c>
      <c r="I328" s="181"/>
      <c r="J328" s="182">
        <f>ROUND(I328*H328,2)</f>
        <v>0</v>
      </c>
      <c r="K328" s="183"/>
      <c r="L328" s="41"/>
      <c r="M328" s="184" t="s">
        <v>19</v>
      </c>
      <c r="N328" s="185" t="s">
        <v>42</v>
      </c>
      <c r="O328" s="66"/>
      <c r="P328" s="186">
        <f>O328*H328</f>
        <v>0</v>
      </c>
      <c r="Q328" s="186">
        <v>6.0506299999999998E-4</v>
      </c>
      <c r="R328" s="186">
        <f>Q328*H328</f>
        <v>6.7161993000000003E-2</v>
      </c>
      <c r="S328" s="186">
        <v>0</v>
      </c>
      <c r="T328" s="187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8" t="s">
        <v>124</v>
      </c>
      <c r="AT328" s="188" t="s">
        <v>120</v>
      </c>
      <c r="AU328" s="188" t="s">
        <v>80</v>
      </c>
      <c r="AY328" s="19" t="s">
        <v>118</v>
      </c>
      <c r="BE328" s="189">
        <f>IF(N328="základní",J328,0)</f>
        <v>0</v>
      </c>
      <c r="BF328" s="189">
        <f>IF(N328="snížená",J328,0)</f>
        <v>0</v>
      </c>
      <c r="BG328" s="189">
        <f>IF(N328="zákl. přenesená",J328,0)</f>
        <v>0</v>
      </c>
      <c r="BH328" s="189">
        <f>IF(N328="sníž. přenesená",J328,0)</f>
        <v>0</v>
      </c>
      <c r="BI328" s="189">
        <f>IF(N328="nulová",J328,0)</f>
        <v>0</v>
      </c>
      <c r="BJ328" s="19" t="s">
        <v>76</v>
      </c>
      <c r="BK328" s="189">
        <f>ROUND(I328*H328,2)</f>
        <v>0</v>
      </c>
      <c r="BL328" s="19" t="s">
        <v>124</v>
      </c>
      <c r="BM328" s="188" t="s">
        <v>464</v>
      </c>
    </row>
    <row r="329" spans="1:65" s="2" customFormat="1" ht="19.5">
      <c r="A329" s="36"/>
      <c r="B329" s="37"/>
      <c r="C329" s="38"/>
      <c r="D329" s="190" t="s">
        <v>126</v>
      </c>
      <c r="E329" s="38"/>
      <c r="F329" s="191" t="s">
        <v>465</v>
      </c>
      <c r="G329" s="38"/>
      <c r="H329" s="38"/>
      <c r="I329" s="192"/>
      <c r="J329" s="38"/>
      <c r="K329" s="38"/>
      <c r="L329" s="41"/>
      <c r="M329" s="193"/>
      <c r="N329" s="194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126</v>
      </c>
      <c r="AU329" s="19" t="s">
        <v>80</v>
      </c>
    </row>
    <row r="330" spans="1:65" s="2" customFormat="1" ht="11.25">
      <c r="A330" s="36"/>
      <c r="B330" s="37"/>
      <c r="C330" s="38"/>
      <c r="D330" s="195" t="s">
        <v>128</v>
      </c>
      <c r="E330" s="38"/>
      <c r="F330" s="196" t="s">
        <v>466</v>
      </c>
      <c r="G330" s="38"/>
      <c r="H330" s="38"/>
      <c r="I330" s="192"/>
      <c r="J330" s="38"/>
      <c r="K330" s="38"/>
      <c r="L330" s="41"/>
      <c r="M330" s="193"/>
      <c r="N330" s="194"/>
      <c r="O330" s="66"/>
      <c r="P330" s="66"/>
      <c r="Q330" s="66"/>
      <c r="R330" s="66"/>
      <c r="S330" s="66"/>
      <c r="T330" s="67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9" t="s">
        <v>128</v>
      </c>
      <c r="AU330" s="19" t="s">
        <v>80</v>
      </c>
    </row>
    <row r="331" spans="1:65" s="2" customFormat="1" ht="21.75" customHeight="1">
      <c r="A331" s="36"/>
      <c r="B331" s="37"/>
      <c r="C331" s="176" t="s">
        <v>467</v>
      </c>
      <c r="D331" s="176" t="s">
        <v>120</v>
      </c>
      <c r="E331" s="177" t="s">
        <v>468</v>
      </c>
      <c r="F331" s="178" t="s">
        <v>469</v>
      </c>
      <c r="G331" s="179" t="s">
        <v>184</v>
      </c>
      <c r="H331" s="180">
        <v>830</v>
      </c>
      <c r="I331" s="181"/>
      <c r="J331" s="182">
        <f>ROUND(I331*H331,2)</f>
        <v>0</v>
      </c>
      <c r="K331" s="183"/>
      <c r="L331" s="41"/>
      <c r="M331" s="184" t="s">
        <v>19</v>
      </c>
      <c r="N331" s="185" t="s">
        <v>42</v>
      </c>
      <c r="O331" s="66"/>
      <c r="P331" s="186">
        <f>O331*H331</f>
        <v>0</v>
      </c>
      <c r="Q331" s="186">
        <v>5.9999999999999995E-4</v>
      </c>
      <c r="R331" s="186">
        <f>Q331*H331</f>
        <v>0.49799999999999994</v>
      </c>
      <c r="S331" s="186">
        <v>0</v>
      </c>
      <c r="T331" s="187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8" t="s">
        <v>124</v>
      </c>
      <c r="AT331" s="188" t="s">
        <v>120</v>
      </c>
      <c r="AU331" s="188" t="s">
        <v>80</v>
      </c>
      <c r="AY331" s="19" t="s">
        <v>118</v>
      </c>
      <c r="BE331" s="189">
        <f>IF(N331="základní",J331,0)</f>
        <v>0</v>
      </c>
      <c r="BF331" s="189">
        <f>IF(N331="snížená",J331,0)</f>
        <v>0</v>
      </c>
      <c r="BG331" s="189">
        <f>IF(N331="zákl. přenesená",J331,0)</f>
        <v>0</v>
      </c>
      <c r="BH331" s="189">
        <f>IF(N331="sníž. přenesená",J331,0)</f>
        <v>0</v>
      </c>
      <c r="BI331" s="189">
        <f>IF(N331="nulová",J331,0)</f>
        <v>0</v>
      </c>
      <c r="BJ331" s="19" t="s">
        <v>76</v>
      </c>
      <c r="BK331" s="189">
        <f>ROUND(I331*H331,2)</f>
        <v>0</v>
      </c>
      <c r="BL331" s="19" t="s">
        <v>124</v>
      </c>
      <c r="BM331" s="188" t="s">
        <v>470</v>
      </c>
    </row>
    <row r="332" spans="1:65" s="2" customFormat="1" ht="19.5">
      <c r="A332" s="36"/>
      <c r="B332" s="37"/>
      <c r="C332" s="38"/>
      <c r="D332" s="190" t="s">
        <v>126</v>
      </c>
      <c r="E332" s="38"/>
      <c r="F332" s="191" t="s">
        <v>471</v>
      </c>
      <c r="G332" s="38"/>
      <c r="H332" s="38"/>
      <c r="I332" s="192"/>
      <c r="J332" s="38"/>
      <c r="K332" s="38"/>
      <c r="L332" s="41"/>
      <c r="M332" s="193"/>
      <c r="N332" s="194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126</v>
      </c>
      <c r="AU332" s="19" t="s">
        <v>80</v>
      </c>
    </row>
    <row r="333" spans="1:65" s="2" customFormat="1" ht="11.25">
      <c r="A333" s="36"/>
      <c r="B333" s="37"/>
      <c r="C333" s="38"/>
      <c r="D333" s="195" t="s">
        <v>128</v>
      </c>
      <c r="E333" s="38"/>
      <c r="F333" s="196" t="s">
        <v>472</v>
      </c>
      <c r="G333" s="38"/>
      <c r="H333" s="38"/>
      <c r="I333" s="192"/>
      <c r="J333" s="38"/>
      <c r="K333" s="38"/>
      <c r="L333" s="41"/>
      <c r="M333" s="193"/>
      <c r="N333" s="194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9" t="s">
        <v>128</v>
      </c>
      <c r="AU333" s="19" t="s">
        <v>80</v>
      </c>
    </row>
    <row r="334" spans="1:65" s="2" customFormat="1" ht="16.5" customHeight="1">
      <c r="A334" s="36"/>
      <c r="B334" s="37"/>
      <c r="C334" s="176" t="s">
        <v>473</v>
      </c>
      <c r="D334" s="176" t="s">
        <v>120</v>
      </c>
      <c r="E334" s="177" t="s">
        <v>474</v>
      </c>
      <c r="F334" s="178" t="s">
        <v>475</v>
      </c>
      <c r="G334" s="179" t="s">
        <v>123</v>
      </c>
      <c r="H334" s="180">
        <v>6646</v>
      </c>
      <c r="I334" s="181"/>
      <c r="J334" s="182">
        <f>ROUND(I334*H334,2)</f>
        <v>0</v>
      </c>
      <c r="K334" s="183"/>
      <c r="L334" s="41"/>
      <c r="M334" s="184" t="s">
        <v>19</v>
      </c>
      <c r="N334" s="185" t="s">
        <v>42</v>
      </c>
      <c r="O334" s="66"/>
      <c r="P334" s="186">
        <f>O334*H334</f>
        <v>0</v>
      </c>
      <c r="Q334" s="186">
        <v>0</v>
      </c>
      <c r="R334" s="186">
        <f>Q334*H334</f>
        <v>0</v>
      </c>
      <c r="S334" s="186">
        <v>0.01</v>
      </c>
      <c r="T334" s="187">
        <f>S334*H334</f>
        <v>66.460000000000008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8" t="s">
        <v>124</v>
      </c>
      <c r="AT334" s="188" t="s">
        <v>120</v>
      </c>
      <c r="AU334" s="188" t="s">
        <v>80</v>
      </c>
      <c r="AY334" s="19" t="s">
        <v>118</v>
      </c>
      <c r="BE334" s="189">
        <f>IF(N334="základní",J334,0)</f>
        <v>0</v>
      </c>
      <c r="BF334" s="189">
        <f>IF(N334="snížená",J334,0)</f>
        <v>0</v>
      </c>
      <c r="BG334" s="189">
        <f>IF(N334="zákl. přenesená",J334,0)</f>
        <v>0</v>
      </c>
      <c r="BH334" s="189">
        <f>IF(N334="sníž. přenesená",J334,0)</f>
        <v>0</v>
      </c>
      <c r="BI334" s="189">
        <f>IF(N334="nulová",J334,0)</f>
        <v>0</v>
      </c>
      <c r="BJ334" s="19" t="s">
        <v>76</v>
      </c>
      <c r="BK334" s="189">
        <f>ROUND(I334*H334,2)</f>
        <v>0</v>
      </c>
      <c r="BL334" s="19" t="s">
        <v>124</v>
      </c>
      <c r="BM334" s="188" t="s">
        <v>476</v>
      </c>
    </row>
    <row r="335" spans="1:65" s="2" customFormat="1" ht="11.25">
      <c r="A335" s="36"/>
      <c r="B335" s="37"/>
      <c r="C335" s="38"/>
      <c r="D335" s="190" t="s">
        <v>126</v>
      </c>
      <c r="E335" s="38"/>
      <c r="F335" s="191" t="s">
        <v>477</v>
      </c>
      <c r="G335" s="38"/>
      <c r="H335" s="38"/>
      <c r="I335" s="192"/>
      <c r="J335" s="38"/>
      <c r="K335" s="38"/>
      <c r="L335" s="41"/>
      <c r="M335" s="193"/>
      <c r="N335" s="194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126</v>
      </c>
      <c r="AU335" s="19" t="s">
        <v>80</v>
      </c>
    </row>
    <row r="336" spans="1:65" s="2" customFormat="1" ht="11.25">
      <c r="A336" s="36"/>
      <c r="B336" s="37"/>
      <c r="C336" s="38"/>
      <c r="D336" s="195" t="s">
        <v>128</v>
      </c>
      <c r="E336" s="38"/>
      <c r="F336" s="196" t="s">
        <v>478</v>
      </c>
      <c r="G336" s="38"/>
      <c r="H336" s="38"/>
      <c r="I336" s="192"/>
      <c r="J336" s="38"/>
      <c r="K336" s="38"/>
      <c r="L336" s="41"/>
      <c r="M336" s="193"/>
      <c r="N336" s="194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128</v>
      </c>
      <c r="AU336" s="19" t="s">
        <v>80</v>
      </c>
    </row>
    <row r="337" spans="1:65" s="14" customFormat="1" ht="11.25">
      <c r="B337" s="208"/>
      <c r="C337" s="209"/>
      <c r="D337" s="190" t="s">
        <v>132</v>
      </c>
      <c r="E337" s="210" t="s">
        <v>19</v>
      </c>
      <c r="F337" s="211" t="s">
        <v>174</v>
      </c>
      <c r="G337" s="209"/>
      <c r="H337" s="212">
        <v>6646</v>
      </c>
      <c r="I337" s="213"/>
      <c r="J337" s="209"/>
      <c r="K337" s="209"/>
      <c r="L337" s="214"/>
      <c r="M337" s="215"/>
      <c r="N337" s="216"/>
      <c r="O337" s="216"/>
      <c r="P337" s="216"/>
      <c r="Q337" s="216"/>
      <c r="R337" s="216"/>
      <c r="S337" s="216"/>
      <c r="T337" s="217"/>
      <c r="AT337" s="218" t="s">
        <v>132</v>
      </c>
      <c r="AU337" s="218" t="s">
        <v>80</v>
      </c>
      <c r="AV337" s="14" t="s">
        <v>80</v>
      </c>
      <c r="AW337" s="14" t="s">
        <v>32</v>
      </c>
      <c r="AX337" s="14" t="s">
        <v>76</v>
      </c>
      <c r="AY337" s="218" t="s">
        <v>118</v>
      </c>
    </row>
    <row r="338" spans="1:65" s="2" customFormat="1" ht="16.5" customHeight="1">
      <c r="A338" s="36"/>
      <c r="B338" s="37"/>
      <c r="C338" s="176" t="s">
        <v>479</v>
      </c>
      <c r="D338" s="176" t="s">
        <v>120</v>
      </c>
      <c r="E338" s="177" t="s">
        <v>480</v>
      </c>
      <c r="F338" s="178" t="s">
        <v>481</v>
      </c>
      <c r="G338" s="179" t="s">
        <v>123</v>
      </c>
      <c r="H338" s="180">
        <v>375</v>
      </c>
      <c r="I338" s="181"/>
      <c r="J338" s="182">
        <f>ROUND(I338*H338,2)</f>
        <v>0</v>
      </c>
      <c r="K338" s="183"/>
      <c r="L338" s="41"/>
      <c r="M338" s="184" t="s">
        <v>19</v>
      </c>
      <c r="N338" s="185" t="s">
        <v>42</v>
      </c>
      <c r="O338" s="66"/>
      <c r="P338" s="186">
        <f>O338*H338</f>
        <v>0</v>
      </c>
      <c r="Q338" s="186">
        <v>0</v>
      </c>
      <c r="R338" s="186">
        <f>Q338*H338</f>
        <v>0</v>
      </c>
      <c r="S338" s="186">
        <v>0.126</v>
      </c>
      <c r="T338" s="187">
        <f>S338*H338</f>
        <v>47.25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8" t="s">
        <v>124</v>
      </c>
      <c r="AT338" s="188" t="s">
        <v>120</v>
      </c>
      <c r="AU338" s="188" t="s">
        <v>80</v>
      </c>
      <c r="AY338" s="19" t="s">
        <v>118</v>
      </c>
      <c r="BE338" s="189">
        <f>IF(N338="základní",J338,0)</f>
        <v>0</v>
      </c>
      <c r="BF338" s="189">
        <f>IF(N338="snížená",J338,0)</f>
        <v>0</v>
      </c>
      <c r="BG338" s="189">
        <f>IF(N338="zákl. přenesená",J338,0)</f>
        <v>0</v>
      </c>
      <c r="BH338" s="189">
        <f>IF(N338="sníž. přenesená",J338,0)</f>
        <v>0</v>
      </c>
      <c r="BI338" s="189">
        <f>IF(N338="nulová",J338,0)</f>
        <v>0</v>
      </c>
      <c r="BJ338" s="19" t="s">
        <v>76</v>
      </c>
      <c r="BK338" s="189">
        <f>ROUND(I338*H338,2)</f>
        <v>0</v>
      </c>
      <c r="BL338" s="19" t="s">
        <v>124</v>
      </c>
      <c r="BM338" s="188" t="s">
        <v>482</v>
      </c>
    </row>
    <row r="339" spans="1:65" s="2" customFormat="1" ht="19.5">
      <c r="A339" s="36"/>
      <c r="B339" s="37"/>
      <c r="C339" s="38"/>
      <c r="D339" s="190" t="s">
        <v>126</v>
      </c>
      <c r="E339" s="38"/>
      <c r="F339" s="191" t="s">
        <v>483</v>
      </c>
      <c r="G339" s="38"/>
      <c r="H339" s="38"/>
      <c r="I339" s="192"/>
      <c r="J339" s="38"/>
      <c r="K339" s="38"/>
      <c r="L339" s="41"/>
      <c r="M339" s="193"/>
      <c r="N339" s="194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126</v>
      </c>
      <c r="AU339" s="19" t="s">
        <v>80</v>
      </c>
    </row>
    <row r="340" spans="1:65" s="2" customFormat="1" ht="11.25">
      <c r="A340" s="36"/>
      <c r="B340" s="37"/>
      <c r="C340" s="38"/>
      <c r="D340" s="195" t="s">
        <v>128</v>
      </c>
      <c r="E340" s="38"/>
      <c r="F340" s="196" t="s">
        <v>484</v>
      </c>
      <c r="G340" s="38"/>
      <c r="H340" s="38"/>
      <c r="I340" s="192"/>
      <c r="J340" s="38"/>
      <c r="K340" s="38"/>
      <c r="L340" s="41"/>
      <c r="M340" s="193"/>
      <c r="N340" s="194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128</v>
      </c>
      <c r="AU340" s="19" t="s">
        <v>80</v>
      </c>
    </row>
    <row r="341" spans="1:65" s="14" customFormat="1" ht="11.25">
      <c r="B341" s="208"/>
      <c r="C341" s="209"/>
      <c r="D341" s="190" t="s">
        <v>132</v>
      </c>
      <c r="E341" s="210" t="s">
        <v>19</v>
      </c>
      <c r="F341" s="211" t="s">
        <v>485</v>
      </c>
      <c r="G341" s="209"/>
      <c r="H341" s="212">
        <v>375</v>
      </c>
      <c r="I341" s="213"/>
      <c r="J341" s="209"/>
      <c r="K341" s="209"/>
      <c r="L341" s="214"/>
      <c r="M341" s="215"/>
      <c r="N341" s="216"/>
      <c r="O341" s="216"/>
      <c r="P341" s="216"/>
      <c r="Q341" s="216"/>
      <c r="R341" s="216"/>
      <c r="S341" s="216"/>
      <c r="T341" s="217"/>
      <c r="AT341" s="218" t="s">
        <v>132</v>
      </c>
      <c r="AU341" s="218" t="s">
        <v>80</v>
      </c>
      <c r="AV341" s="14" t="s">
        <v>80</v>
      </c>
      <c r="AW341" s="14" t="s">
        <v>32</v>
      </c>
      <c r="AX341" s="14" t="s">
        <v>76</v>
      </c>
      <c r="AY341" s="218" t="s">
        <v>118</v>
      </c>
    </row>
    <row r="342" spans="1:65" s="2" customFormat="1" ht="16.5" customHeight="1">
      <c r="A342" s="36"/>
      <c r="B342" s="37"/>
      <c r="C342" s="176" t="s">
        <v>486</v>
      </c>
      <c r="D342" s="176" t="s">
        <v>120</v>
      </c>
      <c r="E342" s="177" t="s">
        <v>487</v>
      </c>
      <c r="F342" s="178" t="s">
        <v>488</v>
      </c>
      <c r="G342" s="179" t="s">
        <v>184</v>
      </c>
      <c r="H342" s="180">
        <v>20</v>
      </c>
      <c r="I342" s="181"/>
      <c r="J342" s="182">
        <f>ROUND(I342*H342,2)</f>
        <v>0</v>
      </c>
      <c r="K342" s="183"/>
      <c r="L342" s="41"/>
      <c r="M342" s="184" t="s">
        <v>19</v>
      </c>
      <c r="N342" s="185" t="s">
        <v>42</v>
      </c>
      <c r="O342" s="66"/>
      <c r="P342" s="186">
        <f>O342*H342</f>
        <v>0</v>
      </c>
      <c r="Q342" s="186">
        <v>0</v>
      </c>
      <c r="R342" s="186">
        <f>Q342*H342</f>
        <v>0</v>
      </c>
      <c r="S342" s="186">
        <v>0</v>
      </c>
      <c r="T342" s="187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8" t="s">
        <v>124</v>
      </c>
      <c r="AT342" s="188" t="s">
        <v>120</v>
      </c>
      <c r="AU342" s="188" t="s">
        <v>80</v>
      </c>
      <c r="AY342" s="19" t="s">
        <v>118</v>
      </c>
      <c r="BE342" s="189">
        <f>IF(N342="základní",J342,0)</f>
        <v>0</v>
      </c>
      <c r="BF342" s="189">
        <f>IF(N342="snížená",J342,0)</f>
        <v>0</v>
      </c>
      <c r="BG342" s="189">
        <f>IF(N342="zákl. přenesená",J342,0)</f>
        <v>0</v>
      </c>
      <c r="BH342" s="189">
        <f>IF(N342="sníž. přenesená",J342,0)</f>
        <v>0</v>
      </c>
      <c r="BI342" s="189">
        <f>IF(N342="nulová",J342,0)</f>
        <v>0</v>
      </c>
      <c r="BJ342" s="19" t="s">
        <v>76</v>
      </c>
      <c r="BK342" s="189">
        <f>ROUND(I342*H342,2)</f>
        <v>0</v>
      </c>
      <c r="BL342" s="19" t="s">
        <v>124</v>
      </c>
      <c r="BM342" s="188" t="s">
        <v>489</v>
      </c>
    </row>
    <row r="343" spans="1:65" s="2" customFormat="1" ht="19.5">
      <c r="A343" s="36"/>
      <c r="B343" s="37"/>
      <c r="C343" s="38"/>
      <c r="D343" s="190" t="s">
        <v>126</v>
      </c>
      <c r="E343" s="38"/>
      <c r="F343" s="191" t="s">
        <v>490</v>
      </c>
      <c r="G343" s="38"/>
      <c r="H343" s="38"/>
      <c r="I343" s="192"/>
      <c r="J343" s="38"/>
      <c r="K343" s="38"/>
      <c r="L343" s="41"/>
      <c r="M343" s="193"/>
      <c r="N343" s="194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9" t="s">
        <v>126</v>
      </c>
      <c r="AU343" s="19" t="s">
        <v>80</v>
      </c>
    </row>
    <row r="344" spans="1:65" s="2" customFormat="1" ht="11.25">
      <c r="A344" s="36"/>
      <c r="B344" s="37"/>
      <c r="C344" s="38"/>
      <c r="D344" s="195" t="s">
        <v>128</v>
      </c>
      <c r="E344" s="38"/>
      <c r="F344" s="196" t="s">
        <v>491</v>
      </c>
      <c r="G344" s="38"/>
      <c r="H344" s="38"/>
      <c r="I344" s="192"/>
      <c r="J344" s="38"/>
      <c r="K344" s="38"/>
      <c r="L344" s="41"/>
      <c r="M344" s="193"/>
      <c r="N344" s="194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128</v>
      </c>
      <c r="AU344" s="19" t="s">
        <v>80</v>
      </c>
    </row>
    <row r="345" spans="1:65" s="2" customFormat="1" ht="16.5" customHeight="1">
      <c r="A345" s="36"/>
      <c r="B345" s="37"/>
      <c r="C345" s="176" t="s">
        <v>492</v>
      </c>
      <c r="D345" s="176" t="s">
        <v>120</v>
      </c>
      <c r="E345" s="177" t="s">
        <v>493</v>
      </c>
      <c r="F345" s="178" t="s">
        <v>494</v>
      </c>
      <c r="G345" s="179" t="s">
        <v>123</v>
      </c>
      <c r="H345" s="180">
        <v>172</v>
      </c>
      <c r="I345" s="181"/>
      <c r="J345" s="182">
        <f>ROUND(I345*H345,2)</f>
        <v>0</v>
      </c>
      <c r="K345" s="183"/>
      <c r="L345" s="41"/>
      <c r="M345" s="184" t="s">
        <v>19</v>
      </c>
      <c r="N345" s="185" t="s">
        <v>42</v>
      </c>
      <c r="O345" s="66"/>
      <c r="P345" s="186">
        <f>O345*H345</f>
        <v>0</v>
      </c>
      <c r="Q345" s="186">
        <v>0</v>
      </c>
      <c r="R345" s="186">
        <f>Q345*H345</f>
        <v>0</v>
      </c>
      <c r="S345" s="186">
        <v>0</v>
      </c>
      <c r="T345" s="187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8" t="s">
        <v>124</v>
      </c>
      <c r="AT345" s="188" t="s">
        <v>120</v>
      </c>
      <c r="AU345" s="188" t="s">
        <v>80</v>
      </c>
      <c r="AY345" s="19" t="s">
        <v>118</v>
      </c>
      <c r="BE345" s="189">
        <f>IF(N345="základní",J345,0)</f>
        <v>0</v>
      </c>
      <c r="BF345" s="189">
        <f>IF(N345="snížená",J345,0)</f>
        <v>0</v>
      </c>
      <c r="BG345" s="189">
        <f>IF(N345="zákl. přenesená",J345,0)</f>
        <v>0</v>
      </c>
      <c r="BH345" s="189">
        <f>IF(N345="sníž. přenesená",J345,0)</f>
        <v>0</v>
      </c>
      <c r="BI345" s="189">
        <f>IF(N345="nulová",J345,0)</f>
        <v>0</v>
      </c>
      <c r="BJ345" s="19" t="s">
        <v>76</v>
      </c>
      <c r="BK345" s="189">
        <f>ROUND(I345*H345,2)</f>
        <v>0</v>
      </c>
      <c r="BL345" s="19" t="s">
        <v>124</v>
      </c>
      <c r="BM345" s="188" t="s">
        <v>495</v>
      </c>
    </row>
    <row r="346" spans="1:65" s="2" customFormat="1" ht="19.5">
      <c r="A346" s="36"/>
      <c r="B346" s="37"/>
      <c r="C346" s="38"/>
      <c r="D346" s="190" t="s">
        <v>126</v>
      </c>
      <c r="E346" s="38"/>
      <c r="F346" s="191" t="s">
        <v>496</v>
      </c>
      <c r="G346" s="38"/>
      <c r="H346" s="38"/>
      <c r="I346" s="192"/>
      <c r="J346" s="38"/>
      <c r="K346" s="38"/>
      <c r="L346" s="41"/>
      <c r="M346" s="193"/>
      <c r="N346" s="194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126</v>
      </c>
      <c r="AU346" s="19" t="s">
        <v>80</v>
      </c>
    </row>
    <row r="347" spans="1:65" s="2" customFormat="1" ht="11.25">
      <c r="A347" s="36"/>
      <c r="B347" s="37"/>
      <c r="C347" s="38"/>
      <c r="D347" s="195" t="s">
        <v>128</v>
      </c>
      <c r="E347" s="38"/>
      <c r="F347" s="196" t="s">
        <v>497</v>
      </c>
      <c r="G347" s="38"/>
      <c r="H347" s="38"/>
      <c r="I347" s="192"/>
      <c r="J347" s="38"/>
      <c r="K347" s="38"/>
      <c r="L347" s="41"/>
      <c r="M347" s="193"/>
      <c r="N347" s="194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128</v>
      </c>
      <c r="AU347" s="19" t="s">
        <v>80</v>
      </c>
    </row>
    <row r="348" spans="1:65" s="14" customFormat="1" ht="11.25">
      <c r="B348" s="208"/>
      <c r="C348" s="209"/>
      <c r="D348" s="190" t="s">
        <v>132</v>
      </c>
      <c r="E348" s="210" t="s">
        <v>19</v>
      </c>
      <c r="F348" s="211" t="s">
        <v>498</v>
      </c>
      <c r="G348" s="209"/>
      <c r="H348" s="212">
        <v>172</v>
      </c>
      <c r="I348" s="213"/>
      <c r="J348" s="209"/>
      <c r="K348" s="209"/>
      <c r="L348" s="214"/>
      <c r="M348" s="215"/>
      <c r="N348" s="216"/>
      <c r="O348" s="216"/>
      <c r="P348" s="216"/>
      <c r="Q348" s="216"/>
      <c r="R348" s="216"/>
      <c r="S348" s="216"/>
      <c r="T348" s="217"/>
      <c r="AT348" s="218" t="s">
        <v>132</v>
      </c>
      <c r="AU348" s="218" t="s">
        <v>80</v>
      </c>
      <c r="AV348" s="14" t="s">
        <v>80</v>
      </c>
      <c r="AW348" s="14" t="s">
        <v>32</v>
      </c>
      <c r="AX348" s="14" t="s">
        <v>76</v>
      </c>
      <c r="AY348" s="218" t="s">
        <v>118</v>
      </c>
    </row>
    <row r="349" spans="1:65" s="2" customFormat="1" ht="16.5" customHeight="1">
      <c r="A349" s="36"/>
      <c r="B349" s="37"/>
      <c r="C349" s="176" t="s">
        <v>499</v>
      </c>
      <c r="D349" s="176" t="s">
        <v>120</v>
      </c>
      <c r="E349" s="177" t="s">
        <v>500</v>
      </c>
      <c r="F349" s="178" t="s">
        <v>501</v>
      </c>
      <c r="G349" s="179" t="s">
        <v>123</v>
      </c>
      <c r="H349" s="180">
        <v>5</v>
      </c>
      <c r="I349" s="181"/>
      <c r="J349" s="182">
        <f>ROUND(I349*H349,2)</f>
        <v>0</v>
      </c>
      <c r="K349" s="183"/>
      <c r="L349" s="41"/>
      <c r="M349" s="184" t="s">
        <v>19</v>
      </c>
      <c r="N349" s="185" t="s">
        <v>42</v>
      </c>
      <c r="O349" s="66"/>
      <c r="P349" s="186">
        <f>O349*H349</f>
        <v>0</v>
      </c>
      <c r="Q349" s="186">
        <v>0</v>
      </c>
      <c r="R349" s="186">
        <f>Q349*H349</f>
        <v>0</v>
      </c>
      <c r="S349" s="186">
        <v>0</v>
      </c>
      <c r="T349" s="187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8" t="s">
        <v>124</v>
      </c>
      <c r="AT349" s="188" t="s">
        <v>120</v>
      </c>
      <c r="AU349" s="188" t="s">
        <v>80</v>
      </c>
      <c r="AY349" s="19" t="s">
        <v>118</v>
      </c>
      <c r="BE349" s="189">
        <f>IF(N349="základní",J349,0)</f>
        <v>0</v>
      </c>
      <c r="BF349" s="189">
        <f>IF(N349="snížená",J349,0)</f>
        <v>0</v>
      </c>
      <c r="BG349" s="189">
        <f>IF(N349="zákl. přenesená",J349,0)</f>
        <v>0</v>
      </c>
      <c r="BH349" s="189">
        <f>IF(N349="sníž. přenesená",J349,0)</f>
        <v>0</v>
      </c>
      <c r="BI349" s="189">
        <f>IF(N349="nulová",J349,0)</f>
        <v>0</v>
      </c>
      <c r="BJ349" s="19" t="s">
        <v>76</v>
      </c>
      <c r="BK349" s="189">
        <f>ROUND(I349*H349,2)</f>
        <v>0</v>
      </c>
      <c r="BL349" s="19" t="s">
        <v>124</v>
      </c>
      <c r="BM349" s="188" t="s">
        <v>502</v>
      </c>
    </row>
    <row r="350" spans="1:65" s="2" customFormat="1" ht="29.25">
      <c r="A350" s="36"/>
      <c r="B350" s="37"/>
      <c r="C350" s="38"/>
      <c r="D350" s="190" t="s">
        <v>126</v>
      </c>
      <c r="E350" s="38"/>
      <c r="F350" s="191" t="s">
        <v>503</v>
      </c>
      <c r="G350" s="38"/>
      <c r="H350" s="38"/>
      <c r="I350" s="192"/>
      <c r="J350" s="38"/>
      <c r="K350" s="38"/>
      <c r="L350" s="41"/>
      <c r="M350" s="193"/>
      <c r="N350" s="194"/>
      <c r="O350" s="66"/>
      <c r="P350" s="66"/>
      <c r="Q350" s="66"/>
      <c r="R350" s="66"/>
      <c r="S350" s="66"/>
      <c r="T350" s="67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9" t="s">
        <v>126</v>
      </c>
      <c r="AU350" s="19" t="s">
        <v>80</v>
      </c>
    </row>
    <row r="351" spans="1:65" s="2" customFormat="1" ht="11.25">
      <c r="A351" s="36"/>
      <c r="B351" s="37"/>
      <c r="C351" s="38"/>
      <c r="D351" s="195" t="s">
        <v>128</v>
      </c>
      <c r="E351" s="38"/>
      <c r="F351" s="196" t="s">
        <v>504</v>
      </c>
      <c r="G351" s="38"/>
      <c r="H351" s="38"/>
      <c r="I351" s="192"/>
      <c r="J351" s="38"/>
      <c r="K351" s="38"/>
      <c r="L351" s="41"/>
      <c r="M351" s="193"/>
      <c r="N351" s="194"/>
      <c r="O351" s="66"/>
      <c r="P351" s="66"/>
      <c r="Q351" s="66"/>
      <c r="R351" s="66"/>
      <c r="S351" s="66"/>
      <c r="T351" s="67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9" t="s">
        <v>128</v>
      </c>
      <c r="AU351" s="19" t="s">
        <v>80</v>
      </c>
    </row>
    <row r="352" spans="1:65" s="14" customFormat="1" ht="11.25">
      <c r="B352" s="208"/>
      <c r="C352" s="209"/>
      <c r="D352" s="190" t="s">
        <v>132</v>
      </c>
      <c r="E352" s="210" t="s">
        <v>19</v>
      </c>
      <c r="F352" s="211" t="s">
        <v>505</v>
      </c>
      <c r="G352" s="209"/>
      <c r="H352" s="212">
        <v>5</v>
      </c>
      <c r="I352" s="213"/>
      <c r="J352" s="209"/>
      <c r="K352" s="209"/>
      <c r="L352" s="214"/>
      <c r="M352" s="215"/>
      <c r="N352" s="216"/>
      <c r="O352" s="216"/>
      <c r="P352" s="216"/>
      <c r="Q352" s="216"/>
      <c r="R352" s="216"/>
      <c r="S352" s="216"/>
      <c r="T352" s="217"/>
      <c r="AT352" s="218" t="s">
        <v>132</v>
      </c>
      <c r="AU352" s="218" t="s">
        <v>80</v>
      </c>
      <c r="AV352" s="14" t="s">
        <v>80</v>
      </c>
      <c r="AW352" s="14" t="s">
        <v>32</v>
      </c>
      <c r="AX352" s="14" t="s">
        <v>76</v>
      </c>
      <c r="AY352" s="218" t="s">
        <v>118</v>
      </c>
    </row>
    <row r="353" spans="1:65" s="12" customFormat="1" ht="22.9" customHeight="1">
      <c r="B353" s="160"/>
      <c r="C353" s="161"/>
      <c r="D353" s="162" t="s">
        <v>70</v>
      </c>
      <c r="E353" s="174" t="s">
        <v>506</v>
      </c>
      <c r="F353" s="174" t="s">
        <v>507</v>
      </c>
      <c r="G353" s="161"/>
      <c r="H353" s="161"/>
      <c r="I353" s="164"/>
      <c r="J353" s="175">
        <f>BK353</f>
        <v>0</v>
      </c>
      <c r="K353" s="161"/>
      <c r="L353" s="166"/>
      <c r="M353" s="167"/>
      <c r="N353" s="168"/>
      <c r="O353" s="168"/>
      <c r="P353" s="169">
        <f>SUM(P354:P371)</f>
        <v>0</v>
      </c>
      <c r="Q353" s="168"/>
      <c r="R353" s="169">
        <f>SUM(R354:R371)</f>
        <v>0</v>
      </c>
      <c r="S353" s="168"/>
      <c r="T353" s="170">
        <f>SUM(T354:T371)</f>
        <v>0</v>
      </c>
      <c r="AR353" s="171" t="s">
        <v>76</v>
      </c>
      <c r="AT353" s="172" t="s">
        <v>70</v>
      </c>
      <c r="AU353" s="172" t="s">
        <v>76</v>
      </c>
      <c r="AY353" s="171" t="s">
        <v>118</v>
      </c>
      <c r="BK353" s="173">
        <f>SUM(BK354:BK371)</f>
        <v>0</v>
      </c>
    </row>
    <row r="354" spans="1:65" s="2" customFormat="1" ht="24.2" customHeight="1">
      <c r="A354" s="36"/>
      <c r="B354" s="37"/>
      <c r="C354" s="176" t="s">
        <v>508</v>
      </c>
      <c r="D354" s="176" t="s">
        <v>120</v>
      </c>
      <c r="E354" s="177" t="s">
        <v>509</v>
      </c>
      <c r="F354" s="178" t="s">
        <v>510</v>
      </c>
      <c r="G354" s="179" t="s">
        <v>210</v>
      </c>
      <c r="H354" s="180">
        <v>113.7</v>
      </c>
      <c r="I354" s="181"/>
      <c r="J354" s="182">
        <f>ROUND(I354*H354,2)</f>
        <v>0</v>
      </c>
      <c r="K354" s="183"/>
      <c r="L354" s="41"/>
      <c r="M354" s="184" t="s">
        <v>19</v>
      </c>
      <c r="N354" s="185" t="s">
        <v>42</v>
      </c>
      <c r="O354" s="66"/>
      <c r="P354" s="186">
        <f>O354*H354</f>
        <v>0</v>
      </c>
      <c r="Q354" s="186">
        <v>0</v>
      </c>
      <c r="R354" s="186">
        <f>Q354*H354</f>
        <v>0</v>
      </c>
      <c r="S354" s="186">
        <v>0</v>
      </c>
      <c r="T354" s="187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8" t="s">
        <v>124</v>
      </c>
      <c r="AT354" s="188" t="s">
        <v>120</v>
      </c>
      <c r="AU354" s="188" t="s">
        <v>80</v>
      </c>
      <c r="AY354" s="19" t="s">
        <v>118</v>
      </c>
      <c r="BE354" s="189">
        <f>IF(N354="základní",J354,0)</f>
        <v>0</v>
      </c>
      <c r="BF354" s="189">
        <f>IF(N354="snížená",J354,0)</f>
        <v>0</v>
      </c>
      <c r="BG354" s="189">
        <f>IF(N354="zákl. přenesená",J354,0)</f>
        <v>0</v>
      </c>
      <c r="BH354" s="189">
        <f>IF(N354="sníž. přenesená",J354,0)</f>
        <v>0</v>
      </c>
      <c r="BI354" s="189">
        <f>IF(N354="nulová",J354,0)</f>
        <v>0</v>
      </c>
      <c r="BJ354" s="19" t="s">
        <v>76</v>
      </c>
      <c r="BK354" s="189">
        <f>ROUND(I354*H354,2)</f>
        <v>0</v>
      </c>
      <c r="BL354" s="19" t="s">
        <v>124</v>
      </c>
      <c r="BM354" s="188" t="s">
        <v>511</v>
      </c>
    </row>
    <row r="355" spans="1:65" s="2" customFormat="1" ht="11.25">
      <c r="A355" s="36"/>
      <c r="B355" s="37"/>
      <c r="C355" s="38"/>
      <c r="D355" s="190" t="s">
        <v>126</v>
      </c>
      <c r="E355" s="38"/>
      <c r="F355" s="191" t="s">
        <v>510</v>
      </c>
      <c r="G355" s="38"/>
      <c r="H355" s="38"/>
      <c r="I355" s="192"/>
      <c r="J355" s="38"/>
      <c r="K355" s="38"/>
      <c r="L355" s="41"/>
      <c r="M355" s="193"/>
      <c r="N355" s="194"/>
      <c r="O355" s="66"/>
      <c r="P355" s="66"/>
      <c r="Q355" s="66"/>
      <c r="R355" s="66"/>
      <c r="S355" s="66"/>
      <c r="T355" s="67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126</v>
      </c>
      <c r="AU355" s="19" t="s">
        <v>80</v>
      </c>
    </row>
    <row r="356" spans="1:65" s="13" customFormat="1" ht="11.25">
      <c r="B356" s="198"/>
      <c r="C356" s="199"/>
      <c r="D356" s="190" t="s">
        <v>132</v>
      </c>
      <c r="E356" s="200" t="s">
        <v>19</v>
      </c>
      <c r="F356" s="201" t="s">
        <v>512</v>
      </c>
      <c r="G356" s="199"/>
      <c r="H356" s="200" t="s">
        <v>19</v>
      </c>
      <c r="I356" s="202"/>
      <c r="J356" s="199"/>
      <c r="K356" s="199"/>
      <c r="L356" s="203"/>
      <c r="M356" s="204"/>
      <c r="N356" s="205"/>
      <c r="O356" s="205"/>
      <c r="P356" s="205"/>
      <c r="Q356" s="205"/>
      <c r="R356" s="205"/>
      <c r="S356" s="205"/>
      <c r="T356" s="206"/>
      <c r="AT356" s="207" t="s">
        <v>132</v>
      </c>
      <c r="AU356" s="207" t="s">
        <v>80</v>
      </c>
      <c r="AV356" s="13" t="s">
        <v>76</v>
      </c>
      <c r="AW356" s="13" t="s">
        <v>32</v>
      </c>
      <c r="AX356" s="13" t="s">
        <v>71</v>
      </c>
      <c r="AY356" s="207" t="s">
        <v>118</v>
      </c>
    </row>
    <row r="357" spans="1:65" s="14" customFormat="1" ht="11.25">
      <c r="B357" s="208"/>
      <c r="C357" s="209"/>
      <c r="D357" s="190" t="s">
        <v>132</v>
      </c>
      <c r="E357" s="210" t="s">
        <v>19</v>
      </c>
      <c r="F357" s="211" t="s">
        <v>513</v>
      </c>
      <c r="G357" s="209"/>
      <c r="H357" s="212">
        <v>66.5</v>
      </c>
      <c r="I357" s="213"/>
      <c r="J357" s="209"/>
      <c r="K357" s="209"/>
      <c r="L357" s="214"/>
      <c r="M357" s="215"/>
      <c r="N357" s="216"/>
      <c r="O357" s="216"/>
      <c r="P357" s="216"/>
      <c r="Q357" s="216"/>
      <c r="R357" s="216"/>
      <c r="S357" s="216"/>
      <c r="T357" s="217"/>
      <c r="AT357" s="218" t="s">
        <v>132</v>
      </c>
      <c r="AU357" s="218" t="s">
        <v>80</v>
      </c>
      <c r="AV357" s="14" t="s">
        <v>80</v>
      </c>
      <c r="AW357" s="14" t="s">
        <v>32</v>
      </c>
      <c r="AX357" s="14" t="s">
        <v>71</v>
      </c>
      <c r="AY357" s="218" t="s">
        <v>118</v>
      </c>
    </row>
    <row r="358" spans="1:65" s="13" customFormat="1" ht="11.25">
      <c r="B358" s="198"/>
      <c r="C358" s="199"/>
      <c r="D358" s="190" t="s">
        <v>132</v>
      </c>
      <c r="E358" s="200" t="s">
        <v>19</v>
      </c>
      <c r="F358" s="201" t="s">
        <v>514</v>
      </c>
      <c r="G358" s="199"/>
      <c r="H358" s="200" t="s">
        <v>19</v>
      </c>
      <c r="I358" s="202"/>
      <c r="J358" s="199"/>
      <c r="K358" s="199"/>
      <c r="L358" s="203"/>
      <c r="M358" s="204"/>
      <c r="N358" s="205"/>
      <c r="O358" s="205"/>
      <c r="P358" s="205"/>
      <c r="Q358" s="205"/>
      <c r="R358" s="205"/>
      <c r="S358" s="205"/>
      <c r="T358" s="206"/>
      <c r="AT358" s="207" t="s">
        <v>132</v>
      </c>
      <c r="AU358" s="207" t="s">
        <v>80</v>
      </c>
      <c r="AV358" s="13" t="s">
        <v>76</v>
      </c>
      <c r="AW358" s="13" t="s">
        <v>32</v>
      </c>
      <c r="AX358" s="13" t="s">
        <v>71</v>
      </c>
      <c r="AY358" s="207" t="s">
        <v>118</v>
      </c>
    </row>
    <row r="359" spans="1:65" s="14" customFormat="1" ht="11.25">
      <c r="B359" s="208"/>
      <c r="C359" s="209"/>
      <c r="D359" s="190" t="s">
        <v>132</v>
      </c>
      <c r="E359" s="210" t="s">
        <v>19</v>
      </c>
      <c r="F359" s="211" t="s">
        <v>515</v>
      </c>
      <c r="G359" s="209"/>
      <c r="H359" s="212">
        <v>47.2</v>
      </c>
      <c r="I359" s="213"/>
      <c r="J359" s="209"/>
      <c r="K359" s="209"/>
      <c r="L359" s="214"/>
      <c r="M359" s="215"/>
      <c r="N359" s="216"/>
      <c r="O359" s="216"/>
      <c r="P359" s="216"/>
      <c r="Q359" s="216"/>
      <c r="R359" s="216"/>
      <c r="S359" s="216"/>
      <c r="T359" s="217"/>
      <c r="AT359" s="218" t="s">
        <v>132</v>
      </c>
      <c r="AU359" s="218" t="s">
        <v>80</v>
      </c>
      <c r="AV359" s="14" t="s">
        <v>80</v>
      </c>
      <c r="AW359" s="14" t="s">
        <v>32</v>
      </c>
      <c r="AX359" s="14" t="s">
        <v>71</v>
      </c>
      <c r="AY359" s="218" t="s">
        <v>118</v>
      </c>
    </row>
    <row r="360" spans="1:65" s="15" customFormat="1" ht="11.25">
      <c r="B360" s="219"/>
      <c r="C360" s="220"/>
      <c r="D360" s="190" t="s">
        <v>132</v>
      </c>
      <c r="E360" s="221" t="s">
        <v>19</v>
      </c>
      <c r="F360" s="222" t="s">
        <v>167</v>
      </c>
      <c r="G360" s="220"/>
      <c r="H360" s="223">
        <v>113.7</v>
      </c>
      <c r="I360" s="224"/>
      <c r="J360" s="220"/>
      <c r="K360" s="220"/>
      <c r="L360" s="225"/>
      <c r="M360" s="226"/>
      <c r="N360" s="227"/>
      <c r="O360" s="227"/>
      <c r="P360" s="227"/>
      <c r="Q360" s="227"/>
      <c r="R360" s="227"/>
      <c r="S360" s="227"/>
      <c r="T360" s="228"/>
      <c r="AT360" s="229" t="s">
        <v>132</v>
      </c>
      <c r="AU360" s="229" t="s">
        <v>80</v>
      </c>
      <c r="AV360" s="15" t="s">
        <v>124</v>
      </c>
      <c r="AW360" s="15" t="s">
        <v>32</v>
      </c>
      <c r="AX360" s="15" t="s">
        <v>76</v>
      </c>
      <c r="AY360" s="229" t="s">
        <v>118</v>
      </c>
    </row>
    <row r="361" spans="1:65" s="2" customFormat="1" ht="16.5" customHeight="1">
      <c r="A361" s="36"/>
      <c r="B361" s="37"/>
      <c r="C361" s="176" t="s">
        <v>516</v>
      </c>
      <c r="D361" s="176" t="s">
        <v>120</v>
      </c>
      <c r="E361" s="177" t="s">
        <v>517</v>
      </c>
      <c r="F361" s="178" t="s">
        <v>518</v>
      </c>
      <c r="G361" s="179" t="s">
        <v>210</v>
      </c>
      <c r="H361" s="180">
        <v>148.4</v>
      </c>
      <c r="I361" s="181"/>
      <c r="J361" s="182">
        <f>ROUND(I361*H361,2)</f>
        <v>0</v>
      </c>
      <c r="K361" s="183"/>
      <c r="L361" s="41"/>
      <c r="M361" s="184" t="s">
        <v>19</v>
      </c>
      <c r="N361" s="185" t="s">
        <v>42</v>
      </c>
      <c r="O361" s="66"/>
      <c r="P361" s="186">
        <f>O361*H361</f>
        <v>0</v>
      </c>
      <c r="Q361" s="186">
        <v>0</v>
      </c>
      <c r="R361" s="186">
        <f>Q361*H361</f>
        <v>0</v>
      </c>
      <c r="S361" s="186">
        <v>0</v>
      </c>
      <c r="T361" s="187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8" t="s">
        <v>124</v>
      </c>
      <c r="AT361" s="188" t="s">
        <v>120</v>
      </c>
      <c r="AU361" s="188" t="s">
        <v>80</v>
      </c>
      <c r="AY361" s="19" t="s">
        <v>118</v>
      </c>
      <c r="BE361" s="189">
        <f>IF(N361="základní",J361,0)</f>
        <v>0</v>
      </c>
      <c r="BF361" s="189">
        <f>IF(N361="snížená",J361,0)</f>
        <v>0</v>
      </c>
      <c r="BG361" s="189">
        <f>IF(N361="zákl. přenesená",J361,0)</f>
        <v>0</v>
      </c>
      <c r="BH361" s="189">
        <f>IF(N361="sníž. přenesená",J361,0)</f>
        <v>0</v>
      </c>
      <c r="BI361" s="189">
        <f>IF(N361="nulová",J361,0)</f>
        <v>0</v>
      </c>
      <c r="BJ361" s="19" t="s">
        <v>76</v>
      </c>
      <c r="BK361" s="189">
        <f>ROUND(I361*H361,2)</f>
        <v>0</v>
      </c>
      <c r="BL361" s="19" t="s">
        <v>124</v>
      </c>
      <c r="BM361" s="188" t="s">
        <v>519</v>
      </c>
    </row>
    <row r="362" spans="1:65" s="2" customFormat="1" ht="11.25">
      <c r="A362" s="36"/>
      <c r="B362" s="37"/>
      <c r="C362" s="38"/>
      <c r="D362" s="190" t="s">
        <v>126</v>
      </c>
      <c r="E362" s="38"/>
      <c r="F362" s="191" t="s">
        <v>520</v>
      </c>
      <c r="G362" s="38"/>
      <c r="H362" s="38"/>
      <c r="I362" s="192"/>
      <c r="J362" s="38"/>
      <c r="K362" s="38"/>
      <c r="L362" s="41"/>
      <c r="M362" s="193"/>
      <c r="N362" s="194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126</v>
      </c>
      <c r="AU362" s="19" t="s">
        <v>80</v>
      </c>
    </row>
    <row r="363" spans="1:65" s="13" customFormat="1" ht="11.25">
      <c r="B363" s="198"/>
      <c r="C363" s="199"/>
      <c r="D363" s="190" t="s">
        <v>132</v>
      </c>
      <c r="E363" s="200" t="s">
        <v>19</v>
      </c>
      <c r="F363" s="201" t="s">
        <v>521</v>
      </c>
      <c r="G363" s="199"/>
      <c r="H363" s="200" t="s">
        <v>19</v>
      </c>
      <c r="I363" s="202"/>
      <c r="J363" s="199"/>
      <c r="K363" s="199"/>
      <c r="L363" s="203"/>
      <c r="M363" s="204"/>
      <c r="N363" s="205"/>
      <c r="O363" s="205"/>
      <c r="P363" s="205"/>
      <c r="Q363" s="205"/>
      <c r="R363" s="205"/>
      <c r="S363" s="205"/>
      <c r="T363" s="206"/>
      <c r="AT363" s="207" t="s">
        <v>132</v>
      </c>
      <c r="AU363" s="207" t="s">
        <v>80</v>
      </c>
      <c r="AV363" s="13" t="s">
        <v>76</v>
      </c>
      <c r="AW363" s="13" t="s">
        <v>32</v>
      </c>
      <c r="AX363" s="13" t="s">
        <v>71</v>
      </c>
      <c r="AY363" s="207" t="s">
        <v>118</v>
      </c>
    </row>
    <row r="364" spans="1:65" s="14" customFormat="1" ht="11.25">
      <c r="B364" s="208"/>
      <c r="C364" s="209"/>
      <c r="D364" s="190" t="s">
        <v>132</v>
      </c>
      <c r="E364" s="210" t="s">
        <v>19</v>
      </c>
      <c r="F364" s="211" t="s">
        <v>522</v>
      </c>
      <c r="G364" s="209"/>
      <c r="H364" s="212">
        <v>2.2000000000000002</v>
      </c>
      <c r="I364" s="213"/>
      <c r="J364" s="209"/>
      <c r="K364" s="209"/>
      <c r="L364" s="214"/>
      <c r="M364" s="215"/>
      <c r="N364" s="216"/>
      <c r="O364" s="216"/>
      <c r="P364" s="216"/>
      <c r="Q364" s="216"/>
      <c r="R364" s="216"/>
      <c r="S364" s="216"/>
      <c r="T364" s="217"/>
      <c r="AT364" s="218" t="s">
        <v>132</v>
      </c>
      <c r="AU364" s="218" t="s">
        <v>80</v>
      </c>
      <c r="AV364" s="14" t="s">
        <v>80</v>
      </c>
      <c r="AW364" s="14" t="s">
        <v>32</v>
      </c>
      <c r="AX364" s="14" t="s">
        <v>71</v>
      </c>
      <c r="AY364" s="218" t="s">
        <v>118</v>
      </c>
    </row>
    <row r="365" spans="1:65" s="13" customFormat="1" ht="11.25">
      <c r="B365" s="198"/>
      <c r="C365" s="199"/>
      <c r="D365" s="190" t="s">
        <v>132</v>
      </c>
      <c r="E365" s="200" t="s">
        <v>19</v>
      </c>
      <c r="F365" s="201" t="s">
        <v>523</v>
      </c>
      <c r="G365" s="199"/>
      <c r="H365" s="200" t="s">
        <v>19</v>
      </c>
      <c r="I365" s="202"/>
      <c r="J365" s="199"/>
      <c r="K365" s="199"/>
      <c r="L365" s="203"/>
      <c r="M365" s="204"/>
      <c r="N365" s="205"/>
      <c r="O365" s="205"/>
      <c r="P365" s="205"/>
      <c r="Q365" s="205"/>
      <c r="R365" s="205"/>
      <c r="S365" s="205"/>
      <c r="T365" s="206"/>
      <c r="AT365" s="207" t="s">
        <v>132</v>
      </c>
      <c r="AU365" s="207" t="s">
        <v>80</v>
      </c>
      <c r="AV365" s="13" t="s">
        <v>76</v>
      </c>
      <c r="AW365" s="13" t="s">
        <v>32</v>
      </c>
      <c r="AX365" s="13" t="s">
        <v>71</v>
      </c>
      <c r="AY365" s="207" t="s">
        <v>118</v>
      </c>
    </row>
    <row r="366" spans="1:65" s="14" customFormat="1" ht="11.25">
      <c r="B366" s="208"/>
      <c r="C366" s="209"/>
      <c r="D366" s="190" t="s">
        <v>132</v>
      </c>
      <c r="E366" s="210" t="s">
        <v>19</v>
      </c>
      <c r="F366" s="211" t="s">
        <v>524</v>
      </c>
      <c r="G366" s="209"/>
      <c r="H366" s="212">
        <v>146.19999999999999</v>
      </c>
      <c r="I366" s="213"/>
      <c r="J366" s="209"/>
      <c r="K366" s="209"/>
      <c r="L366" s="214"/>
      <c r="M366" s="215"/>
      <c r="N366" s="216"/>
      <c r="O366" s="216"/>
      <c r="P366" s="216"/>
      <c r="Q366" s="216"/>
      <c r="R366" s="216"/>
      <c r="S366" s="216"/>
      <c r="T366" s="217"/>
      <c r="AT366" s="218" t="s">
        <v>132</v>
      </c>
      <c r="AU366" s="218" t="s">
        <v>80</v>
      </c>
      <c r="AV366" s="14" t="s">
        <v>80</v>
      </c>
      <c r="AW366" s="14" t="s">
        <v>32</v>
      </c>
      <c r="AX366" s="14" t="s">
        <v>71</v>
      </c>
      <c r="AY366" s="218" t="s">
        <v>118</v>
      </c>
    </row>
    <row r="367" spans="1:65" s="15" customFormat="1" ht="11.25">
      <c r="B367" s="219"/>
      <c r="C367" s="220"/>
      <c r="D367" s="190" t="s">
        <v>132</v>
      </c>
      <c r="E367" s="221" t="s">
        <v>19</v>
      </c>
      <c r="F367" s="222" t="s">
        <v>167</v>
      </c>
      <c r="G367" s="220"/>
      <c r="H367" s="223">
        <v>148.4</v>
      </c>
      <c r="I367" s="224"/>
      <c r="J367" s="220"/>
      <c r="K367" s="220"/>
      <c r="L367" s="225"/>
      <c r="M367" s="226"/>
      <c r="N367" s="227"/>
      <c r="O367" s="227"/>
      <c r="P367" s="227"/>
      <c r="Q367" s="227"/>
      <c r="R367" s="227"/>
      <c r="S367" s="227"/>
      <c r="T367" s="228"/>
      <c r="AT367" s="229" t="s">
        <v>132</v>
      </c>
      <c r="AU367" s="229" t="s">
        <v>80</v>
      </c>
      <c r="AV367" s="15" t="s">
        <v>124</v>
      </c>
      <c r="AW367" s="15" t="s">
        <v>32</v>
      </c>
      <c r="AX367" s="15" t="s">
        <v>76</v>
      </c>
      <c r="AY367" s="229" t="s">
        <v>118</v>
      </c>
    </row>
    <row r="368" spans="1:65" s="2" customFormat="1" ht="24.2" customHeight="1">
      <c r="A368" s="36"/>
      <c r="B368" s="37"/>
      <c r="C368" s="176" t="s">
        <v>525</v>
      </c>
      <c r="D368" s="176" t="s">
        <v>120</v>
      </c>
      <c r="E368" s="177" t="s">
        <v>526</v>
      </c>
      <c r="F368" s="178" t="s">
        <v>527</v>
      </c>
      <c r="G368" s="179" t="s">
        <v>210</v>
      </c>
      <c r="H368" s="180">
        <v>245.6</v>
      </c>
      <c r="I368" s="181"/>
      <c r="J368" s="182">
        <f>ROUND(I368*H368,2)</f>
        <v>0</v>
      </c>
      <c r="K368" s="183"/>
      <c r="L368" s="41"/>
      <c r="M368" s="184" t="s">
        <v>19</v>
      </c>
      <c r="N368" s="185" t="s">
        <v>42</v>
      </c>
      <c r="O368" s="66"/>
      <c r="P368" s="186">
        <f>O368*H368</f>
        <v>0</v>
      </c>
      <c r="Q368" s="186">
        <v>0</v>
      </c>
      <c r="R368" s="186">
        <f>Q368*H368</f>
        <v>0</v>
      </c>
      <c r="S368" s="186">
        <v>0</v>
      </c>
      <c r="T368" s="187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8" t="s">
        <v>124</v>
      </c>
      <c r="AT368" s="188" t="s">
        <v>120</v>
      </c>
      <c r="AU368" s="188" t="s">
        <v>80</v>
      </c>
      <c r="AY368" s="19" t="s">
        <v>118</v>
      </c>
      <c r="BE368" s="189">
        <f>IF(N368="základní",J368,0)</f>
        <v>0</v>
      </c>
      <c r="BF368" s="189">
        <f>IF(N368="snížená",J368,0)</f>
        <v>0</v>
      </c>
      <c r="BG368" s="189">
        <f>IF(N368="zákl. přenesená",J368,0)</f>
        <v>0</v>
      </c>
      <c r="BH368" s="189">
        <f>IF(N368="sníž. přenesená",J368,0)</f>
        <v>0</v>
      </c>
      <c r="BI368" s="189">
        <f>IF(N368="nulová",J368,0)</f>
        <v>0</v>
      </c>
      <c r="BJ368" s="19" t="s">
        <v>76</v>
      </c>
      <c r="BK368" s="189">
        <f>ROUND(I368*H368,2)</f>
        <v>0</v>
      </c>
      <c r="BL368" s="19" t="s">
        <v>124</v>
      </c>
      <c r="BM368" s="188" t="s">
        <v>528</v>
      </c>
    </row>
    <row r="369" spans="1:65" s="2" customFormat="1" ht="11.25">
      <c r="A369" s="36"/>
      <c r="B369" s="37"/>
      <c r="C369" s="38"/>
      <c r="D369" s="190" t="s">
        <v>126</v>
      </c>
      <c r="E369" s="38"/>
      <c r="F369" s="191" t="s">
        <v>527</v>
      </c>
      <c r="G369" s="38"/>
      <c r="H369" s="38"/>
      <c r="I369" s="192"/>
      <c r="J369" s="38"/>
      <c r="K369" s="38"/>
      <c r="L369" s="41"/>
      <c r="M369" s="193"/>
      <c r="N369" s="194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9" t="s">
        <v>126</v>
      </c>
      <c r="AU369" s="19" t="s">
        <v>80</v>
      </c>
    </row>
    <row r="370" spans="1:65" s="13" customFormat="1" ht="11.25">
      <c r="B370" s="198"/>
      <c r="C370" s="199"/>
      <c r="D370" s="190" t="s">
        <v>132</v>
      </c>
      <c r="E370" s="200" t="s">
        <v>19</v>
      </c>
      <c r="F370" s="201" t="s">
        <v>529</v>
      </c>
      <c r="G370" s="199"/>
      <c r="H370" s="200" t="s">
        <v>19</v>
      </c>
      <c r="I370" s="202"/>
      <c r="J370" s="199"/>
      <c r="K370" s="199"/>
      <c r="L370" s="203"/>
      <c r="M370" s="204"/>
      <c r="N370" s="205"/>
      <c r="O370" s="205"/>
      <c r="P370" s="205"/>
      <c r="Q370" s="205"/>
      <c r="R370" s="205"/>
      <c r="S370" s="205"/>
      <c r="T370" s="206"/>
      <c r="AT370" s="207" t="s">
        <v>132</v>
      </c>
      <c r="AU370" s="207" t="s">
        <v>80</v>
      </c>
      <c r="AV370" s="13" t="s">
        <v>76</v>
      </c>
      <c r="AW370" s="13" t="s">
        <v>32</v>
      </c>
      <c r="AX370" s="13" t="s">
        <v>71</v>
      </c>
      <c r="AY370" s="207" t="s">
        <v>118</v>
      </c>
    </row>
    <row r="371" spans="1:65" s="14" customFormat="1" ht="11.25">
      <c r="B371" s="208"/>
      <c r="C371" s="209"/>
      <c r="D371" s="190" t="s">
        <v>132</v>
      </c>
      <c r="E371" s="210" t="s">
        <v>19</v>
      </c>
      <c r="F371" s="211" t="s">
        <v>530</v>
      </c>
      <c r="G371" s="209"/>
      <c r="H371" s="212">
        <v>245.6</v>
      </c>
      <c r="I371" s="213"/>
      <c r="J371" s="209"/>
      <c r="K371" s="209"/>
      <c r="L371" s="214"/>
      <c r="M371" s="215"/>
      <c r="N371" s="216"/>
      <c r="O371" s="216"/>
      <c r="P371" s="216"/>
      <c r="Q371" s="216"/>
      <c r="R371" s="216"/>
      <c r="S371" s="216"/>
      <c r="T371" s="217"/>
      <c r="AT371" s="218" t="s">
        <v>132</v>
      </c>
      <c r="AU371" s="218" t="s">
        <v>80</v>
      </c>
      <c r="AV371" s="14" t="s">
        <v>80</v>
      </c>
      <c r="AW371" s="14" t="s">
        <v>32</v>
      </c>
      <c r="AX371" s="14" t="s">
        <v>76</v>
      </c>
      <c r="AY371" s="218" t="s">
        <v>118</v>
      </c>
    </row>
    <row r="372" spans="1:65" s="12" customFormat="1" ht="22.9" customHeight="1">
      <c r="B372" s="160"/>
      <c r="C372" s="161"/>
      <c r="D372" s="162" t="s">
        <v>70</v>
      </c>
      <c r="E372" s="174" t="s">
        <v>531</v>
      </c>
      <c r="F372" s="174" t="s">
        <v>532</v>
      </c>
      <c r="G372" s="161"/>
      <c r="H372" s="161"/>
      <c r="I372" s="164"/>
      <c r="J372" s="175">
        <f>BK372</f>
        <v>0</v>
      </c>
      <c r="K372" s="161"/>
      <c r="L372" s="166"/>
      <c r="M372" s="167"/>
      <c r="N372" s="168"/>
      <c r="O372" s="168"/>
      <c r="P372" s="169">
        <f>SUM(P373:P378)</f>
        <v>0</v>
      </c>
      <c r="Q372" s="168"/>
      <c r="R372" s="169">
        <f>SUM(R373:R378)</f>
        <v>0</v>
      </c>
      <c r="S372" s="168"/>
      <c r="T372" s="170">
        <f>SUM(T373:T378)</f>
        <v>0</v>
      </c>
      <c r="AR372" s="171" t="s">
        <v>76</v>
      </c>
      <c r="AT372" s="172" t="s">
        <v>70</v>
      </c>
      <c r="AU372" s="172" t="s">
        <v>76</v>
      </c>
      <c r="AY372" s="171" t="s">
        <v>118</v>
      </c>
      <c r="BK372" s="173">
        <f>SUM(BK373:BK378)</f>
        <v>0</v>
      </c>
    </row>
    <row r="373" spans="1:65" s="2" customFormat="1" ht="21.75" customHeight="1">
      <c r="A373" s="36"/>
      <c r="B373" s="37"/>
      <c r="C373" s="176" t="s">
        <v>533</v>
      </c>
      <c r="D373" s="176" t="s">
        <v>120</v>
      </c>
      <c r="E373" s="177" t="s">
        <v>534</v>
      </c>
      <c r="F373" s="178" t="s">
        <v>535</v>
      </c>
      <c r="G373" s="179" t="s">
        <v>210</v>
      </c>
      <c r="H373" s="180">
        <v>429.81299999999999</v>
      </c>
      <c r="I373" s="181"/>
      <c r="J373" s="182">
        <f>ROUND(I373*H373,2)</f>
        <v>0</v>
      </c>
      <c r="K373" s="183"/>
      <c r="L373" s="41"/>
      <c r="M373" s="184" t="s">
        <v>19</v>
      </c>
      <c r="N373" s="185" t="s">
        <v>42</v>
      </c>
      <c r="O373" s="66"/>
      <c r="P373" s="186">
        <f>O373*H373</f>
        <v>0</v>
      </c>
      <c r="Q373" s="186">
        <v>0</v>
      </c>
      <c r="R373" s="186">
        <f>Q373*H373</f>
        <v>0</v>
      </c>
      <c r="S373" s="186">
        <v>0</v>
      </c>
      <c r="T373" s="187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8" t="s">
        <v>124</v>
      </c>
      <c r="AT373" s="188" t="s">
        <v>120</v>
      </c>
      <c r="AU373" s="188" t="s">
        <v>80</v>
      </c>
      <c r="AY373" s="19" t="s">
        <v>118</v>
      </c>
      <c r="BE373" s="189">
        <f>IF(N373="základní",J373,0)</f>
        <v>0</v>
      </c>
      <c r="BF373" s="189">
        <f>IF(N373="snížená",J373,0)</f>
        <v>0</v>
      </c>
      <c r="BG373" s="189">
        <f>IF(N373="zákl. přenesená",J373,0)</f>
        <v>0</v>
      </c>
      <c r="BH373" s="189">
        <f>IF(N373="sníž. přenesená",J373,0)</f>
        <v>0</v>
      </c>
      <c r="BI373" s="189">
        <f>IF(N373="nulová",J373,0)</f>
        <v>0</v>
      </c>
      <c r="BJ373" s="19" t="s">
        <v>76</v>
      </c>
      <c r="BK373" s="189">
        <f>ROUND(I373*H373,2)</f>
        <v>0</v>
      </c>
      <c r="BL373" s="19" t="s">
        <v>124</v>
      </c>
      <c r="BM373" s="188" t="s">
        <v>536</v>
      </c>
    </row>
    <row r="374" spans="1:65" s="2" customFormat="1" ht="19.5">
      <c r="A374" s="36"/>
      <c r="B374" s="37"/>
      <c r="C374" s="38"/>
      <c r="D374" s="190" t="s">
        <v>126</v>
      </c>
      <c r="E374" s="38"/>
      <c r="F374" s="191" t="s">
        <v>537</v>
      </c>
      <c r="G374" s="38"/>
      <c r="H374" s="38"/>
      <c r="I374" s="192"/>
      <c r="J374" s="38"/>
      <c r="K374" s="38"/>
      <c r="L374" s="41"/>
      <c r="M374" s="193"/>
      <c r="N374" s="194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9" t="s">
        <v>126</v>
      </c>
      <c r="AU374" s="19" t="s">
        <v>80</v>
      </c>
    </row>
    <row r="375" spans="1:65" s="2" customFormat="1" ht="11.25">
      <c r="A375" s="36"/>
      <c r="B375" s="37"/>
      <c r="C375" s="38"/>
      <c r="D375" s="195" t="s">
        <v>128</v>
      </c>
      <c r="E375" s="38"/>
      <c r="F375" s="196" t="s">
        <v>538</v>
      </c>
      <c r="G375" s="38"/>
      <c r="H375" s="38"/>
      <c r="I375" s="192"/>
      <c r="J375" s="38"/>
      <c r="K375" s="38"/>
      <c r="L375" s="41"/>
      <c r="M375" s="193"/>
      <c r="N375" s="194"/>
      <c r="O375" s="66"/>
      <c r="P375" s="66"/>
      <c r="Q375" s="66"/>
      <c r="R375" s="66"/>
      <c r="S375" s="66"/>
      <c r="T375" s="67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T375" s="19" t="s">
        <v>128</v>
      </c>
      <c r="AU375" s="19" t="s">
        <v>80</v>
      </c>
    </row>
    <row r="376" spans="1:65" s="2" customFormat="1" ht="21.75" customHeight="1">
      <c r="A376" s="36"/>
      <c r="B376" s="37"/>
      <c r="C376" s="176" t="s">
        <v>539</v>
      </c>
      <c r="D376" s="176" t="s">
        <v>120</v>
      </c>
      <c r="E376" s="177" t="s">
        <v>540</v>
      </c>
      <c r="F376" s="178" t="s">
        <v>541</v>
      </c>
      <c r="G376" s="179" t="s">
        <v>210</v>
      </c>
      <c r="H376" s="180">
        <v>429.81299999999999</v>
      </c>
      <c r="I376" s="181"/>
      <c r="J376" s="182">
        <f>ROUND(I376*H376,2)</f>
        <v>0</v>
      </c>
      <c r="K376" s="183"/>
      <c r="L376" s="41"/>
      <c r="M376" s="184" t="s">
        <v>19</v>
      </c>
      <c r="N376" s="185" t="s">
        <v>42</v>
      </c>
      <c r="O376" s="66"/>
      <c r="P376" s="186">
        <f>O376*H376</f>
        <v>0</v>
      </c>
      <c r="Q376" s="186">
        <v>0</v>
      </c>
      <c r="R376" s="186">
        <f>Q376*H376</f>
        <v>0</v>
      </c>
      <c r="S376" s="186">
        <v>0</v>
      </c>
      <c r="T376" s="187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88" t="s">
        <v>124</v>
      </c>
      <c r="AT376" s="188" t="s">
        <v>120</v>
      </c>
      <c r="AU376" s="188" t="s">
        <v>80</v>
      </c>
      <c r="AY376" s="19" t="s">
        <v>118</v>
      </c>
      <c r="BE376" s="189">
        <f>IF(N376="základní",J376,0)</f>
        <v>0</v>
      </c>
      <c r="BF376" s="189">
        <f>IF(N376="snížená",J376,0)</f>
        <v>0</v>
      </c>
      <c r="BG376" s="189">
        <f>IF(N376="zákl. přenesená",J376,0)</f>
        <v>0</v>
      </c>
      <c r="BH376" s="189">
        <f>IF(N376="sníž. přenesená",J376,0)</f>
        <v>0</v>
      </c>
      <c r="BI376" s="189">
        <f>IF(N376="nulová",J376,0)</f>
        <v>0</v>
      </c>
      <c r="BJ376" s="19" t="s">
        <v>76</v>
      </c>
      <c r="BK376" s="189">
        <f>ROUND(I376*H376,2)</f>
        <v>0</v>
      </c>
      <c r="BL376" s="19" t="s">
        <v>124</v>
      </c>
      <c r="BM376" s="188" t="s">
        <v>542</v>
      </c>
    </row>
    <row r="377" spans="1:65" s="2" customFormat="1" ht="19.5">
      <c r="A377" s="36"/>
      <c r="B377" s="37"/>
      <c r="C377" s="38"/>
      <c r="D377" s="190" t="s">
        <v>126</v>
      </c>
      <c r="E377" s="38"/>
      <c r="F377" s="191" t="s">
        <v>543</v>
      </c>
      <c r="G377" s="38"/>
      <c r="H377" s="38"/>
      <c r="I377" s="192"/>
      <c r="J377" s="38"/>
      <c r="K377" s="38"/>
      <c r="L377" s="41"/>
      <c r="M377" s="193"/>
      <c r="N377" s="194"/>
      <c r="O377" s="66"/>
      <c r="P377" s="66"/>
      <c r="Q377" s="66"/>
      <c r="R377" s="66"/>
      <c r="S377" s="66"/>
      <c r="T377" s="67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9" t="s">
        <v>126</v>
      </c>
      <c r="AU377" s="19" t="s">
        <v>80</v>
      </c>
    </row>
    <row r="378" spans="1:65" s="2" customFormat="1" ht="11.25">
      <c r="A378" s="36"/>
      <c r="B378" s="37"/>
      <c r="C378" s="38"/>
      <c r="D378" s="195" t="s">
        <v>128</v>
      </c>
      <c r="E378" s="38"/>
      <c r="F378" s="196" t="s">
        <v>544</v>
      </c>
      <c r="G378" s="38"/>
      <c r="H378" s="38"/>
      <c r="I378" s="192"/>
      <c r="J378" s="38"/>
      <c r="K378" s="38"/>
      <c r="L378" s="41"/>
      <c r="M378" s="241"/>
      <c r="N378" s="242"/>
      <c r="O378" s="243"/>
      <c r="P378" s="243"/>
      <c r="Q378" s="243"/>
      <c r="R378" s="243"/>
      <c r="S378" s="243"/>
      <c r="T378" s="244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9" t="s">
        <v>128</v>
      </c>
      <c r="AU378" s="19" t="s">
        <v>80</v>
      </c>
    </row>
    <row r="379" spans="1:65" s="2" customFormat="1" ht="6.95" customHeight="1">
      <c r="A379" s="36"/>
      <c r="B379" s="49"/>
      <c r="C379" s="50"/>
      <c r="D379" s="50"/>
      <c r="E379" s="50"/>
      <c r="F379" s="50"/>
      <c r="G379" s="50"/>
      <c r="H379" s="50"/>
      <c r="I379" s="50"/>
      <c r="J379" s="50"/>
      <c r="K379" s="50"/>
      <c r="L379" s="41"/>
      <c r="M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</row>
  </sheetData>
  <sheetProtection algorithmName="SHA-512" hashValue="BCFnGXUVT6l9RzQUr8JZLLcXTLiJlWJ4Xyb4ugg417I0WI0t9jv/X5GeY7LyQEWfPzYLnKZspndd/Stv7JfwvQ==" saltValue="oZsXcoo+YrjpFsCrNcDHSfxrDFFhrsGcEwRUYKjo9OFY9p7w4rdyUs0V5VqKVbJmSKT0xztdbsEeFwsfub4tFA==" spinCount="100000" sheet="1" objects="1" scenarios="1" formatColumns="0" formatRows="0" autoFilter="0"/>
  <autoFilter ref="C85:K378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1" r:id="rId1"/>
    <hyperlink ref="F97" r:id="rId2"/>
    <hyperlink ref="F103" r:id="rId3"/>
    <hyperlink ref="F107" r:id="rId4"/>
    <hyperlink ref="F113" r:id="rId5"/>
    <hyperlink ref="F122" r:id="rId6"/>
    <hyperlink ref="F127" r:id="rId7"/>
    <hyperlink ref="F130" r:id="rId8"/>
    <hyperlink ref="F138" r:id="rId9"/>
    <hyperlink ref="F142" r:id="rId10"/>
    <hyperlink ref="F149" r:id="rId11"/>
    <hyperlink ref="F155" r:id="rId12"/>
    <hyperlink ref="F164" r:id="rId13"/>
    <hyperlink ref="F171" r:id="rId14"/>
    <hyperlink ref="F175" r:id="rId15"/>
    <hyperlink ref="F179" r:id="rId16"/>
    <hyperlink ref="F192" r:id="rId17"/>
    <hyperlink ref="F203" r:id="rId18"/>
    <hyperlink ref="F210" r:id="rId19"/>
    <hyperlink ref="F214" r:id="rId20"/>
    <hyperlink ref="F220" r:id="rId21"/>
    <hyperlink ref="F233" r:id="rId22"/>
    <hyperlink ref="F236" r:id="rId23"/>
    <hyperlink ref="F239" r:id="rId24"/>
    <hyperlink ref="F246" r:id="rId25"/>
    <hyperlink ref="F255" r:id="rId26"/>
    <hyperlink ref="F260" r:id="rId27"/>
    <hyperlink ref="F264" r:id="rId28"/>
    <hyperlink ref="F270" r:id="rId29"/>
    <hyperlink ref="F273" r:id="rId30"/>
    <hyperlink ref="F276" r:id="rId31"/>
    <hyperlink ref="F279" r:id="rId32"/>
    <hyperlink ref="F282" r:id="rId33"/>
    <hyperlink ref="F286" r:id="rId34"/>
    <hyperlink ref="F289" r:id="rId35"/>
    <hyperlink ref="F301" r:id="rId36"/>
    <hyperlink ref="F326" r:id="rId37"/>
    <hyperlink ref="F330" r:id="rId38"/>
    <hyperlink ref="F333" r:id="rId39"/>
    <hyperlink ref="F336" r:id="rId40"/>
    <hyperlink ref="F340" r:id="rId41"/>
    <hyperlink ref="F344" r:id="rId42"/>
    <hyperlink ref="F347" r:id="rId43"/>
    <hyperlink ref="F351" r:id="rId44"/>
    <hyperlink ref="F375" r:id="rId45"/>
    <hyperlink ref="F378" r:id="rId46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82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80</v>
      </c>
    </row>
    <row r="4" spans="1:46" s="1" customFormat="1" ht="24.95" customHeight="1">
      <c r="B4" s="22"/>
      <c r="D4" s="105" t="s">
        <v>89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stavby'!K6</f>
        <v>II/183 Rokycany ul. Šťáhlavská, oprava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90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545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6. 5. 2025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stavby'!E14</f>
        <v>Vyplň údaj</v>
      </c>
      <c r="F18" s="377"/>
      <c r="G18" s="377"/>
      <c r="H18" s="377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28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26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34</v>
      </c>
      <c r="F24" s="36"/>
      <c r="G24" s="36"/>
      <c r="H24" s="36"/>
      <c r="I24" s="107" t="s">
        <v>28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35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19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37</v>
      </c>
      <c r="E30" s="36"/>
      <c r="F30" s="36"/>
      <c r="G30" s="36"/>
      <c r="H30" s="36"/>
      <c r="I30" s="36"/>
      <c r="J30" s="116">
        <f>ROUND(J85,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39</v>
      </c>
      <c r="G32" s="36"/>
      <c r="H32" s="36"/>
      <c r="I32" s="117" t="s">
        <v>38</v>
      </c>
      <c r="J32" s="117" t="s">
        <v>40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41</v>
      </c>
      <c r="E33" s="107" t="s">
        <v>42</v>
      </c>
      <c r="F33" s="119">
        <f>ROUND((SUM(BE85:BE228)),  2)</f>
        <v>0</v>
      </c>
      <c r="G33" s="36"/>
      <c r="H33" s="36"/>
      <c r="I33" s="120">
        <v>0.21</v>
      </c>
      <c r="J33" s="119">
        <f>ROUND(((SUM(BE85:BE228))*I33),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43</v>
      </c>
      <c r="F34" s="119">
        <f>ROUND((SUM(BF85:BF228)),  2)</f>
        <v>0</v>
      </c>
      <c r="G34" s="36"/>
      <c r="H34" s="36"/>
      <c r="I34" s="120">
        <v>0.12</v>
      </c>
      <c r="J34" s="119">
        <f>ROUND(((SUM(BF85:BF228))*I34),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44</v>
      </c>
      <c r="F35" s="119">
        <f>ROUND((SUM(BG85:BG228)),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45</v>
      </c>
      <c r="F36" s="119">
        <f>ROUND((SUM(BH85:BH228)),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46</v>
      </c>
      <c r="F37" s="119">
        <f>ROUND((SUM(BI85:BI228)),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47</v>
      </c>
      <c r="E39" s="123"/>
      <c r="F39" s="123"/>
      <c r="G39" s="124" t="s">
        <v>48</v>
      </c>
      <c r="H39" s="125" t="s">
        <v>49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II/183 Rokycany ul. Šťáhlavská, oprava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2" t="str">
        <f>E9</f>
        <v>2 - OKRUŽNÍ KŘIŽOVATKA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6. 5. 2025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SÚSPK</v>
      </c>
      <c r="G54" s="38"/>
      <c r="H54" s="38"/>
      <c r="I54" s="31" t="s">
        <v>31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Zítek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93</v>
      </c>
      <c r="D57" s="133"/>
      <c r="E57" s="133"/>
      <c r="F57" s="133"/>
      <c r="G57" s="133"/>
      <c r="H57" s="133"/>
      <c r="I57" s="133"/>
      <c r="J57" s="134" t="s">
        <v>94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69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95</v>
      </c>
    </row>
    <row r="60" spans="1:47" s="9" customFormat="1" ht="24.95" customHeight="1">
      <c r="B60" s="136"/>
      <c r="C60" s="137"/>
      <c r="D60" s="138" t="s">
        <v>96</v>
      </c>
      <c r="E60" s="139"/>
      <c r="F60" s="139"/>
      <c r="G60" s="139"/>
      <c r="H60" s="139"/>
      <c r="I60" s="139"/>
      <c r="J60" s="140">
        <f>J86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97</v>
      </c>
      <c r="E61" s="145"/>
      <c r="F61" s="145"/>
      <c r="G61" s="145"/>
      <c r="H61" s="145"/>
      <c r="I61" s="145"/>
      <c r="J61" s="146">
        <f>J87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98</v>
      </c>
      <c r="E62" s="145"/>
      <c r="F62" s="145"/>
      <c r="G62" s="145"/>
      <c r="H62" s="145"/>
      <c r="I62" s="145"/>
      <c r="J62" s="146">
        <f>J108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100</v>
      </c>
      <c r="E63" s="145"/>
      <c r="F63" s="145"/>
      <c r="G63" s="145"/>
      <c r="H63" s="145"/>
      <c r="I63" s="145"/>
      <c r="J63" s="146">
        <f>J137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101</v>
      </c>
      <c r="E64" s="145"/>
      <c r="F64" s="145"/>
      <c r="G64" s="145"/>
      <c r="H64" s="145"/>
      <c r="I64" s="145"/>
      <c r="J64" s="146">
        <f>J210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102</v>
      </c>
      <c r="E65" s="145"/>
      <c r="F65" s="145"/>
      <c r="G65" s="145"/>
      <c r="H65" s="145"/>
      <c r="I65" s="145"/>
      <c r="J65" s="146">
        <f>J222</f>
        <v>0</v>
      </c>
      <c r="K65" s="143"/>
      <c r="L65" s="147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103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79" t="str">
        <f>E7</f>
        <v>II/183 Rokycany ul. Šťáhlavská, oprava</v>
      </c>
      <c r="F75" s="380"/>
      <c r="G75" s="380"/>
      <c r="H75" s="380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90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32" t="str">
        <f>E9</f>
        <v>2 - OKRUŽNÍ KŘIŽOVATKA</v>
      </c>
      <c r="F77" s="381"/>
      <c r="G77" s="381"/>
      <c r="H77" s="381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 xml:space="preserve"> </v>
      </c>
      <c r="G79" s="38"/>
      <c r="H79" s="38"/>
      <c r="I79" s="31" t="s">
        <v>23</v>
      </c>
      <c r="J79" s="61" t="str">
        <f>IF(J12="","",J12)</f>
        <v>6. 5. 2025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25</v>
      </c>
      <c r="D81" s="38"/>
      <c r="E81" s="38"/>
      <c r="F81" s="29" t="str">
        <f>E15</f>
        <v>SÚSPK</v>
      </c>
      <c r="G81" s="38"/>
      <c r="H81" s="38"/>
      <c r="I81" s="31" t="s">
        <v>31</v>
      </c>
      <c r="J81" s="34" t="str">
        <f>E21</f>
        <v xml:space="preserve"> 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29</v>
      </c>
      <c r="D82" s="38"/>
      <c r="E82" s="38"/>
      <c r="F82" s="29" t="str">
        <f>IF(E18="","",E18)</f>
        <v>Vyplň údaj</v>
      </c>
      <c r="G82" s="38"/>
      <c r="H82" s="38"/>
      <c r="I82" s="31" t="s">
        <v>33</v>
      </c>
      <c r="J82" s="34" t="str">
        <f>E24</f>
        <v>Zítek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48"/>
      <c r="B84" s="149"/>
      <c r="C84" s="150" t="s">
        <v>104</v>
      </c>
      <c r="D84" s="151" t="s">
        <v>56</v>
      </c>
      <c r="E84" s="151" t="s">
        <v>52</v>
      </c>
      <c r="F84" s="151" t="s">
        <v>53</v>
      </c>
      <c r="G84" s="151" t="s">
        <v>105</v>
      </c>
      <c r="H84" s="151" t="s">
        <v>106</v>
      </c>
      <c r="I84" s="151" t="s">
        <v>107</v>
      </c>
      <c r="J84" s="152" t="s">
        <v>94</v>
      </c>
      <c r="K84" s="153" t="s">
        <v>108</v>
      </c>
      <c r="L84" s="154"/>
      <c r="M84" s="70" t="s">
        <v>19</v>
      </c>
      <c r="N84" s="71" t="s">
        <v>41</v>
      </c>
      <c r="O84" s="71" t="s">
        <v>109</v>
      </c>
      <c r="P84" s="71" t="s">
        <v>110</v>
      </c>
      <c r="Q84" s="71" t="s">
        <v>111</v>
      </c>
      <c r="R84" s="71" t="s">
        <v>112</v>
      </c>
      <c r="S84" s="71" t="s">
        <v>113</v>
      </c>
      <c r="T84" s="72" t="s">
        <v>114</v>
      </c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65" s="2" customFormat="1" ht="22.9" customHeight="1">
      <c r="A85" s="36"/>
      <c r="B85" s="37"/>
      <c r="C85" s="77" t="s">
        <v>115</v>
      </c>
      <c r="D85" s="38"/>
      <c r="E85" s="38"/>
      <c r="F85" s="38"/>
      <c r="G85" s="38"/>
      <c r="H85" s="38"/>
      <c r="I85" s="38"/>
      <c r="J85" s="155">
        <f>BK85</f>
        <v>0</v>
      </c>
      <c r="K85" s="38"/>
      <c r="L85" s="41"/>
      <c r="M85" s="73"/>
      <c r="N85" s="156"/>
      <c r="O85" s="74"/>
      <c r="P85" s="157">
        <f>P86</f>
        <v>0</v>
      </c>
      <c r="Q85" s="74"/>
      <c r="R85" s="157">
        <f>R86</f>
        <v>6.5107348134999992</v>
      </c>
      <c r="S85" s="74"/>
      <c r="T85" s="158">
        <f>T86</f>
        <v>423.34699999999998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70</v>
      </c>
      <c r="AU85" s="19" t="s">
        <v>95</v>
      </c>
      <c r="BK85" s="159">
        <f>BK86</f>
        <v>0</v>
      </c>
    </row>
    <row r="86" spans="1:65" s="12" customFormat="1" ht="25.9" customHeight="1">
      <c r="B86" s="160"/>
      <c r="C86" s="161"/>
      <c r="D86" s="162" t="s">
        <v>70</v>
      </c>
      <c r="E86" s="163" t="s">
        <v>116</v>
      </c>
      <c r="F86" s="163" t="s">
        <v>117</v>
      </c>
      <c r="G86" s="161"/>
      <c r="H86" s="161"/>
      <c r="I86" s="164"/>
      <c r="J86" s="165">
        <f>BK86</f>
        <v>0</v>
      </c>
      <c r="K86" s="161"/>
      <c r="L86" s="166"/>
      <c r="M86" s="167"/>
      <c r="N86" s="168"/>
      <c r="O86" s="168"/>
      <c r="P86" s="169">
        <f>P87+P108+P137+P210+P222</f>
        <v>0</v>
      </c>
      <c r="Q86" s="168"/>
      <c r="R86" s="169">
        <f>R87+R108+R137+R210+R222</f>
        <v>6.5107348134999992</v>
      </c>
      <c r="S86" s="168"/>
      <c r="T86" s="170">
        <f>T87+T108+T137+T210+T222</f>
        <v>423.34699999999998</v>
      </c>
      <c r="AR86" s="171" t="s">
        <v>76</v>
      </c>
      <c r="AT86" s="172" t="s">
        <v>70</v>
      </c>
      <c r="AU86" s="172" t="s">
        <v>71</v>
      </c>
      <c r="AY86" s="171" t="s">
        <v>118</v>
      </c>
      <c r="BK86" s="173">
        <f>BK87+BK108+BK137+BK210+BK222</f>
        <v>0</v>
      </c>
    </row>
    <row r="87" spans="1:65" s="12" customFormat="1" ht="22.9" customHeight="1">
      <c r="B87" s="160"/>
      <c r="C87" s="161"/>
      <c r="D87" s="162" t="s">
        <v>70</v>
      </c>
      <c r="E87" s="174" t="s">
        <v>76</v>
      </c>
      <c r="F87" s="174" t="s">
        <v>119</v>
      </c>
      <c r="G87" s="161"/>
      <c r="H87" s="161"/>
      <c r="I87" s="164"/>
      <c r="J87" s="175">
        <f>BK87</f>
        <v>0</v>
      </c>
      <c r="K87" s="161"/>
      <c r="L87" s="166"/>
      <c r="M87" s="167"/>
      <c r="N87" s="168"/>
      <c r="O87" s="168"/>
      <c r="P87" s="169">
        <f>SUM(P88:P107)</f>
        <v>0</v>
      </c>
      <c r="Q87" s="168"/>
      <c r="R87" s="169">
        <f>SUM(R88:R107)</f>
        <v>3.7739999999999996E-2</v>
      </c>
      <c r="S87" s="168"/>
      <c r="T87" s="170">
        <f>SUM(T88:T107)</f>
        <v>409.14699999999999</v>
      </c>
      <c r="AR87" s="171" t="s">
        <v>76</v>
      </c>
      <c r="AT87" s="172" t="s">
        <v>70</v>
      </c>
      <c r="AU87" s="172" t="s">
        <v>76</v>
      </c>
      <c r="AY87" s="171" t="s">
        <v>118</v>
      </c>
      <c r="BK87" s="173">
        <f>SUM(BK88:BK107)</f>
        <v>0</v>
      </c>
    </row>
    <row r="88" spans="1:65" s="2" customFormat="1" ht="16.5" customHeight="1">
      <c r="A88" s="36"/>
      <c r="B88" s="37"/>
      <c r="C88" s="176" t="s">
        <v>76</v>
      </c>
      <c r="D88" s="176" t="s">
        <v>120</v>
      </c>
      <c r="E88" s="177" t="s">
        <v>157</v>
      </c>
      <c r="F88" s="178" t="s">
        <v>158</v>
      </c>
      <c r="G88" s="179" t="s">
        <v>123</v>
      </c>
      <c r="H88" s="180">
        <v>81</v>
      </c>
      <c r="I88" s="181"/>
      <c r="J88" s="182">
        <f>ROUND(I88*H88,2)</f>
        <v>0</v>
      </c>
      <c r="K88" s="183"/>
      <c r="L88" s="41"/>
      <c r="M88" s="184" t="s">
        <v>19</v>
      </c>
      <c r="N88" s="185" t="s">
        <v>42</v>
      </c>
      <c r="O88" s="66"/>
      <c r="P88" s="186">
        <f>O88*H88</f>
        <v>0</v>
      </c>
      <c r="Q88" s="186">
        <v>1.0000000000000001E-5</v>
      </c>
      <c r="R88" s="186">
        <f>Q88*H88</f>
        <v>8.1000000000000006E-4</v>
      </c>
      <c r="S88" s="186">
        <v>0.115</v>
      </c>
      <c r="T88" s="187">
        <f>S88*H88</f>
        <v>9.3150000000000013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8" t="s">
        <v>124</v>
      </c>
      <c r="AT88" s="188" t="s">
        <v>120</v>
      </c>
      <c r="AU88" s="188" t="s">
        <v>80</v>
      </c>
      <c r="AY88" s="19" t="s">
        <v>118</v>
      </c>
      <c r="BE88" s="189">
        <f>IF(N88="základní",J88,0)</f>
        <v>0</v>
      </c>
      <c r="BF88" s="189">
        <f>IF(N88="snížená",J88,0)</f>
        <v>0</v>
      </c>
      <c r="BG88" s="189">
        <f>IF(N88="zákl. přenesená",J88,0)</f>
        <v>0</v>
      </c>
      <c r="BH88" s="189">
        <f>IF(N88="sníž. přenesená",J88,0)</f>
        <v>0</v>
      </c>
      <c r="BI88" s="189">
        <f>IF(N88="nulová",J88,0)</f>
        <v>0</v>
      </c>
      <c r="BJ88" s="19" t="s">
        <v>76</v>
      </c>
      <c r="BK88" s="189">
        <f>ROUND(I88*H88,2)</f>
        <v>0</v>
      </c>
      <c r="BL88" s="19" t="s">
        <v>124</v>
      </c>
      <c r="BM88" s="188" t="s">
        <v>546</v>
      </c>
    </row>
    <row r="89" spans="1:65" s="2" customFormat="1" ht="19.5">
      <c r="A89" s="36"/>
      <c r="B89" s="37"/>
      <c r="C89" s="38"/>
      <c r="D89" s="190" t="s">
        <v>126</v>
      </c>
      <c r="E89" s="38"/>
      <c r="F89" s="191" t="s">
        <v>160</v>
      </c>
      <c r="G89" s="38"/>
      <c r="H89" s="38"/>
      <c r="I89" s="192"/>
      <c r="J89" s="38"/>
      <c r="K89" s="38"/>
      <c r="L89" s="41"/>
      <c r="M89" s="193"/>
      <c r="N89" s="194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126</v>
      </c>
      <c r="AU89" s="19" t="s">
        <v>80</v>
      </c>
    </row>
    <row r="90" spans="1:65" s="2" customFormat="1" ht="11.25">
      <c r="A90" s="36"/>
      <c r="B90" s="37"/>
      <c r="C90" s="38"/>
      <c r="D90" s="195" t="s">
        <v>128</v>
      </c>
      <c r="E90" s="38"/>
      <c r="F90" s="196" t="s">
        <v>161</v>
      </c>
      <c r="G90" s="38"/>
      <c r="H90" s="38"/>
      <c r="I90" s="192"/>
      <c r="J90" s="38"/>
      <c r="K90" s="38"/>
      <c r="L90" s="41"/>
      <c r="M90" s="193"/>
      <c r="N90" s="19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128</v>
      </c>
      <c r="AU90" s="19" t="s">
        <v>80</v>
      </c>
    </row>
    <row r="91" spans="1:65" s="2" customFormat="1" ht="39">
      <c r="A91" s="36"/>
      <c r="B91" s="37"/>
      <c r="C91" s="38"/>
      <c r="D91" s="190" t="s">
        <v>130</v>
      </c>
      <c r="E91" s="38"/>
      <c r="F91" s="197" t="s">
        <v>162</v>
      </c>
      <c r="G91" s="38"/>
      <c r="H91" s="38"/>
      <c r="I91" s="192"/>
      <c r="J91" s="38"/>
      <c r="K91" s="38"/>
      <c r="L91" s="41"/>
      <c r="M91" s="193"/>
      <c r="N91" s="19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130</v>
      </c>
      <c r="AU91" s="19" t="s">
        <v>80</v>
      </c>
    </row>
    <row r="92" spans="1:65" s="13" customFormat="1" ht="11.25">
      <c r="B92" s="198"/>
      <c r="C92" s="199"/>
      <c r="D92" s="190" t="s">
        <v>132</v>
      </c>
      <c r="E92" s="200" t="s">
        <v>19</v>
      </c>
      <c r="F92" s="201" t="s">
        <v>165</v>
      </c>
      <c r="G92" s="199"/>
      <c r="H92" s="200" t="s">
        <v>19</v>
      </c>
      <c r="I92" s="202"/>
      <c r="J92" s="199"/>
      <c r="K92" s="199"/>
      <c r="L92" s="203"/>
      <c r="M92" s="204"/>
      <c r="N92" s="205"/>
      <c r="O92" s="205"/>
      <c r="P92" s="205"/>
      <c r="Q92" s="205"/>
      <c r="R92" s="205"/>
      <c r="S92" s="205"/>
      <c r="T92" s="206"/>
      <c r="AT92" s="207" t="s">
        <v>132</v>
      </c>
      <c r="AU92" s="207" t="s">
        <v>80</v>
      </c>
      <c r="AV92" s="13" t="s">
        <v>76</v>
      </c>
      <c r="AW92" s="13" t="s">
        <v>32</v>
      </c>
      <c r="AX92" s="13" t="s">
        <v>71</v>
      </c>
      <c r="AY92" s="207" t="s">
        <v>118</v>
      </c>
    </row>
    <row r="93" spans="1:65" s="14" customFormat="1" ht="11.25">
      <c r="B93" s="208"/>
      <c r="C93" s="209"/>
      <c r="D93" s="190" t="s">
        <v>132</v>
      </c>
      <c r="E93" s="210" t="s">
        <v>19</v>
      </c>
      <c r="F93" s="211" t="s">
        <v>547</v>
      </c>
      <c r="G93" s="209"/>
      <c r="H93" s="212">
        <v>81</v>
      </c>
      <c r="I93" s="213"/>
      <c r="J93" s="209"/>
      <c r="K93" s="209"/>
      <c r="L93" s="214"/>
      <c r="M93" s="215"/>
      <c r="N93" s="216"/>
      <c r="O93" s="216"/>
      <c r="P93" s="216"/>
      <c r="Q93" s="216"/>
      <c r="R93" s="216"/>
      <c r="S93" s="216"/>
      <c r="T93" s="217"/>
      <c r="AT93" s="218" t="s">
        <v>132</v>
      </c>
      <c r="AU93" s="218" t="s">
        <v>80</v>
      </c>
      <c r="AV93" s="14" t="s">
        <v>80</v>
      </c>
      <c r="AW93" s="14" t="s">
        <v>32</v>
      </c>
      <c r="AX93" s="14" t="s">
        <v>71</v>
      </c>
      <c r="AY93" s="218" t="s">
        <v>118</v>
      </c>
    </row>
    <row r="94" spans="1:65" s="15" customFormat="1" ht="11.25">
      <c r="B94" s="219"/>
      <c r="C94" s="220"/>
      <c r="D94" s="190" t="s">
        <v>132</v>
      </c>
      <c r="E94" s="221" t="s">
        <v>19</v>
      </c>
      <c r="F94" s="222" t="s">
        <v>167</v>
      </c>
      <c r="G94" s="220"/>
      <c r="H94" s="223">
        <v>81</v>
      </c>
      <c r="I94" s="224"/>
      <c r="J94" s="220"/>
      <c r="K94" s="220"/>
      <c r="L94" s="225"/>
      <c r="M94" s="226"/>
      <c r="N94" s="227"/>
      <c r="O94" s="227"/>
      <c r="P94" s="227"/>
      <c r="Q94" s="227"/>
      <c r="R94" s="227"/>
      <c r="S94" s="227"/>
      <c r="T94" s="228"/>
      <c r="AT94" s="229" t="s">
        <v>132</v>
      </c>
      <c r="AU94" s="229" t="s">
        <v>80</v>
      </c>
      <c r="AV94" s="15" t="s">
        <v>124</v>
      </c>
      <c r="AW94" s="15" t="s">
        <v>32</v>
      </c>
      <c r="AX94" s="15" t="s">
        <v>76</v>
      </c>
      <c r="AY94" s="229" t="s">
        <v>118</v>
      </c>
    </row>
    <row r="95" spans="1:65" s="2" customFormat="1" ht="16.5" customHeight="1">
      <c r="A95" s="36"/>
      <c r="B95" s="37"/>
      <c r="C95" s="176" t="s">
        <v>80</v>
      </c>
      <c r="D95" s="176" t="s">
        <v>120</v>
      </c>
      <c r="E95" s="177" t="s">
        <v>169</v>
      </c>
      <c r="F95" s="178" t="s">
        <v>170</v>
      </c>
      <c r="G95" s="179" t="s">
        <v>123</v>
      </c>
      <c r="H95" s="180">
        <v>1231</v>
      </c>
      <c r="I95" s="181"/>
      <c r="J95" s="182">
        <f>ROUND(I95*H95,2)</f>
        <v>0</v>
      </c>
      <c r="K95" s="183"/>
      <c r="L95" s="41"/>
      <c r="M95" s="184" t="s">
        <v>19</v>
      </c>
      <c r="N95" s="185" t="s">
        <v>42</v>
      </c>
      <c r="O95" s="66"/>
      <c r="P95" s="186">
        <f>O95*H95</f>
        <v>0</v>
      </c>
      <c r="Q95" s="186">
        <v>3.0000000000000001E-5</v>
      </c>
      <c r="R95" s="186">
        <f>Q95*H95</f>
        <v>3.6929999999999998E-2</v>
      </c>
      <c r="S95" s="186">
        <v>0.23</v>
      </c>
      <c r="T95" s="187">
        <f>S95*H95</f>
        <v>283.13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8" t="s">
        <v>124</v>
      </c>
      <c r="AT95" s="188" t="s">
        <v>120</v>
      </c>
      <c r="AU95" s="188" t="s">
        <v>80</v>
      </c>
      <c r="AY95" s="19" t="s">
        <v>118</v>
      </c>
      <c r="BE95" s="189">
        <f>IF(N95="základní",J95,0)</f>
        <v>0</v>
      </c>
      <c r="BF95" s="189">
        <f>IF(N95="snížená",J95,0)</f>
        <v>0</v>
      </c>
      <c r="BG95" s="189">
        <f>IF(N95="zákl. přenesená",J95,0)</f>
        <v>0</v>
      </c>
      <c r="BH95" s="189">
        <f>IF(N95="sníž. přenesená",J95,0)</f>
        <v>0</v>
      </c>
      <c r="BI95" s="189">
        <f>IF(N95="nulová",J95,0)</f>
        <v>0</v>
      </c>
      <c r="BJ95" s="19" t="s">
        <v>76</v>
      </c>
      <c r="BK95" s="189">
        <f>ROUND(I95*H95,2)</f>
        <v>0</v>
      </c>
      <c r="BL95" s="19" t="s">
        <v>124</v>
      </c>
      <c r="BM95" s="188" t="s">
        <v>548</v>
      </c>
    </row>
    <row r="96" spans="1:65" s="2" customFormat="1" ht="19.5">
      <c r="A96" s="36"/>
      <c r="B96" s="37"/>
      <c r="C96" s="38"/>
      <c r="D96" s="190" t="s">
        <v>126</v>
      </c>
      <c r="E96" s="38"/>
      <c r="F96" s="191" t="s">
        <v>172</v>
      </c>
      <c r="G96" s="38"/>
      <c r="H96" s="38"/>
      <c r="I96" s="192"/>
      <c r="J96" s="38"/>
      <c r="K96" s="38"/>
      <c r="L96" s="41"/>
      <c r="M96" s="193"/>
      <c r="N96" s="19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126</v>
      </c>
      <c r="AU96" s="19" t="s">
        <v>80</v>
      </c>
    </row>
    <row r="97" spans="1:65" s="2" customFormat="1" ht="11.25">
      <c r="A97" s="36"/>
      <c r="B97" s="37"/>
      <c r="C97" s="38"/>
      <c r="D97" s="195" t="s">
        <v>128</v>
      </c>
      <c r="E97" s="38"/>
      <c r="F97" s="196" t="s">
        <v>173</v>
      </c>
      <c r="G97" s="38"/>
      <c r="H97" s="38"/>
      <c r="I97" s="192"/>
      <c r="J97" s="38"/>
      <c r="K97" s="38"/>
      <c r="L97" s="41"/>
      <c r="M97" s="193"/>
      <c r="N97" s="19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128</v>
      </c>
      <c r="AU97" s="19" t="s">
        <v>80</v>
      </c>
    </row>
    <row r="98" spans="1:65" s="2" customFormat="1" ht="39">
      <c r="A98" s="36"/>
      <c r="B98" s="37"/>
      <c r="C98" s="38"/>
      <c r="D98" s="190" t="s">
        <v>130</v>
      </c>
      <c r="E98" s="38"/>
      <c r="F98" s="197" t="s">
        <v>162</v>
      </c>
      <c r="G98" s="38"/>
      <c r="H98" s="38"/>
      <c r="I98" s="192"/>
      <c r="J98" s="38"/>
      <c r="K98" s="38"/>
      <c r="L98" s="41"/>
      <c r="M98" s="193"/>
      <c r="N98" s="19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130</v>
      </c>
      <c r="AU98" s="19" t="s">
        <v>80</v>
      </c>
    </row>
    <row r="99" spans="1:65" s="14" customFormat="1" ht="11.25">
      <c r="B99" s="208"/>
      <c r="C99" s="209"/>
      <c r="D99" s="190" t="s">
        <v>132</v>
      </c>
      <c r="E99" s="210" t="s">
        <v>19</v>
      </c>
      <c r="F99" s="211" t="s">
        <v>549</v>
      </c>
      <c r="G99" s="209"/>
      <c r="H99" s="212">
        <v>1231</v>
      </c>
      <c r="I99" s="213"/>
      <c r="J99" s="209"/>
      <c r="K99" s="209"/>
      <c r="L99" s="214"/>
      <c r="M99" s="215"/>
      <c r="N99" s="216"/>
      <c r="O99" s="216"/>
      <c r="P99" s="216"/>
      <c r="Q99" s="216"/>
      <c r="R99" s="216"/>
      <c r="S99" s="216"/>
      <c r="T99" s="217"/>
      <c r="AT99" s="218" t="s">
        <v>132</v>
      </c>
      <c r="AU99" s="218" t="s">
        <v>80</v>
      </c>
      <c r="AV99" s="14" t="s">
        <v>80</v>
      </c>
      <c r="AW99" s="14" t="s">
        <v>32</v>
      </c>
      <c r="AX99" s="14" t="s">
        <v>76</v>
      </c>
      <c r="AY99" s="218" t="s">
        <v>118</v>
      </c>
    </row>
    <row r="100" spans="1:65" s="2" customFormat="1" ht="16.5" customHeight="1">
      <c r="A100" s="36"/>
      <c r="B100" s="37"/>
      <c r="C100" s="176" t="s">
        <v>83</v>
      </c>
      <c r="D100" s="176" t="s">
        <v>120</v>
      </c>
      <c r="E100" s="177" t="s">
        <v>176</v>
      </c>
      <c r="F100" s="178" t="s">
        <v>177</v>
      </c>
      <c r="G100" s="179" t="s">
        <v>123</v>
      </c>
      <c r="H100" s="180">
        <v>4924</v>
      </c>
      <c r="I100" s="181"/>
      <c r="J100" s="182">
        <f>ROUND(I100*H100,2)</f>
        <v>0</v>
      </c>
      <c r="K100" s="183"/>
      <c r="L100" s="41"/>
      <c r="M100" s="184" t="s">
        <v>19</v>
      </c>
      <c r="N100" s="185" t="s">
        <v>42</v>
      </c>
      <c r="O100" s="66"/>
      <c r="P100" s="186">
        <f>O100*H100</f>
        <v>0</v>
      </c>
      <c r="Q100" s="186">
        <v>0</v>
      </c>
      <c r="R100" s="186">
        <f>Q100*H100</f>
        <v>0</v>
      </c>
      <c r="S100" s="186">
        <v>2.3E-2</v>
      </c>
      <c r="T100" s="187">
        <f>S100*H100</f>
        <v>113.252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8" t="s">
        <v>124</v>
      </c>
      <c r="AT100" s="188" t="s">
        <v>120</v>
      </c>
      <c r="AU100" s="188" t="s">
        <v>80</v>
      </c>
      <c r="AY100" s="19" t="s">
        <v>118</v>
      </c>
      <c r="BE100" s="189">
        <f>IF(N100="základní",J100,0)</f>
        <v>0</v>
      </c>
      <c r="BF100" s="189">
        <f>IF(N100="snížená",J100,0)</f>
        <v>0</v>
      </c>
      <c r="BG100" s="189">
        <f>IF(N100="zákl. přenesená",J100,0)</f>
        <v>0</v>
      </c>
      <c r="BH100" s="189">
        <f>IF(N100="sníž. přenesená",J100,0)</f>
        <v>0</v>
      </c>
      <c r="BI100" s="189">
        <f>IF(N100="nulová",J100,0)</f>
        <v>0</v>
      </c>
      <c r="BJ100" s="19" t="s">
        <v>76</v>
      </c>
      <c r="BK100" s="189">
        <f>ROUND(I100*H100,2)</f>
        <v>0</v>
      </c>
      <c r="BL100" s="19" t="s">
        <v>124</v>
      </c>
      <c r="BM100" s="188" t="s">
        <v>550</v>
      </c>
    </row>
    <row r="101" spans="1:65" s="2" customFormat="1" ht="11.25">
      <c r="A101" s="36"/>
      <c r="B101" s="37"/>
      <c r="C101" s="38"/>
      <c r="D101" s="190" t="s">
        <v>126</v>
      </c>
      <c r="E101" s="38"/>
      <c r="F101" s="191" t="s">
        <v>179</v>
      </c>
      <c r="G101" s="38"/>
      <c r="H101" s="38"/>
      <c r="I101" s="192"/>
      <c r="J101" s="38"/>
      <c r="K101" s="38"/>
      <c r="L101" s="41"/>
      <c r="M101" s="193"/>
      <c r="N101" s="19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126</v>
      </c>
      <c r="AU101" s="19" t="s">
        <v>80</v>
      </c>
    </row>
    <row r="102" spans="1:65" s="2" customFormat="1" ht="11.25">
      <c r="A102" s="36"/>
      <c r="B102" s="37"/>
      <c r="C102" s="38"/>
      <c r="D102" s="195" t="s">
        <v>128</v>
      </c>
      <c r="E102" s="38"/>
      <c r="F102" s="196" t="s">
        <v>180</v>
      </c>
      <c r="G102" s="38"/>
      <c r="H102" s="38"/>
      <c r="I102" s="192"/>
      <c r="J102" s="38"/>
      <c r="K102" s="38"/>
      <c r="L102" s="41"/>
      <c r="M102" s="193"/>
      <c r="N102" s="19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128</v>
      </c>
      <c r="AU102" s="19" t="s">
        <v>80</v>
      </c>
    </row>
    <row r="103" spans="1:65" s="14" customFormat="1" ht="11.25">
      <c r="B103" s="208"/>
      <c r="C103" s="209"/>
      <c r="D103" s="190" t="s">
        <v>132</v>
      </c>
      <c r="E103" s="210" t="s">
        <v>19</v>
      </c>
      <c r="F103" s="211" t="s">
        <v>551</v>
      </c>
      <c r="G103" s="209"/>
      <c r="H103" s="212">
        <v>4924</v>
      </c>
      <c r="I103" s="213"/>
      <c r="J103" s="209"/>
      <c r="K103" s="209"/>
      <c r="L103" s="214"/>
      <c r="M103" s="215"/>
      <c r="N103" s="216"/>
      <c r="O103" s="216"/>
      <c r="P103" s="216"/>
      <c r="Q103" s="216"/>
      <c r="R103" s="216"/>
      <c r="S103" s="216"/>
      <c r="T103" s="217"/>
      <c r="AT103" s="218" t="s">
        <v>132</v>
      </c>
      <c r="AU103" s="218" t="s">
        <v>80</v>
      </c>
      <c r="AV103" s="14" t="s">
        <v>80</v>
      </c>
      <c r="AW103" s="14" t="s">
        <v>32</v>
      </c>
      <c r="AX103" s="14" t="s">
        <v>76</v>
      </c>
      <c r="AY103" s="218" t="s">
        <v>118</v>
      </c>
    </row>
    <row r="104" spans="1:65" s="2" customFormat="1" ht="16.5" customHeight="1">
      <c r="A104" s="36"/>
      <c r="B104" s="37"/>
      <c r="C104" s="176" t="s">
        <v>124</v>
      </c>
      <c r="D104" s="176" t="s">
        <v>120</v>
      </c>
      <c r="E104" s="177" t="s">
        <v>193</v>
      </c>
      <c r="F104" s="178" t="s">
        <v>194</v>
      </c>
      <c r="G104" s="179" t="s">
        <v>184</v>
      </c>
      <c r="H104" s="180">
        <v>30</v>
      </c>
      <c r="I104" s="181"/>
      <c r="J104" s="182">
        <f>ROUND(I104*H104,2)</f>
        <v>0</v>
      </c>
      <c r="K104" s="183"/>
      <c r="L104" s="41"/>
      <c r="M104" s="184" t="s">
        <v>19</v>
      </c>
      <c r="N104" s="185" t="s">
        <v>42</v>
      </c>
      <c r="O104" s="66"/>
      <c r="P104" s="186">
        <f>O104*H104</f>
        <v>0</v>
      </c>
      <c r="Q104" s="186">
        <v>0</v>
      </c>
      <c r="R104" s="186">
        <f>Q104*H104</f>
        <v>0</v>
      </c>
      <c r="S104" s="186">
        <v>0.115</v>
      </c>
      <c r="T104" s="187">
        <f>S104*H104</f>
        <v>3.45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8" t="s">
        <v>124</v>
      </c>
      <c r="AT104" s="188" t="s">
        <v>120</v>
      </c>
      <c r="AU104" s="188" t="s">
        <v>80</v>
      </c>
      <c r="AY104" s="19" t="s">
        <v>118</v>
      </c>
      <c r="BE104" s="189">
        <f>IF(N104="základní",J104,0)</f>
        <v>0</v>
      </c>
      <c r="BF104" s="189">
        <f>IF(N104="snížená",J104,0)</f>
        <v>0</v>
      </c>
      <c r="BG104" s="189">
        <f>IF(N104="zákl. přenesená",J104,0)</f>
        <v>0</v>
      </c>
      <c r="BH104" s="189">
        <f>IF(N104="sníž. přenesená",J104,0)</f>
        <v>0</v>
      </c>
      <c r="BI104" s="189">
        <f>IF(N104="nulová",J104,0)</f>
        <v>0</v>
      </c>
      <c r="BJ104" s="19" t="s">
        <v>76</v>
      </c>
      <c r="BK104" s="189">
        <f>ROUND(I104*H104,2)</f>
        <v>0</v>
      </c>
      <c r="BL104" s="19" t="s">
        <v>124</v>
      </c>
      <c r="BM104" s="188" t="s">
        <v>552</v>
      </c>
    </row>
    <row r="105" spans="1:65" s="2" customFormat="1" ht="19.5">
      <c r="A105" s="36"/>
      <c r="B105" s="37"/>
      <c r="C105" s="38"/>
      <c r="D105" s="190" t="s">
        <v>126</v>
      </c>
      <c r="E105" s="38"/>
      <c r="F105" s="191" t="s">
        <v>196</v>
      </c>
      <c r="G105" s="38"/>
      <c r="H105" s="38"/>
      <c r="I105" s="192"/>
      <c r="J105" s="38"/>
      <c r="K105" s="38"/>
      <c r="L105" s="41"/>
      <c r="M105" s="193"/>
      <c r="N105" s="19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126</v>
      </c>
      <c r="AU105" s="19" t="s">
        <v>80</v>
      </c>
    </row>
    <row r="106" spans="1:65" s="2" customFormat="1" ht="11.25">
      <c r="A106" s="36"/>
      <c r="B106" s="37"/>
      <c r="C106" s="38"/>
      <c r="D106" s="195" t="s">
        <v>128</v>
      </c>
      <c r="E106" s="38"/>
      <c r="F106" s="196" t="s">
        <v>197</v>
      </c>
      <c r="G106" s="38"/>
      <c r="H106" s="38"/>
      <c r="I106" s="192"/>
      <c r="J106" s="38"/>
      <c r="K106" s="38"/>
      <c r="L106" s="41"/>
      <c r="M106" s="193"/>
      <c r="N106" s="19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128</v>
      </c>
      <c r="AU106" s="19" t="s">
        <v>80</v>
      </c>
    </row>
    <row r="107" spans="1:65" s="2" customFormat="1" ht="19.5">
      <c r="A107" s="36"/>
      <c r="B107" s="37"/>
      <c r="C107" s="38"/>
      <c r="D107" s="190" t="s">
        <v>130</v>
      </c>
      <c r="E107" s="38"/>
      <c r="F107" s="197" t="s">
        <v>553</v>
      </c>
      <c r="G107" s="38"/>
      <c r="H107" s="38"/>
      <c r="I107" s="192"/>
      <c r="J107" s="38"/>
      <c r="K107" s="38"/>
      <c r="L107" s="41"/>
      <c r="M107" s="193"/>
      <c r="N107" s="19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130</v>
      </c>
      <c r="AU107" s="19" t="s">
        <v>80</v>
      </c>
    </row>
    <row r="108" spans="1:65" s="12" customFormat="1" ht="22.9" customHeight="1">
      <c r="B108" s="160"/>
      <c r="C108" s="161"/>
      <c r="D108" s="162" t="s">
        <v>70</v>
      </c>
      <c r="E108" s="174" t="s">
        <v>134</v>
      </c>
      <c r="F108" s="174" t="s">
        <v>232</v>
      </c>
      <c r="G108" s="161"/>
      <c r="H108" s="161"/>
      <c r="I108" s="164"/>
      <c r="J108" s="175">
        <f>BK108</f>
        <v>0</v>
      </c>
      <c r="K108" s="161"/>
      <c r="L108" s="166"/>
      <c r="M108" s="167"/>
      <c r="N108" s="168"/>
      <c r="O108" s="168"/>
      <c r="P108" s="169">
        <f>SUM(P109:P136)</f>
        <v>0</v>
      </c>
      <c r="Q108" s="168"/>
      <c r="R108" s="169">
        <f>SUM(R109:R136)</f>
        <v>3.4941</v>
      </c>
      <c r="S108" s="168"/>
      <c r="T108" s="170">
        <f>SUM(T109:T136)</f>
        <v>0</v>
      </c>
      <c r="AR108" s="171" t="s">
        <v>76</v>
      </c>
      <c r="AT108" s="172" t="s">
        <v>70</v>
      </c>
      <c r="AU108" s="172" t="s">
        <v>76</v>
      </c>
      <c r="AY108" s="171" t="s">
        <v>118</v>
      </c>
      <c r="BK108" s="173">
        <f>SUM(BK109:BK136)</f>
        <v>0</v>
      </c>
    </row>
    <row r="109" spans="1:65" s="2" customFormat="1" ht="16.5" customHeight="1">
      <c r="A109" s="36"/>
      <c r="B109" s="37"/>
      <c r="C109" s="176" t="s">
        <v>134</v>
      </c>
      <c r="D109" s="176" t="s">
        <v>120</v>
      </c>
      <c r="E109" s="177" t="s">
        <v>241</v>
      </c>
      <c r="F109" s="178" t="s">
        <v>242</v>
      </c>
      <c r="G109" s="179" t="s">
        <v>123</v>
      </c>
      <c r="H109" s="180">
        <v>16</v>
      </c>
      <c r="I109" s="181"/>
      <c r="J109" s="182">
        <f>ROUND(I109*H109,2)</f>
        <v>0</v>
      </c>
      <c r="K109" s="183"/>
      <c r="L109" s="41"/>
      <c r="M109" s="184" t="s">
        <v>19</v>
      </c>
      <c r="N109" s="185" t="s">
        <v>42</v>
      </c>
      <c r="O109" s="66"/>
      <c r="P109" s="186">
        <f>O109*H109</f>
        <v>0</v>
      </c>
      <c r="Q109" s="186">
        <v>0.216</v>
      </c>
      <c r="R109" s="186">
        <f>Q109*H109</f>
        <v>3.456</v>
      </c>
      <c r="S109" s="186">
        <v>0</v>
      </c>
      <c r="T109" s="187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8" t="s">
        <v>124</v>
      </c>
      <c r="AT109" s="188" t="s">
        <v>120</v>
      </c>
      <c r="AU109" s="188" t="s">
        <v>80</v>
      </c>
      <c r="AY109" s="19" t="s">
        <v>118</v>
      </c>
      <c r="BE109" s="189">
        <f>IF(N109="základní",J109,0)</f>
        <v>0</v>
      </c>
      <c r="BF109" s="189">
        <f>IF(N109="snížená",J109,0)</f>
        <v>0</v>
      </c>
      <c r="BG109" s="189">
        <f>IF(N109="zákl. přenesená",J109,0)</f>
        <v>0</v>
      </c>
      <c r="BH109" s="189">
        <f>IF(N109="sníž. přenesená",J109,0)</f>
        <v>0</v>
      </c>
      <c r="BI109" s="189">
        <f>IF(N109="nulová",J109,0)</f>
        <v>0</v>
      </c>
      <c r="BJ109" s="19" t="s">
        <v>76</v>
      </c>
      <c r="BK109" s="189">
        <f>ROUND(I109*H109,2)</f>
        <v>0</v>
      </c>
      <c r="BL109" s="19" t="s">
        <v>124</v>
      </c>
      <c r="BM109" s="188" t="s">
        <v>554</v>
      </c>
    </row>
    <row r="110" spans="1:65" s="2" customFormat="1" ht="11.25">
      <c r="A110" s="36"/>
      <c r="B110" s="37"/>
      <c r="C110" s="38"/>
      <c r="D110" s="190" t="s">
        <v>126</v>
      </c>
      <c r="E110" s="38"/>
      <c r="F110" s="191" t="s">
        <v>244</v>
      </c>
      <c r="G110" s="38"/>
      <c r="H110" s="38"/>
      <c r="I110" s="192"/>
      <c r="J110" s="38"/>
      <c r="K110" s="38"/>
      <c r="L110" s="41"/>
      <c r="M110" s="193"/>
      <c r="N110" s="194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126</v>
      </c>
      <c r="AU110" s="19" t="s">
        <v>80</v>
      </c>
    </row>
    <row r="111" spans="1:65" s="2" customFormat="1" ht="11.25">
      <c r="A111" s="36"/>
      <c r="B111" s="37"/>
      <c r="C111" s="38"/>
      <c r="D111" s="195" t="s">
        <v>128</v>
      </c>
      <c r="E111" s="38"/>
      <c r="F111" s="196" t="s">
        <v>245</v>
      </c>
      <c r="G111" s="38"/>
      <c r="H111" s="38"/>
      <c r="I111" s="192"/>
      <c r="J111" s="38"/>
      <c r="K111" s="38"/>
      <c r="L111" s="41"/>
      <c r="M111" s="193"/>
      <c r="N111" s="19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128</v>
      </c>
      <c r="AU111" s="19" t="s">
        <v>80</v>
      </c>
    </row>
    <row r="112" spans="1:65" s="14" customFormat="1" ht="11.25">
      <c r="B112" s="208"/>
      <c r="C112" s="209"/>
      <c r="D112" s="190" t="s">
        <v>132</v>
      </c>
      <c r="E112" s="210" t="s">
        <v>19</v>
      </c>
      <c r="F112" s="211" t="s">
        <v>240</v>
      </c>
      <c r="G112" s="209"/>
      <c r="H112" s="212">
        <v>16</v>
      </c>
      <c r="I112" s="213"/>
      <c r="J112" s="209"/>
      <c r="K112" s="209"/>
      <c r="L112" s="214"/>
      <c r="M112" s="215"/>
      <c r="N112" s="216"/>
      <c r="O112" s="216"/>
      <c r="P112" s="216"/>
      <c r="Q112" s="216"/>
      <c r="R112" s="216"/>
      <c r="S112" s="216"/>
      <c r="T112" s="217"/>
      <c r="AT112" s="218" t="s">
        <v>132</v>
      </c>
      <c r="AU112" s="218" t="s">
        <v>80</v>
      </c>
      <c r="AV112" s="14" t="s">
        <v>80</v>
      </c>
      <c r="AW112" s="14" t="s">
        <v>32</v>
      </c>
      <c r="AX112" s="14" t="s">
        <v>76</v>
      </c>
      <c r="AY112" s="218" t="s">
        <v>118</v>
      </c>
    </row>
    <row r="113" spans="1:65" s="2" customFormat="1" ht="16.5" customHeight="1">
      <c r="A113" s="36"/>
      <c r="B113" s="37"/>
      <c r="C113" s="176" t="s">
        <v>168</v>
      </c>
      <c r="D113" s="176" t="s">
        <v>120</v>
      </c>
      <c r="E113" s="177" t="s">
        <v>248</v>
      </c>
      <c r="F113" s="178" t="s">
        <v>249</v>
      </c>
      <c r="G113" s="179" t="s">
        <v>184</v>
      </c>
      <c r="H113" s="180">
        <v>30</v>
      </c>
      <c r="I113" s="181"/>
      <c r="J113" s="182">
        <f>ROUND(I113*H113,2)</f>
        <v>0</v>
      </c>
      <c r="K113" s="183"/>
      <c r="L113" s="41"/>
      <c r="M113" s="184" t="s">
        <v>19</v>
      </c>
      <c r="N113" s="185" t="s">
        <v>42</v>
      </c>
      <c r="O113" s="66"/>
      <c r="P113" s="186">
        <f>O113*H113</f>
        <v>0</v>
      </c>
      <c r="Q113" s="186">
        <v>1.2700000000000001E-3</v>
      </c>
      <c r="R113" s="186">
        <f>Q113*H113</f>
        <v>3.8100000000000002E-2</v>
      </c>
      <c r="S113" s="186">
        <v>0</v>
      </c>
      <c r="T113" s="18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8" t="s">
        <v>124</v>
      </c>
      <c r="AT113" s="188" t="s">
        <v>120</v>
      </c>
      <c r="AU113" s="188" t="s">
        <v>80</v>
      </c>
      <c r="AY113" s="19" t="s">
        <v>118</v>
      </c>
      <c r="BE113" s="189">
        <f>IF(N113="základní",J113,0)</f>
        <v>0</v>
      </c>
      <c r="BF113" s="189">
        <f>IF(N113="snížená",J113,0)</f>
        <v>0</v>
      </c>
      <c r="BG113" s="189">
        <f>IF(N113="zákl. přenesená",J113,0)</f>
        <v>0</v>
      </c>
      <c r="BH113" s="189">
        <f>IF(N113="sníž. přenesená",J113,0)</f>
        <v>0</v>
      </c>
      <c r="BI113" s="189">
        <f>IF(N113="nulová",J113,0)</f>
        <v>0</v>
      </c>
      <c r="BJ113" s="19" t="s">
        <v>76</v>
      </c>
      <c r="BK113" s="189">
        <f>ROUND(I113*H113,2)</f>
        <v>0</v>
      </c>
      <c r="BL113" s="19" t="s">
        <v>124</v>
      </c>
      <c r="BM113" s="188" t="s">
        <v>555</v>
      </c>
    </row>
    <row r="114" spans="1:65" s="2" customFormat="1" ht="11.25">
      <c r="A114" s="36"/>
      <c r="B114" s="37"/>
      <c r="C114" s="38"/>
      <c r="D114" s="190" t="s">
        <v>126</v>
      </c>
      <c r="E114" s="38"/>
      <c r="F114" s="191" t="s">
        <v>251</v>
      </c>
      <c r="G114" s="38"/>
      <c r="H114" s="38"/>
      <c r="I114" s="192"/>
      <c r="J114" s="38"/>
      <c r="K114" s="38"/>
      <c r="L114" s="41"/>
      <c r="M114" s="193"/>
      <c r="N114" s="19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126</v>
      </c>
      <c r="AU114" s="19" t="s">
        <v>80</v>
      </c>
    </row>
    <row r="115" spans="1:65" s="2" customFormat="1" ht="11.25">
      <c r="A115" s="36"/>
      <c r="B115" s="37"/>
      <c r="C115" s="38"/>
      <c r="D115" s="195" t="s">
        <v>128</v>
      </c>
      <c r="E115" s="38"/>
      <c r="F115" s="196" t="s">
        <v>252</v>
      </c>
      <c r="G115" s="38"/>
      <c r="H115" s="38"/>
      <c r="I115" s="192"/>
      <c r="J115" s="38"/>
      <c r="K115" s="38"/>
      <c r="L115" s="41"/>
      <c r="M115" s="193"/>
      <c r="N115" s="19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128</v>
      </c>
      <c r="AU115" s="19" t="s">
        <v>80</v>
      </c>
    </row>
    <row r="116" spans="1:65" s="2" customFormat="1" ht="19.5">
      <c r="A116" s="36"/>
      <c r="B116" s="37"/>
      <c r="C116" s="38"/>
      <c r="D116" s="190" t="s">
        <v>130</v>
      </c>
      <c r="E116" s="38"/>
      <c r="F116" s="197" t="s">
        <v>253</v>
      </c>
      <c r="G116" s="38"/>
      <c r="H116" s="38"/>
      <c r="I116" s="192"/>
      <c r="J116" s="38"/>
      <c r="K116" s="38"/>
      <c r="L116" s="41"/>
      <c r="M116" s="193"/>
      <c r="N116" s="19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130</v>
      </c>
      <c r="AU116" s="19" t="s">
        <v>80</v>
      </c>
    </row>
    <row r="117" spans="1:65" s="2" customFormat="1" ht="16.5" customHeight="1">
      <c r="A117" s="36"/>
      <c r="B117" s="37"/>
      <c r="C117" s="176" t="s">
        <v>175</v>
      </c>
      <c r="D117" s="176" t="s">
        <v>120</v>
      </c>
      <c r="E117" s="177" t="s">
        <v>255</v>
      </c>
      <c r="F117" s="178" t="s">
        <v>256</v>
      </c>
      <c r="G117" s="179" t="s">
        <v>123</v>
      </c>
      <c r="H117" s="180">
        <v>2543</v>
      </c>
      <c r="I117" s="181"/>
      <c r="J117" s="182">
        <f>ROUND(I117*H117,2)</f>
        <v>0</v>
      </c>
      <c r="K117" s="183"/>
      <c r="L117" s="41"/>
      <c r="M117" s="184" t="s">
        <v>19</v>
      </c>
      <c r="N117" s="185" t="s">
        <v>42</v>
      </c>
      <c r="O117" s="66"/>
      <c r="P117" s="186">
        <f>O117*H117</f>
        <v>0</v>
      </c>
      <c r="Q117" s="186">
        <v>0</v>
      </c>
      <c r="R117" s="186">
        <f>Q117*H117</f>
        <v>0</v>
      </c>
      <c r="S117" s="186">
        <v>0</v>
      </c>
      <c r="T117" s="18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8" t="s">
        <v>124</v>
      </c>
      <c r="AT117" s="188" t="s">
        <v>120</v>
      </c>
      <c r="AU117" s="188" t="s">
        <v>80</v>
      </c>
      <c r="AY117" s="19" t="s">
        <v>118</v>
      </c>
      <c r="BE117" s="189">
        <f>IF(N117="základní",J117,0)</f>
        <v>0</v>
      </c>
      <c r="BF117" s="189">
        <f>IF(N117="snížená",J117,0)</f>
        <v>0</v>
      </c>
      <c r="BG117" s="189">
        <f>IF(N117="zákl. přenesená",J117,0)</f>
        <v>0</v>
      </c>
      <c r="BH117" s="189">
        <f>IF(N117="sníž. přenesená",J117,0)</f>
        <v>0</v>
      </c>
      <c r="BI117" s="189">
        <f>IF(N117="nulová",J117,0)</f>
        <v>0</v>
      </c>
      <c r="BJ117" s="19" t="s">
        <v>76</v>
      </c>
      <c r="BK117" s="189">
        <f>ROUND(I117*H117,2)</f>
        <v>0</v>
      </c>
      <c r="BL117" s="19" t="s">
        <v>124</v>
      </c>
      <c r="BM117" s="188" t="s">
        <v>556</v>
      </c>
    </row>
    <row r="118" spans="1:65" s="2" customFormat="1" ht="11.25">
      <c r="A118" s="36"/>
      <c r="B118" s="37"/>
      <c r="C118" s="38"/>
      <c r="D118" s="190" t="s">
        <v>126</v>
      </c>
      <c r="E118" s="38"/>
      <c r="F118" s="191" t="s">
        <v>258</v>
      </c>
      <c r="G118" s="38"/>
      <c r="H118" s="38"/>
      <c r="I118" s="192"/>
      <c r="J118" s="38"/>
      <c r="K118" s="38"/>
      <c r="L118" s="41"/>
      <c r="M118" s="193"/>
      <c r="N118" s="19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126</v>
      </c>
      <c r="AU118" s="19" t="s">
        <v>80</v>
      </c>
    </row>
    <row r="119" spans="1:65" s="2" customFormat="1" ht="11.25">
      <c r="A119" s="36"/>
      <c r="B119" s="37"/>
      <c r="C119" s="38"/>
      <c r="D119" s="195" t="s">
        <v>128</v>
      </c>
      <c r="E119" s="38"/>
      <c r="F119" s="196" t="s">
        <v>259</v>
      </c>
      <c r="G119" s="38"/>
      <c r="H119" s="38"/>
      <c r="I119" s="192"/>
      <c r="J119" s="38"/>
      <c r="K119" s="38"/>
      <c r="L119" s="41"/>
      <c r="M119" s="193"/>
      <c r="N119" s="19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128</v>
      </c>
      <c r="AU119" s="19" t="s">
        <v>80</v>
      </c>
    </row>
    <row r="120" spans="1:65" s="2" customFormat="1" ht="19.5">
      <c r="A120" s="36"/>
      <c r="B120" s="37"/>
      <c r="C120" s="38"/>
      <c r="D120" s="190" t="s">
        <v>130</v>
      </c>
      <c r="E120" s="38"/>
      <c r="F120" s="197" t="s">
        <v>260</v>
      </c>
      <c r="G120" s="38"/>
      <c r="H120" s="38"/>
      <c r="I120" s="192"/>
      <c r="J120" s="38"/>
      <c r="K120" s="38"/>
      <c r="L120" s="41"/>
      <c r="M120" s="193"/>
      <c r="N120" s="19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130</v>
      </c>
      <c r="AU120" s="19" t="s">
        <v>80</v>
      </c>
    </row>
    <row r="121" spans="1:65" s="14" customFormat="1" ht="11.25">
      <c r="B121" s="208"/>
      <c r="C121" s="209"/>
      <c r="D121" s="190" t="s">
        <v>132</v>
      </c>
      <c r="E121" s="210" t="s">
        <v>19</v>
      </c>
      <c r="F121" s="211" t="s">
        <v>557</v>
      </c>
      <c r="G121" s="209"/>
      <c r="H121" s="212">
        <v>2462</v>
      </c>
      <c r="I121" s="213"/>
      <c r="J121" s="209"/>
      <c r="K121" s="209"/>
      <c r="L121" s="214"/>
      <c r="M121" s="215"/>
      <c r="N121" s="216"/>
      <c r="O121" s="216"/>
      <c r="P121" s="216"/>
      <c r="Q121" s="216"/>
      <c r="R121" s="216"/>
      <c r="S121" s="216"/>
      <c r="T121" s="217"/>
      <c r="AT121" s="218" t="s">
        <v>132</v>
      </c>
      <c r="AU121" s="218" t="s">
        <v>80</v>
      </c>
      <c r="AV121" s="14" t="s">
        <v>80</v>
      </c>
      <c r="AW121" s="14" t="s">
        <v>32</v>
      </c>
      <c r="AX121" s="14" t="s">
        <v>71</v>
      </c>
      <c r="AY121" s="218" t="s">
        <v>118</v>
      </c>
    </row>
    <row r="122" spans="1:65" s="13" customFormat="1" ht="11.25">
      <c r="B122" s="198"/>
      <c r="C122" s="199"/>
      <c r="D122" s="190" t="s">
        <v>132</v>
      </c>
      <c r="E122" s="200" t="s">
        <v>19</v>
      </c>
      <c r="F122" s="201" t="s">
        <v>165</v>
      </c>
      <c r="G122" s="199"/>
      <c r="H122" s="200" t="s">
        <v>19</v>
      </c>
      <c r="I122" s="202"/>
      <c r="J122" s="199"/>
      <c r="K122" s="199"/>
      <c r="L122" s="203"/>
      <c r="M122" s="204"/>
      <c r="N122" s="205"/>
      <c r="O122" s="205"/>
      <c r="P122" s="205"/>
      <c r="Q122" s="205"/>
      <c r="R122" s="205"/>
      <c r="S122" s="205"/>
      <c r="T122" s="206"/>
      <c r="AT122" s="207" t="s">
        <v>132</v>
      </c>
      <c r="AU122" s="207" t="s">
        <v>80</v>
      </c>
      <c r="AV122" s="13" t="s">
        <v>76</v>
      </c>
      <c r="AW122" s="13" t="s">
        <v>32</v>
      </c>
      <c r="AX122" s="13" t="s">
        <v>71</v>
      </c>
      <c r="AY122" s="207" t="s">
        <v>118</v>
      </c>
    </row>
    <row r="123" spans="1:65" s="14" customFormat="1" ht="11.25">
      <c r="B123" s="208"/>
      <c r="C123" s="209"/>
      <c r="D123" s="190" t="s">
        <v>132</v>
      </c>
      <c r="E123" s="210" t="s">
        <v>19</v>
      </c>
      <c r="F123" s="211" t="s">
        <v>547</v>
      </c>
      <c r="G123" s="209"/>
      <c r="H123" s="212">
        <v>81</v>
      </c>
      <c r="I123" s="213"/>
      <c r="J123" s="209"/>
      <c r="K123" s="209"/>
      <c r="L123" s="214"/>
      <c r="M123" s="215"/>
      <c r="N123" s="216"/>
      <c r="O123" s="216"/>
      <c r="P123" s="216"/>
      <c r="Q123" s="216"/>
      <c r="R123" s="216"/>
      <c r="S123" s="216"/>
      <c r="T123" s="217"/>
      <c r="AT123" s="218" t="s">
        <v>132</v>
      </c>
      <c r="AU123" s="218" t="s">
        <v>80</v>
      </c>
      <c r="AV123" s="14" t="s">
        <v>80</v>
      </c>
      <c r="AW123" s="14" t="s">
        <v>32</v>
      </c>
      <c r="AX123" s="14" t="s">
        <v>71</v>
      </c>
      <c r="AY123" s="218" t="s">
        <v>118</v>
      </c>
    </row>
    <row r="124" spans="1:65" s="15" customFormat="1" ht="11.25">
      <c r="B124" s="219"/>
      <c r="C124" s="220"/>
      <c r="D124" s="190" t="s">
        <v>132</v>
      </c>
      <c r="E124" s="221" t="s">
        <v>19</v>
      </c>
      <c r="F124" s="222" t="s">
        <v>167</v>
      </c>
      <c r="G124" s="220"/>
      <c r="H124" s="223">
        <v>2543</v>
      </c>
      <c r="I124" s="224"/>
      <c r="J124" s="220"/>
      <c r="K124" s="220"/>
      <c r="L124" s="225"/>
      <c r="M124" s="226"/>
      <c r="N124" s="227"/>
      <c r="O124" s="227"/>
      <c r="P124" s="227"/>
      <c r="Q124" s="227"/>
      <c r="R124" s="227"/>
      <c r="S124" s="227"/>
      <c r="T124" s="228"/>
      <c r="AT124" s="229" t="s">
        <v>132</v>
      </c>
      <c r="AU124" s="229" t="s">
        <v>80</v>
      </c>
      <c r="AV124" s="15" t="s">
        <v>124</v>
      </c>
      <c r="AW124" s="15" t="s">
        <v>32</v>
      </c>
      <c r="AX124" s="15" t="s">
        <v>76</v>
      </c>
      <c r="AY124" s="229" t="s">
        <v>118</v>
      </c>
    </row>
    <row r="125" spans="1:65" s="2" customFormat="1" ht="16.5" customHeight="1">
      <c r="A125" s="36"/>
      <c r="B125" s="37"/>
      <c r="C125" s="176" t="s">
        <v>181</v>
      </c>
      <c r="D125" s="176" t="s">
        <v>120</v>
      </c>
      <c r="E125" s="177" t="s">
        <v>264</v>
      </c>
      <c r="F125" s="178" t="s">
        <v>265</v>
      </c>
      <c r="G125" s="179" t="s">
        <v>123</v>
      </c>
      <c r="H125" s="180">
        <v>1312</v>
      </c>
      <c r="I125" s="181"/>
      <c r="J125" s="182">
        <f>ROUND(I125*H125,2)</f>
        <v>0</v>
      </c>
      <c r="K125" s="183"/>
      <c r="L125" s="41"/>
      <c r="M125" s="184" t="s">
        <v>19</v>
      </c>
      <c r="N125" s="185" t="s">
        <v>42</v>
      </c>
      <c r="O125" s="66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8" t="s">
        <v>124</v>
      </c>
      <c r="AT125" s="188" t="s">
        <v>120</v>
      </c>
      <c r="AU125" s="188" t="s">
        <v>80</v>
      </c>
      <c r="AY125" s="19" t="s">
        <v>118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9" t="s">
        <v>76</v>
      </c>
      <c r="BK125" s="189">
        <f>ROUND(I125*H125,2)</f>
        <v>0</v>
      </c>
      <c r="BL125" s="19" t="s">
        <v>124</v>
      </c>
      <c r="BM125" s="188" t="s">
        <v>558</v>
      </c>
    </row>
    <row r="126" spans="1:65" s="2" customFormat="1" ht="11.25">
      <c r="A126" s="36"/>
      <c r="B126" s="37"/>
      <c r="C126" s="38"/>
      <c r="D126" s="190" t="s">
        <v>126</v>
      </c>
      <c r="E126" s="38"/>
      <c r="F126" s="191" t="s">
        <v>267</v>
      </c>
      <c r="G126" s="38"/>
      <c r="H126" s="38"/>
      <c r="I126" s="192"/>
      <c r="J126" s="38"/>
      <c r="K126" s="38"/>
      <c r="L126" s="41"/>
      <c r="M126" s="193"/>
      <c r="N126" s="19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126</v>
      </c>
      <c r="AU126" s="19" t="s">
        <v>80</v>
      </c>
    </row>
    <row r="127" spans="1:65" s="2" customFormat="1" ht="11.25">
      <c r="A127" s="36"/>
      <c r="B127" s="37"/>
      <c r="C127" s="38"/>
      <c r="D127" s="195" t="s">
        <v>128</v>
      </c>
      <c r="E127" s="38"/>
      <c r="F127" s="196" t="s">
        <v>268</v>
      </c>
      <c r="G127" s="38"/>
      <c r="H127" s="38"/>
      <c r="I127" s="192"/>
      <c r="J127" s="38"/>
      <c r="K127" s="38"/>
      <c r="L127" s="41"/>
      <c r="M127" s="193"/>
      <c r="N127" s="19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128</v>
      </c>
      <c r="AU127" s="19" t="s">
        <v>80</v>
      </c>
    </row>
    <row r="128" spans="1:65" s="2" customFormat="1" ht="39">
      <c r="A128" s="36"/>
      <c r="B128" s="37"/>
      <c r="C128" s="38"/>
      <c r="D128" s="190" t="s">
        <v>130</v>
      </c>
      <c r="E128" s="38"/>
      <c r="F128" s="197" t="s">
        <v>269</v>
      </c>
      <c r="G128" s="38"/>
      <c r="H128" s="38"/>
      <c r="I128" s="192"/>
      <c r="J128" s="38"/>
      <c r="K128" s="38"/>
      <c r="L128" s="41"/>
      <c r="M128" s="193"/>
      <c r="N128" s="19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130</v>
      </c>
      <c r="AU128" s="19" t="s">
        <v>80</v>
      </c>
    </row>
    <row r="129" spans="1:65" s="14" customFormat="1" ht="11.25">
      <c r="B129" s="208"/>
      <c r="C129" s="209"/>
      <c r="D129" s="190" t="s">
        <v>132</v>
      </c>
      <c r="E129" s="210" t="s">
        <v>19</v>
      </c>
      <c r="F129" s="211" t="s">
        <v>549</v>
      </c>
      <c r="G129" s="209"/>
      <c r="H129" s="212">
        <v>1231</v>
      </c>
      <c r="I129" s="213"/>
      <c r="J129" s="209"/>
      <c r="K129" s="209"/>
      <c r="L129" s="214"/>
      <c r="M129" s="215"/>
      <c r="N129" s="216"/>
      <c r="O129" s="216"/>
      <c r="P129" s="216"/>
      <c r="Q129" s="216"/>
      <c r="R129" s="216"/>
      <c r="S129" s="216"/>
      <c r="T129" s="217"/>
      <c r="AT129" s="218" t="s">
        <v>132</v>
      </c>
      <c r="AU129" s="218" t="s">
        <v>80</v>
      </c>
      <c r="AV129" s="14" t="s">
        <v>80</v>
      </c>
      <c r="AW129" s="14" t="s">
        <v>32</v>
      </c>
      <c r="AX129" s="14" t="s">
        <v>71</v>
      </c>
      <c r="AY129" s="218" t="s">
        <v>118</v>
      </c>
    </row>
    <row r="130" spans="1:65" s="13" customFormat="1" ht="11.25">
      <c r="B130" s="198"/>
      <c r="C130" s="199"/>
      <c r="D130" s="190" t="s">
        <v>132</v>
      </c>
      <c r="E130" s="200" t="s">
        <v>19</v>
      </c>
      <c r="F130" s="201" t="s">
        <v>165</v>
      </c>
      <c r="G130" s="199"/>
      <c r="H130" s="200" t="s">
        <v>19</v>
      </c>
      <c r="I130" s="202"/>
      <c r="J130" s="199"/>
      <c r="K130" s="199"/>
      <c r="L130" s="203"/>
      <c r="M130" s="204"/>
      <c r="N130" s="205"/>
      <c r="O130" s="205"/>
      <c r="P130" s="205"/>
      <c r="Q130" s="205"/>
      <c r="R130" s="205"/>
      <c r="S130" s="205"/>
      <c r="T130" s="206"/>
      <c r="AT130" s="207" t="s">
        <v>132</v>
      </c>
      <c r="AU130" s="207" t="s">
        <v>80</v>
      </c>
      <c r="AV130" s="13" t="s">
        <v>76</v>
      </c>
      <c r="AW130" s="13" t="s">
        <v>32</v>
      </c>
      <c r="AX130" s="13" t="s">
        <v>71</v>
      </c>
      <c r="AY130" s="207" t="s">
        <v>118</v>
      </c>
    </row>
    <row r="131" spans="1:65" s="14" customFormat="1" ht="11.25">
      <c r="B131" s="208"/>
      <c r="C131" s="209"/>
      <c r="D131" s="190" t="s">
        <v>132</v>
      </c>
      <c r="E131" s="210" t="s">
        <v>19</v>
      </c>
      <c r="F131" s="211" t="s">
        <v>547</v>
      </c>
      <c r="G131" s="209"/>
      <c r="H131" s="212">
        <v>81</v>
      </c>
      <c r="I131" s="213"/>
      <c r="J131" s="209"/>
      <c r="K131" s="209"/>
      <c r="L131" s="214"/>
      <c r="M131" s="215"/>
      <c r="N131" s="216"/>
      <c r="O131" s="216"/>
      <c r="P131" s="216"/>
      <c r="Q131" s="216"/>
      <c r="R131" s="216"/>
      <c r="S131" s="216"/>
      <c r="T131" s="217"/>
      <c r="AT131" s="218" t="s">
        <v>132</v>
      </c>
      <c r="AU131" s="218" t="s">
        <v>80</v>
      </c>
      <c r="AV131" s="14" t="s">
        <v>80</v>
      </c>
      <c r="AW131" s="14" t="s">
        <v>32</v>
      </c>
      <c r="AX131" s="14" t="s">
        <v>71</v>
      </c>
      <c r="AY131" s="218" t="s">
        <v>118</v>
      </c>
    </row>
    <row r="132" spans="1:65" s="15" customFormat="1" ht="11.25">
      <c r="B132" s="219"/>
      <c r="C132" s="220"/>
      <c r="D132" s="190" t="s">
        <v>132</v>
      </c>
      <c r="E132" s="221" t="s">
        <v>19</v>
      </c>
      <c r="F132" s="222" t="s">
        <v>167</v>
      </c>
      <c r="G132" s="220"/>
      <c r="H132" s="223">
        <v>1312</v>
      </c>
      <c r="I132" s="224"/>
      <c r="J132" s="220"/>
      <c r="K132" s="220"/>
      <c r="L132" s="225"/>
      <c r="M132" s="226"/>
      <c r="N132" s="227"/>
      <c r="O132" s="227"/>
      <c r="P132" s="227"/>
      <c r="Q132" s="227"/>
      <c r="R132" s="227"/>
      <c r="S132" s="227"/>
      <c r="T132" s="228"/>
      <c r="AT132" s="229" t="s">
        <v>132</v>
      </c>
      <c r="AU132" s="229" t="s">
        <v>80</v>
      </c>
      <c r="AV132" s="15" t="s">
        <v>124</v>
      </c>
      <c r="AW132" s="15" t="s">
        <v>32</v>
      </c>
      <c r="AX132" s="15" t="s">
        <v>76</v>
      </c>
      <c r="AY132" s="229" t="s">
        <v>118</v>
      </c>
    </row>
    <row r="133" spans="1:65" s="2" customFormat="1" ht="16.5" customHeight="1">
      <c r="A133" s="36"/>
      <c r="B133" s="37"/>
      <c r="C133" s="176" t="s">
        <v>192</v>
      </c>
      <c r="D133" s="176" t="s">
        <v>120</v>
      </c>
      <c r="E133" s="177" t="s">
        <v>279</v>
      </c>
      <c r="F133" s="178" t="s">
        <v>280</v>
      </c>
      <c r="G133" s="179" t="s">
        <v>123</v>
      </c>
      <c r="H133" s="180">
        <v>1231</v>
      </c>
      <c r="I133" s="181"/>
      <c r="J133" s="182">
        <f>ROUND(I133*H133,2)</f>
        <v>0</v>
      </c>
      <c r="K133" s="183"/>
      <c r="L133" s="41"/>
      <c r="M133" s="184" t="s">
        <v>19</v>
      </c>
      <c r="N133" s="185" t="s">
        <v>42</v>
      </c>
      <c r="O133" s="66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8" t="s">
        <v>124</v>
      </c>
      <c r="AT133" s="188" t="s">
        <v>120</v>
      </c>
      <c r="AU133" s="188" t="s">
        <v>80</v>
      </c>
      <c r="AY133" s="19" t="s">
        <v>118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9" t="s">
        <v>76</v>
      </c>
      <c r="BK133" s="189">
        <f>ROUND(I133*H133,2)</f>
        <v>0</v>
      </c>
      <c r="BL133" s="19" t="s">
        <v>124</v>
      </c>
      <c r="BM133" s="188" t="s">
        <v>559</v>
      </c>
    </row>
    <row r="134" spans="1:65" s="2" customFormat="1" ht="19.5">
      <c r="A134" s="36"/>
      <c r="B134" s="37"/>
      <c r="C134" s="38"/>
      <c r="D134" s="190" t="s">
        <v>126</v>
      </c>
      <c r="E134" s="38"/>
      <c r="F134" s="191" t="s">
        <v>282</v>
      </c>
      <c r="G134" s="38"/>
      <c r="H134" s="38"/>
      <c r="I134" s="192"/>
      <c r="J134" s="38"/>
      <c r="K134" s="38"/>
      <c r="L134" s="41"/>
      <c r="M134" s="193"/>
      <c r="N134" s="19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126</v>
      </c>
      <c r="AU134" s="19" t="s">
        <v>80</v>
      </c>
    </row>
    <row r="135" spans="1:65" s="2" customFormat="1" ht="11.25">
      <c r="A135" s="36"/>
      <c r="B135" s="37"/>
      <c r="C135" s="38"/>
      <c r="D135" s="195" t="s">
        <v>128</v>
      </c>
      <c r="E135" s="38"/>
      <c r="F135" s="196" t="s">
        <v>283</v>
      </c>
      <c r="G135" s="38"/>
      <c r="H135" s="38"/>
      <c r="I135" s="192"/>
      <c r="J135" s="38"/>
      <c r="K135" s="38"/>
      <c r="L135" s="41"/>
      <c r="M135" s="193"/>
      <c r="N135" s="19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128</v>
      </c>
      <c r="AU135" s="19" t="s">
        <v>80</v>
      </c>
    </row>
    <row r="136" spans="1:65" s="2" customFormat="1" ht="29.25">
      <c r="A136" s="36"/>
      <c r="B136" s="37"/>
      <c r="C136" s="38"/>
      <c r="D136" s="190" t="s">
        <v>130</v>
      </c>
      <c r="E136" s="38"/>
      <c r="F136" s="197" t="s">
        <v>284</v>
      </c>
      <c r="G136" s="38"/>
      <c r="H136" s="38"/>
      <c r="I136" s="192"/>
      <c r="J136" s="38"/>
      <c r="K136" s="38"/>
      <c r="L136" s="41"/>
      <c r="M136" s="193"/>
      <c r="N136" s="19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130</v>
      </c>
      <c r="AU136" s="19" t="s">
        <v>80</v>
      </c>
    </row>
    <row r="137" spans="1:65" s="12" customFormat="1" ht="22.9" customHeight="1">
      <c r="B137" s="160"/>
      <c r="C137" s="161"/>
      <c r="D137" s="162" t="s">
        <v>70</v>
      </c>
      <c r="E137" s="174" t="s">
        <v>192</v>
      </c>
      <c r="F137" s="174" t="s">
        <v>338</v>
      </c>
      <c r="G137" s="161"/>
      <c r="H137" s="161"/>
      <c r="I137" s="164"/>
      <c r="J137" s="175">
        <f>BK137</f>
        <v>0</v>
      </c>
      <c r="K137" s="161"/>
      <c r="L137" s="166"/>
      <c r="M137" s="167"/>
      <c r="N137" s="168"/>
      <c r="O137" s="168"/>
      <c r="P137" s="169">
        <f>SUM(P138:P209)</f>
        <v>0</v>
      </c>
      <c r="Q137" s="168"/>
      <c r="R137" s="169">
        <f>SUM(R138:R209)</f>
        <v>2.9788948134999993</v>
      </c>
      <c r="S137" s="168"/>
      <c r="T137" s="170">
        <f>SUM(T138:T209)</f>
        <v>14.200000000000001</v>
      </c>
      <c r="AR137" s="171" t="s">
        <v>76</v>
      </c>
      <c r="AT137" s="172" t="s">
        <v>70</v>
      </c>
      <c r="AU137" s="172" t="s">
        <v>76</v>
      </c>
      <c r="AY137" s="171" t="s">
        <v>118</v>
      </c>
      <c r="BK137" s="173">
        <f>SUM(BK138:BK209)</f>
        <v>0</v>
      </c>
    </row>
    <row r="138" spans="1:65" s="2" customFormat="1" ht="16.5" customHeight="1">
      <c r="A138" s="36"/>
      <c r="B138" s="37"/>
      <c r="C138" s="176" t="s">
        <v>199</v>
      </c>
      <c r="D138" s="176" t="s">
        <v>120</v>
      </c>
      <c r="E138" s="177" t="s">
        <v>340</v>
      </c>
      <c r="F138" s="178" t="s">
        <v>341</v>
      </c>
      <c r="G138" s="179" t="s">
        <v>184</v>
      </c>
      <c r="H138" s="180">
        <v>314</v>
      </c>
      <c r="I138" s="181"/>
      <c r="J138" s="182">
        <f>ROUND(I138*H138,2)</f>
        <v>0</v>
      </c>
      <c r="K138" s="183"/>
      <c r="L138" s="41"/>
      <c r="M138" s="184" t="s">
        <v>19</v>
      </c>
      <c r="N138" s="185" t="s">
        <v>42</v>
      </c>
      <c r="O138" s="66"/>
      <c r="P138" s="186">
        <f>O138*H138</f>
        <v>0</v>
      </c>
      <c r="Q138" s="186">
        <v>1E-4</v>
      </c>
      <c r="R138" s="186">
        <f>Q138*H138</f>
        <v>3.1400000000000004E-2</v>
      </c>
      <c r="S138" s="186">
        <v>0</v>
      </c>
      <c r="T138" s="187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8" t="s">
        <v>124</v>
      </c>
      <c r="AT138" s="188" t="s">
        <v>120</v>
      </c>
      <c r="AU138" s="188" t="s">
        <v>80</v>
      </c>
      <c r="AY138" s="19" t="s">
        <v>118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9" t="s">
        <v>76</v>
      </c>
      <c r="BK138" s="189">
        <f>ROUND(I138*H138,2)</f>
        <v>0</v>
      </c>
      <c r="BL138" s="19" t="s">
        <v>124</v>
      </c>
      <c r="BM138" s="188" t="s">
        <v>560</v>
      </c>
    </row>
    <row r="139" spans="1:65" s="2" customFormat="1" ht="11.25">
      <c r="A139" s="36"/>
      <c r="B139" s="37"/>
      <c r="C139" s="38"/>
      <c r="D139" s="190" t="s">
        <v>126</v>
      </c>
      <c r="E139" s="38"/>
      <c r="F139" s="191" t="s">
        <v>343</v>
      </c>
      <c r="G139" s="38"/>
      <c r="H139" s="38"/>
      <c r="I139" s="192"/>
      <c r="J139" s="38"/>
      <c r="K139" s="38"/>
      <c r="L139" s="41"/>
      <c r="M139" s="193"/>
      <c r="N139" s="19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126</v>
      </c>
      <c r="AU139" s="19" t="s">
        <v>80</v>
      </c>
    </row>
    <row r="140" spans="1:65" s="2" customFormat="1" ht="11.25">
      <c r="A140" s="36"/>
      <c r="B140" s="37"/>
      <c r="C140" s="38"/>
      <c r="D140" s="195" t="s">
        <v>128</v>
      </c>
      <c r="E140" s="38"/>
      <c r="F140" s="196" t="s">
        <v>344</v>
      </c>
      <c r="G140" s="38"/>
      <c r="H140" s="38"/>
      <c r="I140" s="192"/>
      <c r="J140" s="38"/>
      <c r="K140" s="38"/>
      <c r="L140" s="41"/>
      <c r="M140" s="193"/>
      <c r="N140" s="19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128</v>
      </c>
      <c r="AU140" s="19" t="s">
        <v>80</v>
      </c>
    </row>
    <row r="141" spans="1:65" s="2" customFormat="1" ht="19.5">
      <c r="A141" s="36"/>
      <c r="B141" s="37"/>
      <c r="C141" s="38"/>
      <c r="D141" s="190" t="s">
        <v>130</v>
      </c>
      <c r="E141" s="38"/>
      <c r="F141" s="197" t="s">
        <v>345</v>
      </c>
      <c r="G141" s="38"/>
      <c r="H141" s="38"/>
      <c r="I141" s="192"/>
      <c r="J141" s="38"/>
      <c r="K141" s="38"/>
      <c r="L141" s="41"/>
      <c r="M141" s="193"/>
      <c r="N141" s="19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130</v>
      </c>
      <c r="AU141" s="19" t="s">
        <v>80</v>
      </c>
    </row>
    <row r="142" spans="1:65" s="13" customFormat="1" ht="11.25">
      <c r="B142" s="198"/>
      <c r="C142" s="199"/>
      <c r="D142" s="190" t="s">
        <v>132</v>
      </c>
      <c r="E142" s="200" t="s">
        <v>19</v>
      </c>
      <c r="F142" s="201" t="s">
        <v>346</v>
      </c>
      <c r="G142" s="199"/>
      <c r="H142" s="200" t="s">
        <v>19</v>
      </c>
      <c r="I142" s="202"/>
      <c r="J142" s="199"/>
      <c r="K142" s="199"/>
      <c r="L142" s="203"/>
      <c r="M142" s="204"/>
      <c r="N142" s="205"/>
      <c r="O142" s="205"/>
      <c r="P142" s="205"/>
      <c r="Q142" s="205"/>
      <c r="R142" s="205"/>
      <c r="S142" s="205"/>
      <c r="T142" s="206"/>
      <c r="AT142" s="207" t="s">
        <v>132</v>
      </c>
      <c r="AU142" s="207" t="s">
        <v>80</v>
      </c>
      <c r="AV142" s="13" t="s">
        <v>76</v>
      </c>
      <c r="AW142" s="13" t="s">
        <v>32</v>
      </c>
      <c r="AX142" s="13" t="s">
        <v>71</v>
      </c>
      <c r="AY142" s="207" t="s">
        <v>118</v>
      </c>
    </row>
    <row r="143" spans="1:65" s="14" customFormat="1" ht="11.25">
      <c r="B143" s="208"/>
      <c r="C143" s="209"/>
      <c r="D143" s="190" t="s">
        <v>132</v>
      </c>
      <c r="E143" s="210" t="s">
        <v>19</v>
      </c>
      <c r="F143" s="211" t="s">
        <v>561</v>
      </c>
      <c r="G143" s="209"/>
      <c r="H143" s="212">
        <v>162</v>
      </c>
      <c r="I143" s="213"/>
      <c r="J143" s="209"/>
      <c r="K143" s="209"/>
      <c r="L143" s="214"/>
      <c r="M143" s="215"/>
      <c r="N143" s="216"/>
      <c r="O143" s="216"/>
      <c r="P143" s="216"/>
      <c r="Q143" s="216"/>
      <c r="R143" s="216"/>
      <c r="S143" s="216"/>
      <c r="T143" s="217"/>
      <c r="AT143" s="218" t="s">
        <v>132</v>
      </c>
      <c r="AU143" s="218" t="s">
        <v>80</v>
      </c>
      <c r="AV143" s="14" t="s">
        <v>80</v>
      </c>
      <c r="AW143" s="14" t="s">
        <v>32</v>
      </c>
      <c r="AX143" s="14" t="s">
        <v>71</v>
      </c>
      <c r="AY143" s="218" t="s">
        <v>118</v>
      </c>
    </row>
    <row r="144" spans="1:65" s="13" customFormat="1" ht="11.25">
      <c r="B144" s="198"/>
      <c r="C144" s="199"/>
      <c r="D144" s="190" t="s">
        <v>132</v>
      </c>
      <c r="E144" s="200" t="s">
        <v>19</v>
      </c>
      <c r="F144" s="201" t="s">
        <v>562</v>
      </c>
      <c r="G144" s="199"/>
      <c r="H144" s="200" t="s">
        <v>19</v>
      </c>
      <c r="I144" s="202"/>
      <c r="J144" s="199"/>
      <c r="K144" s="199"/>
      <c r="L144" s="203"/>
      <c r="M144" s="204"/>
      <c r="N144" s="205"/>
      <c r="O144" s="205"/>
      <c r="P144" s="205"/>
      <c r="Q144" s="205"/>
      <c r="R144" s="205"/>
      <c r="S144" s="205"/>
      <c r="T144" s="206"/>
      <c r="AT144" s="207" t="s">
        <v>132</v>
      </c>
      <c r="AU144" s="207" t="s">
        <v>80</v>
      </c>
      <c r="AV144" s="13" t="s">
        <v>76</v>
      </c>
      <c r="AW144" s="13" t="s">
        <v>32</v>
      </c>
      <c r="AX144" s="13" t="s">
        <v>71</v>
      </c>
      <c r="AY144" s="207" t="s">
        <v>118</v>
      </c>
    </row>
    <row r="145" spans="1:65" s="14" customFormat="1" ht="11.25">
      <c r="B145" s="208"/>
      <c r="C145" s="209"/>
      <c r="D145" s="190" t="s">
        <v>132</v>
      </c>
      <c r="E145" s="210" t="s">
        <v>19</v>
      </c>
      <c r="F145" s="211" t="s">
        <v>563</v>
      </c>
      <c r="G145" s="209"/>
      <c r="H145" s="212">
        <v>152</v>
      </c>
      <c r="I145" s="213"/>
      <c r="J145" s="209"/>
      <c r="K145" s="209"/>
      <c r="L145" s="214"/>
      <c r="M145" s="215"/>
      <c r="N145" s="216"/>
      <c r="O145" s="216"/>
      <c r="P145" s="216"/>
      <c r="Q145" s="216"/>
      <c r="R145" s="216"/>
      <c r="S145" s="216"/>
      <c r="T145" s="217"/>
      <c r="AT145" s="218" t="s">
        <v>132</v>
      </c>
      <c r="AU145" s="218" t="s">
        <v>80</v>
      </c>
      <c r="AV145" s="14" t="s">
        <v>80</v>
      </c>
      <c r="AW145" s="14" t="s">
        <v>32</v>
      </c>
      <c r="AX145" s="14" t="s">
        <v>71</v>
      </c>
      <c r="AY145" s="218" t="s">
        <v>118</v>
      </c>
    </row>
    <row r="146" spans="1:65" s="15" customFormat="1" ht="11.25">
      <c r="B146" s="219"/>
      <c r="C146" s="220"/>
      <c r="D146" s="190" t="s">
        <v>132</v>
      </c>
      <c r="E146" s="221" t="s">
        <v>19</v>
      </c>
      <c r="F146" s="222" t="s">
        <v>167</v>
      </c>
      <c r="G146" s="220"/>
      <c r="H146" s="223">
        <v>314</v>
      </c>
      <c r="I146" s="224"/>
      <c r="J146" s="220"/>
      <c r="K146" s="220"/>
      <c r="L146" s="225"/>
      <c r="M146" s="226"/>
      <c r="N146" s="227"/>
      <c r="O146" s="227"/>
      <c r="P146" s="227"/>
      <c r="Q146" s="227"/>
      <c r="R146" s="227"/>
      <c r="S146" s="227"/>
      <c r="T146" s="228"/>
      <c r="AT146" s="229" t="s">
        <v>132</v>
      </c>
      <c r="AU146" s="229" t="s">
        <v>80</v>
      </c>
      <c r="AV146" s="15" t="s">
        <v>124</v>
      </c>
      <c r="AW146" s="15" t="s">
        <v>32</v>
      </c>
      <c r="AX146" s="15" t="s">
        <v>76</v>
      </c>
      <c r="AY146" s="229" t="s">
        <v>118</v>
      </c>
    </row>
    <row r="147" spans="1:65" s="2" customFormat="1" ht="16.5" customHeight="1">
      <c r="A147" s="36"/>
      <c r="B147" s="37"/>
      <c r="C147" s="176" t="s">
        <v>206</v>
      </c>
      <c r="D147" s="176" t="s">
        <v>120</v>
      </c>
      <c r="E147" s="177" t="s">
        <v>358</v>
      </c>
      <c r="F147" s="178" t="s">
        <v>359</v>
      </c>
      <c r="G147" s="179" t="s">
        <v>184</v>
      </c>
      <c r="H147" s="180">
        <v>74</v>
      </c>
      <c r="I147" s="181"/>
      <c r="J147" s="182">
        <f>ROUND(I147*H147,2)</f>
        <v>0</v>
      </c>
      <c r="K147" s="183"/>
      <c r="L147" s="41"/>
      <c r="M147" s="184" t="s">
        <v>19</v>
      </c>
      <c r="N147" s="185" t="s">
        <v>42</v>
      </c>
      <c r="O147" s="66"/>
      <c r="P147" s="186">
        <f>O147*H147</f>
        <v>0</v>
      </c>
      <c r="Q147" s="186">
        <v>1E-4</v>
      </c>
      <c r="R147" s="186">
        <f>Q147*H147</f>
        <v>7.4000000000000003E-3</v>
      </c>
      <c r="S147" s="186">
        <v>0</v>
      </c>
      <c r="T147" s="18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8" t="s">
        <v>124</v>
      </c>
      <c r="AT147" s="188" t="s">
        <v>120</v>
      </c>
      <c r="AU147" s="188" t="s">
        <v>80</v>
      </c>
      <c r="AY147" s="19" t="s">
        <v>118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9" t="s">
        <v>76</v>
      </c>
      <c r="BK147" s="189">
        <f>ROUND(I147*H147,2)</f>
        <v>0</v>
      </c>
      <c r="BL147" s="19" t="s">
        <v>124</v>
      </c>
      <c r="BM147" s="188" t="s">
        <v>564</v>
      </c>
    </row>
    <row r="148" spans="1:65" s="2" customFormat="1" ht="11.25">
      <c r="A148" s="36"/>
      <c r="B148" s="37"/>
      <c r="C148" s="38"/>
      <c r="D148" s="190" t="s">
        <v>126</v>
      </c>
      <c r="E148" s="38"/>
      <c r="F148" s="191" t="s">
        <v>361</v>
      </c>
      <c r="G148" s="38"/>
      <c r="H148" s="38"/>
      <c r="I148" s="192"/>
      <c r="J148" s="38"/>
      <c r="K148" s="38"/>
      <c r="L148" s="41"/>
      <c r="M148" s="193"/>
      <c r="N148" s="19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126</v>
      </c>
      <c r="AU148" s="19" t="s">
        <v>80</v>
      </c>
    </row>
    <row r="149" spans="1:65" s="2" customFormat="1" ht="11.25">
      <c r="A149" s="36"/>
      <c r="B149" s="37"/>
      <c r="C149" s="38"/>
      <c r="D149" s="195" t="s">
        <v>128</v>
      </c>
      <c r="E149" s="38"/>
      <c r="F149" s="196" t="s">
        <v>362</v>
      </c>
      <c r="G149" s="38"/>
      <c r="H149" s="38"/>
      <c r="I149" s="192"/>
      <c r="J149" s="38"/>
      <c r="K149" s="38"/>
      <c r="L149" s="41"/>
      <c r="M149" s="193"/>
      <c r="N149" s="19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128</v>
      </c>
      <c r="AU149" s="19" t="s">
        <v>80</v>
      </c>
    </row>
    <row r="150" spans="1:65" s="2" customFormat="1" ht="19.5">
      <c r="A150" s="36"/>
      <c r="B150" s="37"/>
      <c r="C150" s="38"/>
      <c r="D150" s="190" t="s">
        <v>130</v>
      </c>
      <c r="E150" s="38"/>
      <c r="F150" s="197" t="s">
        <v>345</v>
      </c>
      <c r="G150" s="38"/>
      <c r="H150" s="38"/>
      <c r="I150" s="192"/>
      <c r="J150" s="38"/>
      <c r="K150" s="38"/>
      <c r="L150" s="41"/>
      <c r="M150" s="193"/>
      <c r="N150" s="19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130</v>
      </c>
      <c r="AU150" s="19" t="s">
        <v>80</v>
      </c>
    </row>
    <row r="151" spans="1:65" s="2" customFormat="1" ht="16.5" customHeight="1">
      <c r="A151" s="36"/>
      <c r="B151" s="37"/>
      <c r="C151" s="176" t="s">
        <v>8</v>
      </c>
      <c r="D151" s="176" t="s">
        <v>120</v>
      </c>
      <c r="E151" s="177" t="s">
        <v>351</v>
      </c>
      <c r="F151" s="178" t="s">
        <v>352</v>
      </c>
      <c r="G151" s="179" t="s">
        <v>184</v>
      </c>
      <c r="H151" s="180">
        <v>13</v>
      </c>
      <c r="I151" s="181"/>
      <c r="J151" s="182">
        <f>ROUND(I151*H151,2)</f>
        <v>0</v>
      </c>
      <c r="K151" s="183"/>
      <c r="L151" s="41"/>
      <c r="M151" s="184" t="s">
        <v>19</v>
      </c>
      <c r="N151" s="185" t="s">
        <v>42</v>
      </c>
      <c r="O151" s="66"/>
      <c r="P151" s="186">
        <f>O151*H151</f>
        <v>0</v>
      </c>
      <c r="Q151" s="186">
        <v>5.0000000000000002E-5</v>
      </c>
      <c r="R151" s="186">
        <f>Q151*H151</f>
        <v>6.5000000000000008E-4</v>
      </c>
      <c r="S151" s="186">
        <v>0</v>
      </c>
      <c r="T151" s="18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8" t="s">
        <v>124</v>
      </c>
      <c r="AT151" s="188" t="s">
        <v>120</v>
      </c>
      <c r="AU151" s="188" t="s">
        <v>80</v>
      </c>
      <c r="AY151" s="19" t="s">
        <v>118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9" t="s">
        <v>76</v>
      </c>
      <c r="BK151" s="189">
        <f>ROUND(I151*H151,2)</f>
        <v>0</v>
      </c>
      <c r="BL151" s="19" t="s">
        <v>124</v>
      </c>
      <c r="BM151" s="188" t="s">
        <v>565</v>
      </c>
    </row>
    <row r="152" spans="1:65" s="2" customFormat="1" ht="11.25">
      <c r="A152" s="36"/>
      <c r="B152" s="37"/>
      <c r="C152" s="38"/>
      <c r="D152" s="190" t="s">
        <v>126</v>
      </c>
      <c r="E152" s="38"/>
      <c r="F152" s="191" t="s">
        <v>354</v>
      </c>
      <c r="G152" s="38"/>
      <c r="H152" s="38"/>
      <c r="I152" s="192"/>
      <c r="J152" s="38"/>
      <c r="K152" s="38"/>
      <c r="L152" s="41"/>
      <c r="M152" s="193"/>
      <c r="N152" s="194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126</v>
      </c>
      <c r="AU152" s="19" t="s">
        <v>80</v>
      </c>
    </row>
    <row r="153" spans="1:65" s="2" customFormat="1" ht="11.25">
      <c r="A153" s="36"/>
      <c r="B153" s="37"/>
      <c r="C153" s="38"/>
      <c r="D153" s="195" t="s">
        <v>128</v>
      </c>
      <c r="E153" s="38"/>
      <c r="F153" s="196" t="s">
        <v>355</v>
      </c>
      <c r="G153" s="38"/>
      <c r="H153" s="38"/>
      <c r="I153" s="192"/>
      <c r="J153" s="38"/>
      <c r="K153" s="38"/>
      <c r="L153" s="41"/>
      <c r="M153" s="193"/>
      <c r="N153" s="19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128</v>
      </c>
      <c r="AU153" s="19" t="s">
        <v>80</v>
      </c>
    </row>
    <row r="154" spans="1:65" s="2" customFormat="1" ht="19.5">
      <c r="A154" s="36"/>
      <c r="B154" s="37"/>
      <c r="C154" s="38"/>
      <c r="D154" s="190" t="s">
        <v>130</v>
      </c>
      <c r="E154" s="38"/>
      <c r="F154" s="197" t="s">
        <v>345</v>
      </c>
      <c r="G154" s="38"/>
      <c r="H154" s="38"/>
      <c r="I154" s="192"/>
      <c r="J154" s="38"/>
      <c r="K154" s="38"/>
      <c r="L154" s="41"/>
      <c r="M154" s="193"/>
      <c r="N154" s="194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130</v>
      </c>
      <c r="AU154" s="19" t="s">
        <v>80</v>
      </c>
    </row>
    <row r="155" spans="1:65" s="2" customFormat="1" ht="16.5" customHeight="1">
      <c r="A155" s="36"/>
      <c r="B155" s="37"/>
      <c r="C155" s="176" t="s">
        <v>218</v>
      </c>
      <c r="D155" s="176" t="s">
        <v>120</v>
      </c>
      <c r="E155" s="177" t="s">
        <v>364</v>
      </c>
      <c r="F155" s="178" t="s">
        <v>365</v>
      </c>
      <c r="G155" s="179" t="s">
        <v>123</v>
      </c>
      <c r="H155" s="180">
        <v>12</v>
      </c>
      <c r="I155" s="181"/>
      <c r="J155" s="182">
        <f>ROUND(I155*H155,2)</f>
        <v>0</v>
      </c>
      <c r="K155" s="183"/>
      <c r="L155" s="41"/>
      <c r="M155" s="184" t="s">
        <v>19</v>
      </c>
      <c r="N155" s="185" t="s">
        <v>42</v>
      </c>
      <c r="O155" s="66"/>
      <c r="P155" s="186">
        <f>O155*H155</f>
        <v>0</v>
      </c>
      <c r="Q155" s="186">
        <v>1.1999999999999999E-3</v>
      </c>
      <c r="R155" s="186">
        <f>Q155*H155</f>
        <v>1.44E-2</v>
      </c>
      <c r="S155" s="186">
        <v>0</v>
      </c>
      <c r="T155" s="187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8" t="s">
        <v>124</v>
      </c>
      <c r="AT155" s="188" t="s">
        <v>120</v>
      </c>
      <c r="AU155" s="188" t="s">
        <v>80</v>
      </c>
      <c r="AY155" s="19" t="s">
        <v>118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9" t="s">
        <v>76</v>
      </c>
      <c r="BK155" s="189">
        <f>ROUND(I155*H155,2)</f>
        <v>0</v>
      </c>
      <c r="BL155" s="19" t="s">
        <v>124</v>
      </c>
      <c r="BM155" s="188" t="s">
        <v>566</v>
      </c>
    </row>
    <row r="156" spans="1:65" s="2" customFormat="1" ht="11.25">
      <c r="A156" s="36"/>
      <c r="B156" s="37"/>
      <c r="C156" s="38"/>
      <c r="D156" s="190" t="s">
        <v>126</v>
      </c>
      <c r="E156" s="38"/>
      <c r="F156" s="191" t="s">
        <v>367</v>
      </c>
      <c r="G156" s="38"/>
      <c r="H156" s="38"/>
      <c r="I156" s="192"/>
      <c r="J156" s="38"/>
      <c r="K156" s="38"/>
      <c r="L156" s="41"/>
      <c r="M156" s="193"/>
      <c r="N156" s="19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126</v>
      </c>
      <c r="AU156" s="19" t="s">
        <v>80</v>
      </c>
    </row>
    <row r="157" spans="1:65" s="2" customFormat="1" ht="11.25">
      <c r="A157" s="36"/>
      <c r="B157" s="37"/>
      <c r="C157" s="38"/>
      <c r="D157" s="195" t="s">
        <v>128</v>
      </c>
      <c r="E157" s="38"/>
      <c r="F157" s="196" t="s">
        <v>368</v>
      </c>
      <c r="G157" s="38"/>
      <c r="H157" s="38"/>
      <c r="I157" s="192"/>
      <c r="J157" s="38"/>
      <c r="K157" s="38"/>
      <c r="L157" s="41"/>
      <c r="M157" s="193"/>
      <c r="N157" s="194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128</v>
      </c>
      <c r="AU157" s="19" t="s">
        <v>80</v>
      </c>
    </row>
    <row r="158" spans="1:65" s="13" customFormat="1" ht="11.25">
      <c r="B158" s="198"/>
      <c r="C158" s="199"/>
      <c r="D158" s="190" t="s">
        <v>132</v>
      </c>
      <c r="E158" s="200" t="s">
        <v>19</v>
      </c>
      <c r="F158" s="201" t="s">
        <v>369</v>
      </c>
      <c r="G158" s="199"/>
      <c r="H158" s="200" t="s">
        <v>19</v>
      </c>
      <c r="I158" s="202"/>
      <c r="J158" s="199"/>
      <c r="K158" s="199"/>
      <c r="L158" s="203"/>
      <c r="M158" s="204"/>
      <c r="N158" s="205"/>
      <c r="O158" s="205"/>
      <c r="P158" s="205"/>
      <c r="Q158" s="205"/>
      <c r="R158" s="205"/>
      <c r="S158" s="205"/>
      <c r="T158" s="206"/>
      <c r="AT158" s="207" t="s">
        <v>132</v>
      </c>
      <c r="AU158" s="207" t="s">
        <v>80</v>
      </c>
      <c r="AV158" s="13" t="s">
        <v>76</v>
      </c>
      <c r="AW158" s="13" t="s">
        <v>32</v>
      </c>
      <c r="AX158" s="13" t="s">
        <v>71</v>
      </c>
      <c r="AY158" s="207" t="s">
        <v>118</v>
      </c>
    </row>
    <row r="159" spans="1:65" s="14" customFormat="1" ht="11.25">
      <c r="B159" s="208"/>
      <c r="C159" s="209"/>
      <c r="D159" s="190" t="s">
        <v>132</v>
      </c>
      <c r="E159" s="210" t="s">
        <v>19</v>
      </c>
      <c r="F159" s="211" t="s">
        <v>567</v>
      </c>
      <c r="G159" s="209"/>
      <c r="H159" s="212">
        <v>12</v>
      </c>
      <c r="I159" s="213"/>
      <c r="J159" s="209"/>
      <c r="K159" s="209"/>
      <c r="L159" s="214"/>
      <c r="M159" s="215"/>
      <c r="N159" s="216"/>
      <c r="O159" s="216"/>
      <c r="P159" s="216"/>
      <c r="Q159" s="216"/>
      <c r="R159" s="216"/>
      <c r="S159" s="216"/>
      <c r="T159" s="217"/>
      <c r="AT159" s="218" t="s">
        <v>132</v>
      </c>
      <c r="AU159" s="218" t="s">
        <v>80</v>
      </c>
      <c r="AV159" s="14" t="s">
        <v>80</v>
      </c>
      <c r="AW159" s="14" t="s">
        <v>32</v>
      </c>
      <c r="AX159" s="14" t="s">
        <v>71</v>
      </c>
      <c r="AY159" s="218" t="s">
        <v>118</v>
      </c>
    </row>
    <row r="160" spans="1:65" s="15" customFormat="1" ht="11.25">
      <c r="B160" s="219"/>
      <c r="C160" s="220"/>
      <c r="D160" s="190" t="s">
        <v>132</v>
      </c>
      <c r="E160" s="221" t="s">
        <v>19</v>
      </c>
      <c r="F160" s="222" t="s">
        <v>167</v>
      </c>
      <c r="G160" s="220"/>
      <c r="H160" s="223">
        <v>12</v>
      </c>
      <c r="I160" s="224"/>
      <c r="J160" s="220"/>
      <c r="K160" s="220"/>
      <c r="L160" s="225"/>
      <c r="M160" s="226"/>
      <c r="N160" s="227"/>
      <c r="O160" s="227"/>
      <c r="P160" s="227"/>
      <c r="Q160" s="227"/>
      <c r="R160" s="227"/>
      <c r="S160" s="227"/>
      <c r="T160" s="228"/>
      <c r="AT160" s="229" t="s">
        <v>132</v>
      </c>
      <c r="AU160" s="229" t="s">
        <v>80</v>
      </c>
      <c r="AV160" s="15" t="s">
        <v>124</v>
      </c>
      <c r="AW160" s="15" t="s">
        <v>32</v>
      </c>
      <c r="AX160" s="15" t="s">
        <v>76</v>
      </c>
      <c r="AY160" s="229" t="s">
        <v>118</v>
      </c>
    </row>
    <row r="161" spans="1:65" s="2" customFormat="1" ht="16.5" customHeight="1">
      <c r="A161" s="36"/>
      <c r="B161" s="37"/>
      <c r="C161" s="176" t="s">
        <v>224</v>
      </c>
      <c r="D161" s="176" t="s">
        <v>120</v>
      </c>
      <c r="E161" s="177" t="s">
        <v>372</v>
      </c>
      <c r="F161" s="178" t="s">
        <v>373</v>
      </c>
      <c r="G161" s="179" t="s">
        <v>184</v>
      </c>
      <c r="H161" s="180">
        <v>314</v>
      </c>
      <c r="I161" s="181"/>
      <c r="J161" s="182">
        <f>ROUND(I161*H161,2)</f>
        <v>0</v>
      </c>
      <c r="K161" s="183"/>
      <c r="L161" s="41"/>
      <c r="M161" s="184" t="s">
        <v>19</v>
      </c>
      <c r="N161" s="185" t="s">
        <v>42</v>
      </c>
      <c r="O161" s="66"/>
      <c r="P161" s="186">
        <f>O161*H161</f>
        <v>0</v>
      </c>
      <c r="Q161" s="186">
        <v>3.2499999999999999E-4</v>
      </c>
      <c r="R161" s="186">
        <f>Q161*H161</f>
        <v>0.10205</v>
      </c>
      <c r="S161" s="186">
        <v>0</v>
      </c>
      <c r="T161" s="18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8" t="s">
        <v>124</v>
      </c>
      <c r="AT161" s="188" t="s">
        <v>120</v>
      </c>
      <c r="AU161" s="188" t="s">
        <v>80</v>
      </c>
      <c r="AY161" s="19" t="s">
        <v>118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9" t="s">
        <v>76</v>
      </c>
      <c r="BK161" s="189">
        <f>ROUND(I161*H161,2)</f>
        <v>0</v>
      </c>
      <c r="BL161" s="19" t="s">
        <v>124</v>
      </c>
      <c r="BM161" s="188" t="s">
        <v>568</v>
      </c>
    </row>
    <row r="162" spans="1:65" s="2" customFormat="1" ht="11.25">
      <c r="A162" s="36"/>
      <c r="B162" s="37"/>
      <c r="C162" s="38"/>
      <c r="D162" s="190" t="s">
        <v>126</v>
      </c>
      <c r="E162" s="38"/>
      <c r="F162" s="191" t="s">
        <v>375</v>
      </c>
      <c r="G162" s="38"/>
      <c r="H162" s="38"/>
      <c r="I162" s="192"/>
      <c r="J162" s="38"/>
      <c r="K162" s="38"/>
      <c r="L162" s="41"/>
      <c r="M162" s="193"/>
      <c r="N162" s="19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126</v>
      </c>
      <c r="AU162" s="19" t="s">
        <v>80</v>
      </c>
    </row>
    <row r="163" spans="1:65" s="2" customFormat="1" ht="11.25">
      <c r="A163" s="36"/>
      <c r="B163" s="37"/>
      <c r="C163" s="38"/>
      <c r="D163" s="195" t="s">
        <v>128</v>
      </c>
      <c r="E163" s="38"/>
      <c r="F163" s="196" t="s">
        <v>376</v>
      </c>
      <c r="G163" s="38"/>
      <c r="H163" s="38"/>
      <c r="I163" s="192"/>
      <c r="J163" s="38"/>
      <c r="K163" s="38"/>
      <c r="L163" s="41"/>
      <c r="M163" s="193"/>
      <c r="N163" s="19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128</v>
      </c>
      <c r="AU163" s="19" t="s">
        <v>80</v>
      </c>
    </row>
    <row r="164" spans="1:65" s="2" customFormat="1" ht="16.5" customHeight="1">
      <c r="A164" s="36"/>
      <c r="B164" s="37"/>
      <c r="C164" s="176" t="s">
        <v>233</v>
      </c>
      <c r="D164" s="176" t="s">
        <v>120</v>
      </c>
      <c r="E164" s="177" t="s">
        <v>378</v>
      </c>
      <c r="F164" s="178" t="s">
        <v>379</v>
      </c>
      <c r="G164" s="179" t="s">
        <v>184</v>
      </c>
      <c r="H164" s="180">
        <v>13</v>
      </c>
      <c r="I164" s="181"/>
      <c r="J164" s="182">
        <f>ROUND(I164*H164,2)</f>
        <v>0</v>
      </c>
      <c r="K164" s="183"/>
      <c r="L164" s="41"/>
      <c r="M164" s="184" t="s">
        <v>19</v>
      </c>
      <c r="N164" s="185" t="s">
        <v>42</v>
      </c>
      <c r="O164" s="66"/>
      <c r="P164" s="186">
        <f>O164*H164</f>
        <v>0</v>
      </c>
      <c r="Q164" s="186">
        <v>1.092E-4</v>
      </c>
      <c r="R164" s="186">
        <f>Q164*H164</f>
        <v>1.4196E-3</v>
      </c>
      <c r="S164" s="186">
        <v>0</v>
      </c>
      <c r="T164" s="18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8" t="s">
        <v>124</v>
      </c>
      <c r="AT164" s="188" t="s">
        <v>120</v>
      </c>
      <c r="AU164" s="188" t="s">
        <v>80</v>
      </c>
      <c r="AY164" s="19" t="s">
        <v>118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9" t="s">
        <v>76</v>
      </c>
      <c r="BK164" s="189">
        <f>ROUND(I164*H164,2)</f>
        <v>0</v>
      </c>
      <c r="BL164" s="19" t="s">
        <v>124</v>
      </c>
      <c r="BM164" s="188" t="s">
        <v>569</v>
      </c>
    </row>
    <row r="165" spans="1:65" s="2" customFormat="1" ht="11.25">
      <c r="A165" s="36"/>
      <c r="B165" s="37"/>
      <c r="C165" s="38"/>
      <c r="D165" s="190" t="s">
        <v>126</v>
      </c>
      <c r="E165" s="38"/>
      <c r="F165" s="191" t="s">
        <v>381</v>
      </c>
      <c r="G165" s="38"/>
      <c r="H165" s="38"/>
      <c r="I165" s="192"/>
      <c r="J165" s="38"/>
      <c r="K165" s="38"/>
      <c r="L165" s="41"/>
      <c r="M165" s="193"/>
      <c r="N165" s="19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126</v>
      </c>
      <c r="AU165" s="19" t="s">
        <v>80</v>
      </c>
    </row>
    <row r="166" spans="1:65" s="2" customFormat="1" ht="11.25">
      <c r="A166" s="36"/>
      <c r="B166" s="37"/>
      <c r="C166" s="38"/>
      <c r="D166" s="195" t="s">
        <v>128</v>
      </c>
      <c r="E166" s="38"/>
      <c r="F166" s="196" t="s">
        <v>382</v>
      </c>
      <c r="G166" s="38"/>
      <c r="H166" s="38"/>
      <c r="I166" s="192"/>
      <c r="J166" s="38"/>
      <c r="K166" s="38"/>
      <c r="L166" s="41"/>
      <c r="M166" s="193"/>
      <c r="N166" s="19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128</v>
      </c>
      <c r="AU166" s="19" t="s">
        <v>80</v>
      </c>
    </row>
    <row r="167" spans="1:65" s="2" customFormat="1" ht="16.5" customHeight="1">
      <c r="A167" s="36"/>
      <c r="B167" s="37"/>
      <c r="C167" s="176" t="s">
        <v>240</v>
      </c>
      <c r="D167" s="176" t="s">
        <v>120</v>
      </c>
      <c r="E167" s="177" t="s">
        <v>384</v>
      </c>
      <c r="F167" s="178" t="s">
        <v>385</v>
      </c>
      <c r="G167" s="179" t="s">
        <v>184</v>
      </c>
      <c r="H167" s="180">
        <v>74</v>
      </c>
      <c r="I167" s="181"/>
      <c r="J167" s="182">
        <f>ROUND(I167*H167,2)</f>
        <v>0</v>
      </c>
      <c r="K167" s="183"/>
      <c r="L167" s="41"/>
      <c r="M167" s="184" t="s">
        <v>19</v>
      </c>
      <c r="N167" s="185" t="s">
        <v>42</v>
      </c>
      <c r="O167" s="66"/>
      <c r="P167" s="186">
        <f>O167*H167</f>
        <v>0</v>
      </c>
      <c r="Q167" s="186">
        <v>3.8400000000000001E-4</v>
      </c>
      <c r="R167" s="186">
        <f>Q167*H167</f>
        <v>2.8416E-2</v>
      </c>
      <c r="S167" s="186">
        <v>0</v>
      </c>
      <c r="T167" s="18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8" t="s">
        <v>124</v>
      </c>
      <c r="AT167" s="188" t="s">
        <v>120</v>
      </c>
      <c r="AU167" s="188" t="s">
        <v>80</v>
      </c>
      <c r="AY167" s="19" t="s">
        <v>118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9" t="s">
        <v>76</v>
      </c>
      <c r="BK167" s="189">
        <f>ROUND(I167*H167,2)</f>
        <v>0</v>
      </c>
      <c r="BL167" s="19" t="s">
        <v>124</v>
      </c>
      <c r="BM167" s="188" t="s">
        <v>570</v>
      </c>
    </row>
    <row r="168" spans="1:65" s="2" customFormat="1" ht="11.25">
      <c r="A168" s="36"/>
      <c r="B168" s="37"/>
      <c r="C168" s="38"/>
      <c r="D168" s="190" t="s">
        <v>126</v>
      </c>
      <c r="E168" s="38"/>
      <c r="F168" s="191" t="s">
        <v>387</v>
      </c>
      <c r="G168" s="38"/>
      <c r="H168" s="38"/>
      <c r="I168" s="192"/>
      <c r="J168" s="38"/>
      <c r="K168" s="38"/>
      <c r="L168" s="41"/>
      <c r="M168" s="193"/>
      <c r="N168" s="194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126</v>
      </c>
      <c r="AU168" s="19" t="s">
        <v>80</v>
      </c>
    </row>
    <row r="169" spans="1:65" s="2" customFormat="1" ht="11.25">
      <c r="A169" s="36"/>
      <c r="B169" s="37"/>
      <c r="C169" s="38"/>
      <c r="D169" s="195" t="s">
        <v>128</v>
      </c>
      <c r="E169" s="38"/>
      <c r="F169" s="196" t="s">
        <v>388</v>
      </c>
      <c r="G169" s="38"/>
      <c r="H169" s="38"/>
      <c r="I169" s="192"/>
      <c r="J169" s="38"/>
      <c r="K169" s="38"/>
      <c r="L169" s="41"/>
      <c r="M169" s="193"/>
      <c r="N169" s="194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128</v>
      </c>
      <c r="AU169" s="19" t="s">
        <v>80</v>
      </c>
    </row>
    <row r="170" spans="1:65" s="2" customFormat="1" ht="16.5" customHeight="1">
      <c r="A170" s="36"/>
      <c r="B170" s="37"/>
      <c r="C170" s="176" t="s">
        <v>247</v>
      </c>
      <c r="D170" s="176" t="s">
        <v>120</v>
      </c>
      <c r="E170" s="177" t="s">
        <v>390</v>
      </c>
      <c r="F170" s="178" t="s">
        <v>391</v>
      </c>
      <c r="G170" s="179" t="s">
        <v>123</v>
      </c>
      <c r="H170" s="180">
        <v>12</v>
      </c>
      <c r="I170" s="181"/>
      <c r="J170" s="182">
        <f>ROUND(I170*H170,2)</f>
        <v>0</v>
      </c>
      <c r="K170" s="183"/>
      <c r="L170" s="41"/>
      <c r="M170" s="184" t="s">
        <v>19</v>
      </c>
      <c r="N170" s="185" t="s">
        <v>42</v>
      </c>
      <c r="O170" s="66"/>
      <c r="P170" s="186">
        <f>O170*H170</f>
        <v>0</v>
      </c>
      <c r="Q170" s="186">
        <v>2.5999999999999999E-3</v>
      </c>
      <c r="R170" s="186">
        <f>Q170*H170</f>
        <v>3.1199999999999999E-2</v>
      </c>
      <c r="S170" s="186">
        <v>0</v>
      </c>
      <c r="T170" s="187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8" t="s">
        <v>124</v>
      </c>
      <c r="AT170" s="188" t="s">
        <v>120</v>
      </c>
      <c r="AU170" s="188" t="s">
        <v>80</v>
      </c>
      <c r="AY170" s="19" t="s">
        <v>118</v>
      </c>
      <c r="BE170" s="189">
        <f>IF(N170="základní",J170,0)</f>
        <v>0</v>
      </c>
      <c r="BF170" s="189">
        <f>IF(N170="snížená",J170,0)</f>
        <v>0</v>
      </c>
      <c r="BG170" s="189">
        <f>IF(N170="zákl. přenesená",J170,0)</f>
        <v>0</v>
      </c>
      <c r="BH170" s="189">
        <f>IF(N170="sníž. přenesená",J170,0)</f>
        <v>0</v>
      </c>
      <c r="BI170" s="189">
        <f>IF(N170="nulová",J170,0)</f>
        <v>0</v>
      </c>
      <c r="BJ170" s="19" t="s">
        <v>76</v>
      </c>
      <c r="BK170" s="189">
        <f>ROUND(I170*H170,2)</f>
        <v>0</v>
      </c>
      <c r="BL170" s="19" t="s">
        <v>124</v>
      </c>
      <c r="BM170" s="188" t="s">
        <v>571</v>
      </c>
    </row>
    <row r="171" spans="1:65" s="2" customFormat="1" ht="11.25">
      <c r="A171" s="36"/>
      <c r="B171" s="37"/>
      <c r="C171" s="38"/>
      <c r="D171" s="190" t="s">
        <v>126</v>
      </c>
      <c r="E171" s="38"/>
      <c r="F171" s="191" t="s">
        <v>393</v>
      </c>
      <c r="G171" s="38"/>
      <c r="H171" s="38"/>
      <c r="I171" s="192"/>
      <c r="J171" s="38"/>
      <c r="K171" s="38"/>
      <c r="L171" s="41"/>
      <c r="M171" s="193"/>
      <c r="N171" s="19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126</v>
      </c>
      <c r="AU171" s="19" t="s">
        <v>80</v>
      </c>
    </row>
    <row r="172" spans="1:65" s="2" customFormat="1" ht="11.25">
      <c r="A172" s="36"/>
      <c r="B172" s="37"/>
      <c r="C172" s="38"/>
      <c r="D172" s="195" t="s">
        <v>128</v>
      </c>
      <c r="E172" s="38"/>
      <c r="F172" s="196" t="s">
        <v>394</v>
      </c>
      <c r="G172" s="38"/>
      <c r="H172" s="38"/>
      <c r="I172" s="192"/>
      <c r="J172" s="38"/>
      <c r="K172" s="38"/>
      <c r="L172" s="41"/>
      <c r="M172" s="193"/>
      <c r="N172" s="19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128</v>
      </c>
      <c r="AU172" s="19" t="s">
        <v>80</v>
      </c>
    </row>
    <row r="173" spans="1:65" s="2" customFormat="1" ht="16.5" customHeight="1">
      <c r="A173" s="36"/>
      <c r="B173" s="37"/>
      <c r="C173" s="176" t="s">
        <v>254</v>
      </c>
      <c r="D173" s="176" t="s">
        <v>120</v>
      </c>
      <c r="E173" s="177" t="s">
        <v>396</v>
      </c>
      <c r="F173" s="178" t="s">
        <v>397</v>
      </c>
      <c r="G173" s="179" t="s">
        <v>184</v>
      </c>
      <c r="H173" s="180">
        <v>401</v>
      </c>
      <c r="I173" s="181"/>
      <c r="J173" s="182">
        <f>ROUND(I173*H173,2)</f>
        <v>0</v>
      </c>
      <c r="K173" s="183"/>
      <c r="L173" s="41"/>
      <c r="M173" s="184" t="s">
        <v>19</v>
      </c>
      <c r="N173" s="185" t="s">
        <v>42</v>
      </c>
      <c r="O173" s="66"/>
      <c r="P173" s="186">
        <f>O173*H173</f>
        <v>0</v>
      </c>
      <c r="Q173" s="186">
        <v>4.8799999999999999E-6</v>
      </c>
      <c r="R173" s="186">
        <f>Q173*H173</f>
        <v>1.9568799999999998E-3</v>
      </c>
      <c r="S173" s="186">
        <v>0</v>
      </c>
      <c r="T173" s="18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8" t="s">
        <v>124</v>
      </c>
      <c r="AT173" s="188" t="s">
        <v>120</v>
      </c>
      <c r="AU173" s="188" t="s">
        <v>80</v>
      </c>
      <c r="AY173" s="19" t="s">
        <v>118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9" t="s">
        <v>76</v>
      </c>
      <c r="BK173" s="189">
        <f>ROUND(I173*H173,2)</f>
        <v>0</v>
      </c>
      <c r="BL173" s="19" t="s">
        <v>124</v>
      </c>
      <c r="BM173" s="188" t="s">
        <v>572</v>
      </c>
    </row>
    <row r="174" spans="1:65" s="2" customFormat="1" ht="11.25">
      <c r="A174" s="36"/>
      <c r="B174" s="37"/>
      <c r="C174" s="38"/>
      <c r="D174" s="190" t="s">
        <v>126</v>
      </c>
      <c r="E174" s="38"/>
      <c r="F174" s="191" t="s">
        <v>399</v>
      </c>
      <c r="G174" s="38"/>
      <c r="H174" s="38"/>
      <c r="I174" s="192"/>
      <c r="J174" s="38"/>
      <c r="K174" s="38"/>
      <c r="L174" s="41"/>
      <c r="M174" s="193"/>
      <c r="N174" s="19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126</v>
      </c>
      <c r="AU174" s="19" t="s">
        <v>80</v>
      </c>
    </row>
    <row r="175" spans="1:65" s="2" customFormat="1" ht="11.25">
      <c r="A175" s="36"/>
      <c r="B175" s="37"/>
      <c r="C175" s="38"/>
      <c r="D175" s="195" t="s">
        <v>128</v>
      </c>
      <c r="E175" s="38"/>
      <c r="F175" s="196" t="s">
        <v>400</v>
      </c>
      <c r="G175" s="38"/>
      <c r="H175" s="38"/>
      <c r="I175" s="192"/>
      <c r="J175" s="38"/>
      <c r="K175" s="38"/>
      <c r="L175" s="41"/>
      <c r="M175" s="193"/>
      <c r="N175" s="19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128</v>
      </c>
      <c r="AU175" s="19" t="s">
        <v>80</v>
      </c>
    </row>
    <row r="176" spans="1:65" s="14" customFormat="1" ht="11.25">
      <c r="B176" s="208"/>
      <c r="C176" s="209"/>
      <c r="D176" s="190" t="s">
        <v>132</v>
      </c>
      <c r="E176" s="210" t="s">
        <v>19</v>
      </c>
      <c r="F176" s="211" t="s">
        <v>573</v>
      </c>
      <c r="G176" s="209"/>
      <c r="H176" s="212">
        <v>401</v>
      </c>
      <c r="I176" s="213"/>
      <c r="J176" s="209"/>
      <c r="K176" s="209"/>
      <c r="L176" s="214"/>
      <c r="M176" s="215"/>
      <c r="N176" s="216"/>
      <c r="O176" s="216"/>
      <c r="P176" s="216"/>
      <c r="Q176" s="216"/>
      <c r="R176" s="216"/>
      <c r="S176" s="216"/>
      <c r="T176" s="217"/>
      <c r="AT176" s="218" t="s">
        <v>132</v>
      </c>
      <c r="AU176" s="218" t="s">
        <v>80</v>
      </c>
      <c r="AV176" s="14" t="s">
        <v>80</v>
      </c>
      <c r="AW176" s="14" t="s">
        <v>32</v>
      </c>
      <c r="AX176" s="14" t="s">
        <v>76</v>
      </c>
      <c r="AY176" s="218" t="s">
        <v>118</v>
      </c>
    </row>
    <row r="177" spans="1:65" s="2" customFormat="1" ht="16.5" customHeight="1">
      <c r="A177" s="36"/>
      <c r="B177" s="37"/>
      <c r="C177" s="176" t="s">
        <v>263</v>
      </c>
      <c r="D177" s="176" t="s">
        <v>120</v>
      </c>
      <c r="E177" s="177" t="s">
        <v>403</v>
      </c>
      <c r="F177" s="178" t="s">
        <v>404</v>
      </c>
      <c r="G177" s="179" t="s">
        <v>123</v>
      </c>
      <c r="H177" s="180">
        <v>12</v>
      </c>
      <c r="I177" s="181"/>
      <c r="J177" s="182">
        <f>ROUND(I177*H177,2)</f>
        <v>0</v>
      </c>
      <c r="K177" s="183"/>
      <c r="L177" s="41"/>
      <c r="M177" s="184" t="s">
        <v>19</v>
      </c>
      <c r="N177" s="185" t="s">
        <v>42</v>
      </c>
      <c r="O177" s="66"/>
      <c r="P177" s="186">
        <f>O177*H177</f>
        <v>0</v>
      </c>
      <c r="Q177" s="186">
        <v>1.22E-5</v>
      </c>
      <c r="R177" s="186">
        <f>Q177*H177</f>
        <v>1.4640000000000001E-4</v>
      </c>
      <c r="S177" s="186">
        <v>0</v>
      </c>
      <c r="T177" s="187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8" t="s">
        <v>124</v>
      </c>
      <c r="AT177" s="188" t="s">
        <v>120</v>
      </c>
      <c r="AU177" s="188" t="s">
        <v>80</v>
      </c>
      <c r="AY177" s="19" t="s">
        <v>118</v>
      </c>
      <c r="BE177" s="189">
        <f>IF(N177="základní",J177,0)</f>
        <v>0</v>
      </c>
      <c r="BF177" s="189">
        <f>IF(N177="snížená",J177,0)</f>
        <v>0</v>
      </c>
      <c r="BG177" s="189">
        <f>IF(N177="zákl. přenesená",J177,0)</f>
        <v>0</v>
      </c>
      <c r="BH177" s="189">
        <f>IF(N177="sníž. přenesená",J177,0)</f>
        <v>0</v>
      </c>
      <c r="BI177" s="189">
        <f>IF(N177="nulová",J177,0)</f>
        <v>0</v>
      </c>
      <c r="BJ177" s="19" t="s">
        <v>76</v>
      </c>
      <c r="BK177" s="189">
        <f>ROUND(I177*H177,2)</f>
        <v>0</v>
      </c>
      <c r="BL177" s="19" t="s">
        <v>124</v>
      </c>
      <c r="BM177" s="188" t="s">
        <v>574</v>
      </c>
    </row>
    <row r="178" spans="1:65" s="2" customFormat="1" ht="11.25">
      <c r="A178" s="36"/>
      <c r="B178" s="37"/>
      <c r="C178" s="38"/>
      <c r="D178" s="190" t="s">
        <v>126</v>
      </c>
      <c r="E178" s="38"/>
      <c r="F178" s="191" t="s">
        <v>406</v>
      </c>
      <c r="G178" s="38"/>
      <c r="H178" s="38"/>
      <c r="I178" s="192"/>
      <c r="J178" s="38"/>
      <c r="K178" s="38"/>
      <c r="L178" s="41"/>
      <c r="M178" s="193"/>
      <c r="N178" s="194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126</v>
      </c>
      <c r="AU178" s="19" t="s">
        <v>80</v>
      </c>
    </row>
    <row r="179" spans="1:65" s="2" customFormat="1" ht="11.25">
      <c r="A179" s="36"/>
      <c r="B179" s="37"/>
      <c r="C179" s="38"/>
      <c r="D179" s="195" t="s">
        <v>128</v>
      </c>
      <c r="E179" s="38"/>
      <c r="F179" s="196" t="s">
        <v>407</v>
      </c>
      <c r="G179" s="38"/>
      <c r="H179" s="38"/>
      <c r="I179" s="192"/>
      <c r="J179" s="38"/>
      <c r="K179" s="38"/>
      <c r="L179" s="41"/>
      <c r="M179" s="193"/>
      <c r="N179" s="19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128</v>
      </c>
      <c r="AU179" s="19" t="s">
        <v>80</v>
      </c>
    </row>
    <row r="180" spans="1:65" s="2" customFormat="1" ht="16.5" customHeight="1">
      <c r="A180" s="36"/>
      <c r="B180" s="37"/>
      <c r="C180" s="176" t="s">
        <v>271</v>
      </c>
      <c r="D180" s="176" t="s">
        <v>120</v>
      </c>
      <c r="E180" s="177" t="s">
        <v>409</v>
      </c>
      <c r="F180" s="178" t="s">
        <v>410</v>
      </c>
      <c r="G180" s="179" t="s">
        <v>184</v>
      </c>
      <c r="H180" s="180">
        <v>30</v>
      </c>
      <c r="I180" s="181"/>
      <c r="J180" s="182">
        <f>ROUND(I180*H180,2)</f>
        <v>0</v>
      </c>
      <c r="K180" s="183"/>
      <c r="L180" s="41"/>
      <c r="M180" s="184" t="s">
        <v>19</v>
      </c>
      <c r="N180" s="185" t="s">
        <v>42</v>
      </c>
      <c r="O180" s="66"/>
      <c r="P180" s="186">
        <f>O180*H180</f>
        <v>0</v>
      </c>
      <c r="Q180" s="186">
        <v>8.9775999999999995E-2</v>
      </c>
      <c r="R180" s="186">
        <f>Q180*H180</f>
        <v>2.6932799999999997</v>
      </c>
      <c r="S180" s="186">
        <v>0</v>
      </c>
      <c r="T180" s="18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8" t="s">
        <v>124</v>
      </c>
      <c r="AT180" s="188" t="s">
        <v>120</v>
      </c>
      <c r="AU180" s="188" t="s">
        <v>80</v>
      </c>
      <c r="AY180" s="19" t="s">
        <v>118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9" t="s">
        <v>76</v>
      </c>
      <c r="BK180" s="189">
        <f>ROUND(I180*H180,2)</f>
        <v>0</v>
      </c>
      <c r="BL180" s="19" t="s">
        <v>124</v>
      </c>
      <c r="BM180" s="188" t="s">
        <v>575</v>
      </c>
    </row>
    <row r="181" spans="1:65" s="2" customFormat="1" ht="19.5">
      <c r="A181" s="36"/>
      <c r="B181" s="37"/>
      <c r="C181" s="38"/>
      <c r="D181" s="190" t="s">
        <v>126</v>
      </c>
      <c r="E181" s="38"/>
      <c r="F181" s="191" t="s">
        <v>412</v>
      </c>
      <c r="G181" s="38"/>
      <c r="H181" s="38"/>
      <c r="I181" s="192"/>
      <c r="J181" s="38"/>
      <c r="K181" s="38"/>
      <c r="L181" s="41"/>
      <c r="M181" s="193"/>
      <c r="N181" s="19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126</v>
      </c>
      <c r="AU181" s="19" t="s">
        <v>80</v>
      </c>
    </row>
    <row r="182" spans="1:65" s="2" customFormat="1" ht="11.25">
      <c r="A182" s="36"/>
      <c r="B182" s="37"/>
      <c r="C182" s="38"/>
      <c r="D182" s="195" t="s">
        <v>128</v>
      </c>
      <c r="E182" s="38"/>
      <c r="F182" s="196" t="s">
        <v>413</v>
      </c>
      <c r="G182" s="38"/>
      <c r="H182" s="38"/>
      <c r="I182" s="192"/>
      <c r="J182" s="38"/>
      <c r="K182" s="38"/>
      <c r="L182" s="41"/>
      <c r="M182" s="193"/>
      <c r="N182" s="19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128</v>
      </c>
      <c r="AU182" s="19" t="s">
        <v>80</v>
      </c>
    </row>
    <row r="183" spans="1:65" s="2" customFormat="1" ht="19.5">
      <c r="A183" s="36"/>
      <c r="B183" s="37"/>
      <c r="C183" s="38"/>
      <c r="D183" s="190" t="s">
        <v>130</v>
      </c>
      <c r="E183" s="38"/>
      <c r="F183" s="197" t="s">
        <v>576</v>
      </c>
      <c r="G183" s="38"/>
      <c r="H183" s="38"/>
      <c r="I183" s="192"/>
      <c r="J183" s="38"/>
      <c r="K183" s="38"/>
      <c r="L183" s="41"/>
      <c r="M183" s="193"/>
      <c r="N183" s="19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130</v>
      </c>
      <c r="AU183" s="19" t="s">
        <v>80</v>
      </c>
    </row>
    <row r="184" spans="1:65" s="13" customFormat="1" ht="11.25">
      <c r="B184" s="198"/>
      <c r="C184" s="199"/>
      <c r="D184" s="190" t="s">
        <v>132</v>
      </c>
      <c r="E184" s="200" t="s">
        <v>19</v>
      </c>
      <c r="F184" s="201" t="s">
        <v>415</v>
      </c>
      <c r="G184" s="199"/>
      <c r="H184" s="200" t="s">
        <v>19</v>
      </c>
      <c r="I184" s="202"/>
      <c r="J184" s="199"/>
      <c r="K184" s="199"/>
      <c r="L184" s="203"/>
      <c r="M184" s="204"/>
      <c r="N184" s="205"/>
      <c r="O184" s="205"/>
      <c r="P184" s="205"/>
      <c r="Q184" s="205"/>
      <c r="R184" s="205"/>
      <c r="S184" s="205"/>
      <c r="T184" s="206"/>
      <c r="AT184" s="207" t="s">
        <v>132</v>
      </c>
      <c r="AU184" s="207" t="s">
        <v>80</v>
      </c>
      <c r="AV184" s="13" t="s">
        <v>76</v>
      </c>
      <c r="AW184" s="13" t="s">
        <v>32</v>
      </c>
      <c r="AX184" s="13" t="s">
        <v>71</v>
      </c>
      <c r="AY184" s="207" t="s">
        <v>118</v>
      </c>
    </row>
    <row r="185" spans="1:65" s="14" customFormat="1" ht="11.25">
      <c r="B185" s="208"/>
      <c r="C185" s="209"/>
      <c r="D185" s="190" t="s">
        <v>132</v>
      </c>
      <c r="E185" s="210" t="s">
        <v>19</v>
      </c>
      <c r="F185" s="211" t="s">
        <v>327</v>
      </c>
      <c r="G185" s="209"/>
      <c r="H185" s="212">
        <v>30</v>
      </c>
      <c r="I185" s="213"/>
      <c r="J185" s="209"/>
      <c r="K185" s="209"/>
      <c r="L185" s="214"/>
      <c r="M185" s="215"/>
      <c r="N185" s="216"/>
      <c r="O185" s="216"/>
      <c r="P185" s="216"/>
      <c r="Q185" s="216"/>
      <c r="R185" s="216"/>
      <c r="S185" s="216"/>
      <c r="T185" s="217"/>
      <c r="AT185" s="218" t="s">
        <v>132</v>
      </c>
      <c r="AU185" s="218" t="s">
        <v>80</v>
      </c>
      <c r="AV185" s="14" t="s">
        <v>80</v>
      </c>
      <c r="AW185" s="14" t="s">
        <v>32</v>
      </c>
      <c r="AX185" s="14" t="s">
        <v>71</v>
      </c>
      <c r="AY185" s="218" t="s">
        <v>118</v>
      </c>
    </row>
    <row r="186" spans="1:65" s="15" customFormat="1" ht="11.25">
      <c r="B186" s="219"/>
      <c r="C186" s="220"/>
      <c r="D186" s="190" t="s">
        <v>132</v>
      </c>
      <c r="E186" s="221" t="s">
        <v>19</v>
      </c>
      <c r="F186" s="222" t="s">
        <v>167</v>
      </c>
      <c r="G186" s="220"/>
      <c r="H186" s="223">
        <v>30</v>
      </c>
      <c r="I186" s="224"/>
      <c r="J186" s="220"/>
      <c r="K186" s="220"/>
      <c r="L186" s="225"/>
      <c r="M186" s="226"/>
      <c r="N186" s="227"/>
      <c r="O186" s="227"/>
      <c r="P186" s="227"/>
      <c r="Q186" s="227"/>
      <c r="R186" s="227"/>
      <c r="S186" s="227"/>
      <c r="T186" s="228"/>
      <c r="AT186" s="229" t="s">
        <v>132</v>
      </c>
      <c r="AU186" s="229" t="s">
        <v>80</v>
      </c>
      <c r="AV186" s="15" t="s">
        <v>124</v>
      </c>
      <c r="AW186" s="15" t="s">
        <v>32</v>
      </c>
      <c r="AX186" s="15" t="s">
        <v>76</v>
      </c>
      <c r="AY186" s="229" t="s">
        <v>118</v>
      </c>
    </row>
    <row r="187" spans="1:65" s="2" customFormat="1" ht="16.5" customHeight="1">
      <c r="A187" s="36"/>
      <c r="B187" s="37"/>
      <c r="C187" s="176" t="s">
        <v>7</v>
      </c>
      <c r="D187" s="176" t="s">
        <v>120</v>
      </c>
      <c r="E187" s="177" t="s">
        <v>455</v>
      </c>
      <c r="F187" s="178" t="s">
        <v>456</v>
      </c>
      <c r="G187" s="179" t="s">
        <v>184</v>
      </c>
      <c r="H187" s="180">
        <v>54.5</v>
      </c>
      <c r="I187" s="181"/>
      <c r="J187" s="182">
        <f>ROUND(I187*H187,2)</f>
        <v>0</v>
      </c>
      <c r="K187" s="183"/>
      <c r="L187" s="41"/>
      <c r="M187" s="184" t="s">
        <v>19</v>
      </c>
      <c r="N187" s="185" t="s">
        <v>42</v>
      </c>
      <c r="O187" s="66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8" t="s">
        <v>124</v>
      </c>
      <c r="AT187" s="188" t="s">
        <v>120</v>
      </c>
      <c r="AU187" s="188" t="s">
        <v>80</v>
      </c>
      <c r="AY187" s="19" t="s">
        <v>118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9" t="s">
        <v>76</v>
      </c>
      <c r="BK187" s="189">
        <f>ROUND(I187*H187,2)</f>
        <v>0</v>
      </c>
      <c r="BL187" s="19" t="s">
        <v>124</v>
      </c>
      <c r="BM187" s="188" t="s">
        <v>577</v>
      </c>
    </row>
    <row r="188" spans="1:65" s="2" customFormat="1" ht="11.25">
      <c r="A188" s="36"/>
      <c r="B188" s="37"/>
      <c r="C188" s="38"/>
      <c r="D188" s="190" t="s">
        <v>126</v>
      </c>
      <c r="E188" s="38"/>
      <c r="F188" s="191" t="s">
        <v>458</v>
      </c>
      <c r="G188" s="38"/>
      <c r="H188" s="38"/>
      <c r="I188" s="192"/>
      <c r="J188" s="38"/>
      <c r="K188" s="38"/>
      <c r="L188" s="41"/>
      <c r="M188" s="193"/>
      <c r="N188" s="19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126</v>
      </c>
      <c r="AU188" s="19" t="s">
        <v>80</v>
      </c>
    </row>
    <row r="189" spans="1:65" s="2" customFormat="1" ht="11.25">
      <c r="A189" s="36"/>
      <c r="B189" s="37"/>
      <c r="C189" s="38"/>
      <c r="D189" s="195" t="s">
        <v>128</v>
      </c>
      <c r="E189" s="38"/>
      <c r="F189" s="196" t="s">
        <v>459</v>
      </c>
      <c r="G189" s="38"/>
      <c r="H189" s="38"/>
      <c r="I189" s="192"/>
      <c r="J189" s="38"/>
      <c r="K189" s="38"/>
      <c r="L189" s="41"/>
      <c r="M189" s="193"/>
      <c r="N189" s="19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128</v>
      </c>
      <c r="AU189" s="19" t="s">
        <v>80</v>
      </c>
    </row>
    <row r="190" spans="1:65" s="14" customFormat="1" ht="11.25">
      <c r="B190" s="208"/>
      <c r="C190" s="209"/>
      <c r="D190" s="190" t="s">
        <v>132</v>
      </c>
      <c r="E190" s="210" t="s">
        <v>19</v>
      </c>
      <c r="F190" s="211" t="s">
        <v>578</v>
      </c>
      <c r="G190" s="209"/>
      <c r="H190" s="212">
        <v>54.5</v>
      </c>
      <c r="I190" s="213"/>
      <c r="J190" s="209"/>
      <c r="K190" s="209"/>
      <c r="L190" s="214"/>
      <c r="M190" s="215"/>
      <c r="N190" s="216"/>
      <c r="O190" s="216"/>
      <c r="P190" s="216"/>
      <c r="Q190" s="216"/>
      <c r="R190" s="216"/>
      <c r="S190" s="216"/>
      <c r="T190" s="217"/>
      <c r="AT190" s="218" t="s">
        <v>132</v>
      </c>
      <c r="AU190" s="218" t="s">
        <v>80</v>
      </c>
      <c r="AV190" s="14" t="s">
        <v>80</v>
      </c>
      <c r="AW190" s="14" t="s">
        <v>32</v>
      </c>
      <c r="AX190" s="14" t="s">
        <v>76</v>
      </c>
      <c r="AY190" s="218" t="s">
        <v>118</v>
      </c>
    </row>
    <row r="191" spans="1:65" s="2" customFormat="1" ht="21.75" customHeight="1">
      <c r="A191" s="36"/>
      <c r="B191" s="37"/>
      <c r="C191" s="176" t="s">
        <v>285</v>
      </c>
      <c r="D191" s="176" t="s">
        <v>120</v>
      </c>
      <c r="E191" s="177" t="s">
        <v>462</v>
      </c>
      <c r="F191" s="178" t="s">
        <v>463</v>
      </c>
      <c r="G191" s="179" t="s">
        <v>184</v>
      </c>
      <c r="H191" s="180">
        <v>54.5</v>
      </c>
      <c r="I191" s="181"/>
      <c r="J191" s="182">
        <f>ROUND(I191*H191,2)</f>
        <v>0</v>
      </c>
      <c r="K191" s="183"/>
      <c r="L191" s="41"/>
      <c r="M191" s="184" t="s">
        <v>19</v>
      </c>
      <c r="N191" s="185" t="s">
        <v>42</v>
      </c>
      <c r="O191" s="66"/>
      <c r="P191" s="186">
        <f>O191*H191</f>
        <v>0</v>
      </c>
      <c r="Q191" s="186">
        <v>6.0506299999999998E-4</v>
      </c>
      <c r="R191" s="186">
        <f>Q191*H191</f>
        <v>3.2975933499999999E-2</v>
      </c>
      <c r="S191" s="186">
        <v>0</v>
      </c>
      <c r="T191" s="187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8" t="s">
        <v>124</v>
      </c>
      <c r="AT191" s="188" t="s">
        <v>120</v>
      </c>
      <c r="AU191" s="188" t="s">
        <v>80</v>
      </c>
      <c r="AY191" s="19" t="s">
        <v>118</v>
      </c>
      <c r="BE191" s="189">
        <f>IF(N191="základní",J191,0)</f>
        <v>0</v>
      </c>
      <c r="BF191" s="189">
        <f>IF(N191="snížená",J191,0)</f>
        <v>0</v>
      </c>
      <c r="BG191" s="189">
        <f>IF(N191="zákl. přenesená",J191,0)</f>
        <v>0</v>
      </c>
      <c r="BH191" s="189">
        <f>IF(N191="sníž. přenesená",J191,0)</f>
        <v>0</v>
      </c>
      <c r="BI191" s="189">
        <f>IF(N191="nulová",J191,0)</f>
        <v>0</v>
      </c>
      <c r="BJ191" s="19" t="s">
        <v>76</v>
      </c>
      <c r="BK191" s="189">
        <f>ROUND(I191*H191,2)</f>
        <v>0</v>
      </c>
      <c r="BL191" s="19" t="s">
        <v>124</v>
      </c>
      <c r="BM191" s="188" t="s">
        <v>579</v>
      </c>
    </row>
    <row r="192" spans="1:65" s="2" customFormat="1" ht="19.5">
      <c r="A192" s="36"/>
      <c r="B192" s="37"/>
      <c r="C192" s="38"/>
      <c r="D192" s="190" t="s">
        <v>126</v>
      </c>
      <c r="E192" s="38"/>
      <c r="F192" s="191" t="s">
        <v>465</v>
      </c>
      <c r="G192" s="38"/>
      <c r="H192" s="38"/>
      <c r="I192" s="192"/>
      <c r="J192" s="38"/>
      <c r="K192" s="38"/>
      <c r="L192" s="41"/>
      <c r="M192" s="193"/>
      <c r="N192" s="19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126</v>
      </c>
      <c r="AU192" s="19" t="s">
        <v>80</v>
      </c>
    </row>
    <row r="193" spans="1:65" s="2" customFormat="1" ht="11.25">
      <c r="A193" s="36"/>
      <c r="B193" s="37"/>
      <c r="C193" s="38"/>
      <c r="D193" s="195" t="s">
        <v>128</v>
      </c>
      <c r="E193" s="38"/>
      <c r="F193" s="196" t="s">
        <v>466</v>
      </c>
      <c r="G193" s="38"/>
      <c r="H193" s="38"/>
      <c r="I193" s="192"/>
      <c r="J193" s="38"/>
      <c r="K193" s="38"/>
      <c r="L193" s="41"/>
      <c r="M193" s="193"/>
      <c r="N193" s="19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128</v>
      </c>
      <c r="AU193" s="19" t="s">
        <v>80</v>
      </c>
    </row>
    <row r="194" spans="1:65" s="2" customFormat="1" ht="21.75" customHeight="1">
      <c r="A194" s="36"/>
      <c r="B194" s="37"/>
      <c r="C194" s="176" t="s">
        <v>291</v>
      </c>
      <c r="D194" s="176" t="s">
        <v>120</v>
      </c>
      <c r="E194" s="177" t="s">
        <v>468</v>
      </c>
      <c r="F194" s="178" t="s">
        <v>469</v>
      </c>
      <c r="G194" s="179" t="s">
        <v>184</v>
      </c>
      <c r="H194" s="180">
        <v>56</v>
      </c>
      <c r="I194" s="181"/>
      <c r="J194" s="182">
        <f>ROUND(I194*H194,2)</f>
        <v>0</v>
      </c>
      <c r="K194" s="183"/>
      <c r="L194" s="41"/>
      <c r="M194" s="184" t="s">
        <v>19</v>
      </c>
      <c r="N194" s="185" t="s">
        <v>42</v>
      </c>
      <c r="O194" s="66"/>
      <c r="P194" s="186">
        <f>O194*H194</f>
        <v>0</v>
      </c>
      <c r="Q194" s="186">
        <v>5.9999999999999995E-4</v>
      </c>
      <c r="R194" s="186">
        <f>Q194*H194</f>
        <v>3.3599999999999998E-2</v>
      </c>
      <c r="S194" s="186">
        <v>0</v>
      </c>
      <c r="T194" s="18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8" t="s">
        <v>124</v>
      </c>
      <c r="AT194" s="188" t="s">
        <v>120</v>
      </c>
      <c r="AU194" s="188" t="s">
        <v>80</v>
      </c>
      <c r="AY194" s="19" t="s">
        <v>118</v>
      </c>
      <c r="BE194" s="189">
        <f>IF(N194="základní",J194,0)</f>
        <v>0</v>
      </c>
      <c r="BF194" s="189">
        <f>IF(N194="snížená",J194,0)</f>
        <v>0</v>
      </c>
      <c r="BG194" s="189">
        <f>IF(N194="zákl. přenesená",J194,0)</f>
        <v>0</v>
      </c>
      <c r="BH194" s="189">
        <f>IF(N194="sníž. přenesená",J194,0)</f>
        <v>0</v>
      </c>
      <c r="BI194" s="189">
        <f>IF(N194="nulová",J194,0)</f>
        <v>0</v>
      </c>
      <c r="BJ194" s="19" t="s">
        <v>76</v>
      </c>
      <c r="BK194" s="189">
        <f>ROUND(I194*H194,2)</f>
        <v>0</v>
      </c>
      <c r="BL194" s="19" t="s">
        <v>124</v>
      </c>
      <c r="BM194" s="188" t="s">
        <v>580</v>
      </c>
    </row>
    <row r="195" spans="1:65" s="2" customFormat="1" ht="19.5">
      <c r="A195" s="36"/>
      <c r="B195" s="37"/>
      <c r="C195" s="38"/>
      <c r="D195" s="190" t="s">
        <v>126</v>
      </c>
      <c r="E195" s="38"/>
      <c r="F195" s="191" t="s">
        <v>471</v>
      </c>
      <c r="G195" s="38"/>
      <c r="H195" s="38"/>
      <c r="I195" s="192"/>
      <c r="J195" s="38"/>
      <c r="K195" s="38"/>
      <c r="L195" s="41"/>
      <c r="M195" s="193"/>
      <c r="N195" s="19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126</v>
      </c>
      <c r="AU195" s="19" t="s">
        <v>80</v>
      </c>
    </row>
    <row r="196" spans="1:65" s="2" customFormat="1" ht="11.25">
      <c r="A196" s="36"/>
      <c r="B196" s="37"/>
      <c r="C196" s="38"/>
      <c r="D196" s="195" t="s">
        <v>128</v>
      </c>
      <c r="E196" s="38"/>
      <c r="F196" s="196" t="s">
        <v>472</v>
      </c>
      <c r="G196" s="38"/>
      <c r="H196" s="38"/>
      <c r="I196" s="192"/>
      <c r="J196" s="38"/>
      <c r="K196" s="38"/>
      <c r="L196" s="41"/>
      <c r="M196" s="193"/>
      <c r="N196" s="194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128</v>
      </c>
      <c r="AU196" s="19" t="s">
        <v>80</v>
      </c>
    </row>
    <row r="197" spans="1:65" s="14" customFormat="1" ht="11.25">
      <c r="B197" s="208"/>
      <c r="C197" s="209"/>
      <c r="D197" s="190" t="s">
        <v>132</v>
      </c>
      <c r="E197" s="210" t="s">
        <v>19</v>
      </c>
      <c r="F197" s="211" t="s">
        <v>581</v>
      </c>
      <c r="G197" s="209"/>
      <c r="H197" s="212">
        <v>56</v>
      </c>
      <c r="I197" s="213"/>
      <c r="J197" s="209"/>
      <c r="K197" s="209"/>
      <c r="L197" s="214"/>
      <c r="M197" s="215"/>
      <c r="N197" s="216"/>
      <c r="O197" s="216"/>
      <c r="P197" s="216"/>
      <c r="Q197" s="216"/>
      <c r="R197" s="216"/>
      <c r="S197" s="216"/>
      <c r="T197" s="217"/>
      <c r="AT197" s="218" t="s">
        <v>132</v>
      </c>
      <c r="AU197" s="218" t="s">
        <v>80</v>
      </c>
      <c r="AV197" s="14" t="s">
        <v>80</v>
      </c>
      <c r="AW197" s="14" t="s">
        <v>32</v>
      </c>
      <c r="AX197" s="14" t="s">
        <v>76</v>
      </c>
      <c r="AY197" s="218" t="s">
        <v>118</v>
      </c>
    </row>
    <row r="198" spans="1:65" s="2" customFormat="1" ht="16.5" customHeight="1">
      <c r="A198" s="36"/>
      <c r="B198" s="37"/>
      <c r="C198" s="176" t="s">
        <v>296</v>
      </c>
      <c r="D198" s="176" t="s">
        <v>120</v>
      </c>
      <c r="E198" s="177" t="s">
        <v>474</v>
      </c>
      <c r="F198" s="178" t="s">
        <v>475</v>
      </c>
      <c r="G198" s="179" t="s">
        <v>123</v>
      </c>
      <c r="H198" s="180">
        <v>1231</v>
      </c>
      <c r="I198" s="181"/>
      <c r="J198" s="182">
        <f>ROUND(I198*H198,2)</f>
        <v>0</v>
      </c>
      <c r="K198" s="183"/>
      <c r="L198" s="41"/>
      <c r="M198" s="184" t="s">
        <v>19</v>
      </c>
      <c r="N198" s="185" t="s">
        <v>42</v>
      </c>
      <c r="O198" s="66"/>
      <c r="P198" s="186">
        <f>O198*H198</f>
        <v>0</v>
      </c>
      <c r="Q198" s="186">
        <v>0</v>
      </c>
      <c r="R198" s="186">
        <f>Q198*H198</f>
        <v>0</v>
      </c>
      <c r="S198" s="186">
        <v>0.01</v>
      </c>
      <c r="T198" s="187">
        <f>S198*H198</f>
        <v>12.31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8" t="s">
        <v>124</v>
      </c>
      <c r="AT198" s="188" t="s">
        <v>120</v>
      </c>
      <c r="AU198" s="188" t="s">
        <v>80</v>
      </c>
      <c r="AY198" s="19" t="s">
        <v>118</v>
      </c>
      <c r="BE198" s="189">
        <f>IF(N198="základní",J198,0)</f>
        <v>0</v>
      </c>
      <c r="BF198" s="189">
        <f>IF(N198="snížená",J198,0)</f>
        <v>0</v>
      </c>
      <c r="BG198" s="189">
        <f>IF(N198="zákl. přenesená",J198,0)</f>
        <v>0</v>
      </c>
      <c r="BH198" s="189">
        <f>IF(N198="sníž. přenesená",J198,0)</f>
        <v>0</v>
      </c>
      <c r="BI198" s="189">
        <f>IF(N198="nulová",J198,0)</f>
        <v>0</v>
      </c>
      <c r="BJ198" s="19" t="s">
        <v>76</v>
      </c>
      <c r="BK198" s="189">
        <f>ROUND(I198*H198,2)</f>
        <v>0</v>
      </c>
      <c r="BL198" s="19" t="s">
        <v>124</v>
      </c>
      <c r="BM198" s="188" t="s">
        <v>582</v>
      </c>
    </row>
    <row r="199" spans="1:65" s="2" customFormat="1" ht="11.25">
      <c r="A199" s="36"/>
      <c r="B199" s="37"/>
      <c r="C199" s="38"/>
      <c r="D199" s="190" t="s">
        <v>126</v>
      </c>
      <c r="E199" s="38"/>
      <c r="F199" s="191" t="s">
        <v>477</v>
      </c>
      <c r="G199" s="38"/>
      <c r="H199" s="38"/>
      <c r="I199" s="192"/>
      <c r="J199" s="38"/>
      <c r="K199" s="38"/>
      <c r="L199" s="41"/>
      <c r="M199" s="193"/>
      <c r="N199" s="19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126</v>
      </c>
      <c r="AU199" s="19" t="s">
        <v>80</v>
      </c>
    </row>
    <row r="200" spans="1:65" s="2" customFormat="1" ht="11.25">
      <c r="A200" s="36"/>
      <c r="B200" s="37"/>
      <c r="C200" s="38"/>
      <c r="D200" s="195" t="s">
        <v>128</v>
      </c>
      <c r="E200" s="38"/>
      <c r="F200" s="196" t="s">
        <v>478</v>
      </c>
      <c r="G200" s="38"/>
      <c r="H200" s="38"/>
      <c r="I200" s="192"/>
      <c r="J200" s="38"/>
      <c r="K200" s="38"/>
      <c r="L200" s="41"/>
      <c r="M200" s="193"/>
      <c r="N200" s="19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128</v>
      </c>
      <c r="AU200" s="19" t="s">
        <v>80</v>
      </c>
    </row>
    <row r="201" spans="1:65" s="14" customFormat="1" ht="11.25">
      <c r="B201" s="208"/>
      <c r="C201" s="209"/>
      <c r="D201" s="190" t="s">
        <v>132</v>
      </c>
      <c r="E201" s="210" t="s">
        <v>19</v>
      </c>
      <c r="F201" s="211" t="s">
        <v>549</v>
      </c>
      <c r="G201" s="209"/>
      <c r="H201" s="212">
        <v>1231</v>
      </c>
      <c r="I201" s="213"/>
      <c r="J201" s="209"/>
      <c r="K201" s="209"/>
      <c r="L201" s="214"/>
      <c r="M201" s="215"/>
      <c r="N201" s="216"/>
      <c r="O201" s="216"/>
      <c r="P201" s="216"/>
      <c r="Q201" s="216"/>
      <c r="R201" s="216"/>
      <c r="S201" s="216"/>
      <c r="T201" s="217"/>
      <c r="AT201" s="218" t="s">
        <v>132</v>
      </c>
      <c r="AU201" s="218" t="s">
        <v>80</v>
      </c>
      <c r="AV201" s="14" t="s">
        <v>80</v>
      </c>
      <c r="AW201" s="14" t="s">
        <v>32</v>
      </c>
      <c r="AX201" s="14" t="s">
        <v>76</v>
      </c>
      <c r="AY201" s="218" t="s">
        <v>118</v>
      </c>
    </row>
    <row r="202" spans="1:65" s="2" customFormat="1" ht="16.5" customHeight="1">
      <c r="A202" s="36"/>
      <c r="B202" s="37"/>
      <c r="C202" s="176" t="s">
        <v>302</v>
      </c>
      <c r="D202" s="176" t="s">
        <v>120</v>
      </c>
      <c r="E202" s="177" t="s">
        <v>480</v>
      </c>
      <c r="F202" s="178" t="s">
        <v>481</v>
      </c>
      <c r="G202" s="179" t="s">
        <v>123</v>
      </c>
      <c r="H202" s="180">
        <v>15</v>
      </c>
      <c r="I202" s="181"/>
      <c r="J202" s="182">
        <f>ROUND(I202*H202,2)</f>
        <v>0</v>
      </c>
      <c r="K202" s="183"/>
      <c r="L202" s="41"/>
      <c r="M202" s="184" t="s">
        <v>19</v>
      </c>
      <c r="N202" s="185" t="s">
        <v>42</v>
      </c>
      <c r="O202" s="66"/>
      <c r="P202" s="186">
        <f>O202*H202</f>
        <v>0</v>
      </c>
      <c r="Q202" s="186">
        <v>0</v>
      </c>
      <c r="R202" s="186">
        <f>Q202*H202</f>
        <v>0</v>
      </c>
      <c r="S202" s="186">
        <v>0.126</v>
      </c>
      <c r="T202" s="187">
        <f>S202*H202</f>
        <v>1.8900000000000001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8" t="s">
        <v>124</v>
      </c>
      <c r="AT202" s="188" t="s">
        <v>120</v>
      </c>
      <c r="AU202" s="188" t="s">
        <v>80</v>
      </c>
      <c r="AY202" s="19" t="s">
        <v>118</v>
      </c>
      <c r="BE202" s="189">
        <f>IF(N202="základní",J202,0)</f>
        <v>0</v>
      </c>
      <c r="BF202" s="189">
        <f>IF(N202="snížená",J202,0)</f>
        <v>0</v>
      </c>
      <c r="BG202" s="189">
        <f>IF(N202="zákl. přenesená",J202,0)</f>
        <v>0</v>
      </c>
      <c r="BH202" s="189">
        <f>IF(N202="sníž. přenesená",J202,0)</f>
        <v>0</v>
      </c>
      <c r="BI202" s="189">
        <f>IF(N202="nulová",J202,0)</f>
        <v>0</v>
      </c>
      <c r="BJ202" s="19" t="s">
        <v>76</v>
      </c>
      <c r="BK202" s="189">
        <f>ROUND(I202*H202,2)</f>
        <v>0</v>
      </c>
      <c r="BL202" s="19" t="s">
        <v>124</v>
      </c>
      <c r="BM202" s="188" t="s">
        <v>583</v>
      </c>
    </row>
    <row r="203" spans="1:65" s="2" customFormat="1" ht="19.5">
      <c r="A203" s="36"/>
      <c r="B203" s="37"/>
      <c r="C203" s="38"/>
      <c r="D203" s="190" t="s">
        <v>126</v>
      </c>
      <c r="E203" s="38"/>
      <c r="F203" s="191" t="s">
        <v>483</v>
      </c>
      <c r="G203" s="38"/>
      <c r="H203" s="38"/>
      <c r="I203" s="192"/>
      <c r="J203" s="38"/>
      <c r="K203" s="38"/>
      <c r="L203" s="41"/>
      <c r="M203" s="193"/>
      <c r="N203" s="19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126</v>
      </c>
      <c r="AU203" s="19" t="s">
        <v>80</v>
      </c>
    </row>
    <row r="204" spans="1:65" s="2" customFormat="1" ht="11.25">
      <c r="A204" s="36"/>
      <c r="B204" s="37"/>
      <c r="C204" s="38"/>
      <c r="D204" s="195" t="s">
        <v>128</v>
      </c>
      <c r="E204" s="38"/>
      <c r="F204" s="196" t="s">
        <v>484</v>
      </c>
      <c r="G204" s="38"/>
      <c r="H204" s="38"/>
      <c r="I204" s="192"/>
      <c r="J204" s="38"/>
      <c r="K204" s="38"/>
      <c r="L204" s="41"/>
      <c r="M204" s="193"/>
      <c r="N204" s="19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128</v>
      </c>
      <c r="AU204" s="19" t="s">
        <v>80</v>
      </c>
    </row>
    <row r="205" spans="1:65" s="14" customFormat="1" ht="11.25">
      <c r="B205" s="208"/>
      <c r="C205" s="209"/>
      <c r="D205" s="190" t="s">
        <v>132</v>
      </c>
      <c r="E205" s="210" t="s">
        <v>19</v>
      </c>
      <c r="F205" s="211" t="s">
        <v>584</v>
      </c>
      <c r="G205" s="209"/>
      <c r="H205" s="212">
        <v>15</v>
      </c>
      <c r="I205" s="213"/>
      <c r="J205" s="209"/>
      <c r="K205" s="209"/>
      <c r="L205" s="214"/>
      <c r="M205" s="215"/>
      <c r="N205" s="216"/>
      <c r="O205" s="216"/>
      <c r="P205" s="216"/>
      <c r="Q205" s="216"/>
      <c r="R205" s="216"/>
      <c r="S205" s="216"/>
      <c r="T205" s="217"/>
      <c r="AT205" s="218" t="s">
        <v>132</v>
      </c>
      <c r="AU205" s="218" t="s">
        <v>80</v>
      </c>
      <c r="AV205" s="14" t="s">
        <v>80</v>
      </c>
      <c r="AW205" s="14" t="s">
        <v>32</v>
      </c>
      <c r="AX205" s="14" t="s">
        <v>76</v>
      </c>
      <c r="AY205" s="218" t="s">
        <v>118</v>
      </c>
    </row>
    <row r="206" spans="1:65" s="2" customFormat="1" ht="16.5" customHeight="1">
      <c r="A206" s="36"/>
      <c r="B206" s="37"/>
      <c r="C206" s="176" t="s">
        <v>306</v>
      </c>
      <c r="D206" s="176" t="s">
        <v>120</v>
      </c>
      <c r="E206" s="177" t="s">
        <v>500</v>
      </c>
      <c r="F206" s="178" t="s">
        <v>501</v>
      </c>
      <c r="G206" s="179" t="s">
        <v>123</v>
      </c>
      <c r="H206" s="180">
        <v>3</v>
      </c>
      <c r="I206" s="181"/>
      <c r="J206" s="182">
        <f>ROUND(I206*H206,2)</f>
        <v>0</v>
      </c>
      <c r="K206" s="183"/>
      <c r="L206" s="41"/>
      <c r="M206" s="184" t="s">
        <v>19</v>
      </c>
      <c r="N206" s="185" t="s">
        <v>42</v>
      </c>
      <c r="O206" s="66"/>
      <c r="P206" s="186">
        <f>O206*H206</f>
        <v>0</v>
      </c>
      <c r="Q206" s="186">
        <v>0</v>
      </c>
      <c r="R206" s="186">
        <f>Q206*H206</f>
        <v>0</v>
      </c>
      <c r="S206" s="186">
        <v>0</v>
      </c>
      <c r="T206" s="18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8" t="s">
        <v>124</v>
      </c>
      <c r="AT206" s="188" t="s">
        <v>120</v>
      </c>
      <c r="AU206" s="188" t="s">
        <v>80</v>
      </c>
      <c r="AY206" s="19" t="s">
        <v>118</v>
      </c>
      <c r="BE206" s="189">
        <f>IF(N206="základní",J206,0)</f>
        <v>0</v>
      </c>
      <c r="BF206" s="189">
        <f>IF(N206="snížená",J206,0)</f>
        <v>0</v>
      </c>
      <c r="BG206" s="189">
        <f>IF(N206="zákl. přenesená",J206,0)</f>
        <v>0</v>
      </c>
      <c r="BH206" s="189">
        <f>IF(N206="sníž. přenesená",J206,0)</f>
        <v>0</v>
      </c>
      <c r="BI206" s="189">
        <f>IF(N206="nulová",J206,0)</f>
        <v>0</v>
      </c>
      <c r="BJ206" s="19" t="s">
        <v>76</v>
      </c>
      <c r="BK206" s="189">
        <f>ROUND(I206*H206,2)</f>
        <v>0</v>
      </c>
      <c r="BL206" s="19" t="s">
        <v>124</v>
      </c>
      <c r="BM206" s="188" t="s">
        <v>585</v>
      </c>
    </row>
    <row r="207" spans="1:65" s="2" customFormat="1" ht="29.25">
      <c r="A207" s="36"/>
      <c r="B207" s="37"/>
      <c r="C207" s="38"/>
      <c r="D207" s="190" t="s">
        <v>126</v>
      </c>
      <c r="E207" s="38"/>
      <c r="F207" s="191" t="s">
        <v>503</v>
      </c>
      <c r="G207" s="38"/>
      <c r="H207" s="38"/>
      <c r="I207" s="192"/>
      <c r="J207" s="38"/>
      <c r="K207" s="38"/>
      <c r="L207" s="41"/>
      <c r="M207" s="193"/>
      <c r="N207" s="19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126</v>
      </c>
      <c r="AU207" s="19" t="s">
        <v>80</v>
      </c>
    </row>
    <row r="208" spans="1:65" s="2" customFormat="1" ht="11.25">
      <c r="A208" s="36"/>
      <c r="B208" s="37"/>
      <c r="C208" s="38"/>
      <c r="D208" s="195" t="s">
        <v>128</v>
      </c>
      <c r="E208" s="38"/>
      <c r="F208" s="196" t="s">
        <v>504</v>
      </c>
      <c r="G208" s="38"/>
      <c r="H208" s="38"/>
      <c r="I208" s="192"/>
      <c r="J208" s="38"/>
      <c r="K208" s="38"/>
      <c r="L208" s="41"/>
      <c r="M208" s="193"/>
      <c r="N208" s="19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128</v>
      </c>
      <c r="AU208" s="19" t="s">
        <v>80</v>
      </c>
    </row>
    <row r="209" spans="1:65" s="14" customFormat="1" ht="11.25">
      <c r="B209" s="208"/>
      <c r="C209" s="209"/>
      <c r="D209" s="190" t="s">
        <v>132</v>
      </c>
      <c r="E209" s="210" t="s">
        <v>19</v>
      </c>
      <c r="F209" s="211" t="s">
        <v>586</v>
      </c>
      <c r="G209" s="209"/>
      <c r="H209" s="212">
        <v>3</v>
      </c>
      <c r="I209" s="213"/>
      <c r="J209" s="209"/>
      <c r="K209" s="209"/>
      <c r="L209" s="214"/>
      <c r="M209" s="215"/>
      <c r="N209" s="216"/>
      <c r="O209" s="216"/>
      <c r="P209" s="216"/>
      <c r="Q209" s="216"/>
      <c r="R209" s="216"/>
      <c r="S209" s="216"/>
      <c r="T209" s="217"/>
      <c r="AT209" s="218" t="s">
        <v>132</v>
      </c>
      <c r="AU209" s="218" t="s">
        <v>80</v>
      </c>
      <c r="AV209" s="14" t="s">
        <v>80</v>
      </c>
      <c r="AW209" s="14" t="s">
        <v>32</v>
      </c>
      <c r="AX209" s="14" t="s">
        <v>76</v>
      </c>
      <c r="AY209" s="218" t="s">
        <v>118</v>
      </c>
    </row>
    <row r="210" spans="1:65" s="12" customFormat="1" ht="22.9" customHeight="1">
      <c r="B210" s="160"/>
      <c r="C210" s="161"/>
      <c r="D210" s="162" t="s">
        <v>70</v>
      </c>
      <c r="E210" s="174" t="s">
        <v>506</v>
      </c>
      <c r="F210" s="174" t="s">
        <v>507</v>
      </c>
      <c r="G210" s="161"/>
      <c r="H210" s="161"/>
      <c r="I210" s="164"/>
      <c r="J210" s="175">
        <f>BK210</f>
        <v>0</v>
      </c>
      <c r="K210" s="161"/>
      <c r="L210" s="166"/>
      <c r="M210" s="167"/>
      <c r="N210" s="168"/>
      <c r="O210" s="168"/>
      <c r="P210" s="169">
        <f>SUM(P211:P221)</f>
        <v>0</v>
      </c>
      <c r="Q210" s="168"/>
      <c r="R210" s="169">
        <f>SUM(R211:R221)</f>
        <v>0</v>
      </c>
      <c r="S210" s="168"/>
      <c r="T210" s="170">
        <f>SUM(T211:T221)</f>
        <v>0</v>
      </c>
      <c r="AR210" s="171" t="s">
        <v>76</v>
      </c>
      <c r="AT210" s="172" t="s">
        <v>70</v>
      </c>
      <c r="AU210" s="172" t="s">
        <v>76</v>
      </c>
      <c r="AY210" s="171" t="s">
        <v>118</v>
      </c>
      <c r="BK210" s="173">
        <f>SUM(BK211:BK221)</f>
        <v>0</v>
      </c>
    </row>
    <row r="211" spans="1:65" s="2" customFormat="1" ht="24.2" customHeight="1">
      <c r="A211" s="36"/>
      <c r="B211" s="37"/>
      <c r="C211" s="176" t="s">
        <v>310</v>
      </c>
      <c r="D211" s="176" t="s">
        <v>120</v>
      </c>
      <c r="E211" s="177" t="s">
        <v>509</v>
      </c>
      <c r="F211" s="178" t="s">
        <v>510</v>
      </c>
      <c r="G211" s="179" t="s">
        <v>210</v>
      </c>
      <c r="H211" s="180">
        <v>14.2</v>
      </c>
      <c r="I211" s="181"/>
      <c r="J211" s="182">
        <f>ROUND(I211*H211,2)</f>
        <v>0</v>
      </c>
      <c r="K211" s="183"/>
      <c r="L211" s="41"/>
      <c r="M211" s="184" t="s">
        <v>19</v>
      </c>
      <c r="N211" s="185" t="s">
        <v>42</v>
      </c>
      <c r="O211" s="66"/>
      <c r="P211" s="186">
        <f>O211*H211</f>
        <v>0</v>
      </c>
      <c r="Q211" s="186">
        <v>0</v>
      </c>
      <c r="R211" s="186">
        <f>Q211*H211</f>
        <v>0</v>
      </c>
      <c r="S211" s="186">
        <v>0</v>
      </c>
      <c r="T211" s="187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8" t="s">
        <v>124</v>
      </c>
      <c r="AT211" s="188" t="s">
        <v>120</v>
      </c>
      <c r="AU211" s="188" t="s">
        <v>80</v>
      </c>
      <c r="AY211" s="19" t="s">
        <v>118</v>
      </c>
      <c r="BE211" s="189">
        <f>IF(N211="základní",J211,0)</f>
        <v>0</v>
      </c>
      <c r="BF211" s="189">
        <f>IF(N211="snížená",J211,0)</f>
        <v>0</v>
      </c>
      <c r="BG211" s="189">
        <f>IF(N211="zákl. přenesená",J211,0)</f>
        <v>0</v>
      </c>
      <c r="BH211" s="189">
        <f>IF(N211="sníž. přenesená",J211,0)</f>
        <v>0</v>
      </c>
      <c r="BI211" s="189">
        <f>IF(N211="nulová",J211,0)</f>
        <v>0</v>
      </c>
      <c r="BJ211" s="19" t="s">
        <v>76</v>
      </c>
      <c r="BK211" s="189">
        <f>ROUND(I211*H211,2)</f>
        <v>0</v>
      </c>
      <c r="BL211" s="19" t="s">
        <v>124</v>
      </c>
      <c r="BM211" s="188" t="s">
        <v>587</v>
      </c>
    </row>
    <row r="212" spans="1:65" s="2" customFormat="1" ht="11.25">
      <c r="A212" s="36"/>
      <c r="B212" s="37"/>
      <c r="C212" s="38"/>
      <c r="D212" s="190" t="s">
        <v>126</v>
      </c>
      <c r="E212" s="38"/>
      <c r="F212" s="191" t="s">
        <v>510</v>
      </c>
      <c r="G212" s="38"/>
      <c r="H212" s="38"/>
      <c r="I212" s="192"/>
      <c r="J212" s="38"/>
      <c r="K212" s="38"/>
      <c r="L212" s="41"/>
      <c r="M212" s="193"/>
      <c r="N212" s="194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126</v>
      </c>
      <c r="AU212" s="19" t="s">
        <v>80</v>
      </c>
    </row>
    <row r="213" spans="1:65" s="13" customFormat="1" ht="11.25">
      <c r="B213" s="198"/>
      <c r="C213" s="199"/>
      <c r="D213" s="190" t="s">
        <v>132</v>
      </c>
      <c r="E213" s="200" t="s">
        <v>19</v>
      </c>
      <c r="F213" s="201" t="s">
        <v>512</v>
      </c>
      <c r="G213" s="199"/>
      <c r="H213" s="200" t="s">
        <v>19</v>
      </c>
      <c r="I213" s="202"/>
      <c r="J213" s="199"/>
      <c r="K213" s="199"/>
      <c r="L213" s="203"/>
      <c r="M213" s="204"/>
      <c r="N213" s="205"/>
      <c r="O213" s="205"/>
      <c r="P213" s="205"/>
      <c r="Q213" s="205"/>
      <c r="R213" s="205"/>
      <c r="S213" s="205"/>
      <c r="T213" s="206"/>
      <c r="AT213" s="207" t="s">
        <v>132</v>
      </c>
      <c r="AU213" s="207" t="s">
        <v>80</v>
      </c>
      <c r="AV213" s="13" t="s">
        <v>76</v>
      </c>
      <c r="AW213" s="13" t="s">
        <v>32</v>
      </c>
      <c r="AX213" s="13" t="s">
        <v>71</v>
      </c>
      <c r="AY213" s="207" t="s">
        <v>118</v>
      </c>
    </row>
    <row r="214" spans="1:65" s="14" customFormat="1" ht="11.25">
      <c r="B214" s="208"/>
      <c r="C214" s="209"/>
      <c r="D214" s="190" t="s">
        <v>132</v>
      </c>
      <c r="E214" s="210" t="s">
        <v>19</v>
      </c>
      <c r="F214" s="211" t="s">
        <v>588</v>
      </c>
      <c r="G214" s="209"/>
      <c r="H214" s="212">
        <v>12.3</v>
      </c>
      <c r="I214" s="213"/>
      <c r="J214" s="209"/>
      <c r="K214" s="209"/>
      <c r="L214" s="214"/>
      <c r="M214" s="215"/>
      <c r="N214" s="216"/>
      <c r="O214" s="216"/>
      <c r="P214" s="216"/>
      <c r="Q214" s="216"/>
      <c r="R214" s="216"/>
      <c r="S214" s="216"/>
      <c r="T214" s="217"/>
      <c r="AT214" s="218" t="s">
        <v>132</v>
      </c>
      <c r="AU214" s="218" t="s">
        <v>80</v>
      </c>
      <c r="AV214" s="14" t="s">
        <v>80</v>
      </c>
      <c r="AW214" s="14" t="s">
        <v>32</v>
      </c>
      <c r="AX214" s="14" t="s">
        <v>71</v>
      </c>
      <c r="AY214" s="218" t="s">
        <v>118</v>
      </c>
    </row>
    <row r="215" spans="1:65" s="13" customFormat="1" ht="11.25">
      <c r="B215" s="198"/>
      <c r="C215" s="199"/>
      <c r="D215" s="190" t="s">
        <v>132</v>
      </c>
      <c r="E215" s="200" t="s">
        <v>19</v>
      </c>
      <c r="F215" s="201" t="s">
        <v>514</v>
      </c>
      <c r="G215" s="199"/>
      <c r="H215" s="200" t="s">
        <v>19</v>
      </c>
      <c r="I215" s="202"/>
      <c r="J215" s="199"/>
      <c r="K215" s="199"/>
      <c r="L215" s="203"/>
      <c r="M215" s="204"/>
      <c r="N215" s="205"/>
      <c r="O215" s="205"/>
      <c r="P215" s="205"/>
      <c r="Q215" s="205"/>
      <c r="R215" s="205"/>
      <c r="S215" s="205"/>
      <c r="T215" s="206"/>
      <c r="AT215" s="207" t="s">
        <v>132</v>
      </c>
      <c r="AU215" s="207" t="s">
        <v>80</v>
      </c>
      <c r="AV215" s="13" t="s">
        <v>76</v>
      </c>
      <c r="AW215" s="13" t="s">
        <v>32</v>
      </c>
      <c r="AX215" s="13" t="s">
        <v>71</v>
      </c>
      <c r="AY215" s="207" t="s">
        <v>118</v>
      </c>
    </row>
    <row r="216" spans="1:65" s="14" customFormat="1" ht="11.25">
      <c r="B216" s="208"/>
      <c r="C216" s="209"/>
      <c r="D216" s="190" t="s">
        <v>132</v>
      </c>
      <c r="E216" s="210" t="s">
        <v>19</v>
      </c>
      <c r="F216" s="211" t="s">
        <v>589</v>
      </c>
      <c r="G216" s="209"/>
      <c r="H216" s="212">
        <v>1.9</v>
      </c>
      <c r="I216" s="213"/>
      <c r="J216" s="209"/>
      <c r="K216" s="209"/>
      <c r="L216" s="214"/>
      <c r="M216" s="215"/>
      <c r="N216" s="216"/>
      <c r="O216" s="216"/>
      <c r="P216" s="216"/>
      <c r="Q216" s="216"/>
      <c r="R216" s="216"/>
      <c r="S216" s="216"/>
      <c r="T216" s="217"/>
      <c r="AT216" s="218" t="s">
        <v>132</v>
      </c>
      <c r="AU216" s="218" t="s">
        <v>80</v>
      </c>
      <c r="AV216" s="14" t="s">
        <v>80</v>
      </c>
      <c r="AW216" s="14" t="s">
        <v>32</v>
      </c>
      <c r="AX216" s="14" t="s">
        <v>71</v>
      </c>
      <c r="AY216" s="218" t="s">
        <v>118</v>
      </c>
    </row>
    <row r="217" spans="1:65" s="15" customFormat="1" ht="11.25">
      <c r="B217" s="219"/>
      <c r="C217" s="220"/>
      <c r="D217" s="190" t="s">
        <v>132</v>
      </c>
      <c r="E217" s="221" t="s">
        <v>19</v>
      </c>
      <c r="F217" s="222" t="s">
        <v>167</v>
      </c>
      <c r="G217" s="220"/>
      <c r="H217" s="223">
        <v>14.2</v>
      </c>
      <c r="I217" s="224"/>
      <c r="J217" s="220"/>
      <c r="K217" s="220"/>
      <c r="L217" s="225"/>
      <c r="M217" s="226"/>
      <c r="N217" s="227"/>
      <c r="O217" s="227"/>
      <c r="P217" s="227"/>
      <c r="Q217" s="227"/>
      <c r="R217" s="227"/>
      <c r="S217" s="227"/>
      <c r="T217" s="228"/>
      <c r="AT217" s="229" t="s">
        <v>132</v>
      </c>
      <c r="AU217" s="229" t="s">
        <v>80</v>
      </c>
      <c r="AV217" s="15" t="s">
        <v>124</v>
      </c>
      <c r="AW217" s="15" t="s">
        <v>32</v>
      </c>
      <c r="AX217" s="15" t="s">
        <v>76</v>
      </c>
      <c r="AY217" s="229" t="s">
        <v>118</v>
      </c>
    </row>
    <row r="218" spans="1:65" s="2" customFormat="1" ht="24.2" customHeight="1">
      <c r="A218" s="36"/>
      <c r="B218" s="37"/>
      <c r="C218" s="176" t="s">
        <v>315</v>
      </c>
      <c r="D218" s="176" t="s">
        <v>120</v>
      </c>
      <c r="E218" s="177" t="s">
        <v>517</v>
      </c>
      <c r="F218" s="178" t="s">
        <v>590</v>
      </c>
      <c r="G218" s="179" t="s">
        <v>210</v>
      </c>
      <c r="H218" s="180">
        <v>3.45</v>
      </c>
      <c r="I218" s="181"/>
      <c r="J218" s="182">
        <f>ROUND(I218*H218,2)</f>
        <v>0</v>
      </c>
      <c r="K218" s="183"/>
      <c r="L218" s="41"/>
      <c r="M218" s="184" t="s">
        <v>19</v>
      </c>
      <c r="N218" s="185" t="s">
        <v>42</v>
      </c>
      <c r="O218" s="66"/>
      <c r="P218" s="186">
        <f>O218*H218</f>
        <v>0</v>
      </c>
      <c r="Q218" s="186">
        <v>0</v>
      </c>
      <c r="R218" s="186">
        <f>Q218*H218</f>
        <v>0</v>
      </c>
      <c r="S218" s="186">
        <v>0</v>
      </c>
      <c r="T218" s="18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8" t="s">
        <v>124</v>
      </c>
      <c r="AT218" s="188" t="s">
        <v>120</v>
      </c>
      <c r="AU218" s="188" t="s">
        <v>80</v>
      </c>
      <c r="AY218" s="19" t="s">
        <v>118</v>
      </c>
      <c r="BE218" s="189">
        <f>IF(N218="základní",J218,0)</f>
        <v>0</v>
      </c>
      <c r="BF218" s="189">
        <f>IF(N218="snížená",J218,0)</f>
        <v>0</v>
      </c>
      <c r="BG218" s="189">
        <f>IF(N218="zákl. přenesená",J218,0)</f>
        <v>0</v>
      </c>
      <c r="BH218" s="189">
        <f>IF(N218="sníž. přenesená",J218,0)</f>
        <v>0</v>
      </c>
      <c r="BI218" s="189">
        <f>IF(N218="nulová",J218,0)</f>
        <v>0</v>
      </c>
      <c r="BJ218" s="19" t="s">
        <v>76</v>
      </c>
      <c r="BK218" s="189">
        <f>ROUND(I218*H218,2)</f>
        <v>0</v>
      </c>
      <c r="BL218" s="19" t="s">
        <v>124</v>
      </c>
      <c r="BM218" s="188" t="s">
        <v>591</v>
      </c>
    </row>
    <row r="219" spans="1:65" s="2" customFormat="1" ht="11.25">
      <c r="A219" s="36"/>
      <c r="B219" s="37"/>
      <c r="C219" s="38"/>
      <c r="D219" s="190" t="s">
        <v>126</v>
      </c>
      <c r="E219" s="38"/>
      <c r="F219" s="191" t="s">
        <v>520</v>
      </c>
      <c r="G219" s="38"/>
      <c r="H219" s="38"/>
      <c r="I219" s="192"/>
      <c r="J219" s="38"/>
      <c r="K219" s="38"/>
      <c r="L219" s="41"/>
      <c r="M219" s="193"/>
      <c r="N219" s="19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126</v>
      </c>
      <c r="AU219" s="19" t="s">
        <v>80</v>
      </c>
    </row>
    <row r="220" spans="1:65" s="13" customFormat="1" ht="11.25">
      <c r="B220" s="198"/>
      <c r="C220" s="199"/>
      <c r="D220" s="190" t="s">
        <v>132</v>
      </c>
      <c r="E220" s="200" t="s">
        <v>19</v>
      </c>
      <c r="F220" s="201" t="s">
        <v>592</v>
      </c>
      <c r="G220" s="199"/>
      <c r="H220" s="200" t="s">
        <v>19</v>
      </c>
      <c r="I220" s="202"/>
      <c r="J220" s="199"/>
      <c r="K220" s="199"/>
      <c r="L220" s="203"/>
      <c r="M220" s="204"/>
      <c r="N220" s="205"/>
      <c r="O220" s="205"/>
      <c r="P220" s="205"/>
      <c r="Q220" s="205"/>
      <c r="R220" s="205"/>
      <c r="S220" s="205"/>
      <c r="T220" s="206"/>
      <c r="AT220" s="207" t="s">
        <v>132</v>
      </c>
      <c r="AU220" s="207" t="s">
        <v>80</v>
      </c>
      <c r="AV220" s="13" t="s">
        <v>76</v>
      </c>
      <c r="AW220" s="13" t="s">
        <v>32</v>
      </c>
      <c r="AX220" s="13" t="s">
        <v>71</v>
      </c>
      <c r="AY220" s="207" t="s">
        <v>118</v>
      </c>
    </row>
    <row r="221" spans="1:65" s="14" customFormat="1" ht="11.25">
      <c r="B221" s="208"/>
      <c r="C221" s="209"/>
      <c r="D221" s="190" t="s">
        <v>132</v>
      </c>
      <c r="E221" s="210" t="s">
        <v>19</v>
      </c>
      <c r="F221" s="211" t="s">
        <v>593</v>
      </c>
      <c r="G221" s="209"/>
      <c r="H221" s="212">
        <v>3.45</v>
      </c>
      <c r="I221" s="213"/>
      <c r="J221" s="209"/>
      <c r="K221" s="209"/>
      <c r="L221" s="214"/>
      <c r="M221" s="215"/>
      <c r="N221" s="216"/>
      <c r="O221" s="216"/>
      <c r="P221" s="216"/>
      <c r="Q221" s="216"/>
      <c r="R221" s="216"/>
      <c r="S221" s="216"/>
      <c r="T221" s="217"/>
      <c r="AT221" s="218" t="s">
        <v>132</v>
      </c>
      <c r="AU221" s="218" t="s">
        <v>80</v>
      </c>
      <c r="AV221" s="14" t="s">
        <v>80</v>
      </c>
      <c r="AW221" s="14" t="s">
        <v>32</v>
      </c>
      <c r="AX221" s="14" t="s">
        <v>76</v>
      </c>
      <c r="AY221" s="218" t="s">
        <v>118</v>
      </c>
    </row>
    <row r="222" spans="1:65" s="12" customFormat="1" ht="22.9" customHeight="1">
      <c r="B222" s="160"/>
      <c r="C222" s="161"/>
      <c r="D222" s="162" t="s">
        <v>70</v>
      </c>
      <c r="E222" s="174" t="s">
        <v>531</v>
      </c>
      <c r="F222" s="174" t="s">
        <v>532</v>
      </c>
      <c r="G222" s="161"/>
      <c r="H222" s="161"/>
      <c r="I222" s="164"/>
      <c r="J222" s="175">
        <f>BK222</f>
        <v>0</v>
      </c>
      <c r="K222" s="161"/>
      <c r="L222" s="166"/>
      <c r="M222" s="167"/>
      <c r="N222" s="168"/>
      <c r="O222" s="168"/>
      <c r="P222" s="169">
        <f>SUM(P223:P228)</f>
        <v>0</v>
      </c>
      <c r="Q222" s="168"/>
      <c r="R222" s="169">
        <f>SUM(R223:R228)</f>
        <v>0</v>
      </c>
      <c r="S222" s="168"/>
      <c r="T222" s="170">
        <f>SUM(T223:T228)</f>
        <v>0</v>
      </c>
      <c r="AR222" s="171" t="s">
        <v>76</v>
      </c>
      <c r="AT222" s="172" t="s">
        <v>70</v>
      </c>
      <c r="AU222" s="172" t="s">
        <v>76</v>
      </c>
      <c r="AY222" s="171" t="s">
        <v>118</v>
      </c>
      <c r="BK222" s="173">
        <f>SUM(BK223:BK228)</f>
        <v>0</v>
      </c>
    </row>
    <row r="223" spans="1:65" s="2" customFormat="1" ht="21.75" customHeight="1">
      <c r="A223" s="36"/>
      <c r="B223" s="37"/>
      <c r="C223" s="176" t="s">
        <v>322</v>
      </c>
      <c r="D223" s="176" t="s">
        <v>120</v>
      </c>
      <c r="E223" s="177" t="s">
        <v>534</v>
      </c>
      <c r="F223" s="178" t="s">
        <v>535</v>
      </c>
      <c r="G223" s="179" t="s">
        <v>210</v>
      </c>
      <c r="H223" s="180">
        <v>6.5110000000000001</v>
      </c>
      <c r="I223" s="181"/>
      <c r="J223" s="182">
        <f>ROUND(I223*H223,2)</f>
        <v>0</v>
      </c>
      <c r="K223" s="183"/>
      <c r="L223" s="41"/>
      <c r="M223" s="184" t="s">
        <v>19</v>
      </c>
      <c r="N223" s="185" t="s">
        <v>42</v>
      </c>
      <c r="O223" s="66"/>
      <c r="P223" s="186">
        <f>O223*H223</f>
        <v>0</v>
      </c>
      <c r="Q223" s="186">
        <v>0</v>
      </c>
      <c r="R223" s="186">
        <f>Q223*H223</f>
        <v>0</v>
      </c>
      <c r="S223" s="186">
        <v>0</v>
      </c>
      <c r="T223" s="18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8" t="s">
        <v>124</v>
      </c>
      <c r="AT223" s="188" t="s">
        <v>120</v>
      </c>
      <c r="AU223" s="188" t="s">
        <v>80</v>
      </c>
      <c r="AY223" s="19" t="s">
        <v>118</v>
      </c>
      <c r="BE223" s="189">
        <f>IF(N223="základní",J223,0)</f>
        <v>0</v>
      </c>
      <c r="BF223" s="189">
        <f>IF(N223="snížená",J223,0)</f>
        <v>0</v>
      </c>
      <c r="BG223" s="189">
        <f>IF(N223="zákl. přenesená",J223,0)</f>
        <v>0</v>
      </c>
      <c r="BH223" s="189">
        <f>IF(N223="sníž. přenesená",J223,0)</f>
        <v>0</v>
      </c>
      <c r="BI223" s="189">
        <f>IF(N223="nulová",J223,0)</f>
        <v>0</v>
      </c>
      <c r="BJ223" s="19" t="s">
        <v>76</v>
      </c>
      <c r="BK223" s="189">
        <f>ROUND(I223*H223,2)</f>
        <v>0</v>
      </c>
      <c r="BL223" s="19" t="s">
        <v>124</v>
      </c>
      <c r="BM223" s="188" t="s">
        <v>594</v>
      </c>
    </row>
    <row r="224" spans="1:65" s="2" customFormat="1" ht="19.5">
      <c r="A224" s="36"/>
      <c r="B224" s="37"/>
      <c r="C224" s="38"/>
      <c r="D224" s="190" t="s">
        <v>126</v>
      </c>
      <c r="E224" s="38"/>
      <c r="F224" s="191" t="s">
        <v>537</v>
      </c>
      <c r="G224" s="38"/>
      <c r="H224" s="38"/>
      <c r="I224" s="192"/>
      <c r="J224" s="38"/>
      <c r="K224" s="38"/>
      <c r="L224" s="41"/>
      <c r="M224" s="193"/>
      <c r="N224" s="19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126</v>
      </c>
      <c r="AU224" s="19" t="s">
        <v>80</v>
      </c>
    </row>
    <row r="225" spans="1:65" s="2" customFormat="1" ht="11.25">
      <c r="A225" s="36"/>
      <c r="B225" s="37"/>
      <c r="C225" s="38"/>
      <c r="D225" s="195" t="s">
        <v>128</v>
      </c>
      <c r="E225" s="38"/>
      <c r="F225" s="196" t="s">
        <v>538</v>
      </c>
      <c r="G225" s="38"/>
      <c r="H225" s="38"/>
      <c r="I225" s="192"/>
      <c r="J225" s="38"/>
      <c r="K225" s="38"/>
      <c r="L225" s="41"/>
      <c r="M225" s="193"/>
      <c r="N225" s="194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128</v>
      </c>
      <c r="AU225" s="19" t="s">
        <v>80</v>
      </c>
    </row>
    <row r="226" spans="1:65" s="2" customFormat="1" ht="21.75" customHeight="1">
      <c r="A226" s="36"/>
      <c r="B226" s="37"/>
      <c r="C226" s="176" t="s">
        <v>327</v>
      </c>
      <c r="D226" s="176" t="s">
        <v>120</v>
      </c>
      <c r="E226" s="177" t="s">
        <v>540</v>
      </c>
      <c r="F226" s="178" t="s">
        <v>541</v>
      </c>
      <c r="G226" s="179" t="s">
        <v>210</v>
      </c>
      <c r="H226" s="180">
        <v>6.5110000000000001</v>
      </c>
      <c r="I226" s="181"/>
      <c r="J226" s="182">
        <f>ROUND(I226*H226,2)</f>
        <v>0</v>
      </c>
      <c r="K226" s="183"/>
      <c r="L226" s="41"/>
      <c r="M226" s="184" t="s">
        <v>19</v>
      </c>
      <c r="N226" s="185" t="s">
        <v>42</v>
      </c>
      <c r="O226" s="66"/>
      <c r="P226" s="186">
        <f>O226*H226</f>
        <v>0</v>
      </c>
      <c r="Q226" s="186">
        <v>0</v>
      </c>
      <c r="R226" s="186">
        <f>Q226*H226</f>
        <v>0</v>
      </c>
      <c r="S226" s="186">
        <v>0</v>
      </c>
      <c r="T226" s="187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8" t="s">
        <v>124</v>
      </c>
      <c r="AT226" s="188" t="s">
        <v>120</v>
      </c>
      <c r="AU226" s="188" t="s">
        <v>80</v>
      </c>
      <c r="AY226" s="19" t="s">
        <v>118</v>
      </c>
      <c r="BE226" s="189">
        <f>IF(N226="základní",J226,0)</f>
        <v>0</v>
      </c>
      <c r="BF226" s="189">
        <f>IF(N226="snížená",J226,0)</f>
        <v>0</v>
      </c>
      <c r="BG226" s="189">
        <f>IF(N226="zákl. přenesená",J226,0)</f>
        <v>0</v>
      </c>
      <c r="BH226" s="189">
        <f>IF(N226="sníž. přenesená",J226,0)</f>
        <v>0</v>
      </c>
      <c r="BI226" s="189">
        <f>IF(N226="nulová",J226,0)</f>
        <v>0</v>
      </c>
      <c r="BJ226" s="19" t="s">
        <v>76</v>
      </c>
      <c r="BK226" s="189">
        <f>ROUND(I226*H226,2)</f>
        <v>0</v>
      </c>
      <c r="BL226" s="19" t="s">
        <v>124</v>
      </c>
      <c r="BM226" s="188" t="s">
        <v>595</v>
      </c>
    </row>
    <row r="227" spans="1:65" s="2" customFormat="1" ht="19.5">
      <c r="A227" s="36"/>
      <c r="B227" s="37"/>
      <c r="C227" s="38"/>
      <c r="D227" s="190" t="s">
        <v>126</v>
      </c>
      <c r="E227" s="38"/>
      <c r="F227" s="191" t="s">
        <v>543</v>
      </c>
      <c r="G227" s="38"/>
      <c r="H227" s="38"/>
      <c r="I227" s="192"/>
      <c r="J227" s="38"/>
      <c r="K227" s="38"/>
      <c r="L227" s="41"/>
      <c r="M227" s="193"/>
      <c r="N227" s="194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126</v>
      </c>
      <c r="AU227" s="19" t="s">
        <v>80</v>
      </c>
    </row>
    <row r="228" spans="1:65" s="2" customFormat="1" ht="11.25">
      <c r="A228" s="36"/>
      <c r="B228" s="37"/>
      <c r="C228" s="38"/>
      <c r="D228" s="195" t="s">
        <v>128</v>
      </c>
      <c r="E228" s="38"/>
      <c r="F228" s="196" t="s">
        <v>544</v>
      </c>
      <c r="G228" s="38"/>
      <c r="H228" s="38"/>
      <c r="I228" s="192"/>
      <c r="J228" s="38"/>
      <c r="K228" s="38"/>
      <c r="L228" s="41"/>
      <c r="M228" s="241"/>
      <c r="N228" s="242"/>
      <c r="O228" s="243"/>
      <c r="P228" s="243"/>
      <c r="Q228" s="243"/>
      <c r="R228" s="243"/>
      <c r="S228" s="243"/>
      <c r="T228" s="244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128</v>
      </c>
      <c r="AU228" s="19" t="s">
        <v>80</v>
      </c>
    </row>
    <row r="229" spans="1:65" s="2" customFormat="1" ht="6.95" customHeight="1">
      <c r="A229" s="36"/>
      <c r="B229" s="49"/>
      <c r="C229" s="50"/>
      <c r="D229" s="50"/>
      <c r="E229" s="50"/>
      <c r="F229" s="50"/>
      <c r="G229" s="50"/>
      <c r="H229" s="50"/>
      <c r="I229" s="50"/>
      <c r="J229" s="50"/>
      <c r="K229" s="50"/>
      <c r="L229" s="41"/>
      <c r="M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</row>
  </sheetData>
  <sheetProtection algorithmName="SHA-512" hashValue="I6dWOQ4H6kp9n4Cebm+aqZ5dLgcYci27+v0sp+TYFRBStvG5rJGSDFscx8jdaQZkFimkwKyhBo5vI4Zs8AEU3w==" saltValue="VyPHE+9UmNZn+U2X9/XOTO+ONobuyDwq5iIkL5lA5RdTzU/f13J06ouxQsD3tUglmXEenS5uVizPJLEBjQL6yw==" spinCount="100000" sheet="1" objects="1" scenarios="1" formatColumns="0" formatRows="0" autoFilter="0"/>
  <autoFilter ref="C84:K228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/>
    <hyperlink ref="F97" r:id="rId2"/>
    <hyperlink ref="F102" r:id="rId3"/>
    <hyperlink ref="F106" r:id="rId4"/>
    <hyperlink ref="F111" r:id="rId5"/>
    <hyperlink ref="F115" r:id="rId6"/>
    <hyperlink ref="F119" r:id="rId7"/>
    <hyperlink ref="F127" r:id="rId8"/>
    <hyperlink ref="F135" r:id="rId9"/>
    <hyperlink ref="F140" r:id="rId10"/>
    <hyperlink ref="F149" r:id="rId11"/>
    <hyperlink ref="F153" r:id="rId12"/>
    <hyperlink ref="F157" r:id="rId13"/>
    <hyperlink ref="F163" r:id="rId14"/>
    <hyperlink ref="F166" r:id="rId15"/>
    <hyperlink ref="F169" r:id="rId16"/>
    <hyperlink ref="F172" r:id="rId17"/>
    <hyperlink ref="F175" r:id="rId18"/>
    <hyperlink ref="F179" r:id="rId19"/>
    <hyperlink ref="F182" r:id="rId20"/>
    <hyperlink ref="F189" r:id="rId21"/>
    <hyperlink ref="F193" r:id="rId22"/>
    <hyperlink ref="F196" r:id="rId23"/>
    <hyperlink ref="F200" r:id="rId24"/>
    <hyperlink ref="F204" r:id="rId25"/>
    <hyperlink ref="F208" r:id="rId26"/>
    <hyperlink ref="F225" r:id="rId27"/>
    <hyperlink ref="F228" r:id="rId2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85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80</v>
      </c>
    </row>
    <row r="4" spans="1:46" s="1" customFormat="1" ht="24.95" customHeight="1">
      <c r="B4" s="22"/>
      <c r="D4" s="105" t="s">
        <v>89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stavby'!K6</f>
        <v>II/183 Rokycany ul. Šťáhlavská, oprava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90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596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6. 5. 2025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stavby'!E14</f>
        <v>Vyplň údaj</v>
      </c>
      <c r="F18" s="377"/>
      <c r="G18" s="377"/>
      <c r="H18" s="377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28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26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34</v>
      </c>
      <c r="F24" s="36"/>
      <c r="G24" s="36"/>
      <c r="H24" s="36"/>
      <c r="I24" s="107" t="s">
        <v>28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35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19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37</v>
      </c>
      <c r="E30" s="36"/>
      <c r="F30" s="36"/>
      <c r="G30" s="36"/>
      <c r="H30" s="36"/>
      <c r="I30" s="36"/>
      <c r="J30" s="116">
        <f>ROUND(J85,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39</v>
      </c>
      <c r="G32" s="36"/>
      <c r="H32" s="36"/>
      <c r="I32" s="117" t="s">
        <v>38</v>
      </c>
      <c r="J32" s="117" t="s">
        <v>40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41</v>
      </c>
      <c r="E33" s="107" t="s">
        <v>42</v>
      </c>
      <c r="F33" s="119">
        <f>ROUND((SUM(BE85:BE211)),  2)</f>
        <v>0</v>
      </c>
      <c r="G33" s="36"/>
      <c r="H33" s="36"/>
      <c r="I33" s="120">
        <v>0.21</v>
      </c>
      <c r="J33" s="119">
        <f>ROUND(((SUM(BE85:BE211))*I33),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43</v>
      </c>
      <c r="F34" s="119">
        <f>ROUND((SUM(BF85:BF211)),  2)</f>
        <v>0</v>
      </c>
      <c r="G34" s="36"/>
      <c r="H34" s="36"/>
      <c r="I34" s="120">
        <v>0.12</v>
      </c>
      <c r="J34" s="119">
        <f>ROUND(((SUM(BF85:BF211))*I34),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44</v>
      </c>
      <c r="F35" s="119">
        <f>ROUND((SUM(BG85:BG211)),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45</v>
      </c>
      <c r="F36" s="119">
        <f>ROUND((SUM(BH85:BH211)),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46</v>
      </c>
      <c r="F37" s="119">
        <f>ROUND((SUM(BI85:BI211)),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47</v>
      </c>
      <c r="E39" s="123"/>
      <c r="F39" s="123"/>
      <c r="G39" s="124" t="s">
        <v>48</v>
      </c>
      <c r="H39" s="125" t="s">
        <v>49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II/183 Rokycany ul. Šťáhlavská, oprava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2" t="str">
        <f>E9</f>
        <v>3 - 2. ÚSEK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6. 5. 2025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SÚSPK</v>
      </c>
      <c r="G54" s="38"/>
      <c r="H54" s="38"/>
      <c r="I54" s="31" t="s">
        <v>31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Zítek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93</v>
      </c>
      <c r="D57" s="133"/>
      <c r="E57" s="133"/>
      <c r="F57" s="133"/>
      <c r="G57" s="133"/>
      <c r="H57" s="133"/>
      <c r="I57" s="133"/>
      <c r="J57" s="134" t="s">
        <v>94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69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95</v>
      </c>
    </row>
    <row r="60" spans="1:47" s="9" customFormat="1" ht="24.95" customHeight="1">
      <c r="B60" s="136"/>
      <c r="C60" s="137"/>
      <c r="D60" s="138" t="s">
        <v>96</v>
      </c>
      <c r="E60" s="139"/>
      <c r="F60" s="139"/>
      <c r="G60" s="139"/>
      <c r="H60" s="139"/>
      <c r="I60" s="139"/>
      <c r="J60" s="140">
        <f>J86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97</v>
      </c>
      <c r="E61" s="145"/>
      <c r="F61" s="145"/>
      <c r="G61" s="145"/>
      <c r="H61" s="145"/>
      <c r="I61" s="145"/>
      <c r="J61" s="146">
        <f>J87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98</v>
      </c>
      <c r="E62" s="145"/>
      <c r="F62" s="145"/>
      <c r="G62" s="145"/>
      <c r="H62" s="145"/>
      <c r="I62" s="145"/>
      <c r="J62" s="146">
        <f>J122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100</v>
      </c>
      <c r="E63" s="145"/>
      <c r="F63" s="145"/>
      <c r="G63" s="145"/>
      <c r="H63" s="145"/>
      <c r="I63" s="145"/>
      <c r="J63" s="146">
        <f>J147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101</v>
      </c>
      <c r="E64" s="145"/>
      <c r="F64" s="145"/>
      <c r="G64" s="145"/>
      <c r="H64" s="145"/>
      <c r="I64" s="145"/>
      <c r="J64" s="146">
        <f>J197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102</v>
      </c>
      <c r="E65" s="145"/>
      <c r="F65" s="145"/>
      <c r="G65" s="145"/>
      <c r="H65" s="145"/>
      <c r="I65" s="145"/>
      <c r="J65" s="146">
        <f>J205</f>
        <v>0</v>
      </c>
      <c r="K65" s="143"/>
      <c r="L65" s="147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103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79" t="str">
        <f>E7</f>
        <v>II/183 Rokycany ul. Šťáhlavská, oprava</v>
      </c>
      <c r="F75" s="380"/>
      <c r="G75" s="380"/>
      <c r="H75" s="380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90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32" t="str">
        <f>E9</f>
        <v>3 - 2. ÚSEK</v>
      </c>
      <c r="F77" s="381"/>
      <c r="G77" s="381"/>
      <c r="H77" s="381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 xml:space="preserve"> </v>
      </c>
      <c r="G79" s="38"/>
      <c r="H79" s="38"/>
      <c r="I79" s="31" t="s">
        <v>23</v>
      </c>
      <c r="J79" s="61" t="str">
        <f>IF(J12="","",J12)</f>
        <v>6. 5. 2025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25</v>
      </c>
      <c r="D81" s="38"/>
      <c r="E81" s="38"/>
      <c r="F81" s="29" t="str">
        <f>E15</f>
        <v>SÚSPK</v>
      </c>
      <c r="G81" s="38"/>
      <c r="H81" s="38"/>
      <c r="I81" s="31" t="s">
        <v>31</v>
      </c>
      <c r="J81" s="34" t="str">
        <f>E21</f>
        <v xml:space="preserve"> 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29</v>
      </c>
      <c r="D82" s="38"/>
      <c r="E82" s="38"/>
      <c r="F82" s="29" t="str">
        <f>IF(E18="","",E18)</f>
        <v>Vyplň údaj</v>
      </c>
      <c r="G82" s="38"/>
      <c r="H82" s="38"/>
      <c r="I82" s="31" t="s">
        <v>33</v>
      </c>
      <c r="J82" s="34" t="str">
        <f>E24</f>
        <v>Zítek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48"/>
      <c r="B84" s="149"/>
      <c r="C84" s="150" t="s">
        <v>104</v>
      </c>
      <c r="D84" s="151" t="s">
        <v>56</v>
      </c>
      <c r="E84" s="151" t="s">
        <v>52</v>
      </c>
      <c r="F84" s="151" t="s">
        <v>53</v>
      </c>
      <c r="G84" s="151" t="s">
        <v>105</v>
      </c>
      <c r="H84" s="151" t="s">
        <v>106</v>
      </c>
      <c r="I84" s="151" t="s">
        <v>107</v>
      </c>
      <c r="J84" s="152" t="s">
        <v>94</v>
      </c>
      <c r="K84" s="153" t="s">
        <v>108</v>
      </c>
      <c r="L84" s="154"/>
      <c r="M84" s="70" t="s">
        <v>19</v>
      </c>
      <c r="N84" s="71" t="s">
        <v>41</v>
      </c>
      <c r="O84" s="71" t="s">
        <v>109</v>
      </c>
      <c r="P84" s="71" t="s">
        <v>110</v>
      </c>
      <c r="Q84" s="71" t="s">
        <v>111</v>
      </c>
      <c r="R84" s="71" t="s">
        <v>112</v>
      </c>
      <c r="S84" s="71" t="s">
        <v>113</v>
      </c>
      <c r="T84" s="72" t="s">
        <v>114</v>
      </c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65" s="2" customFormat="1" ht="22.9" customHeight="1">
      <c r="A85" s="36"/>
      <c r="B85" s="37"/>
      <c r="C85" s="77" t="s">
        <v>115</v>
      </c>
      <c r="D85" s="38"/>
      <c r="E85" s="38"/>
      <c r="F85" s="38"/>
      <c r="G85" s="38"/>
      <c r="H85" s="38"/>
      <c r="I85" s="38"/>
      <c r="J85" s="155">
        <f>BK85</f>
        <v>0</v>
      </c>
      <c r="K85" s="38"/>
      <c r="L85" s="41"/>
      <c r="M85" s="73"/>
      <c r="N85" s="156"/>
      <c r="O85" s="74"/>
      <c r="P85" s="157">
        <f>P86</f>
        <v>0</v>
      </c>
      <c r="Q85" s="74"/>
      <c r="R85" s="157">
        <f>R86</f>
        <v>189.100164095</v>
      </c>
      <c r="S85" s="74"/>
      <c r="T85" s="158">
        <f>T86</f>
        <v>913.47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70</v>
      </c>
      <c r="AU85" s="19" t="s">
        <v>95</v>
      </c>
      <c r="BK85" s="159">
        <f>BK86</f>
        <v>0</v>
      </c>
    </row>
    <row r="86" spans="1:65" s="12" customFormat="1" ht="25.9" customHeight="1">
      <c r="B86" s="160"/>
      <c r="C86" s="161"/>
      <c r="D86" s="162" t="s">
        <v>70</v>
      </c>
      <c r="E86" s="163" t="s">
        <v>116</v>
      </c>
      <c r="F86" s="163" t="s">
        <v>117</v>
      </c>
      <c r="G86" s="161"/>
      <c r="H86" s="161"/>
      <c r="I86" s="164"/>
      <c r="J86" s="165">
        <f>BK86</f>
        <v>0</v>
      </c>
      <c r="K86" s="161"/>
      <c r="L86" s="166"/>
      <c r="M86" s="167"/>
      <c r="N86" s="168"/>
      <c r="O86" s="168"/>
      <c r="P86" s="169">
        <f>P87+P122+P147+P197+P205</f>
        <v>0</v>
      </c>
      <c r="Q86" s="168"/>
      <c r="R86" s="169">
        <f>R87+R122+R147+R197+R205</f>
        <v>189.100164095</v>
      </c>
      <c r="S86" s="168"/>
      <c r="T86" s="170">
        <f>T87+T122+T147+T197+T205</f>
        <v>913.47</v>
      </c>
      <c r="AR86" s="171" t="s">
        <v>76</v>
      </c>
      <c r="AT86" s="172" t="s">
        <v>70</v>
      </c>
      <c r="AU86" s="172" t="s">
        <v>71</v>
      </c>
      <c r="AY86" s="171" t="s">
        <v>118</v>
      </c>
      <c r="BK86" s="173">
        <f>BK87+BK122+BK147+BK197+BK205</f>
        <v>0</v>
      </c>
    </row>
    <row r="87" spans="1:65" s="12" customFormat="1" ht="22.9" customHeight="1">
      <c r="B87" s="160"/>
      <c r="C87" s="161"/>
      <c r="D87" s="162" t="s">
        <v>70</v>
      </c>
      <c r="E87" s="174" t="s">
        <v>76</v>
      </c>
      <c r="F87" s="174" t="s">
        <v>119</v>
      </c>
      <c r="G87" s="161"/>
      <c r="H87" s="161"/>
      <c r="I87" s="164"/>
      <c r="J87" s="175">
        <f>BK87</f>
        <v>0</v>
      </c>
      <c r="K87" s="161"/>
      <c r="L87" s="166"/>
      <c r="M87" s="167"/>
      <c r="N87" s="168"/>
      <c r="O87" s="168"/>
      <c r="P87" s="169">
        <f>SUM(P88:P121)</f>
        <v>0</v>
      </c>
      <c r="Q87" s="168"/>
      <c r="R87" s="169">
        <f>SUM(R88:R121)</f>
        <v>91.429900000000004</v>
      </c>
      <c r="S87" s="168"/>
      <c r="T87" s="170">
        <f>SUM(T88:T121)</f>
        <v>880.9</v>
      </c>
      <c r="AR87" s="171" t="s">
        <v>76</v>
      </c>
      <c r="AT87" s="172" t="s">
        <v>70</v>
      </c>
      <c r="AU87" s="172" t="s">
        <v>76</v>
      </c>
      <c r="AY87" s="171" t="s">
        <v>118</v>
      </c>
      <c r="BK87" s="173">
        <f>SUM(BK88:BK121)</f>
        <v>0</v>
      </c>
    </row>
    <row r="88" spans="1:65" s="2" customFormat="1" ht="16.5" customHeight="1">
      <c r="A88" s="36"/>
      <c r="B88" s="37"/>
      <c r="C88" s="176" t="s">
        <v>76</v>
      </c>
      <c r="D88" s="176" t="s">
        <v>120</v>
      </c>
      <c r="E88" s="177" t="s">
        <v>157</v>
      </c>
      <c r="F88" s="178" t="s">
        <v>158</v>
      </c>
      <c r="G88" s="179" t="s">
        <v>123</v>
      </c>
      <c r="H88" s="180">
        <v>23</v>
      </c>
      <c r="I88" s="181"/>
      <c r="J88" s="182">
        <f>ROUND(I88*H88,2)</f>
        <v>0</v>
      </c>
      <c r="K88" s="183"/>
      <c r="L88" s="41"/>
      <c r="M88" s="184" t="s">
        <v>19</v>
      </c>
      <c r="N88" s="185" t="s">
        <v>42</v>
      </c>
      <c r="O88" s="66"/>
      <c r="P88" s="186">
        <f>O88*H88</f>
        <v>0</v>
      </c>
      <c r="Q88" s="186">
        <v>1.0000000000000001E-5</v>
      </c>
      <c r="R88" s="186">
        <f>Q88*H88</f>
        <v>2.3000000000000001E-4</v>
      </c>
      <c r="S88" s="186">
        <v>0.115</v>
      </c>
      <c r="T88" s="187">
        <f>S88*H88</f>
        <v>2.645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8" t="s">
        <v>124</v>
      </c>
      <c r="AT88" s="188" t="s">
        <v>120</v>
      </c>
      <c r="AU88" s="188" t="s">
        <v>80</v>
      </c>
      <c r="AY88" s="19" t="s">
        <v>118</v>
      </c>
      <c r="BE88" s="189">
        <f>IF(N88="základní",J88,0)</f>
        <v>0</v>
      </c>
      <c r="BF88" s="189">
        <f>IF(N88="snížená",J88,0)</f>
        <v>0</v>
      </c>
      <c r="BG88" s="189">
        <f>IF(N88="zákl. přenesená",J88,0)</f>
        <v>0</v>
      </c>
      <c r="BH88" s="189">
        <f>IF(N88="sníž. přenesená",J88,0)</f>
        <v>0</v>
      </c>
      <c r="BI88" s="189">
        <f>IF(N88="nulová",J88,0)</f>
        <v>0</v>
      </c>
      <c r="BJ88" s="19" t="s">
        <v>76</v>
      </c>
      <c r="BK88" s="189">
        <f>ROUND(I88*H88,2)</f>
        <v>0</v>
      </c>
      <c r="BL88" s="19" t="s">
        <v>124</v>
      </c>
      <c r="BM88" s="188" t="s">
        <v>597</v>
      </c>
    </row>
    <row r="89" spans="1:65" s="2" customFormat="1" ht="19.5">
      <c r="A89" s="36"/>
      <c r="B89" s="37"/>
      <c r="C89" s="38"/>
      <c r="D89" s="190" t="s">
        <v>126</v>
      </c>
      <c r="E89" s="38"/>
      <c r="F89" s="191" t="s">
        <v>160</v>
      </c>
      <c r="G89" s="38"/>
      <c r="H89" s="38"/>
      <c r="I89" s="192"/>
      <c r="J89" s="38"/>
      <c r="K89" s="38"/>
      <c r="L89" s="41"/>
      <c r="M89" s="193"/>
      <c r="N89" s="194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126</v>
      </c>
      <c r="AU89" s="19" t="s">
        <v>80</v>
      </c>
    </row>
    <row r="90" spans="1:65" s="2" customFormat="1" ht="11.25">
      <c r="A90" s="36"/>
      <c r="B90" s="37"/>
      <c r="C90" s="38"/>
      <c r="D90" s="195" t="s">
        <v>128</v>
      </c>
      <c r="E90" s="38"/>
      <c r="F90" s="196" t="s">
        <v>161</v>
      </c>
      <c r="G90" s="38"/>
      <c r="H90" s="38"/>
      <c r="I90" s="192"/>
      <c r="J90" s="38"/>
      <c r="K90" s="38"/>
      <c r="L90" s="41"/>
      <c r="M90" s="193"/>
      <c r="N90" s="19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128</v>
      </c>
      <c r="AU90" s="19" t="s">
        <v>80</v>
      </c>
    </row>
    <row r="91" spans="1:65" s="2" customFormat="1" ht="39">
      <c r="A91" s="36"/>
      <c r="B91" s="37"/>
      <c r="C91" s="38"/>
      <c r="D91" s="190" t="s">
        <v>130</v>
      </c>
      <c r="E91" s="38"/>
      <c r="F91" s="197" t="s">
        <v>162</v>
      </c>
      <c r="G91" s="38"/>
      <c r="H91" s="38"/>
      <c r="I91" s="192"/>
      <c r="J91" s="38"/>
      <c r="K91" s="38"/>
      <c r="L91" s="41"/>
      <c r="M91" s="193"/>
      <c r="N91" s="19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130</v>
      </c>
      <c r="AU91" s="19" t="s">
        <v>80</v>
      </c>
    </row>
    <row r="92" spans="1:65" s="13" customFormat="1" ht="11.25">
      <c r="B92" s="198"/>
      <c r="C92" s="199"/>
      <c r="D92" s="190" t="s">
        <v>132</v>
      </c>
      <c r="E92" s="200" t="s">
        <v>19</v>
      </c>
      <c r="F92" s="201" t="s">
        <v>163</v>
      </c>
      <c r="G92" s="199"/>
      <c r="H92" s="200" t="s">
        <v>19</v>
      </c>
      <c r="I92" s="202"/>
      <c r="J92" s="199"/>
      <c r="K92" s="199"/>
      <c r="L92" s="203"/>
      <c r="M92" s="204"/>
      <c r="N92" s="205"/>
      <c r="O92" s="205"/>
      <c r="P92" s="205"/>
      <c r="Q92" s="205"/>
      <c r="R92" s="205"/>
      <c r="S92" s="205"/>
      <c r="T92" s="206"/>
      <c r="AT92" s="207" t="s">
        <v>132</v>
      </c>
      <c r="AU92" s="207" t="s">
        <v>80</v>
      </c>
      <c r="AV92" s="13" t="s">
        <v>76</v>
      </c>
      <c r="AW92" s="13" t="s">
        <v>32</v>
      </c>
      <c r="AX92" s="13" t="s">
        <v>71</v>
      </c>
      <c r="AY92" s="207" t="s">
        <v>118</v>
      </c>
    </row>
    <row r="93" spans="1:65" s="14" customFormat="1" ht="11.25">
      <c r="B93" s="208"/>
      <c r="C93" s="209"/>
      <c r="D93" s="190" t="s">
        <v>132</v>
      </c>
      <c r="E93" s="210" t="s">
        <v>19</v>
      </c>
      <c r="F93" s="211" t="s">
        <v>291</v>
      </c>
      <c r="G93" s="209"/>
      <c r="H93" s="212">
        <v>23</v>
      </c>
      <c r="I93" s="213"/>
      <c r="J93" s="209"/>
      <c r="K93" s="209"/>
      <c r="L93" s="214"/>
      <c r="M93" s="215"/>
      <c r="N93" s="216"/>
      <c r="O93" s="216"/>
      <c r="P93" s="216"/>
      <c r="Q93" s="216"/>
      <c r="R93" s="216"/>
      <c r="S93" s="216"/>
      <c r="T93" s="217"/>
      <c r="AT93" s="218" t="s">
        <v>132</v>
      </c>
      <c r="AU93" s="218" t="s">
        <v>80</v>
      </c>
      <c r="AV93" s="14" t="s">
        <v>80</v>
      </c>
      <c r="AW93" s="14" t="s">
        <v>32</v>
      </c>
      <c r="AX93" s="14" t="s">
        <v>71</v>
      </c>
      <c r="AY93" s="218" t="s">
        <v>118</v>
      </c>
    </row>
    <row r="94" spans="1:65" s="15" customFormat="1" ht="11.25">
      <c r="B94" s="219"/>
      <c r="C94" s="220"/>
      <c r="D94" s="190" t="s">
        <v>132</v>
      </c>
      <c r="E94" s="221" t="s">
        <v>19</v>
      </c>
      <c r="F94" s="222" t="s">
        <v>167</v>
      </c>
      <c r="G94" s="220"/>
      <c r="H94" s="223">
        <v>23</v>
      </c>
      <c r="I94" s="224"/>
      <c r="J94" s="220"/>
      <c r="K94" s="220"/>
      <c r="L94" s="225"/>
      <c r="M94" s="226"/>
      <c r="N94" s="227"/>
      <c r="O94" s="227"/>
      <c r="P94" s="227"/>
      <c r="Q94" s="227"/>
      <c r="R94" s="227"/>
      <c r="S94" s="227"/>
      <c r="T94" s="228"/>
      <c r="AT94" s="229" t="s">
        <v>132</v>
      </c>
      <c r="AU94" s="229" t="s">
        <v>80</v>
      </c>
      <c r="AV94" s="15" t="s">
        <v>124</v>
      </c>
      <c r="AW94" s="15" t="s">
        <v>32</v>
      </c>
      <c r="AX94" s="15" t="s">
        <v>76</v>
      </c>
      <c r="AY94" s="229" t="s">
        <v>118</v>
      </c>
    </row>
    <row r="95" spans="1:65" s="2" customFormat="1" ht="16.5" customHeight="1">
      <c r="A95" s="36"/>
      <c r="B95" s="37"/>
      <c r="C95" s="176" t="s">
        <v>80</v>
      </c>
      <c r="D95" s="176" t="s">
        <v>120</v>
      </c>
      <c r="E95" s="177" t="s">
        <v>169</v>
      </c>
      <c r="F95" s="178" t="s">
        <v>170</v>
      </c>
      <c r="G95" s="179" t="s">
        <v>123</v>
      </c>
      <c r="H95" s="180">
        <v>3143</v>
      </c>
      <c r="I95" s="181"/>
      <c r="J95" s="182">
        <f>ROUND(I95*H95,2)</f>
        <v>0</v>
      </c>
      <c r="K95" s="183"/>
      <c r="L95" s="41"/>
      <c r="M95" s="184" t="s">
        <v>19</v>
      </c>
      <c r="N95" s="185" t="s">
        <v>42</v>
      </c>
      <c r="O95" s="66"/>
      <c r="P95" s="186">
        <f>O95*H95</f>
        <v>0</v>
      </c>
      <c r="Q95" s="186">
        <v>3.0000000000000001E-5</v>
      </c>
      <c r="R95" s="186">
        <f>Q95*H95</f>
        <v>9.4289999999999999E-2</v>
      </c>
      <c r="S95" s="186">
        <v>0.23</v>
      </c>
      <c r="T95" s="187">
        <f>S95*H95</f>
        <v>722.89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8" t="s">
        <v>124</v>
      </c>
      <c r="AT95" s="188" t="s">
        <v>120</v>
      </c>
      <c r="AU95" s="188" t="s">
        <v>80</v>
      </c>
      <c r="AY95" s="19" t="s">
        <v>118</v>
      </c>
      <c r="BE95" s="189">
        <f>IF(N95="základní",J95,0)</f>
        <v>0</v>
      </c>
      <c r="BF95" s="189">
        <f>IF(N95="snížená",J95,0)</f>
        <v>0</v>
      </c>
      <c r="BG95" s="189">
        <f>IF(N95="zákl. přenesená",J95,0)</f>
        <v>0</v>
      </c>
      <c r="BH95" s="189">
        <f>IF(N95="sníž. přenesená",J95,0)</f>
        <v>0</v>
      </c>
      <c r="BI95" s="189">
        <f>IF(N95="nulová",J95,0)</f>
        <v>0</v>
      </c>
      <c r="BJ95" s="19" t="s">
        <v>76</v>
      </c>
      <c r="BK95" s="189">
        <f>ROUND(I95*H95,2)</f>
        <v>0</v>
      </c>
      <c r="BL95" s="19" t="s">
        <v>124</v>
      </c>
      <c r="BM95" s="188" t="s">
        <v>598</v>
      </c>
    </row>
    <row r="96" spans="1:65" s="2" customFormat="1" ht="19.5">
      <c r="A96" s="36"/>
      <c r="B96" s="37"/>
      <c r="C96" s="38"/>
      <c r="D96" s="190" t="s">
        <v>126</v>
      </c>
      <c r="E96" s="38"/>
      <c r="F96" s="191" t="s">
        <v>172</v>
      </c>
      <c r="G96" s="38"/>
      <c r="H96" s="38"/>
      <c r="I96" s="192"/>
      <c r="J96" s="38"/>
      <c r="K96" s="38"/>
      <c r="L96" s="41"/>
      <c r="M96" s="193"/>
      <c r="N96" s="19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126</v>
      </c>
      <c r="AU96" s="19" t="s">
        <v>80</v>
      </c>
    </row>
    <row r="97" spans="1:65" s="2" customFormat="1" ht="11.25">
      <c r="A97" s="36"/>
      <c r="B97" s="37"/>
      <c r="C97" s="38"/>
      <c r="D97" s="195" t="s">
        <v>128</v>
      </c>
      <c r="E97" s="38"/>
      <c r="F97" s="196" t="s">
        <v>173</v>
      </c>
      <c r="G97" s="38"/>
      <c r="H97" s="38"/>
      <c r="I97" s="192"/>
      <c r="J97" s="38"/>
      <c r="K97" s="38"/>
      <c r="L97" s="41"/>
      <c r="M97" s="193"/>
      <c r="N97" s="19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128</v>
      </c>
      <c r="AU97" s="19" t="s">
        <v>80</v>
      </c>
    </row>
    <row r="98" spans="1:65" s="2" customFormat="1" ht="39">
      <c r="A98" s="36"/>
      <c r="B98" s="37"/>
      <c r="C98" s="38"/>
      <c r="D98" s="190" t="s">
        <v>130</v>
      </c>
      <c r="E98" s="38"/>
      <c r="F98" s="197" t="s">
        <v>162</v>
      </c>
      <c r="G98" s="38"/>
      <c r="H98" s="38"/>
      <c r="I98" s="192"/>
      <c r="J98" s="38"/>
      <c r="K98" s="38"/>
      <c r="L98" s="41"/>
      <c r="M98" s="193"/>
      <c r="N98" s="19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130</v>
      </c>
      <c r="AU98" s="19" t="s">
        <v>80</v>
      </c>
    </row>
    <row r="99" spans="1:65" s="14" customFormat="1" ht="11.25">
      <c r="B99" s="208"/>
      <c r="C99" s="209"/>
      <c r="D99" s="190" t="s">
        <v>132</v>
      </c>
      <c r="E99" s="210" t="s">
        <v>19</v>
      </c>
      <c r="F99" s="211" t="s">
        <v>599</v>
      </c>
      <c r="G99" s="209"/>
      <c r="H99" s="212">
        <v>3143</v>
      </c>
      <c r="I99" s="213"/>
      <c r="J99" s="209"/>
      <c r="K99" s="209"/>
      <c r="L99" s="214"/>
      <c r="M99" s="215"/>
      <c r="N99" s="216"/>
      <c r="O99" s="216"/>
      <c r="P99" s="216"/>
      <c r="Q99" s="216"/>
      <c r="R99" s="216"/>
      <c r="S99" s="216"/>
      <c r="T99" s="217"/>
      <c r="AT99" s="218" t="s">
        <v>132</v>
      </c>
      <c r="AU99" s="218" t="s">
        <v>80</v>
      </c>
      <c r="AV99" s="14" t="s">
        <v>80</v>
      </c>
      <c r="AW99" s="14" t="s">
        <v>32</v>
      </c>
      <c r="AX99" s="14" t="s">
        <v>76</v>
      </c>
      <c r="AY99" s="218" t="s">
        <v>118</v>
      </c>
    </row>
    <row r="100" spans="1:65" s="2" customFormat="1" ht="16.5" customHeight="1">
      <c r="A100" s="36"/>
      <c r="B100" s="37"/>
      <c r="C100" s="176" t="s">
        <v>83</v>
      </c>
      <c r="D100" s="176" t="s">
        <v>120</v>
      </c>
      <c r="E100" s="177" t="s">
        <v>176</v>
      </c>
      <c r="F100" s="178" t="s">
        <v>177</v>
      </c>
      <c r="G100" s="179" t="s">
        <v>123</v>
      </c>
      <c r="H100" s="180">
        <v>6755</v>
      </c>
      <c r="I100" s="181"/>
      <c r="J100" s="182">
        <f>ROUND(I100*H100,2)</f>
        <v>0</v>
      </c>
      <c r="K100" s="183"/>
      <c r="L100" s="41"/>
      <c r="M100" s="184" t="s">
        <v>19</v>
      </c>
      <c r="N100" s="185" t="s">
        <v>42</v>
      </c>
      <c r="O100" s="66"/>
      <c r="P100" s="186">
        <f>O100*H100</f>
        <v>0</v>
      </c>
      <c r="Q100" s="186">
        <v>0</v>
      </c>
      <c r="R100" s="186">
        <f>Q100*H100</f>
        <v>0</v>
      </c>
      <c r="S100" s="186">
        <v>2.3E-2</v>
      </c>
      <c r="T100" s="187">
        <f>S100*H100</f>
        <v>155.36500000000001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8" t="s">
        <v>124</v>
      </c>
      <c r="AT100" s="188" t="s">
        <v>120</v>
      </c>
      <c r="AU100" s="188" t="s">
        <v>80</v>
      </c>
      <c r="AY100" s="19" t="s">
        <v>118</v>
      </c>
      <c r="BE100" s="189">
        <f>IF(N100="základní",J100,0)</f>
        <v>0</v>
      </c>
      <c r="BF100" s="189">
        <f>IF(N100="snížená",J100,0)</f>
        <v>0</v>
      </c>
      <c r="BG100" s="189">
        <f>IF(N100="zákl. přenesená",J100,0)</f>
        <v>0</v>
      </c>
      <c r="BH100" s="189">
        <f>IF(N100="sníž. přenesená",J100,0)</f>
        <v>0</v>
      </c>
      <c r="BI100" s="189">
        <f>IF(N100="nulová",J100,0)</f>
        <v>0</v>
      </c>
      <c r="BJ100" s="19" t="s">
        <v>76</v>
      </c>
      <c r="BK100" s="189">
        <f>ROUND(I100*H100,2)</f>
        <v>0</v>
      </c>
      <c r="BL100" s="19" t="s">
        <v>124</v>
      </c>
      <c r="BM100" s="188" t="s">
        <v>600</v>
      </c>
    </row>
    <row r="101" spans="1:65" s="2" customFormat="1" ht="11.25">
      <c r="A101" s="36"/>
      <c r="B101" s="37"/>
      <c r="C101" s="38"/>
      <c r="D101" s="190" t="s">
        <v>126</v>
      </c>
      <c r="E101" s="38"/>
      <c r="F101" s="191" t="s">
        <v>179</v>
      </c>
      <c r="G101" s="38"/>
      <c r="H101" s="38"/>
      <c r="I101" s="192"/>
      <c r="J101" s="38"/>
      <c r="K101" s="38"/>
      <c r="L101" s="41"/>
      <c r="M101" s="193"/>
      <c r="N101" s="19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126</v>
      </c>
      <c r="AU101" s="19" t="s">
        <v>80</v>
      </c>
    </row>
    <row r="102" spans="1:65" s="2" customFormat="1" ht="11.25">
      <c r="A102" s="36"/>
      <c r="B102" s="37"/>
      <c r="C102" s="38"/>
      <c r="D102" s="195" t="s">
        <v>128</v>
      </c>
      <c r="E102" s="38"/>
      <c r="F102" s="196" t="s">
        <v>180</v>
      </c>
      <c r="G102" s="38"/>
      <c r="H102" s="38"/>
      <c r="I102" s="192"/>
      <c r="J102" s="38"/>
      <c r="K102" s="38"/>
      <c r="L102" s="41"/>
      <c r="M102" s="193"/>
      <c r="N102" s="19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128</v>
      </c>
      <c r="AU102" s="19" t="s">
        <v>80</v>
      </c>
    </row>
    <row r="103" spans="1:65" s="13" customFormat="1" ht="11.25">
      <c r="B103" s="198"/>
      <c r="C103" s="199"/>
      <c r="D103" s="190" t="s">
        <v>132</v>
      </c>
      <c r="E103" s="200" t="s">
        <v>19</v>
      </c>
      <c r="F103" s="201" t="s">
        <v>601</v>
      </c>
      <c r="G103" s="199"/>
      <c r="H103" s="200" t="s">
        <v>19</v>
      </c>
      <c r="I103" s="202"/>
      <c r="J103" s="199"/>
      <c r="K103" s="199"/>
      <c r="L103" s="203"/>
      <c r="M103" s="204"/>
      <c r="N103" s="205"/>
      <c r="O103" s="205"/>
      <c r="P103" s="205"/>
      <c r="Q103" s="205"/>
      <c r="R103" s="205"/>
      <c r="S103" s="205"/>
      <c r="T103" s="206"/>
      <c r="AT103" s="207" t="s">
        <v>132</v>
      </c>
      <c r="AU103" s="207" t="s">
        <v>80</v>
      </c>
      <c r="AV103" s="13" t="s">
        <v>76</v>
      </c>
      <c r="AW103" s="13" t="s">
        <v>32</v>
      </c>
      <c r="AX103" s="13" t="s">
        <v>71</v>
      </c>
      <c r="AY103" s="207" t="s">
        <v>118</v>
      </c>
    </row>
    <row r="104" spans="1:65" s="14" customFormat="1" ht="11.25">
      <c r="B104" s="208"/>
      <c r="C104" s="209"/>
      <c r="D104" s="190" t="s">
        <v>132</v>
      </c>
      <c r="E104" s="210" t="s">
        <v>19</v>
      </c>
      <c r="F104" s="211" t="s">
        <v>602</v>
      </c>
      <c r="G104" s="209"/>
      <c r="H104" s="212">
        <v>4128</v>
      </c>
      <c r="I104" s="213"/>
      <c r="J104" s="209"/>
      <c r="K104" s="209"/>
      <c r="L104" s="214"/>
      <c r="M104" s="215"/>
      <c r="N104" s="216"/>
      <c r="O104" s="216"/>
      <c r="P104" s="216"/>
      <c r="Q104" s="216"/>
      <c r="R104" s="216"/>
      <c r="S104" s="216"/>
      <c r="T104" s="217"/>
      <c r="AT104" s="218" t="s">
        <v>132</v>
      </c>
      <c r="AU104" s="218" t="s">
        <v>80</v>
      </c>
      <c r="AV104" s="14" t="s">
        <v>80</v>
      </c>
      <c r="AW104" s="14" t="s">
        <v>32</v>
      </c>
      <c r="AX104" s="14" t="s">
        <v>71</v>
      </c>
      <c r="AY104" s="218" t="s">
        <v>118</v>
      </c>
    </row>
    <row r="105" spans="1:65" s="13" customFormat="1" ht="11.25">
      <c r="B105" s="198"/>
      <c r="C105" s="199"/>
      <c r="D105" s="190" t="s">
        <v>132</v>
      </c>
      <c r="E105" s="200" t="s">
        <v>19</v>
      </c>
      <c r="F105" s="201" t="s">
        <v>603</v>
      </c>
      <c r="G105" s="199"/>
      <c r="H105" s="200" t="s">
        <v>19</v>
      </c>
      <c r="I105" s="202"/>
      <c r="J105" s="199"/>
      <c r="K105" s="199"/>
      <c r="L105" s="203"/>
      <c r="M105" s="204"/>
      <c r="N105" s="205"/>
      <c r="O105" s="205"/>
      <c r="P105" s="205"/>
      <c r="Q105" s="205"/>
      <c r="R105" s="205"/>
      <c r="S105" s="205"/>
      <c r="T105" s="206"/>
      <c r="AT105" s="207" t="s">
        <v>132</v>
      </c>
      <c r="AU105" s="207" t="s">
        <v>80</v>
      </c>
      <c r="AV105" s="13" t="s">
        <v>76</v>
      </c>
      <c r="AW105" s="13" t="s">
        <v>32</v>
      </c>
      <c r="AX105" s="13" t="s">
        <v>71</v>
      </c>
      <c r="AY105" s="207" t="s">
        <v>118</v>
      </c>
    </row>
    <row r="106" spans="1:65" s="14" customFormat="1" ht="11.25">
      <c r="B106" s="208"/>
      <c r="C106" s="209"/>
      <c r="D106" s="190" t="s">
        <v>132</v>
      </c>
      <c r="E106" s="210" t="s">
        <v>19</v>
      </c>
      <c r="F106" s="211" t="s">
        <v>604</v>
      </c>
      <c r="G106" s="209"/>
      <c r="H106" s="212">
        <v>2627</v>
      </c>
      <c r="I106" s="213"/>
      <c r="J106" s="209"/>
      <c r="K106" s="209"/>
      <c r="L106" s="214"/>
      <c r="M106" s="215"/>
      <c r="N106" s="216"/>
      <c r="O106" s="216"/>
      <c r="P106" s="216"/>
      <c r="Q106" s="216"/>
      <c r="R106" s="216"/>
      <c r="S106" s="216"/>
      <c r="T106" s="217"/>
      <c r="AT106" s="218" t="s">
        <v>132</v>
      </c>
      <c r="AU106" s="218" t="s">
        <v>80</v>
      </c>
      <c r="AV106" s="14" t="s">
        <v>80</v>
      </c>
      <c r="AW106" s="14" t="s">
        <v>32</v>
      </c>
      <c r="AX106" s="14" t="s">
        <v>71</v>
      </c>
      <c r="AY106" s="218" t="s">
        <v>118</v>
      </c>
    </row>
    <row r="107" spans="1:65" s="15" customFormat="1" ht="11.25">
      <c r="B107" s="219"/>
      <c r="C107" s="220"/>
      <c r="D107" s="190" t="s">
        <v>132</v>
      </c>
      <c r="E107" s="221" t="s">
        <v>19</v>
      </c>
      <c r="F107" s="222" t="s">
        <v>167</v>
      </c>
      <c r="G107" s="220"/>
      <c r="H107" s="223">
        <v>6755</v>
      </c>
      <c r="I107" s="224"/>
      <c r="J107" s="220"/>
      <c r="K107" s="220"/>
      <c r="L107" s="225"/>
      <c r="M107" s="226"/>
      <c r="N107" s="227"/>
      <c r="O107" s="227"/>
      <c r="P107" s="227"/>
      <c r="Q107" s="227"/>
      <c r="R107" s="227"/>
      <c r="S107" s="227"/>
      <c r="T107" s="228"/>
      <c r="AT107" s="229" t="s">
        <v>132</v>
      </c>
      <c r="AU107" s="229" t="s">
        <v>80</v>
      </c>
      <c r="AV107" s="15" t="s">
        <v>124</v>
      </c>
      <c r="AW107" s="15" t="s">
        <v>32</v>
      </c>
      <c r="AX107" s="15" t="s">
        <v>76</v>
      </c>
      <c r="AY107" s="229" t="s">
        <v>118</v>
      </c>
    </row>
    <row r="108" spans="1:65" s="2" customFormat="1" ht="16.5" customHeight="1">
      <c r="A108" s="36"/>
      <c r="B108" s="37"/>
      <c r="C108" s="176" t="s">
        <v>124</v>
      </c>
      <c r="D108" s="176" t="s">
        <v>120</v>
      </c>
      <c r="E108" s="177" t="s">
        <v>200</v>
      </c>
      <c r="F108" s="178" t="s">
        <v>201</v>
      </c>
      <c r="G108" s="179" t="s">
        <v>123</v>
      </c>
      <c r="H108" s="180">
        <v>369</v>
      </c>
      <c r="I108" s="181"/>
      <c r="J108" s="182">
        <f>ROUND(I108*H108,2)</f>
        <v>0</v>
      </c>
      <c r="K108" s="183"/>
      <c r="L108" s="41"/>
      <c r="M108" s="184" t="s">
        <v>19</v>
      </c>
      <c r="N108" s="185" t="s">
        <v>42</v>
      </c>
      <c r="O108" s="66"/>
      <c r="P108" s="186">
        <f>O108*H108</f>
        <v>0</v>
      </c>
      <c r="Q108" s="186">
        <v>0</v>
      </c>
      <c r="R108" s="186">
        <f>Q108*H108</f>
        <v>0</v>
      </c>
      <c r="S108" s="186">
        <v>0</v>
      </c>
      <c r="T108" s="18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8" t="s">
        <v>124</v>
      </c>
      <c r="AT108" s="188" t="s">
        <v>120</v>
      </c>
      <c r="AU108" s="188" t="s">
        <v>80</v>
      </c>
      <c r="AY108" s="19" t="s">
        <v>118</v>
      </c>
      <c r="BE108" s="189">
        <f>IF(N108="základní",J108,0)</f>
        <v>0</v>
      </c>
      <c r="BF108" s="189">
        <f>IF(N108="snížená",J108,0)</f>
        <v>0</v>
      </c>
      <c r="BG108" s="189">
        <f>IF(N108="zákl. přenesená",J108,0)</f>
        <v>0</v>
      </c>
      <c r="BH108" s="189">
        <f>IF(N108="sníž. přenesená",J108,0)</f>
        <v>0</v>
      </c>
      <c r="BI108" s="189">
        <f>IF(N108="nulová",J108,0)</f>
        <v>0</v>
      </c>
      <c r="BJ108" s="19" t="s">
        <v>76</v>
      </c>
      <c r="BK108" s="189">
        <f>ROUND(I108*H108,2)</f>
        <v>0</v>
      </c>
      <c r="BL108" s="19" t="s">
        <v>124</v>
      </c>
      <c r="BM108" s="188" t="s">
        <v>605</v>
      </c>
    </row>
    <row r="109" spans="1:65" s="2" customFormat="1" ht="11.25">
      <c r="A109" s="36"/>
      <c r="B109" s="37"/>
      <c r="C109" s="38"/>
      <c r="D109" s="190" t="s">
        <v>126</v>
      </c>
      <c r="E109" s="38"/>
      <c r="F109" s="191" t="s">
        <v>203</v>
      </c>
      <c r="G109" s="38"/>
      <c r="H109" s="38"/>
      <c r="I109" s="192"/>
      <c r="J109" s="38"/>
      <c r="K109" s="38"/>
      <c r="L109" s="41"/>
      <c r="M109" s="193"/>
      <c r="N109" s="19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126</v>
      </c>
      <c r="AU109" s="19" t="s">
        <v>80</v>
      </c>
    </row>
    <row r="110" spans="1:65" s="2" customFormat="1" ht="11.25">
      <c r="A110" s="36"/>
      <c r="B110" s="37"/>
      <c r="C110" s="38"/>
      <c r="D110" s="195" t="s">
        <v>128</v>
      </c>
      <c r="E110" s="38"/>
      <c r="F110" s="196" t="s">
        <v>204</v>
      </c>
      <c r="G110" s="38"/>
      <c r="H110" s="38"/>
      <c r="I110" s="192"/>
      <c r="J110" s="38"/>
      <c r="K110" s="38"/>
      <c r="L110" s="41"/>
      <c r="M110" s="193"/>
      <c r="N110" s="194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128</v>
      </c>
      <c r="AU110" s="19" t="s">
        <v>80</v>
      </c>
    </row>
    <row r="111" spans="1:65" s="2" customFormat="1" ht="19.5">
      <c r="A111" s="36"/>
      <c r="B111" s="37"/>
      <c r="C111" s="38"/>
      <c r="D111" s="190" t="s">
        <v>130</v>
      </c>
      <c r="E111" s="38"/>
      <c r="F111" s="197" t="s">
        <v>606</v>
      </c>
      <c r="G111" s="38"/>
      <c r="H111" s="38"/>
      <c r="I111" s="192"/>
      <c r="J111" s="38"/>
      <c r="K111" s="38"/>
      <c r="L111" s="41"/>
      <c r="M111" s="193"/>
      <c r="N111" s="19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130</v>
      </c>
      <c r="AU111" s="19" t="s">
        <v>80</v>
      </c>
    </row>
    <row r="112" spans="1:65" s="14" customFormat="1" ht="11.25">
      <c r="B112" s="208"/>
      <c r="C112" s="209"/>
      <c r="D112" s="190" t="s">
        <v>132</v>
      </c>
      <c r="E112" s="210" t="s">
        <v>19</v>
      </c>
      <c r="F112" s="211" t="s">
        <v>607</v>
      </c>
      <c r="G112" s="209"/>
      <c r="H112" s="212">
        <v>369</v>
      </c>
      <c r="I112" s="213"/>
      <c r="J112" s="209"/>
      <c r="K112" s="209"/>
      <c r="L112" s="214"/>
      <c r="M112" s="215"/>
      <c r="N112" s="216"/>
      <c r="O112" s="216"/>
      <c r="P112" s="216"/>
      <c r="Q112" s="216"/>
      <c r="R112" s="216"/>
      <c r="S112" s="216"/>
      <c r="T112" s="217"/>
      <c r="AT112" s="218" t="s">
        <v>132</v>
      </c>
      <c r="AU112" s="218" t="s">
        <v>80</v>
      </c>
      <c r="AV112" s="14" t="s">
        <v>80</v>
      </c>
      <c r="AW112" s="14" t="s">
        <v>32</v>
      </c>
      <c r="AX112" s="14" t="s">
        <v>76</v>
      </c>
      <c r="AY112" s="218" t="s">
        <v>118</v>
      </c>
    </row>
    <row r="113" spans="1:65" s="2" customFormat="1" ht="16.5" customHeight="1">
      <c r="A113" s="36"/>
      <c r="B113" s="37"/>
      <c r="C113" s="230" t="s">
        <v>134</v>
      </c>
      <c r="D113" s="230" t="s">
        <v>207</v>
      </c>
      <c r="E113" s="231" t="s">
        <v>208</v>
      </c>
      <c r="F113" s="232" t="s">
        <v>209</v>
      </c>
      <c r="G113" s="233" t="s">
        <v>210</v>
      </c>
      <c r="H113" s="234">
        <v>91.328000000000003</v>
      </c>
      <c r="I113" s="235"/>
      <c r="J113" s="236">
        <f>ROUND(I113*H113,2)</f>
        <v>0</v>
      </c>
      <c r="K113" s="237"/>
      <c r="L113" s="238"/>
      <c r="M113" s="239" t="s">
        <v>19</v>
      </c>
      <c r="N113" s="240" t="s">
        <v>42</v>
      </c>
      <c r="O113" s="66"/>
      <c r="P113" s="186">
        <f>O113*H113</f>
        <v>0</v>
      </c>
      <c r="Q113" s="186">
        <v>1</v>
      </c>
      <c r="R113" s="186">
        <f>Q113*H113</f>
        <v>91.328000000000003</v>
      </c>
      <c r="S113" s="186">
        <v>0</v>
      </c>
      <c r="T113" s="18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8" t="s">
        <v>181</v>
      </c>
      <c r="AT113" s="188" t="s">
        <v>207</v>
      </c>
      <c r="AU113" s="188" t="s">
        <v>80</v>
      </c>
      <c r="AY113" s="19" t="s">
        <v>118</v>
      </c>
      <c r="BE113" s="189">
        <f>IF(N113="základní",J113,0)</f>
        <v>0</v>
      </c>
      <c r="BF113" s="189">
        <f>IF(N113="snížená",J113,0)</f>
        <v>0</v>
      </c>
      <c r="BG113" s="189">
        <f>IF(N113="zákl. přenesená",J113,0)</f>
        <v>0</v>
      </c>
      <c r="BH113" s="189">
        <f>IF(N113="sníž. přenesená",J113,0)</f>
        <v>0</v>
      </c>
      <c r="BI113" s="189">
        <f>IF(N113="nulová",J113,0)</f>
        <v>0</v>
      </c>
      <c r="BJ113" s="19" t="s">
        <v>76</v>
      </c>
      <c r="BK113" s="189">
        <f>ROUND(I113*H113,2)</f>
        <v>0</v>
      </c>
      <c r="BL113" s="19" t="s">
        <v>124</v>
      </c>
      <c r="BM113" s="188" t="s">
        <v>608</v>
      </c>
    </row>
    <row r="114" spans="1:65" s="2" customFormat="1" ht="11.25">
      <c r="A114" s="36"/>
      <c r="B114" s="37"/>
      <c r="C114" s="38"/>
      <c r="D114" s="190" t="s">
        <v>126</v>
      </c>
      <c r="E114" s="38"/>
      <c r="F114" s="191" t="s">
        <v>209</v>
      </c>
      <c r="G114" s="38"/>
      <c r="H114" s="38"/>
      <c r="I114" s="192"/>
      <c r="J114" s="38"/>
      <c r="K114" s="38"/>
      <c r="L114" s="41"/>
      <c r="M114" s="193"/>
      <c r="N114" s="19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126</v>
      </c>
      <c r="AU114" s="19" t="s">
        <v>80</v>
      </c>
    </row>
    <row r="115" spans="1:65" s="14" customFormat="1" ht="11.25">
      <c r="B115" s="208"/>
      <c r="C115" s="209"/>
      <c r="D115" s="190" t="s">
        <v>132</v>
      </c>
      <c r="E115" s="210" t="s">
        <v>19</v>
      </c>
      <c r="F115" s="211" t="s">
        <v>609</v>
      </c>
      <c r="G115" s="209"/>
      <c r="H115" s="212">
        <v>91.328000000000003</v>
      </c>
      <c r="I115" s="213"/>
      <c r="J115" s="209"/>
      <c r="K115" s="209"/>
      <c r="L115" s="214"/>
      <c r="M115" s="215"/>
      <c r="N115" s="216"/>
      <c r="O115" s="216"/>
      <c r="P115" s="216"/>
      <c r="Q115" s="216"/>
      <c r="R115" s="216"/>
      <c r="S115" s="216"/>
      <c r="T115" s="217"/>
      <c r="AT115" s="218" t="s">
        <v>132</v>
      </c>
      <c r="AU115" s="218" t="s">
        <v>80</v>
      </c>
      <c r="AV115" s="14" t="s">
        <v>80</v>
      </c>
      <c r="AW115" s="14" t="s">
        <v>32</v>
      </c>
      <c r="AX115" s="14" t="s">
        <v>76</v>
      </c>
      <c r="AY115" s="218" t="s">
        <v>118</v>
      </c>
    </row>
    <row r="116" spans="1:65" s="2" customFormat="1" ht="16.5" customHeight="1">
      <c r="A116" s="36"/>
      <c r="B116" s="37"/>
      <c r="C116" s="176" t="s">
        <v>168</v>
      </c>
      <c r="D116" s="176" t="s">
        <v>120</v>
      </c>
      <c r="E116" s="177" t="s">
        <v>213</v>
      </c>
      <c r="F116" s="178" t="s">
        <v>214</v>
      </c>
      <c r="G116" s="179" t="s">
        <v>123</v>
      </c>
      <c r="H116" s="180">
        <v>369</v>
      </c>
      <c r="I116" s="181"/>
      <c r="J116" s="182">
        <f>ROUND(I116*H116,2)</f>
        <v>0</v>
      </c>
      <c r="K116" s="183"/>
      <c r="L116" s="41"/>
      <c r="M116" s="184" t="s">
        <v>19</v>
      </c>
      <c r="N116" s="185" t="s">
        <v>42</v>
      </c>
      <c r="O116" s="66"/>
      <c r="P116" s="186">
        <f>O116*H116</f>
        <v>0</v>
      </c>
      <c r="Q116" s="186">
        <v>0</v>
      </c>
      <c r="R116" s="186">
        <f>Q116*H116</f>
        <v>0</v>
      </c>
      <c r="S116" s="186">
        <v>0</v>
      </c>
      <c r="T116" s="18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8" t="s">
        <v>124</v>
      </c>
      <c r="AT116" s="188" t="s">
        <v>120</v>
      </c>
      <c r="AU116" s="188" t="s">
        <v>80</v>
      </c>
      <c r="AY116" s="19" t="s">
        <v>118</v>
      </c>
      <c r="BE116" s="189">
        <f>IF(N116="základní",J116,0)</f>
        <v>0</v>
      </c>
      <c r="BF116" s="189">
        <f>IF(N116="snížená",J116,0)</f>
        <v>0</v>
      </c>
      <c r="BG116" s="189">
        <f>IF(N116="zákl. přenesená",J116,0)</f>
        <v>0</v>
      </c>
      <c r="BH116" s="189">
        <f>IF(N116="sníž. přenesená",J116,0)</f>
        <v>0</v>
      </c>
      <c r="BI116" s="189">
        <f>IF(N116="nulová",J116,0)</f>
        <v>0</v>
      </c>
      <c r="BJ116" s="19" t="s">
        <v>76</v>
      </c>
      <c r="BK116" s="189">
        <f>ROUND(I116*H116,2)</f>
        <v>0</v>
      </c>
      <c r="BL116" s="19" t="s">
        <v>124</v>
      </c>
      <c r="BM116" s="188" t="s">
        <v>610</v>
      </c>
    </row>
    <row r="117" spans="1:65" s="2" customFormat="1" ht="11.25">
      <c r="A117" s="36"/>
      <c r="B117" s="37"/>
      <c r="C117" s="38"/>
      <c r="D117" s="190" t="s">
        <v>126</v>
      </c>
      <c r="E117" s="38"/>
      <c r="F117" s="191" t="s">
        <v>216</v>
      </c>
      <c r="G117" s="38"/>
      <c r="H117" s="38"/>
      <c r="I117" s="192"/>
      <c r="J117" s="38"/>
      <c r="K117" s="38"/>
      <c r="L117" s="41"/>
      <c r="M117" s="193"/>
      <c r="N117" s="194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126</v>
      </c>
      <c r="AU117" s="19" t="s">
        <v>80</v>
      </c>
    </row>
    <row r="118" spans="1:65" s="2" customFormat="1" ht="11.25">
      <c r="A118" s="36"/>
      <c r="B118" s="37"/>
      <c r="C118" s="38"/>
      <c r="D118" s="195" t="s">
        <v>128</v>
      </c>
      <c r="E118" s="38"/>
      <c r="F118" s="196" t="s">
        <v>217</v>
      </c>
      <c r="G118" s="38"/>
      <c r="H118" s="38"/>
      <c r="I118" s="192"/>
      <c r="J118" s="38"/>
      <c r="K118" s="38"/>
      <c r="L118" s="41"/>
      <c r="M118" s="193"/>
      <c r="N118" s="19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128</v>
      </c>
      <c r="AU118" s="19" t="s">
        <v>80</v>
      </c>
    </row>
    <row r="119" spans="1:65" s="2" customFormat="1" ht="16.5" customHeight="1">
      <c r="A119" s="36"/>
      <c r="B119" s="37"/>
      <c r="C119" s="230" t="s">
        <v>175</v>
      </c>
      <c r="D119" s="230" t="s">
        <v>207</v>
      </c>
      <c r="E119" s="231" t="s">
        <v>219</v>
      </c>
      <c r="F119" s="232" t="s">
        <v>220</v>
      </c>
      <c r="G119" s="233" t="s">
        <v>221</v>
      </c>
      <c r="H119" s="234">
        <v>7.38</v>
      </c>
      <c r="I119" s="235"/>
      <c r="J119" s="236">
        <f>ROUND(I119*H119,2)</f>
        <v>0</v>
      </c>
      <c r="K119" s="237"/>
      <c r="L119" s="238"/>
      <c r="M119" s="239" t="s">
        <v>19</v>
      </c>
      <c r="N119" s="240" t="s">
        <v>42</v>
      </c>
      <c r="O119" s="66"/>
      <c r="P119" s="186">
        <f>O119*H119</f>
        <v>0</v>
      </c>
      <c r="Q119" s="186">
        <v>1E-3</v>
      </c>
      <c r="R119" s="186">
        <f>Q119*H119</f>
        <v>7.3800000000000003E-3</v>
      </c>
      <c r="S119" s="186">
        <v>0</v>
      </c>
      <c r="T119" s="187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8" t="s">
        <v>181</v>
      </c>
      <c r="AT119" s="188" t="s">
        <v>207</v>
      </c>
      <c r="AU119" s="188" t="s">
        <v>80</v>
      </c>
      <c r="AY119" s="19" t="s">
        <v>118</v>
      </c>
      <c r="BE119" s="189">
        <f>IF(N119="základní",J119,0)</f>
        <v>0</v>
      </c>
      <c r="BF119" s="189">
        <f>IF(N119="snížená",J119,0)</f>
        <v>0</v>
      </c>
      <c r="BG119" s="189">
        <f>IF(N119="zákl. přenesená",J119,0)</f>
        <v>0</v>
      </c>
      <c r="BH119" s="189">
        <f>IF(N119="sníž. přenesená",J119,0)</f>
        <v>0</v>
      </c>
      <c r="BI119" s="189">
        <f>IF(N119="nulová",J119,0)</f>
        <v>0</v>
      </c>
      <c r="BJ119" s="19" t="s">
        <v>76</v>
      </c>
      <c r="BK119" s="189">
        <f>ROUND(I119*H119,2)</f>
        <v>0</v>
      </c>
      <c r="BL119" s="19" t="s">
        <v>124</v>
      </c>
      <c r="BM119" s="188" t="s">
        <v>611</v>
      </c>
    </row>
    <row r="120" spans="1:65" s="2" customFormat="1" ht="11.25">
      <c r="A120" s="36"/>
      <c r="B120" s="37"/>
      <c r="C120" s="38"/>
      <c r="D120" s="190" t="s">
        <v>126</v>
      </c>
      <c r="E120" s="38"/>
      <c r="F120" s="191" t="s">
        <v>220</v>
      </c>
      <c r="G120" s="38"/>
      <c r="H120" s="38"/>
      <c r="I120" s="192"/>
      <c r="J120" s="38"/>
      <c r="K120" s="38"/>
      <c r="L120" s="41"/>
      <c r="M120" s="193"/>
      <c r="N120" s="19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126</v>
      </c>
      <c r="AU120" s="19" t="s">
        <v>80</v>
      </c>
    </row>
    <row r="121" spans="1:65" s="14" customFormat="1" ht="11.25">
      <c r="B121" s="208"/>
      <c r="C121" s="209"/>
      <c r="D121" s="190" t="s">
        <v>132</v>
      </c>
      <c r="E121" s="210" t="s">
        <v>19</v>
      </c>
      <c r="F121" s="211" t="s">
        <v>612</v>
      </c>
      <c r="G121" s="209"/>
      <c r="H121" s="212">
        <v>7.38</v>
      </c>
      <c r="I121" s="213"/>
      <c r="J121" s="209"/>
      <c r="K121" s="209"/>
      <c r="L121" s="214"/>
      <c r="M121" s="215"/>
      <c r="N121" s="216"/>
      <c r="O121" s="216"/>
      <c r="P121" s="216"/>
      <c r="Q121" s="216"/>
      <c r="R121" s="216"/>
      <c r="S121" s="216"/>
      <c r="T121" s="217"/>
      <c r="AT121" s="218" t="s">
        <v>132</v>
      </c>
      <c r="AU121" s="218" t="s">
        <v>80</v>
      </c>
      <c r="AV121" s="14" t="s">
        <v>80</v>
      </c>
      <c r="AW121" s="14" t="s">
        <v>32</v>
      </c>
      <c r="AX121" s="14" t="s">
        <v>76</v>
      </c>
      <c r="AY121" s="218" t="s">
        <v>118</v>
      </c>
    </row>
    <row r="122" spans="1:65" s="12" customFormat="1" ht="22.9" customHeight="1">
      <c r="B122" s="160"/>
      <c r="C122" s="161"/>
      <c r="D122" s="162" t="s">
        <v>70</v>
      </c>
      <c r="E122" s="174" t="s">
        <v>134</v>
      </c>
      <c r="F122" s="174" t="s">
        <v>232</v>
      </c>
      <c r="G122" s="161"/>
      <c r="H122" s="161"/>
      <c r="I122" s="164"/>
      <c r="J122" s="175">
        <f>BK122</f>
        <v>0</v>
      </c>
      <c r="K122" s="161"/>
      <c r="L122" s="166"/>
      <c r="M122" s="167"/>
      <c r="N122" s="168"/>
      <c r="O122" s="168"/>
      <c r="P122" s="169">
        <f>SUM(P123:P146)</f>
        <v>0</v>
      </c>
      <c r="Q122" s="168"/>
      <c r="R122" s="169">
        <f>SUM(R123:R146)</f>
        <v>97.11099999999999</v>
      </c>
      <c r="S122" s="168"/>
      <c r="T122" s="170">
        <f>SUM(T123:T146)</f>
        <v>0</v>
      </c>
      <c r="AR122" s="171" t="s">
        <v>76</v>
      </c>
      <c r="AT122" s="172" t="s">
        <v>70</v>
      </c>
      <c r="AU122" s="172" t="s">
        <v>76</v>
      </c>
      <c r="AY122" s="171" t="s">
        <v>118</v>
      </c>
      <c r="BK122" s="173">
        <f>SUM(BK123:BK146)</f>
        <v>0</v>
      </c>
    </row>
    <row r="123" spans="1:65" s="2" customFormat="1" ht="16.5" customHeight="1">
      <c r="A123" s="36"/>
      <c r="B123" s="37"/>
      <c r="C123" s="176" t="s">
        <v>181</v>
      </c>
      <c r="D123" s="176" t="s">
        <v>120</v>
      </c>
      <c r="E123" s="177" t="s">
        <v>241</v>
      </c>
      <c r="F123" s="178" t="s">
        <v>242</v>
      </c>
      <c r="G123" s="179" t="s">
        <v>123</v>
      </c>
      <c r="H123" s="180">
        <v>449</v>
      </c>
      <c r="I123" s="181"/>
      <c r="J123" s="182">
        <f>ROUND(I123*H123,2)</f>
        <v>0</v>
      </c>
      <c r="K123" s="183"/>
      <c r="L123" s="41"/>
      <c r="M123" s="184" t="s">
        <v>19</v>
      </c>
      <c r="N123" s="185" t="s">
        <v>42</v>
      </c>
      <c r="O123" s="66"/>
      <c r="P123" s="186">
        <f>O123*H123</f>
        <v>0</v>
      </c>
      <c r="Q123" s="186">
        <v>0.216</v>
      </c>
      <c r="R123" s="186">
        <f>Q123*H123</f>
        <v>96.983999999999995</v>
      </c>
      <c r="S123" s="186">
        <v>0</v>
      </c>
      <c r="T123" s="18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8" t="s">
        <v>124</v>
      </c>
      <c r="AT123" s="188" t="s">
        <v>120</v>
      </c>
      <c r="AU123" s="188" t="s">
        <v>80</v>
      </c>
      <c r="AY123" s="19" t="s">
        <v>118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9" t="s">
        <v>76</v>
      </c>
      <c r="BK123" s="189">
        <f>ROUND(I123*H123,2)</f>
        <v>0</v>
      </c>
      <c r="BL123" s="19" t="s">
        <v>124</v>
      </c>
      <c r="BM123" s="188" t="s">
        <v>613</v>
      </c>
    </row>
    <row r="124" spans="1:65" s="2" customFormat="1" ht="11.25">
      <c r="A124" s="36"/>
      <c r="B124" s="37"/>
      <c r="C124" s="38"/>
      <c r="D124" s="190" t="s">
        <v>126</v>
      </c>
      <c r="E124" s="38"/>
      <c r="F124" s="191" t="s">
        <v>244</v>
      </c>
      <c r="G124" s="38"/>
      <c r="H124" s="38"/>
      <c r="I124" s="192"/>
      <c r="J124" s="38"/>
      <c r="K124" s="38"/>
      <c r="L124" s="41"/>
      <c r="M124" s="193"/>
      <c r="N124" s="19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126</v>
      </c>
      <c r="AU124" s="19" t="s">
        <v>80</v>
      </c>
    </row>
    <row r="125" spans="1:65" s="2" customFormat="1" ht="11.25">
      <c r="A125" s="36"/>
      <c r="B125" s="37"/>
      <c r="C125" s="38"/>
      <c r="D125" s="195" t="s">
        <v>128</v>
      </c>
      <c r="E125" s="38"/>
      <c r="F125" s="196" t="s">
        <v>245</v>
      </c>
      <c r="G125" s="38"/>
      <c r="H125" s="38"/>
      <c r="I125" s="192"/>
      <c r="J125" s="38"/>
      <c r="K125" s="38"/>
      <c r="L125" s="41"/>
      <c r="M125" s="193"/>
      <c r="N125" s="19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128</v>
      </c>
      <c r="AU125" s="19" t="s">
        <v>80</v>
      </c>
    </row>
    <row r="126" spans="1:65" s="14" customFormat="1" ht="11.25">
      <c r="B126" s="208"/>
      <c r="C126" s="209"/>
      <c r="D126" s="190" t="s">
        <v>132</v>
      </c>
      <c r="E126" s="210" t="s">
        <v>19</v>
      </c>
      <c r="F126" s="211" t="s">
        <v>614</v>
      </c>
      <c r="G126" s="209"/>
      <c r="H126" s="212">
        <v>449</v>
      </c>
      <c r="I126" s="213"/>
      <c r="J126" s="209"/>
      <c r="K126" s="209"/>
      <c r="L126" s="214"/>
      <c r="M126" s="215"/>
      <c r="N126" s="216"/>
      <c r="O126" s="216"/>
      <c r="P126" s="216"/>
      <c r="Q126" s="216"/>
      <c r="R126" s="216"/>
      <c r="S126" s="216"/>
      <c r="T126" s="217"/>
      <c r="AT126" s="218" t="s">
        <v>132</v>
      </c>
      <c r="AU126" s="218" t="s">
        <v>80</v>
      </c>
      <c r="AV126" s="14" t="s">
        <v>80</v>
      </c>
      <c r="AW126" s="14" t="s">
        <v>32</v>
      </c>
      <c r="AX126" s="14" t="s">
        <v>76</v>
      </c>
      <c r="AY126" s="218" t="s">
        <v>118</v>
      </c>
    </row>
    <row r="127" spans="1:65" s="2" customFormat="1" ht="16.5" customHeight="1">
      <c r="A127" s="36"/>
      <c r="B127" s="37"/>
      <c r="C127" s="176" t="s">
        <v>192</v>
      </c>
      <c r="D127" s="176" t="s">
        <v>120</v>
      </c>
      <c r="E127" s="177" t="s">
        <v>248</v>
      </c>
      <c r="F127" s="178" t="s">
        <v>249</v>
      </c>
      <c r="G127" s="179" t="s">
        <v>184</v>
      </c>
      <c r="H127" s="180">
        <v>100</v>
      </c>
      <c r="I127" s="181"/>
      <c r="J127" s="182">
        <f>ROUND(I127*H127,2)</f>
        <v>0</v>
      </c>
      <c r="K127" s="183"/>
      <c r="L127" s="41"/>
      <c r="M127" s="184" t="s">
        <v>19</v>
      </c>
      <c r="N127" s="185" t="s">
        <v>42</v>
      </c>
      <c r="O127" s="66"/>
      <c r="P127" s="186">
        <f>O127*H127</f>
        <v>0</v>
      </c>
      <c r="Q127" s="186">
        <v>1.2700000000000001E-3</v>
      </c>
      <c r="R127" s="186">
        <f>Q127*H127</f>
        <v>0.127</v>
      </c>
      <c r="S127" s="186">
        <v>0</v>
      </c>
      <c r="T127" s="18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8" t="s">
        <v>124</v>
      </c>
      <c r="AT127" s="188" t="s">
        <v>120</v>
      </c>
      <c r="AU127" s="188" t="s">
        <v>80</v>
      </c>
      <c r="AY127" s="19" t="s">
        <v>118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9" t="s">
        <v>76</v>
      </c>
      <c r="BK127" s="189">
        <f>ROUND(I127*H127,2)</f>
        <v>0</v>
      </c>
      <c r="BL127" s="19" t="s">
        <v>124</v>
      </c>
      <c r="BM127" s="188" t="s">
        <v>615</v>
      </c>
    </row>
    <row r="128" spans="1:65" s="2" customFormat="1" ht="11.25">
      <c r="A128" s="36"/>
      <c r="B128" s="37"/>
      <c r="C128" s="38"/>
      <c r="D128" s="190" t="s">
        <v>126</v>
      </c>
      <c r="E128" s="38"/>
      <c r="F128" s="191" t="s">
        <v>251</v>
      </c>
      <c r="G128" s="38"/>
      <c r="H128" s="38"/>
      <c r="I128" s="192"/>
      <c r="J128" s="38"/>
      <c r="K128" s="38"/>
      <c r="L128" s="41"/>
      <c r="M128" s="193"/>
      <c r="N128" s="19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126</v>
      </c>
      <c r="AU128" s="19" t="s">
        <v>80</v>
      </c>
    </row>
    <row r="129" spans="1:65" s="2" customFormat="1" ht="11.25">
      <c r="A129" s="36"/>
      <c r="B129" s="37"/>
      <c r="C129" s="38"/>
      <c r="D129" s="195" t="s">
        <v>128</v>
      </c>
      <c r="E129" s="38"/>
      <c r="F129" s="196" t="s">
        <v>252</v>
      </c>
      <c r="G129" s="38"/>
      <c r="H129" s="38"/>
      <c r="I129" s="192"/>
      <c r="J129" s="38"/>
      <c r="K129" s="38"/>
      <c r="L129" s="41"/>
      <c r="M129" s="193"/>
      <c r="N129" s="19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128</v>
      </c>
      <c r="AU129" s="19" t="s">
        <v>80</v>
      </c>
    </row>
    <row r="130" spans="1:65" s="2" customFormat="1" ht="19.5">
      <c r="A130" s="36"/>
      <c r="B130" s="37"/>
      <c r="C130" s="38"/>
      <c r="D130" s="190" t="s">
        <v>130</v>
      </c>
      <c r="E130" s="38"/>
      <c r="F130" s="197" t="s">
        <v>253</v>
      </c>
      <c r="G130" s="38"/>
      <c r="H130" s="38"/>
      <c r="I130" s="192"/>
      <c r="J130" s="38"/>
      <c r="K130" s="38"/>
      <c r="L130" s="41"/>
      <c r="M130" s="193"/>
      <c r="N130" s="19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130</v>
      </c>
      <c r="AU130" s="19" t="s">
        <v>80</v>
      </c>
    </row>
    <row r="131" spans="1:65" s="2" customFormat="1" ht="16.5" customHeight="1">
      <c r="A131" s="36"/>
      <c r="B131" s="37"/>
      <c r="C131" s="176" t="s">
        <v>199</v>
      </c>
      <c r="D131" s="176" t="s">
        <v>120</v>
      </c>
      <c r="E131" s="177" t="s">
        <v>255</v>
      </c>
      <c r="F131" s="178" t="s">
        <v>256</v>
      </c>
      <c r="G131" s="179" t="s">
        <v>123</v>
      </c>
      <c r="H131" s="180">
        <v>5277</v>
      </c>
      <c r="I131" s="181"/>
      <c r="J131" s="182">
        <f>ROUND(I131*H131,2)</f>
        <v>0</v>
      </c>
      <c r="K131" s="183"/>
      <c r="L131" s="41"/>
      <c r="M131" s="184" t="s">
        <v>19</v>
      </c>
      <c r="N131" s="185" t="s">
        <v>42</v>
      </c>
      <c r="O131" s="66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8" t="s">
        <v>124</v>
      </c>
      <c r="AT131" s="188" t="s">
        <v>120</v>
      </c>
      <c r="AU131" s="188" t="s">
        <v>80</v>
      </c>
      <c r="AY131" s="19" t="s">
        <v>118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9" t="s">
        <v>76</v>
      </c>
      <c r="BK131" s="189">
        <f>ROUND(I131*H131,2)</f>
        <v>0</v>
      </c>
      <c r="BL131" s="19" t="s">
        <v>124</v>
      </c>
      <c r="BM131" s="188" t="s">
        <v>616</v>
      </c>
    </row>
    <row r="132" spans="1:65" s="2" customFormat="1" ht="11.25">
      <c r="A132" s="36"/>
      <c r="B132" s="37"/>
      <c r="C132" s="38"/>
      <c r="D132" s="190" t="s">
        <v>126</v>
      </c>
      <c r="E132" s="38"/>
      <c r="F132" s="191" t="s">
        <v>258</v>
      </c>
      <c r="G132" s="38"/>
      <c r="H132" s="38"/>
      <c r="I132" s="192"/>
      <c r="J132" s="38"/>
      <c r="K132" s="38"/>
      <c r="L132" s="41"/>
      <c r="M132" s="193"/>
      <c r="N132" s="19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126</v>
      </c>
      <c r="AU132" s="19" t="s">
        <v>80</v>
      </c>
    </row>
    <row r="133" spans="1:65" s="2" customFormat="1" ht="11.25">
      <c r="A133" s="36"/>
      <c r="B133" s="37"/>
      <c r="C133" s="38"/>
      <c r="D133" s="195" t="s">
        <v>128</v>
      </c>
      <c r="E133" s="38"/>
      <c r="F133" s="196" t="s">
        <v>259</v>
      </c>
      <c r="G133" s="38"/>
      <c r="H133" s="38"/>
      <c r="I133" s="192"/>
      <c r="J133" s="38"/>
      <c r="K133" s="38"/>
      <c r="L133" s="41"/>
      <c r="M133" s="193"/>
      <c r="N133" s="19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128</v>
      </c>
      <c r="AU133" s="19" t="s">
        <v>80</v>
      </c>
    </row>
    <row r="134" spans="1:65" s="2" customFormat="1" ht="19.5">
      <c r="A134" s="36"/>
      <c r="B134" s="37"/>
      <c r="C134" s="38"/>
      <c r="D134" s="190" t="s">
        <v>130</v>
      </c>
      <c r="E134" s="38"/>
      <c r="F134" s="197" t="s">
        <v>260</v>
      </c>
      <c r="G134" s="38"/>
      <c r="H134" s="38"/>
      <c r="I134" s="192"/>
      <c r="J134" s="38"/>
      <c r="K134" s="38"/>
      <c r="L134" s="41"/>
      <c r="M134" s="193"/>
      <c r="N134" s="19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130</v>
      </c>
      <c r="AU134" s="19" t="s">
        <v>80</v>
      </c>
    </row>
    <row r="135" spans="1:65" s="14" customFormat="1" ht="11.25">
      <c r="B135" s="208"/>
      <c r="C135" s="209"/>
      <c r="D135" s="190" t="s">
        <v>132</v>
      </c>
      <c r="E135" s="210" t="s">
        <v>19</v>
      </c>
      <c r="F135" s="211" t="s">
        <v>617</v>
      </c>
      <c r="G135" s="209"/>
      <c r="H135" s="212">
        <v>5277</v>
      </c>
      <c r="I135" s="213"/>
      <c r="J135" s="209"/>
      <c r="K135" s="209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132</v>
      </c>
      <c r="AU135" s="218" t="s">
        <v>80</v>
      </c>
      <c r="AV135" s="14" t="s">
        <v>80</v>
      </c>
      <c r="AW135" s="14" t="s">
        <v>32</v>
      </c>
      <c r="AX135" s="14" t="s">
        <v>71</v>
      </c>
      <c r="AY135" s="218" t="s">
        <v>118</v>
      </c>
    </row>
    <row r="136" spans="1:65" s="15" customFormat="1" ht="11.25">
      <c r="B136" s="219"/>
      <c r="C136" s="220"/>
      <c r="D136" s="190" t="s">
        <v>132</v>
      </c>
      <c r="E136" s="221" t="s">
        <v>19</v>
      </c>
      <c r="F136" s="222" t="s">
        <v>167</v>
      </c>
      <c r="G136" s="220"/>
      <c r="H136" s="223">
        <v>5277</v>
      </c>
      <c r="I136" s="224"/>
      <c r="J136" s="220"/>
      <c r="K136" s="220"/>
      <c r="L136" s="225"/>
      <c r="M136" s="226"/>
      <c r="N136" s="227"/>
      <c r="O136" s="227"/>
      <c r="P136" s="227"/>
      <c r="Q136" s="227"/>
      <c r="R136" s="227"/>
      <c r="S136" s="227"/>
      <c r="T136" s="228"/>
      <c r="AT136" s="229" t="s">
        <v>132</v>
      </c>
      <c r="AU136" s="229" t="s">
        <v>80</v>
      </c>
      <c r="AV136" s="15" t="s">
        <v>124</v>
      </c>
      <c r="AW136" s="15" t="s">
        <v>32</v>
      </c>
      <c r="AX136" s="15" t="s">
        <v>76</v>
      </c>
      <c r="AY136" s="229" t="s">
        <v>118</v>
      </c>
    </row>
    <row r="137" spans="1:65" s="2" customFormat="1" ht="16.5" customHeight="1">
      <c r="A137" s="36"/>
      <c r="B137" s="37"/>
      <c r="C137" s="176" t="s">
        <v>206</v>
      </c>
      <c r="D137" s="176" t="s">
        <v>120</v>
      </c>
      <c r="E137" s="177" t="s">
        <v>264</v>
      </c>
      <c r="F137" s="178" t="s">
        <v>265</v>
      </c>
      <c r="G137" s="179" t="s">
        <v>123</v>
      </c>
      <c r="H137" s="180">
        <v>2650</v>
      </c>
      <c r="I137" s="181"/>
      <c r="J137" s="182">
        <f>ROUND(I137*H137,2)</f>
        <v>0</v>
      </c>
      <c r="K137" s="183"/>
      <c r="L137" s="41"/>
      <c r="M137" s="184" t="s">
        <v>19</v>
      </c>
      <c r="N137" s="185" t="s">
        <v>42</v>
      </c>
      <c r="O137" s="66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8" t="s">
        <v>124</v>
      </c>
      <c r="AT137" s="188" t="s">
        <v>120</v>
      </c>
      <c r="AU137" s="188" t="s">
        <v>80</v>
      </c>
      <c r="AY137" s="19" t="s">
        <v>118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9" t="s">
        <v>76</v>
      </c>
      <c r="BK137" s="189">
        <f>ROUND(I137*H137,2)</f>
        <v>0</v>
      </c>
      <c r="BL137" s="19" t="s">
        <v>124</v>
      </c>
      <c r="BM137" s="188" t="s">
        <v>618</v>
      </c>
    </row>
    <row r="138" spans="1:65" s="2" customFormat="1" ht="11.25">
      <c r="A138" s="36"/>
      <c r="B138" s="37"/>
      <c r="C138" s="38"/>
      <c r="D138" s="190" t="s">
        <v>126</v>
      </c>
      <c r="E138" s="38"/>
      <c r="F138" s="191" t="s">
        <v>267</v>
      </c>
      <c r="G138" s="38"/>
      <c r="H138" s="38"/>
      <c r="I138" s="192"/>
      <c r="J138" s="38"/>
      <c r="K138" s="38"/>
      <c r="L138" s="41"/>
      <c r="M138" s="193"/>
      <c r="N138" s="19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126</v>
      </c>
      <c r="AU138" s="19" t="s">
        <v>80</v>
      </c>
    </row>
    <row r="139" spans="1:65" s="2" customFormat="1" ht="11.25">
      <c r="A139" s="36"/>
      <c r="B139" s="37"/>
      <c r="C139" s="38"/>
      <c r="D139" s="195" t="s">
        <v>128</v>
      </c>
      <c r="E139" s="38"/>
      <c r="F139" s="196" t="s">
        <v>268</v>
      </c>
      <c r="G139" s="38"/>
      <c r="H139" s="38"/>
      <c r="I139" s="192"/>
      <c r="J139" s="38"/>
      <c r="K139" s="38"/>
      <c r="L139" s="41"/>
      <c r="M139" s="193"/>
      <c r="N139" s="19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128</v>
      </c>
      <c r="AU139" s="19" t="s">
        <v>80</v>
      </c>
    </row>
    <row r="140" spans="1:65" s="2" customFormat="1" ht="39">
      <c r="A140" s="36"/>
      <c r="B140" s="37"/>
      <c r="C140" s="38"/>
      <c r="D140" s="190" t="s">
        <v>130</v>
      </c>
      <c r="E140" s="38"/>
      <c r="F140" s="197" t="s">
        <v>269</v>
      </c>
      <c r="G140" s="38"/>
      <c r="H140" s="38"/>
      <c r="I140" s="192"/>
      <c r="J140" s="38"/>
      <c r="K140" s="38"/>
      <c r="L140" s="41"/>
      <c r="M140" s="193"/>
      <c r="N140" s="19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130</v>
      </c>
      <c r="AU140" s="19" t="s">
        <v>80</v>
      </c>
    </row>
    <row r="141" spans="1:65" s="14" customFormat="1" ht="11.25">
      <c r="B141" s="208"/>
      <c r="C141" s="209"/>
      <c r="D141" s="190" t="s">
        <v>132</v>
      </c>
      <c r="E141" s="210" t="s">
        <v>19</v>
      </c>
      <c r="F141" s="211" t="s">
        <v>619</v>
      </c>
      <c r="G141" s="209"/>
      <c r="H141" s="212">
        <v>2650</v>
      </c>
      <c r="I141" s="213"/>
      <c r="J141" s="209"/>
      <c r="K141" s="209"/>
      <c r="L141" s="214"/>
      <c r="M141" s="215"/>
      <c r="N141" s="216"/>
      <c r="O141" s="216"/>
      <c r="P141" s="216"/>
      <c r="Q141" s="216"/>
      <c r="R141" s="216"/>
      <c r="S141" s="216"/>
      <c r="T141" s="217"/>
      <c r="AT141" s="218" t="s">
        <v>132</v>
      </c>
      <c r="AU141" s="218" t="s">
        <v>80</v>
      </c>
      <c r="AV141" s="14" t="s">
        <v>80</v>
      </c>
      <c r="AW141" s="14" t="s">
        <v>32</v>
      </c>
      <c r="AX141" s="14" t="s">
        <v>71</v>
      </c>
      <c r="AY141" s="218" t="s">
        <v>118</v>
      </c>
    </row>
    <row r="142" spans="1:65" s="15" customFormat="1" ht="11.25">
      <c r="B142" s="219"/>
      <c r="C142" s="220"/>
      <c r="D142" s="190" t="s">
        <v>132</v>
      </c>
      <c r="E142" s="221" t="s">
        <v>19</v>
      </c>
      <c r="F142" s="222" t="s">
        <v>167</v>
      </c>
      <c r="G142" s="220"/>
      <c r="H142" s="223">
        <v>2650</v>
      </c>
      <c r="I142" s="224"/>
      <c r="J142" s="220"/>
      <c r="K142" s="220"/>
      <c r="L142" s="225"/>
      <c r="M142" s="226"/>
      <c r="N142" s="227"/>
      <c r="O142" s="227"/>
      <c r="P142" s="227"/>
      <c r="Q142" s="227"/>
      <c r="R142" s="227"/>
      <c r="S142" s="227"/>
      <c r="T142" s="228"/>
      <c r="AT142" s="229" t="s">
        <v>132</v>
      </c>
      <c r="AU142" s="229" t="s">
        <v>80</v>
      </c>
      <c r="AV142" s="15" t="s">
        <v>124</v>
      </c>
      <c r="AW142" s="15" t="s">
        <v>32</v>
      </c>
      <c r="AX142" s="15" t="s">
        <v>76</v>
      </c>
      <c r="AY142" s="229" t="s">
        <v>118</v>
      </c>
    </row>
    <row r="143" spans="1:65" s="2" customFormat="1" ht="16.5" customHeight="1">
      <c r="A143" s="36"/>
      <c r="B143" s="37"/>
      <c r="C143" s="176" t="s">
        <v>8</v>
      </c>
      <c r="D143" s="176" t="s">
        <v>120</v>
      </c>
      <c r="E143" s="177" t="s">
        <v>279</v>
      </c>
      <c r="F143" s="178" t="s">
        <v>280</v>
      </c>
      <c r="G143" s="179" t="s">
        <v>123</v>
      </c>
      <c r="H143" s="180">
        <v>2627</v>
      </c>
      <c r="I143" s="181"/>
      <c r="J143" s="182">
        <f>ROUND(I143*H143,2)</f>
        <v>0</v>
      </c>
      <c r="K143" s="183"/>
      <c r="L143" s="41"/>
      <c r="M143" s="184" t="s">
        <v>19</v>
      </c>
      <c r="N143" s="185" t="s">
        <v>42</v>
      </c>
      <c r="O143" s="66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8" t="s">
        <v>124</v>
      </c>
      <c r="AT143" s="188" t="s">
        <v>120</v>
      </c>
      <c r="AU143" s="188" t="s">
        <v>80</v>
      </c>
      <c r="AY143" s="19" t="s">
        <v>118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9" t="s">
        <v>76</v>
      </c>
      <c r="BK143" s="189">
        <f>ROUND(I143*H143,2)</f>
        <v>0</v>
      </c>
      <c r="BL143" s="19" t="s">
        <v>124</v>
      </c>
      <c r="BM143" s="188" t="s">
        <v>620</v>
      </c>
    </row>
    <row r="144" spans="1:65" s="2" customFormat="1" ht="19.5">
      <c r="A144" s="36"/>
      <c r="B144" s="37"/>
      <c r="C144" s="38"/>
      <c r="D144" s="190" t="s">
        <v>126</v>
      </c>
      <c r="E144" s="38"/>
      <c r="F144" s="191" t="s">
        <v>282</v>
      </c>
      <c r="G144" s="38"/>
      <c r="H144" s="38"/>
      <c r="I144" s="192"/>
      <c r="J144" s="38"/>
      <c r="K144" s="38"/>
      <c r="L144" s="41"/>
      <c r="M144" s="193"/>
      <c r="N144" s="19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126</v>
      </c>
      <c r="AU144" s="19" t="s">
        <v>80</v>
      </c>
    </row>
    <row r="145" spans="1:65" s="2" customFormat="1" ht="11.25">
      <c r="A145" s="36"/>
      <c r="B145" s="37"/>
      <c r="C145" s="38"/>
      <c r="D145" s="195" t="s">
        <v>128</v>
      </c>
      <c r="E145" s="38"/>
      <c r="F145" s="196" t="s">
        <v>283</v>
      </c>
      <c r="G145" s="38"/>
      <c r="H145" s="38"/>
      <c r="I145" s="192"/>
      <c r="J145" s="38"/>
      <c r="K145" s="38"/>
      <c r="L145" s="41"/>
      <c r="M145" s="193"/>
      <c r="N145" s="19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128</v>
      </c>
      <c r="AU145" s="19" t="s">
        <v>80</v>
      </c>
    </row>
    <row r="146" spans="1:65" s="2" customFormat="1" ht="29.25">
      <c r="A146" s="36"/>
      <c r="B146" s="37"/>
      <c r="C146" s="38"/>
      <c r="D146" s="190" t="s">
        <v>130</v>
      </c>
      <c r="E146" s="38"/>
      <c r="F146" s="197" t="s">
        <v>284</v>
      </c>
      <c r="G146" s="38"/>
      <c r="H146" s="38"/>
      <c r="I146" s="192"/>
      <c r="J146" s="38"/>
      <c r="K146" s="38"/>
      <c r="L146" s="41"/>
      <c r="M146" s="193"/>
      <c r="N146" s="19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130</v>
      </c>
      <c r="AU146" s="19" t="s">
        <v>80</v>
      </c>
    </row>
    <row r="147" spans="1:65" s="12" customFormat="1" ht="22.9" customHeight="1">
      <c r="B147" s="160"/>
      <c r="C147" s="161"/>
      <c r="D147" s="162" t="s">
        <v>70</v>
      </c>
      <c r="E147" s="174" t="s">
        <v>192</v>
      </c>
      <c r="F147" s="174" t="s">
        <v>338</v>
      </c>
      <c r="G147" s="161"/>
      <c r="H147" s="161"/>
      <c r="I147" s="164"/>
      <c r="J147" s="175">
        <f>BK147</f>
        <v>0</v>
      </c>
      <c r="K147" s="161"/>
      <c r="L147" s="166"/>
      <c r="M147" s="167"/>
      <c r="N147" s="168"/>
      <c r="O147" s="168"/>
      <c r="P147" s="169">
        <f>SUM(P148:P196)</f>
        <v>0</v>
      </c>
      <c r="Q147" s="168"/>
      <c r="R147" s="169">
        <f>SUM(R148:R196)</f>
        <v>0.55926409499999996</v>
      </c>
      <c r="S147" s="168"/>
      <c r="T147" s="170">
        <f>SUM(T148:T196)</f>
        <v>32.57</v>
      </c>
      <c r="AR147" s="171" t="s">
        <v>76</v>
      </c>
      <c r="AT147" s="172" t="s">
        <v>70</v>
      </c>
      <c r="AU147" s="172" t="s">
        <v>76</v>
      </c>
      <c r="AY147" s="171" t="s">
        <v>118</v>
      </c>
      <c r="BK147" s="173">
        <f>SUM(BK148:BK196)</f>
        <v>0</v>
      </c>
    </row>
    <row r="148" spans="1:65" s="2" customFormat="1" ht="16.5" customHeight="1">
      <c r="A148" s="36"/>
      <c r="B148" s="37"/>
      <c r="C148" s="176" t="s">
        <v>218</v>
      </c>
      <c r="D148" s="176" t="s">
        <v>120</v>
      </c>
      <c r="E148" s="177" t="s">
        <v>340</v>
      </c>
      <c r="F148" s="178" t="s">
        <v>341</v>
      </c>
      <c r="G148" s="179" t="s">
        <v>184</v>
      </c>
      <c r="H148" s="180">
        <v>742</v>
      </c>
      <c r="I148" s="181"/>
      <c r="J148" s="182">
        <f>ROUND(I148*H148,2)</f>
        <v>0</v>
      </c>
      <c r="K148" s="183"/>
      <c r="L148" s="41"/>
      <c r="M148" s="184" t="s">
        <v>19</v>
      </c>
      <c r="N148" s="185" t="s">
        <v>42</v>
      </c>
      <c r="O148" s="66"/>
      <c r="P148" s="186">
        <f>O148*H148</f>
        <v>0</v>
      </c>
      <c r="Q148" s="186">
        <v>1E-4</v>
      </c>
      <c r="R148" s="186">
        <f>Q148*H148</f>
        <v>7.4200000000000002E-2</v>
      </c>
      <c r="S148" s="186">
        <v>0</v>
      </c>
      <c r="T148" s="18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8" t="s">
        <v>124</v>
      </c>
      <c r="AT148" s="188" t="s">
        <v>120</v>
      </c>
      <c r="AU148" s="188" t="s">
        <v>80</v>
      </c>
      <c r="AY148" s="19" t="s">
        <v>118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9" t="s">
        <v>76</v>
      </c>
      <c r="BK148" s="189">
        <f>ROUND(I148*H148,2)</f>
        <v>0</v>
      </c>
      <c r="BL148" s="19" t="s">
        <v>124</v>
      </c>
      <c r="BM148" s="188" t="s">
        <v>621</v>
      </c>
    </row>
    <row r="149" spans="1:65" s="2" customFormat="1" ht="11.25">
      <c r="A149" s="36"/>
      <c r="B149" s="37"/>
      <c r="C149" s="38"/>
      <c r="D149" s="190" t="s">
        <v>126</v>
      </c>
      <c r="E149" s="38"/>
      <c r="F149" s="191" t="s">
        <v>343</v>
      </c>
      <c r="G149" s="38"/>
      <c r="H149" s="38"/>
      <c r="I149" s="192"/>
      <c r="J149" s="38"/>
      <c r="K149" s="38"/>
      <c r="L149" s="41"/>
      <c r="M149" s="193"/>
      <c r="N149" s="19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126</v>
      </c>
      <c r="AU149" s="19" t="s">
        <v>80</v>
      </c>
    </row>
    <row r="150" spans="1:65" s="2" customFormat="1" ht="11.25">
      <c r="A150" s="36"/>
      <c r="B150" s="37"/>
      <c r="C150" s="38"/>
      <c r="D150" s="195" t="s">
        <v>128</v>
      </c>
      <c r="E150" s="38"/>
      <c r="F150" s="196" t="s">
        <v>344</v>
      </c>
      <c r="G150" s="38"/>
      <c r="H150" s="38"/>
      <c r="I150" s="192"/>
      <c r="J150" s="38"/>
      <c r="K150" s="38"/>
      <c r="L150" s="41"/>
      <c r="M150" s="193"/>
      <c r="N150" s="19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128</v>
      </c>
      <c r="AU150" s="19" t="s">
        <v>80</v>
      </c>
    </row>
    <row r="151" spans="1:65" s="2" customFormat="1" ht="19.5">
      <c r="A151" s="36"/>
      <c r="B151" s="37"/>
      <c r="C151" s="38"/>
      <c r="D151" s="190" t="s">
        <v>130</v>
      </c>
      <c r="E151" s="38"/>
      <c r="F151" s="197" t="s">
        <v>345</v>
      </c>
      <c r="G151" s="38"/>
      <c r="H151" s="38"/>
      <c r="I151" s="192"/>
      <c r="J151" s="38"/>
      <c r="K151" s="38"/>
      <c r="L151" s="41"/>
      <c r="M151" s="193"/>
      <c r="N151" s="19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130</v>
      </c>
      <c r="AU151" s="19" t="s">
        <v>80</v>
      </c>
    </row>
    <row r="152" spans="1:65" s="13" customFormat="1" ht="11.25">
      <c r="B152" s="198"/>
      <c r="C152" s="199"/>
      <c r="D152" s="190" t="s">
        <v>132</v>
      </c>
      <c r="E152" s="200" t="s">
        <v>19</v>
      </c>
      <c r="F152" s="201" t="s">
        <v>346</v>
      </c>
      <c r="G152" s="199"/>
      <c r="H152" s="200" t="s">
        <v>19</v>
      </c>
      <c r="I152" s="202"/>
      <c r="J152" s="199"/>
      <c r="K152" s="199"/>
      <c r="L152" s="203"/>
      <c r="M152" s="204"/>
      <c r="N152" s="205"/>
      <c r="O152" s="205"/>
      <c r="P152" s="205"/>
      <c r="Q152" s="205"/>
      <c r="R152" s="205"/>
      <c r="S152" s="205"/>
      <c r="T152" s="206"/>
      <c r="AT152" s="207" t="s">
        <v>132</v>
      </c>
      <c r="AU152" s="207" t="s">
        <v>80</v>
      </c>
      <c r="AV152" s="13" t="s">
        <v>76</v>
      </c>
      <c r="AW152" s="13" t="s">
        <v>32</v>
      </c>
      <c r="AX152" s="13" t="s">
        <v>71</v>
      </c>
      <c r="AY152" s="207" t="s">
        <v>118</v>
      </c>
    </row>
    <row r="153" spans="1:65" s="14" customFormat="1" ht="11.25">
      <c r="B153" s="208"/>
      <c r="C153" s="209"/>
      <c r="D153" s="190" t="s">
        <v>132</v>
      </c>
      <c r="E153" s="210" t="s">
        <v>19</v>
      </c>
      <c r="F153" s="211" t="s">
        <v>622</v>
      </c>
      <c r="G153" s="209"/>
      <c r="H153" s="212">
        <v>609</v>
      </c>
      <c r="I153" s="213"/>
      <c r="J153" s="209"/>
      <c r="K153" s="209"/>
      <c r="L153" s="214"/>
      <c r="M153" s="215"/>
      <c r="N153" s="216"/>
      <c r="O153" s="216"/>
      <c r="P153" s="216"/>
      <c r="Q153" s="216"/>
      <c r="R153" s="216"/>
      <c r="S153" s="216"/>
      <c r="T153" s="217"/>
      <c r="AT153" s="218" t="s">
        <v>132</v>
      </c>
      <c r="AU153" s="218" t="s">
        <v>80</v>
      </c>
      <c r="AV153" s="14" t="s">
        <v>80</v>
      </c>
      <c r="AW153" s="14" t="s">
        <v>32</v>
      </c>
      <c r="AX153" s="14" t="s">
        <v>71</v>
      </c>
      <c r="AY153" s="218" t="s">
        <v>118</v>
      </c>
    </row>
    <row r="154" spans="1:65" s="13" customFormat="1" ht="11.25">
      <c r="B154" s="198"/>
      <c r="C154" s="199"/>
      <c r="D154" s="190" t="s">
        <v>132</v>
      </c>
      <c r="E154" s="200" t="s">
        <v>19</v>
      </c>
      <c r="F154" s="201" t="s">
        <v>562</v>
      </c>
      <c r="G154" s="199"/>
      <c r="H154" s="200" t="s">
        <v>19</v>
      </c>
      <c r="I154" s="202"/>
      <c r="J154" s="199"/>
      <c r="K154" s="199"/>
      <c r="L154" s="203"/>
      <c r="M154" s="204"/>
      <c r="N154" s="205"/>
      <c r="O154" s="205"/>
      <c r="P154" s="205"/>
      <c r="Q154" s="205"/>
      <c r="R154" s="205"/>
      <c r="S154" s="205"/>
      <c r="T154" s="206"/>
      <c r="AT154" s="207" t="s">
        <v>132</v>
      </c>
      <c r="AU154" s="207" t="s">
        <v>80</v>
      </c>
      <c r="AV154" s="13" t="s">
        <v>76</v>
      </c>
      <c r="AW154" s="13" t="s">
        <v>32</v>
      </c>
      <c r="AX154" s="13" t="s">
        <v>71</v>
      </c>
      <c r="AY154" s="207" t="s">
        <v>118</v>
      </c>
    </row>
    <row r="155" spans="1:65" s="14" customFormat="1" ht="11.25">
      <c r="B155" s="208"/>
      <c r="C155" s="209"/>
      <c r="D155" s="190" t="s">
        <v>132</v>
      </c>
      <c r="E155" s="210" t="s">
        <v>19</v>
      </c>
      <c r="F155" s="211" t="s">
        <v>623</v>
      </c>
      <c r="G155" s="209"/>
      <c r="H155" s="212">
        <v>133</v>
      </c>
      <c r="I155" s="213"/>
      <c r="J155" s="209"/>
      <c r="K155" s="209"/>
      <c r="L155" s="214"/>
      <c r="M155" s="215"/>
      <c r="N155" s="216"/>
      <c r="O155" s="216"/>
      <c r="P155" s="216"/>
      <c r="Q155" s="216"/>
      <c r="R155" s="216"/>
      <c r="S155" s="216"/>
      <c r="T155" s="217"/>
      <c r="AT155" s="218" t="s">
        <v>132</v>
      </c>
      <c r="AU155" s="218" t="s">
        <v>80</v>
      </c>
      <c r="AV155" s="14" t="s">
        <v>80</v>
      </c>
      <c r="AW155" s="14" t="s">
        <v>32</v>
      </c>
      <c r="AX155" s="14" t="s">
        <v>71</v>
      </c>
      <c r="AY155" s="218" t="s">
        <v>118</v>
      </c>
    </row>
    <row r="156" spans="1:65" s="15" customFormat="1" ht="11.25">
      <c r="B156" s="219"/>
      <c r="C156" s="220"/>
      <c r="D156" s="190" t="s">
        <v>132</v>
      </c>
      <c r="E156" s="221" t="s">
        <v>19</v>
      </c>
      <c r="F156" s="222" t="s">
        <v>167</v>
      </c>
      <c r="G156" s="220"/>
      <c r="H156" s="223">
        <v>742</v>
      </c>
      <c r="I156" s="224"/>
      <c r="J156" s="220"/>
      <c r="K156" s="220"/>
      <c r="L156" s="225"/>
      <c r="M156" s="226"/>
      <c r="N156" s="227"/>
      <c r="O156" s="227"/>
      <c r="P156" s="227"/>
      <c r="Q156" s="227"/>
      <c r="R156" s="227"/>
      <c r="S156" s="227"/>
      <c r="T156" s="228"/>
      <c r="AT156" s="229" t="s">
        <v>132</v>
      </c>
      <c r="AU156" s="229" t="s">
        <v>80</v>
      </c>
      <c r="AV156" s="15" t="s">
        <v>124</v>
      </c>
      <c r="AW156" s="15" t="s">
        <v>32</v>
      </c>
      <c r="AX156" s="15" t="s">
        <v>76</v>
      </c>
      <c r="AY156" s="229" t="s">
        <v>118</v>
      </c>
    </row>
    <row r="157" spans="1:65" s="2" customFormat="1" ht="16.5" customHeight="1">
      <c r="A157" s="36"/>
      <c r="B157" s="37"/>
      <c r="C157" s="176" t="s">
        <v>224</v>
      </c>
      <c r="D157" s="176" t="s">
        <v>120</v>
      </c>
      <c r="E157" s="177" t="s">
        <v>351</v>
      </c>
      <c r="F157" s="178" t="s">
        <v>352</v>
      </c>
      <c r="G157" s="179" t="s">
        <v>184</v>
      </c>
      <c r="H157" s="180">
        <v>189</v>
      </c>
      <c r="I157" s="181"/>
      <c r="J157" s="182">
        <f>ROUND(I157*H157,2)</f>
        <v>0</v>
      </c>
      <c r="K157" s="183"/>
      <c r="L157" s="41"/>
      <c r="M157" s="184" t="s">
        <v>19</v>
      </c>
      <c r="N157" s="185" t="s">
        <v>42</v>
      </c>
      <c r="O157" s="66"/>
      <c r="P157" s="186">
        <f>O157*H157</f>
        <v>0</v>
      </c>
      <c r="Q157" s="186">
        <v>5.0000000000000002E-5</v>
      </c>
      <c r="R157" s="186">
        <f>Q157*H157</f>
        <v>9.4500000000000001E-3</v>
      </c>
      <c r="S157" s="186">
        <v>0</v>
      </c>
      <c r="T157" s="18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8" t="s">
        <v>124</v>
      </c>
      <c r="AT157" s="188" t="s">
        <v>120</v>
      </c>
      <c r="AU157" s="188" t="s">
        <v>80</v>
      </c>
      <c r="AY157" s="19" t="s">
        <v>118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9" t="s">
        <v>76</v>
      </c>
      <c r="BK157" s="189">
        <f>ROUND(I157*H157,2)</f>
        <v>0</v>
      </c>
      <c r="BL157" s="19" t="s">
        <v>124</v>
      </c>
      <c r="BM157" s="188" t="s">
        <v>624</v>
      </c>
    </row>
    <row r="158" spans="1:65" s="2" customFormat="1" ht="11.25">
      <c r="A158" s="36"/>
      <c r="B158" s="37"/>
      <c r="C158" s="38"/>
      <c r="D158" s="190" t="s">
        <v>126</v>
      </c>
      <c r="E158" s="38"/>
      <c r="F158" s="191" t="s">
        <v>354</v>
      </c>
      <c r="G158" s="38"/>
      <c r="H158" s="38"/>
      <c r="I158" s="192"/>
      <c r="J158" s="38"/>
      <c r="K158" s="38"/>
      <c r="L158" s="41"/>
      <c r="M158" s="193"/>
      <c r="N158" s="19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126</v>
      </c>
      <c r="AU158" s="19" t="s">
        <v>80</v>
      </c>
    </row>
    <row r="159" spans="1:65" s="2" customFormat="1" ht="11.25">
      <c r="A159" s="36"/>
      <c r="B159" s="37"/>
      <c r="C159" s="38"/>
      <c r="D159" s="195" t="s">
        <v>128</v>
      </c>
      <c r="E159" s="38"/>
      <c r="F159" s="196" t="s">
        <v>355</v>
      </c>
      <c r="G159" s="38"/>
      <c r="H159" s="38"/>
      <c r="I159" s="192"/>
      <c r="J159" s="38"/>
      <c r="K159" s="38"/>
      <c r="L159" s="41"/>
      <c r="M159" s="193"/>
      <c r="N159" s="19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128</v>
      </c>
      <c r="AU159" s="19" t="s">
        <v>80</v>
      </c>
    </row>
    <row r="160" spans="1:65" s="2" customFormat="1" ht="19.5">
      <c r="A160" s="36"/>
      <c r="B160" s="37"/>
      <c r="C160" s="38"/>
      <c r="D160" s="190" t="s">
        <v>130</v>
      </c>
      <c r="E160" s="38"/>
      <c r="F160" s="197" t="s">
        <v>345</v>
      </c>
      <c r="G160" s="38"/>
      <c r="H160" s="38"/>
      <c r="I160" s="192"/>
      <c r="J160" s="38"/>
      <c r="K160" s="38"/>
      <c r="L160" s="41"/>
      <c r="M160" s="193"/>
      <c r="N160" s="194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130</v>
      </c>
      <c r="AU160" s="19" t="s">
        <v>80</v>
      </c>
    </row>
    <row r="161" spans="1:65" s="2" customFormat="1" ht="16.5" customHeight="1">
      <c r="A161" s="36"/>
      <c r="B161" s="37"/>
      <c r="C161" s="176" t="s">
        <v>233</v>
      </c>
      <c r="D161" s="176" t="s">
        <v>120</v>
      </c>
      <c r="E161" s="177" t="s">
        <v>358</v>
      </c>
      <c r="F161" s="178" t="s">
        <v>359</v>
      </c>
      <c r="G161" s="179" t="s">
        <v>184</v>
      </c>
      <c r="H161" s="180">
        <v>13</v>
      </c>
      <c r="I161" s="181"/>
      <c r="J161" s="182">
        <f>ROUND(I161*H161,2)</f>
        <v>0</v>
      </c>
      <c r="K161" s="183"/>
      <c r="L161" s="41"/>
      <c r="M161" s="184" t="s">
        <v>19</v>
      </c>
      <c r="N161" s="185" t="s">
        <v>42</v>
      </c>
      <c r="O161" s="66"/>
      <c r="P161" s="186">
        <f>O161*H161</f>
        <v>0</v>
      </c>
      <c r="Q161" s="186">
        <v>1E-4</v>
      </c>
      <c r="R161" s="186">
        <f>Q161*H161</f>
        <v>1.3000000000000002E-3</v>
      </c>
      <c r="S161" s="186">
        <v>0</v>
      </c>
      <c r="T161" s="18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8" t="s">
        <v>124</v>
      </c>
      <c r="AT161" s="188" t="s">
        <v>120</v>
      </c>
      <c r="AU161" s="188" t="s">
        <v>80</v>
      </c>
      <c r="AY161" s="19" t="s">
        <v>118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9" t="s">
        <v>76</v>
      </c>
      <c r="BK161" s="189">
        <f>ROUND(I161*H161,2)</f>
        <v>0</v>
      </c>
      <c r="BL161" s="19" t="s">
        <v>124</v>
      </c>
      <c r="BM161" s="188" t="s">
        <v>625</v>
      </c>
    </row>
    <row r="162" spans="1:65" s="2" customFormat="1" ht="11.25">
      <c r="A162" s="36"/>
      <c r="B162" s="37"/>
      <c r="C162" s="38"/>
      <c r="D162" s="190" t="s">
        <v>126</v>
      </c>
      <c r="E162" s="38"/>
      <c r="F162" s="191" t="s">
        <v>361</v>
      </c>
      <c r="G162" s="38"/>
      <c r="H162" s="38"/>
      <c r="I162" s="192"/>
      <c r="J162" s="38"/>
      <c r="K162" s="38"/>
      <c r="L162" s="41"/>
      <c r="M162" s="193"/>
      <c r="N162" s="19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126</v>
      </c>
      <c r="AU162" s="19" t="s">
        <v>80</v>
      </c>
    </row>
    <row r="163" spans="1:65" s="2" customFormat="1" ht="11.25">
      <c r="A163" s="36"/>
      <c r="B163" s="37"/>
      <c r="C163" s="38"/>
      <c r="D163" s="195" t="s">
        <v>128</v>
      </c>
      <c r="E163" s="38"/>
      <c r="F163" s="196" t="s">
        <v>362</v>
      </c>
      <c r="G163" s="38"/>
      <c r="H163" s="38"/>
      <c r="I163" s="192"/>
      <c r="J163" s="38"/>
      <c r="K163" s="38"/>
      <c r="L163" s="41"/>
      <c r="M163" s="193"/>
      <c r="N163" s="19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128</v>
      </c>
      <c r="AU163" s="19" t="s">
        <v>80</v>
      </c>
    </row>
    <row r="164" spans="1:65" s="2" customFormat="1" ht="19.5">
      <c r="A164" s="36"/>
      <c r="B164" s="37"/>
      <c r="C164" s="38"/>
      <c r="D164" s="190" t="s">
        <v>130</v>
      </c>
      <c r="E164" s="38"/>
      <c r="F164" s="197" t="s">
        <v>345</v>
      </c>
      <c r="G164" s="38"/>
      <c r="H164" s="38"/>
      <c r="I164" s="192"/>
      <c r="J164" s="38"/>
      <c r="K164" s="38"/>
      <c r="L164" s="41"/>
      <c r="M164" s="193"/>
      <c r="N164" s="19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130</v>
      </c>
      <c r="AU164" s="19" t="s">
        <v>80</v>
      </c>
    </row>
    <row r="165" spans="1:65" s="2" customFormat="1" ht="16.5" customHeight="1">
      <c r="A165" s="36"/>
      <c r="B165" s="37"/>
      <c r="C165" s="176" t="s">
        <v>240</v>
      </c>
      <c r="D165" s="176" t="s">
        <v>120</v>
      </c>
      <c r="E165" s="177" t="s">
        <v>372</v>
      </c>
      <c r="F165" s="178" t="s">
        <v>373</v>
      </c>
      <c r="G165" s="179" t="s">
        <v>184</v>
      </c>
      <c r="H165" s="180">
        <v>742</v>
      </c>
      <c r="I165" s="181"/>
      <c r="J165" s="182">
        <f>ROUND(I165*H165,2)</f>
        <v>0</v>
      </c>
      <c r="K165" s="183"/>
      <c r="L165" s="41"/>
      <c r="M165" s="184" t="s">
        <v>19</v>
      </c>
      <c r="N165" s="185" t="s">
        <v>42</v>
      </c>
      <c r="O165" s="66"/>
      <c r="P165" s="186">
        <f>O165*H165</f>
        <v>0</v>
      </c>
      <c r="Q165" s="186">
        <v>3.2499999999999999E-4</v>
      </c>
      <c r="R165" s="186">
        <f>Q165*H165</f>
        <v>0.24114999999999998</v>
      </c>
      <c r="S165" s="186">
        <v>0</v>
      </c>
      <c r="T165" s="18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8" t="s">
        <v>124</v>
      </c>
      <c r="AT165" s="188" t="s">
        <v>120</v>
      </c>
      <c r="AU165" s="188" t="s">
        <v>80</v>
      </c>
      <c r="AY165" s="19" t="s">
        <v>118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9" t="s">
        <v>76</v>
      </c>
      <c r="BK165" s="189">
        <f>ROUND(I165*H165,2)</f>
        <v>0</v>
      </c>
      <c r="BL165" s="19" t="s">
        <v>124</v>
      </c>
      <c r="BM165" s="188" t="s">
        <v>626</v>
      </c>
    </row>
    <row r="166" spans="1:65" s="2" customFormat="1" ht="11.25">
      <c r="A166" s="36"/>
      <c r="B166" s="37"/>
      <c r="C166" s="38"/>
      <c r="D166" s="190" t="s">
        <v>126</v>
      </c>
      <c r="E166" s="38"/>
      <c r="F166" s="191" t="s">
        <v>375</v>
      </c>
      <c r="G166" s="38"/>
      <c r="H166" s="38"/>
      <c r="I166" s="192"/>
      <c r="J166" s="38"/>
      <c r="K166" s="38"/>
      <c r="L166" s="41"/>
      <c r="M166" s="193"/>
      <c r="N166" s="19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126</v>
      </c>
      <c r="AU166" s="19" t="s">
        <v>80</v>
      </c>
    </row>
    <row r="167" spans="1:65" s="2" customFormat="1" ht="11.25">
      <c r="A167" s="36"/>
      <c r="B167" s="37"/>
      <c r="C167" s="38"/>
      <c r="D167" s="195" t="s">
        <v>128</v>
      </c>
      <c r="E167" s="38"/>
      <c r="F167" s="196" t="s">
        <v>376</v>
      </c>
      <c r="G167" s="38"/>
      <c r="H167" s="38"/>
      <c r="I167" s="192"/>
      <c r="J167" s="38"/>
      <c r="K167" s="38"/>
      <c r="L167" s="41"/>
      <c r="M167" s="193"/>
      <c r="N167" s="19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128</v>
      </c>
      <c r="AU167" s="19" t="s">
        <v>80</v>
      </c>
    </row>
    <row r="168" spans="1:65" s="2" customFormat="1" ht="16.5" customHeight="1">
      <c r="A168" s="36"/>
      <c r="B168" s="37"/>
      <c r="C168" s="176" t="s">
        <v>247</v>
      </c>
      <c r="D168" s="176" t="s">
        <v>120</v>
      </c>
      <c r="E168" s="177" t="s">
        <v>378</v>
      </c>
      <c r="F168" s="178" t="s">
        <v>379</v>
      </c>
      <c r="G168" s="179" t="s">
        <v>184</v>
      </c>
      <c r="H168" s="180">
        <v>189</v>
      </c>
      <c r="I168" s="181"/>
      <c r="J168" s="182">
        <f>ROUND(I168*H168,2)</f>
        <v>0</v>
      </c>
      <c r="K168" s="183"/>
      <c r="L168" s="41"/>
      <c r="M168" s="184" t="s">
        <v>19</v>
      </c>
      <c r="N168" s="185" t="s">
        <v>42</v>
      </c>
      <c r="O168" s="66"/>
      <c r="P168" s="186">
        <f>O168*H168</f>
        <v>0</v>
      </c>
      <c r="Q168" s="186">
        <v>1.092E-4</v>
      </c>
      <c r="R168" s="186">
        <f>Q168*H168</f>
        <v>2.0638799999999999E-2</v>
      </c>
      <c r="S168" s="186">
        <v>0</v>
      </c>
      <c r="T168" s="187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8" t="s">
        <v>124</v>
      </c>
      <c r="AT168" s="188" t="s">
        <v>120</v>
      </c>
      <c r="AU168" s="188" t="s">
        <v>80</v>
      </c>
      <c r="AY168" s="19" t="s">
        <v>118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19" t="s">
        <v>76</v>
      </c>
      <c r="BK168" s="189">
        <f>ROUND(I168*H168,2)</f>
        <v>0</v>
      </c>
      <c r="BL168" s="19" t="s">
        <v>124</v>
      </c>
      <c r="BM168" s="188" t="s">
        <v>627</v>
      </c>
    </row>
    <row r="169" spans="1:65" s="2" customFormat="1" ht="11.25">
      <c r="A169" s="36"/>
      <c r="B169" s="37"/>
      <c r="C169" s="38"/>
      <c r="D169" s="190" t="s">
        <v>126</v>
      </c>
      <c r="E169" s="38"/>
      <c r="F169" s="191" t="s">
        <v>381</v>
      </c>
      <c r="G169" s="38"/>
      <c r="H169" s="38"/>
      <c r="I169" s="192"/>
      <c r="J169" s="38"/>
      <c r="K169" s="38"/>
      <c r="L169" s="41"/>
      <c r="M169" s="193"/>
      <c r="N169" s="194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126</v>
      </c>
      <c r="AU169" s="19" t="s">
        <v>80</v>
      </c>
    </row>
    <row r="170" spans="1:65" s="2" customFormat="1" ht="11.25">
      <c r="A170" s="36"/>
      <c r="B170" s="37"/>
      <c r="C170" s="38"/>
      <c r="D170" s="195" t="s">
        <v>128</v>
      </c>
      <c r="E170" s="38"/>
      <c r="F170" s="196" t="s">
        <v>382</v>
      </c>
      <c r="G170" s="38"/>
      <c r="H170" s="38"/>
      <c r="I170" s="192"/>
      <c r="J170" s="38"/>
      <c r="K170" s="38"/>
      <c r="L170" s="41"/>
      <c r="M170" s="193"/>
      <c r="N170" s="19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128</v>
      </c>
      <c r="AU170" s="19" t="s">
        <v>80</v>
      </c>
    </row>
    <row r="171" spans="1:65" s="2" customFormat="1" ht="16.5" customHeight="1">
      <c r="A171" s="36"/>
      <c r="B171" s="37"/>
      <c r="C171" s="176" t="s">
        <v>254</v>
      </c>
      <c r="D171" s="176" t="s">
        <v>120</v>
      </c>
      <c r="E171" s="177" t="s">
        <v>384</v>
      </c>
      <c r="F171" s="178" t="s">
        <v>385</v>
      </c>
      <c r="G171" s="179" t="s">
        <v>184</v>
      </c>
      <c r="H171" s="180">
        <v>13</v>
      </c>
      <c r="I171" s="181"/>
      <c r="J171" s="182">
        <f>ROUND(I171*H171,2)</f>
        <v>0</v>
      </c>
      <c r="K171" s="183"/>
      <c r="L171" s="41"/>
      <c r="M171" s="184" t="s">
        <v>19</v>
      </c>
      <c r="N171" s="185" t="s">
        <v>42</v>
      </c>
      <c r="O171" s="66"/>
      <c r="P171" s="186">
        <f>O171*H171</f>
        <v>0</v>
      </c>
      <c r="Q171" s="186">
        <v>3.8400000000000001E-4</v>
      </c>
      <c r="R171" s="186">
        <f>Q171*H171</f>
        <v>4.9919999999999999E-3</v>
      </c>
      <c r="S171" s="186">
        <v>0</v>
      </c>
      <c r="T171" s="18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8" t="s">
        <v>124</v>
      </c>
      <c r="AT171" s="188" t="s">
        <v>120</v>
      </c>
      <c r="AU171" s="188" t="s">
        <v>80</v>
      </c>
      <c r="AY171" s="19" t="s">
        <v>118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9" t="s">
        <v>76</v>
      </c>
      <c r="BK171" s="189">
        <f>ROUND(I171*H171,2)</f>
        <v>0</v>
      </c>
      <c r="BL171" s="19" t="s">
        <v>124</v>
      </c>
      <c r="BM171" s="188" t="s">
        <v>628</v>
      </c>
    </row>
    <row r="172" spans="1:65" s="2" customFormat="1" ht="11.25">
      <c r="A172" s="36"/>
      <c r="B172" s="37"/>
      <c r="C172" s="38"/>
      <c r="D172" s="190" t="s">
        <v>126</v>
      </c>
      <c r="E172" s="38"/>
      <c r="F172" s="191" t="s">
        <v>387</v>
      </c>
      <c r="G172" s="38"/>
      <c r="H172" s="38"/>
      <c r="I172" s="192"/>
      <c r="J172" s="38"/>
      <c r="K172" s="38"/>
      <c r="L172" s="41"/>
      <c r="M172" s="193"/>
      <c r="N172" s="19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126</v>
      </c>
      <c r="AU172" s="19" t="s">
        <v>80</v>
      </c>
    </row>
    <row r="173" spans="1:65" s="2" customFormat="1" ht="11.25">
      <c r="A173" s="36"/>
      <c r="B173" s="37"/>
      <c r="C173" s="38"/>
      <c r="D173" s="195" t="s">
        <v>128</v>
      </c>
      <c r="E173" s="38"/>
      <c r="F173" s="196" t="s">
        <v>388</v>
      </c>
      <c r="G173" s="38"/>
      <c r="H173" s="38"/>
      <c r="I173" s="192"/>
      <c r="J173" s="38"/>
      <c r="K173" s="38"/>
      <c r="L173" s="41"/>
      <c r="M173" s="193"/>
      <c r="N173" s="194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128</v>
      </c>
      <c r="AU173" s="19" t="s">
        <v>80</v>
      </c>
    </row>
    <row r="174" spans="1:65" s="2" customFormat="1" ht="16.5" customHeight="1">
      <c r="A174" s="36"/>
      <c r="B174" s="37"/>
      <c r="C174" s="176" t="s">
        <v>263</v>
      </c>
      <c r="D174" s="176" t="s">
        <v>120</v>
      </c>
      <c r="E174" s="177" t="s">
        <v>396</v>
      </c>
      <c r="F174" s="178" t="s">
        <v>397</v>
      </c>
      <c r="G174" s="179" t="s">
        <v>184</v>
      </c>
      <c r="H174" s="180">
        <v>944</v>
      </c>
      <c r="I174" s="181"/>
      <c r="J174" s="182">
        <f>ROUND(I174*H174,2)</f>
        <v>0</v>
      </c>
      <c r="K174" s="183"/>
      <c r="L174" s="41"/>
      <c r="M174" s="184" t="s">
        <v>19</v>
      </c>
      <c r="N174" s="185" t="s">
        <v>42</v>
      </c>
      <c r="O174" s="66"/>
      <c r="P174" s="186">
        <f>O174*H174</f>
        <v>0</v>
      </c>
      <c r="Q174" s="186">
        <v>4.8799999999999999E-6</v>
      </c>
      <c r="R174" s="186">
        <f>Q174*H174</f>
        <v>4.6067199999999999E-3</v>
      </c>
      <c r="S174" s="186">
        <v>0</v>
      </c>
      <c r="T174" s="187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8" t="s">
        <v>124</v>
      </c>
      <c r="AT174" s="188" t="s">
        <v>120</v>
      </c>
      <c r="AU174" s="188" t="s">
        <v>80</v>
      </c>
      <c r="AY174" s="19" t="s">
        <v>118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9" t="s">
        <v>76</v>
      </c>
      <c r="BK174" s="189">
        <f>ROUND(I174*H174,2)</f>
        <v>0</v>
      </c>
      <c r="BL174" s="19" t="s">
        <v>124</v>
      </c>
      <c r="BM174" s="188" t="s">
        <v>629</v>
      </c>
    </row>
    <row r="175" spans="1:65" s="2" customFormat="1" ht="11.25">
      <c r="A175" s="36"/>
      <c r="B175" s="37"/>
      <c r="C175" s="38"/>
      <c r="D175" s="190" t="s">
        <v>126</v>
      </c>
      <c r="E175" s="38"/>
      <c r="F175" s="191" t="s">
        <v>399</v>
      </c>
      <c r="G175" s="38"/>
      <c r="H175" s="38"/>
      <c r="I175" s="192"/>
      <c r="J175" s="38"/>
      <c r="K175" s="38"/>
      <c r="L175" s="41"/>
      <c r="M175" s="193"/>
      <c r="N175" s="19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126</v>
      </c>
      <c r="AU175" s="19" t="s">
        <v>80</v>
      </c>
    </row>
    <row r="176" spans="1:65" s="2" customFormat="1" ht="11.25">
      <c r="A176" s="36"/>
      <c r="B176" s="37"/>
      <c r="C176" s="38"/>
      <c r="D176" s="195" t="s">
        <v>128</v>
      </c>
      <c r="E176" s="38"/>
      <c r="F176" s="196" t="s">
        <v>400</v>
      </c>
      <c r="G176" s="38"/>
      <c r="H176" s="38"/>
      <c r="I176" s="192"/>
      <c r="J176" s="38"/>
      <c r="K176" s="38"/>
      <c r="L176" s="41"/>
      <c r="M176" s="193"/>
      <c r="N176" s="19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128</v>
      </c>
      <c r="AU176" s="19" t="s">
        <v>80</v>
      </c>
    </row>
    <row r="177" spans="1:65" s="14" customFormat="1" ht="11.25">
      <c r="B177" s="208"/>
      <c r="C177" s="209"/>
      <c r="D177" s="190" t="s">
        <v>132</v>
      </c>
      <c r="E177" s="210" t="s">
        <v>19</v>
      </c>
      <c r="F177" s="211" t="s">
        <v>630</v>
      </c>
      <c r="G177" s="209"/>
      <c r="H177" s="212">
        <v>944</v>
      </c>
      <c r="I177" s="213"/>
      <c r="J177" s="209"/>
      <c r="K177" s="209"/>
      <c r="L177" s="214"/>
      <c r="M177" s="215"/>
      <c r="N177" s="216"/>
      <c r="O177" s="216"/>
      <c r="P177" s="216"/>
      <c r="Q177" s="216"/>
      <c r="R177" s="216"/>
      <c r="S177" s="216"/>
      <c r="T177" s="217"/>
      <c r="AT177" s="218" t="s">
        <v>132</v>
      </c>
      <c r="AU177" s="218" t="s">
        <v>80</v>
      </c>
      <c r="AV177" s="14" t="s">
        <v>80</v>
      </c>
      <c r="AW177" s="14" t="s">
        <v>32</v>
      </c>
      <c r="AX177" s="14" t="s">
        <v>76</v>
      </c>
      <c r="AY177" s="218" t="s">
        <v>118</v>
      </c>
    </row>
    <row r="178" spans="1:65" s="2" customFormat="1" ht="16.5" customHeight="1">
      <c r="A178" s="36"/>
      <c r="B178" s="37"/>
      <c r="C178" s="176" t="s">
        <v>271</v>
      </c>
      <c r="D178" s="176" t="s">
        <v>120</v>
      </c>
      <c r="E178" s="177" t="s">
        <v>455</v>
      </c>
      <c r="F178" s="178" t="s">
        <v>456</v>
      </c>
      <c r="G178" s="179" t="s">
        <v>184</v>
      </c>
      <c r="H178" s="180">
        <v>25</v>
      </c>
      <c r="I178" s="181"/>
      <c r="J178" s="182">
        <f>ROUND(I178*H178,2)</f>
        <v>0</v>
      </c>
      <c r="K178" s="183"/>
      <c r="L178" s="41"/>
      <c r="M178" s="184" t="s">
        <v>19</v>
      </c>
      <c r="N178" s="185" t="s">
        <v>42</v>
      </c>
      <c r="O178" s="66"/>
      <c r="P178" s="186">
        <f>O178*H178</f>
        <v>0</v>
      </c>
      <c r="Q178" s="186">
        <v>0</v>
      </c>
      <c r="R178" s="186">
        <f>Q178*H178</f>
        <v>0</v>
      </c>
      <c r="S178" s="186">
        <v>0</v>
      </c>
      <c r="T178" s="18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8" t="s">
        <v>124</v>
      </c>
      <c r="AT178" s="188" t="s">
        <v>120</v>
      </c>
      <c r="AU178" s="188" t="s">
        <v>80</v>
      </c>
      <c r="AY178" s="19" t="s">
        <v>118</v>
      </c>
      <c r="BE178" s="189">
        <f>IF(N178="základní",J178,0)</f>
        <v>0</v>
      </c>
      <c r="BF178" s="189">
        <f>IF(N178="snížená",J178,0)</f>
        <v>0</v>
      </c>
      <c r="BG178" s="189">
        <f>IF(N178="zákl. přenesená",J178,0)</f>
        <v>0</v>
      </c>
      <c r="BH178" s="189">
        <f>IF(N178="sníž. přenesená",J178,0)</f>
        <v>0</v>
      </c>
      <c r="BI178" s="189">
        <f>IF(N178="nulová",J178,0)</f>
        <v>0</v>
      </c>
      <c r="BJ178" s="19" t="s">
        <v>76</v>
      </c>
      <c r="BK178" s="189">
        <f>ROUND(I178*H178,2)</f>
        <v>0</v>
      </c>
      <c r="BL178" s="19" t="s">
        <v>124</v>
      </c>
      <c r="BM178" s="188" t="s">
        <v>631</v>
      </c>
    </row>
    <row r="179" spans="1:65" s="2" customFormat="1" ht="11.25">
      <c r="A179" s="36"/>
      <c r="B179" s="37"/>
      <c r="C179" s="38"/>
      <c r="D179" s="190" t="s">
        <v>126</v>
      </c>
      <c r="E179" s="38"/>
      <c r="F179" s="191" t="s">
        <v>458</v>
      </c>
      <c r="G179" s="38"/>
      <c r="H179" s="38"/>
      <c r="I179" s="192"/>
      <c r="J179" s="38"/>
      <c r="K179" s="38"/>
      <c r="L179" s="41"/>
      <c r="M179" s="193"/>
      <c r="N179" s="19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126</v>
      </c>
      <c r="AU179" s="19" t="s">
        <v>80</v>
      </c>
    </row>
    <row r="180" spans="1:65" s="2" customFormat="1" ht="11.25">
      <c r="A180" s="36"/>
      <c r="B180" s="37"/>
      <c r="C180" s="38"/>
      <c r="D180" s="195" t="s">
        <v>128</v>
      </c>
      <c r="E180" s="38"/>
      <c r="F180" s="196" t="s">
        <v>459</v>
      </c>
      <c r="G180" s="38"/>
      <c r="H180" s="38"/>
      <c r="I180" s="192"/>
      <c r="J180" s="38"/>
      <c r="K180" s="38"/>
      <c r="L180" s="41"/>
      <c r="M180" s="193"/>
      <c r="N180" s="19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128</v>
      </c>
      <c r="AU180" s="19" t="s">
        <v>80</v>
      </c>
    </row>
    <row r="181" spans="1:65" s="14" customFormat="1" ht="11.25">
      <c r="B181" s="208"/>
      <c r="C181" s="209"/>
      <c r="D181" s="190" t="s">
        <v>132</v>
      </c>
      <c r="E181" s="210" t="s">
        <v>19</v>
      </c>
      <c r="F181" s="211" t="s">
        <v>632</v>
      </c>
      <c r="G181" s="209"/>
      <c r="H181" s="212">
        <v>25</v>
      </c>
      <c r="I181" s="213"/>
      <c r="J181" s="209"/>
      <c r="K181" s="209"/>
      <c r="L181" s="214"/>
      <c r="M181" s="215"/>
      <c r="N181" s="216"/>
      <c r="O181" s="216"/>
      <c r="P181" s="216"/>
      <c r="Q181" s="216"/>
      <c r="R181" s="216"/>
      <c r="S181" s="216"/>
      <c r="T181" s="217"/>
      <c r="AT181" s="218" t="s">
        <v>132</v>
      </c>
      <c r="AU181" s="218" t="s">
        <v>80</v>
      </c>
      <c r="AV181" s="14" t="s">
        <v>80</v>
      </c>
      <c r="AW181" s="14" t="s">
        <v>32</v>
      </c>
      <c r="AX181" s="14" t="s">
        <v>76</v>
      </c>
      <c r="AY181" s="218" t="s">
        <v>118</v>
      </c>
    </row>
    <row r="182" spans="1:65" s="2" customFormat="1" ht="21.75" customHeight="1">
      <c r="A182" s="36"/>
      <c r="B182" s="37"/>
      <c r="C182" s="176" t="s">
        <v>7</v>
      </c>
      <c r="D182" s="176" t="s">
        <v>120</v>
      </c>
      <c r="E182" s="177" t="s">
        <v>462</v>
      </c>
      <c r="F182" s="178" t="s">
        <v>463</v>
      </c>
      <c r="G182" s="179" t="s">
        <v>184</v>
      </c>
      <c r="H182" s="180">
        <v>25</v>
      </c>
      <c r="I182" s="181"/>
      <c r="J182" s="182">
        <f>ROUND(I182*H182,2)</f>
        <v>0</v>
      </c>
      <c r="K182" s="183"/>
      <c r="L182" s="41"/>
      <c r="M182" s="184" t="s">
        <v>19</v>
      </c>
      <c r="N182" s="185" t="s">
        <v>42</v>
      </c>
      <c r="O182" s="66"/>
      <c r="P182" s="186">
        <f>O182*H182</f>
        <v>0</v>
      </c>
      <c r="Q182" s="186">
        <v>6.0506299999999998E-4</v>
      </c>
      <c r="R182" s="186">
        <f>Q182*H182</f>
        <v>1.5126575E-2</v>
      </c>
      <c r="S182" s="186">
        <v>0</v>
      </c>
      <c r="T182" s="187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8" t="s">
        <v>124</v>
      </c>
      <c r="AT182" s="188" t="s">
        <v>120</v>
      </c>
      <c r="AU182" s="188" t="s">
        <v>80</v>
      </c>
      <c r="AY182" s="19" t="s">
        <v>118</v>
      </c>
      <c r="BE182" s="189">
        <f>IF(N182="základní",J182,0)</f>
        <v>0</v>
      </c>
      <c r="BF182" s="189">
        <f>IF(N182="snížená",J182,0)</f>
        <v>0</v>
      </c>
      <c r="BG182" s="189">
        <f>IF(N182="zákl. přenesená",J182,0)</f>
        <v>0</v>
      </c>
      <c r="BH182" s="189">
        <f>IF(N182="sníž. přenesená",J182,0)</f>
        <v>0</v>
      </c>
      <c r="BI182" s="189">
        <f>IF(N182="nulová",J182,0)</f>
        <v>0</v>
      </c>
      <c r="BJ182" s="19" t="s">
        <v>76</v>
      </c>
      <c r="BK182" s="189">
        <f>ROUND(I182*H182,2)</f>
        <v>0</v>
      </c>
      <c r="BL182" s="19" t="s">
        <v>124</v>
      </c>
      <c r="BM182" s="188" t="s">
        <v>633</v>
      </c>
    </row>
    <row r="183" spans="1:65" s="2" customFormat="1" ht="19.5">
      <c r="A183" s="36"/>
      <c r="B183" s="37"/>
      <c r="C183" s="38"/>
      <c r="D183" s="190" t="s">
        <v>126</v>
      </c>
      <c r="E183" s="38"/>
      <c r="F183" s="191" t="s">
        <v>465</v>
      </c>
      <c r="G183" s="38"/>
      <c r="H183" s="38"/>
      <c r="I183" s="192"/>
      <c r="J183" s="38"/>
      <c r="K183" s="38"/>
      <c r="L183" s="41"/>
      <c r="M183" s="193"/>
      <c r="N183" s="19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126</v>
      </c>
      <c r="AU183" s="19" t="s">
        <v>80</v>
      </c>
    </row>
    <row r="184" spans="1:65" s="2" customFormat="1" ht="11.25">
      <c r="A184" s="36"/>
      <c r="B184" s="37"/>
      <c r="C184" s="38"/>
      <c r="D184" s="195" t="s">
        <v>128</v>
      </c>
      <c r="E184" s="38"/>
      <c r="F184" s="196" t="s">
        <v>466</v>
      </c>
      <c r="G184" s="38"/>
      <c r="H184" s="38"/>
      <c r="I184" s="192"/>
      <c r="J184" s="38"/>
      <c r="K184" s="38"/>
      <c r="L184" s="41"/>
      <c r="M184" s="193"/>
      <c r="N184" s="19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128</v>
      </c>
      <c r="AU184" s="19" t="s">
        <v>80</v>
      </c>
    </row>
    <row r="185" spans="1:65" s="2" customFormat="1" ht="21.75" customHeight="1">
      <c r="A185" s="36"/>
      <c r="B185" s="37"/>
      <c r="C185" s="176" t="s">
        <v>285</v>
      </c>
      <c r="D185" s="176" t="s">
        <v>120</v>
      </c>
      <c r="E185" s="177" t="s">
        <v>468</v>
      </c>
      <c r="F185" s="178" t="s">
        <v>469</v>
      </c>
      <c r="G185" s="179" t="s">
        <v>184</v>
      </c>
      <c r="H185" s="180">
        <v>313</v>
      </c>
      <c r="I185" s="181"/>
      <c r="J185" s="182">
        <f>ROUND(I185*H185,2)</f>
        <v>0</v>
      </c>
      <c r="K185" s="183"/>
      <c r="L185" s="41"/>
      <c r="M185" s="184" t="s">
        <v>19</v>
      </c>
      <c r="N185" s="185" t="s">
        <v>42</v>
      </c>
      <c r="O185" s="66"/>
      <c r="P185" s="186">
        <f>O185*H185</f>
        <v>0</v>
      </c>
      <c r="Q185" s="186">
        <v>5.9999999999999995E-4</v>
      </c>
      <c r="R185" s="186">
        <f>Q185*H185</f>
        <v>0.18779999999999999</v>
      </c>
      <c r="S185" s="186">
        <v>0</v>
      </c>
      <c r="T185" s="18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8" t="s">
        <v>124</v>
      </c>
      <c r="AT185" s="188" t="s">
        <v>120</v>
      </c>
      <c r="AU185" s="188" t="s">
        <v>80</v>
      </c>
      <c r="AY185" s="19" t="s">
        <v>118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9" t="s">
        <v>76</v>
      </c>
      <c r="BK185" s="189">
        <f>ROUND(I185*H185,2)</f>
        <v>0</v>
      </c>
      <c r="BL185" s="19" t="s">
        <v>124</v>
      </c>
      <c r="BM185" s="188" t="s">
        <v>634</v>
      </c>
    </row>
    <row r="186" spans="1:65" s="2" customFormat="1" ht="19.5">
      <c r="A186" s="36"/>
      <c r="B186" s="37"/>
      <c r="C186" s="38"/>
      <c r="D186" s="190" t="s">
        <v>126</v>
      </c>
      <c r="E186" s="38"/>
      <c r="F186" s="191" t="s">
        <v>471</v>
      </c>
      <c r="G186" s="38"/>
      <c r="H186" s="38"/>
      <c r="I186" s="192"/>
      <c r="J186" s="38"/>
      <c r="K186" s="38"/>
      <c r="L186" s="41"/>
      <c r="M186" s="193"/>
      <c r="N186" s="19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126</v>
      </c>
      <c r="AU186" s="19" t="s">
        <v>80</v>
      </c>
    </row>
    <row r="187" spans="1:65" s="2" customFormat="1" ht="11.25">
      <c r="A187" s="36"/>
      <c r="B187" s="37"/>
      <c r="C187" s="38"/>
      <c r="D187" s="195" t="s">
        <v>128</v>
      </c>
      <c r="E187" s="38"/>
      <c r="F187" s="196" t="s">
        <v>472</v>
      </c>
      <c r="G187" s="38"/>
      <c r="H187" s="38"/>
      <c r="I187" s="192"/>
      <c r="J187" s="38"/>
      <c r="K187" s="38"/>
      <c r="L187" s="41"/>
      <c r="M187" s="193"/>
      <c r="N187" s="194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128</v>
      </c>
      <c r="AU187" s="19" t="s">
        <v>80</v>
      </c>
    </row>
    <row r="188" spans="1:65" s="14" customFormat="1" ht="11.25">
      <c r="B188" s="208"/>
      <c r="C188" s="209"/>
      <c r="D188" s="190" t="s">
        <v>132</v>
      </c>
      <c r="E188" s="210" t="s">
        <v>19</v>
      </c>
      <c r="F188" s="211" t="s">
        <v>635</v>
      </c>
      <c r="G188" s="209"/>
      <c r="H188" s="212">
        <v>313</v>
      </c>
      <c r="I188" s="213"/>
      <c r="J188" s="209"/>
      <c r="K188" s="209"/>
      <c r="L188" s="214"/>
      <c r="M188" s="215"/>
      <c r="N188" s="216"/>
      <c r="O188" s="216"/>
      <c r="P188" s="216"/>
      <c r="Q188" s="216"/>
      <c r="R188" s="216"/>
      <c r="S188" s="216"/>
      <c r="T188" s="217"/>
      <c r="AT188" s="218" t="s">
        <v>132</v>
      </c>
      <c r="AU188" s="218" t="s">
        <v>80</v>
      </c>
      <c r="AV188" s="14" t="s">
        <v>80</v>
      </c>
      <c r="AW188" s="14" t="s">
        <v>32</v>
      </c>
      <c r="AX188" s="14" t="s">
        <v>76</v>
      </c>
      <c r="AY188" s="218" t="s">
        <v>118</v>
      </c>
    </row>
    <row r="189" spans="1:65" s="2" customFormat="1" ht="16.5" customHeight="1">
      <c r="A189" s="36"/>
      <c r="B189" s="37"/>
      <c r="C189" s="176" t="s">
        <v>291</v>
      </c>
      <c r="D189" s="176" t="s">
        <v>120</v>
      </c>
      <c r="E189" s="177" t="s">
        <v>474</v>
      </c>
      <c r="F189" s="178" t="s">
        <v>475</v>
      </c>
      <c r="G189" s="179" t="s">
        <v>123</v>
      </c>
      <c r="H189" s="180">
        <v>2627</v>
      </c>
      <c r="I189" s="181"/>
      <c r="J189" s="182">
        <f>ROUND(I189*H189,2)</f>
        <v>0</v>
      </c>
      <c r="K189" s="183"/>
      <c r="L189" s="41"/>
      <c r="M189" s="184" t="s">
        <v>19</v>
      </c>
      <c r="N189" s="185" t="s">
        <v>42</v>
      </c>
      <c r="O189" s="66"/>
      <c r="P189" s="186">
        <f>O189*H189</f>
        <v>0</v>
      </c>
      <c r="Q189" s="186">
        <v>0</v>
      </c>
      <c r="R189" s="186">
        <f>Q189*H189</f>
        <v>0</v>
      </c>
      <c r="S189" s="186">
        <v>0.01</v>
      </c>
      <c r="T189" s="187">
        <f>S189*H189</f>
        <v>26.27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8" t="s">
        <v>124</v>
      </c>
      <c r="AT189" s="188" t="s">
        <v>120</v>
      </c>
      <c r="AU189" s="188" t="s">
        <v>80</v>
      </c>
      <c r="AY189" s="19" t="s">
        <v>118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9" t="s">
        <v>76</v>
      </c>
      <c r="BK189" s="189">
        <f>ROUND(I189*H189,2)</f>
        <v>0</v>
      </c>
      <c r="BL189" s="19" t="s">
        <v>124</v>
      </c>
      <c r="BM189" s="188" t="s">
        <v>636</v>
      </c>
    </row>
    <row r="190" spans="1:65" s="2" customFormat="1" ht="11.25">
      <c r="A190" s="36"/>
      <c r="B190" s="37"/>
      <c r="C190" s="38"/>
      <c r="D190" s="190" t="s">
        <v>126</v>
      </c>
      <c r="E190" s="38"/>
      <c r="F190" s="191" t="s">
        <v>477</v>
      </c>
      <c r="G190" s="38"/>
      <c r="H190" s="38"/>
      <c r="I190" s="192"/>
      <c r="J190" s="38"/>
      <c r="K190" s="38"/>
      <c r="L190" s="41"/>
      <c r="M190" s="193"/>
      <c r="N190" s="19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126</v>
      </c>
      <c r="AU190" s="19" t="s">
        <v>80</v>
      </c>
    </row>
    <row r="191" spans="1:65" s="2" customFormat="1" ht="11.25">
      <c r="A191" s="36"/>
      <c r="B191" s="37"/>
      <c r="C191" s="38"/>
      <c r="D191" s="195" t="s">
        <v>128</v>
      </c>
      <c r="E191" s="38"/>
      <c r="F191" s="196" t="s">
        <v>478</v>
      </c>
      <c r="G191" s="38"/>
      <c r="H191" s="38"/>
      <c r="I191" s="192"/>
      <c r="J191" s="38"/>
      <c r="K191" s="38"/>
      <c r="L191" s="41"/>
      <c r="M191" s="193"/>
      <c r="N191" s="19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128</v>
      </c>
      <c r="AU191" s="19" t="s">
        <v>80</v>
      </c>
    </row>
    <row r="192" spans="1:65" s="14" customFormat="1" ht="11.25">
      <c r="B192" s="208"/>
      <c r="C192" s="209"/>
      <c r="D192" s="190" t="s">
        <v>132</v>
      </c>
      <c r="E192" s="210" t="s">
        <v>19</v>
      </c>
      <c r="F192" s="211" t="s">
        <v>604</v>
      </c>
      <c r="G192" s="209"/>
      <c r="H192" s="212">
        <v>2627</v>
      </c>
      <c r="I192" s="213"/>
      <c r="J192" s="209"/>
      <c r="K192" s="209"/>
      <c r="L192" s="214"/>
      <c r="M192" s="215"/>
      <c r="N192" s="216"/>
      <c r="O192" s="216"/>
      <c r="P192" s="216"/>
      <c r="Q192" s="216"/>
      <c r="R192" s="216"/>
      <c r="S192" s="216"/>
      <c r="T192" s="217"/>
      <c r="AT192" s="218" t="s">
        <v>132</v>
      </c>
      <c r="AU192" s="218" t="s">
        <v>80</v>
      </c>
      <c r="AV192" s="14" t="s">
        <v>80</v>
      </c>
      <c r="AW192" s="14" t="s">
        <v>32</v>
      </c>
      <c r="AX192" s="14" t="s">
        <v>76</v>
      </c>
      <c r="AY192" s="218" t="s">
        <v>118</v>
      </c>
    </row>
    <row r="193" spans="1:65" s="2" customFormat="1" ht="16.5" customHeight="1">
      <c r="A193" s="36"/>
      <c r="B193" s="37"/>
      <c r="C193" s="176" t="s">
        <v>296</v>
      </c>
      <c r="D193" s="176" t="s">
        <v>120</v>
      </c>
      <c r="E193" s="177" t="s">
        <v>480</v>
      </c>
      <c r="F193" s="178" t="s">
        <v>481</v>
      </c>
      <c r="G193" s="179" t="s">
        <v>123</v>
      </c>
      <c r="H193" s="180">
        <v>50</v>
      </c>
      <c r="I193" s="181"/>
      <c r="J193" s="182">
        <f>ROUND(I193*H193,2)</f>
        <v>0</v>
      </c>
      <c r="K193" s="183"/>
      <c r="L193" s="41"/>
      <c r="M193" s="184" t="s">
        <v>19</v>
      </c>
      <c r="N193" s="185" t="s">
        <v>42</v>
      </c>
      <c r="O193" s="66"/>
      <c r="P193" s="186">
        <f>O193*H193</f>
        <v>0</v>
      </c>
      <c r="Q193" s="186">
        <v>0</v>
      </c>
      <c r="R193" s="186">
        <f>Q193*H193</f>
        <v>0</v>
      </c>
      <c r="S193" s="186">
        <v>0.126</v>
      </c>
      <c r="T193" s="187">
        <f>S193*H193</f>
        <v>6.3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8" t="s">
        <v>124</v>
      </c>
      <c r="AT193" s="188" t="s">
        <v>120</v>
      </c>
      <c r="AU193" s="188" t="s">
        <v>80</v>
      </c>
      <c r="AY193" s="19" t="s">
        <v>118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19" t="s">
        <v>76</v>
      </c>
      <c r="BK193" s="189">
        <f>ROUND(I193*H193,2)</f>
        <v>0</v>
      </c>
      <c r="BL193" s="19" t="s">
        <v>124</v>
      </c>
      <c r="BM193" s="188" t="s">
        <v>637</v>
      </c>
    </row>
    <row r="194" spans="1:65" s="2" customFormat="1" ht="19.5">
      <c r="A194" s="36"/>
      <c r="B194" s="37"/>
      <c r="C194" s="38"/>
      <c r="D194" s="190" t="s">
        <v>126</v>
      </c>
      <c r="E194" s="38"/>
      <c r="F194" s="191" t="s">
        <v>483</v>
      </c>
      <c r="G194" s="38"/>
      <c r="H194" s="38"/>
      <c r="I194" s="192"/>
      <c r="J194" s="38"/>
      <c r="K194" s="38"/>
      <c r="L194" s="41"/>
      <c r="M194" s="193"/>
      <c r="N194" s="19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126</v>
      </c>
      <c r="AU194" s="19" t="s">
        <v>80</v>
      </c>
    </row>
    <row r="195" spans="1:65" s="2" customFormat="1" ht="11.25">
      <c r="A195" s="36"/>
      <c r="B195" s="37"/>
      <c r="C195" s="38"/>
      <c r="D195" s="195" t="s">
        <v>128</v>
      </c>
      <c r="E195" s="38"/>
      <c r="F195" s="196" t="s">
        <v>484</v>
      </c>
      <c r="G195" s="38"/>
      <c r="H195" s="38"/>
      <c r="I195" s="192"/>
      <c r="J195" s="38"/>
      <c r="K195" s="38"/>
      <c r="L195" s="41"/>
      <c r="M195" s="193"/>
      <c r="N195" s="19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128</v>
      </c>
      <c r="AU195" s="19" t="s">
        <v>80</v>
      </c>
    </row>
    <row r="196" spans="1:65" s="14" customFormat="1" ht="11.25">
      <c r="B196" s="208"/>
      <c r="C196" s="209"/>
      <c r="D196" s="190" t="s">
        <v>132</v>
      </c>
      <c r="E196" s="210" t="s">
        <v>19</v>
      </c>
      <c r="F196" s="211" t="s">
        <v>638</v>
      </c>
      <c r="G196" s="209"/>
      <c r="H196" s="212">
        <v>50</v>
      </c>
      <c r="I196" s="213"/>
      <c r="J196" s="209"/>
      <c r="K196" s="209"/>
      <c r="L196" s="214"/>
      <c r="M196" s="215"/>
      <c r="N196" s="216"/>
      <c r="O196" s="216"/>
      <c r="P196" s="216"/>
      <c r="Q196" s="216"/>
      <c r="R196" s="216"/>
      <c r="S196" s="216"/>
      <c r="T196" s="217"/>
      <c r="AT196" s="218" t="s">
        <v>132</v>
      </c>
      <c r="AU196" s="218" t="s">
        <v>80</v>
      </c>
      <c r="AV196" s="14" t="s">
        <v>80</v>
      </c>
      <c r="AW196" s="14" t="s">
        <v>32</v>
      </c>
      <c r="AX196" s="14" t="s">
        <v>76</v>
      </c>
      <c r="AY196" s="218" t="s">
        <v>118</v>
      </c>
    </row>
    <row r="197" spans="1:65" s="12" customFormat="1" ht="22.9" customHeight="1">
      <c r="B197" s="160"/>
      <c r="C197" s="161"/>
      <c r="D197" s="162" t="s">
        <v>70</v>
      </c>
      <c r="E197" s="174" t="s">
        <v>506</v>
      </c>
      <c r="F197" s="174" t="s">
        <v>507</v>
      </c>
      <c r="G197" s="161"/>
      <c r="H197" s="161"/>
      <c r="I197" s="164"/>
      <c r="J197" s="175">
        <f>BK197</f>
        <v>0</v>
      </c>
      <c r="K197" s="161"/>
      <c r="L197" s="166"/>
      <c r="M197" s="167"/>
      <c r="N197" s="168"/>
      <c r="O197" s="168"/>
      <c r="P197" s="169">
        <f>SUM(P198:P204)</f>
        <v>0</v>
      </c>
      <c r="Q197" s="168"/>
      <c r="R197" s="169">
        <f>SUM(R198:R204)</f>
        <v>0</v>
      </c>
      <c r="S197" s="168"/>
      <c r="T197" s="170">
        <f>SUM(T198:T204)</f>
        <v>0</v>
      </c>
      <c r="AR197" s="171" t="s">
        <v>76</v>
      </c>
      <c r="AT197" s="172" t="s">
        <v>70</v>
      </c>
      <c r="AU197" s="172" t="s">
        <v>76</v>
      </c>
      <c r="AY197" s="171" t="s">
        <v>118</v>
      </c>
      <c r="BK197" s="173">
        <f>SUM(BK198:BK204)</f>
        <v>0</v>
      </c>
    </row>
    <row r="198" spans="1:65" s="2" customFormat="1" ht="24.2" customHeight="1">
      <c r="A198" s="36"/>
      <c r="B198" s="37"/>
      <c r="C198" s="176" t="s">
        <v>302</v>
      </c>
      <c r="D198" s="176" t="s">
        <v>120</v>
      </c>
      <c r="E198" s="177" t="s">
        <v>509</v>
      </c>
      <c r="F198" s="178" t="s">
        <v>510</v>
      </c>
      <c r="G198" s="179" t="s">
        <v>210</v>
      </c>
      <c r="H198" s="180">
        <v>32.6</v>
      </c>
      <c r="I198" s="181"/>
      <c r="J198" s="182">
        <f>ROUND(I198*H198,2)</f>
        <v>0</v>
      </c>
      <c r="K198" s="183"/>
      <c r="L198" s="41"/>
      <c r="M198" s="184" t="s">
        <v>19</v>
      </c>
      <c r="N198" s="185" t="s">
        <v>42</v>
      </c>
      <c r="O198" s="66"/>
      <c r="P198" s="186">
        <f>O198*H198</f>
        <v>0</v>
      </c>
      <c r="Q198" s="186">
        <v>0</v>
      </c>
      <c r="R198" s="186">
        <f>Q198*H198</f>
        <v>0</v>
      </c>
      <c r="S198" s="186">
        <v>0</v>
      </c>
      <c r="T198" s="187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8" t="s">
        <v>124</v>
      </c>
      <c r="AT198" s="188" t="s">
        <v>120</v>
      </c>
      <c r="AU198" s="188" t="s">
        <v>80</v>
      </c>
      <c r="AY198" s="19" t="s">
        <v>118</v>
      </c>
      <c r="BE198" s="189">
        <f>IF(N198="základní",J198,0)</f>
        <v>0</v>
      </c>
      <c r="BF198" s="189">
        <f>IF(N198="snížená",J198,0)</f>
        <v>0</v>
      </c>
      <c r="BG198" s="189">
        <f>IF(N198="zákl. přenesená",J198,0)</f>
        <v>0</v>
      </c>
      <c r="BH198" s="189">
        <f>IF(N198="sníž. přenesená",J198,0)</f>
        <v>0</v>
      </c>
      <c r="BI198" s="189">
        <f>IF(N198="nulová",J198,0)</f>
        <v>0</v>
      </c>
      <c r="BJ198" s="19" t="s">
        <v>76</v>
      </c>
      <c r="BK198" s="189">
        <f>ROUND(I198*H198,2)</f>
        <v>0</v>
      </c>
      <c r="BL198" s="19" t="s">
        <v>124</v>
      </c>
      <c r="BM198" s="188" t="s">
        <v>639</v>
      </c>
    </row>
    <row r="199" spans="1:65" s="2" customFormat="1" ht="11.25">
      <c r="A199" s="36"/>
      <c r="B199" s="37"/>
      <c r="C199" s="38"/>
      <c r="D199" s="190" t="s">
        <v>126</v>
      </c>
      <c r="E199" s="38"/>
      <c r="F199" s="191" t="s">
        <v>510</v>
      </c>
      <c r="G199" s="38"/>
      <c r="H199" s="38"/>
      <c r="I199" s="192"/>
      <c r="J199" s="38"/>
      <c r="K199" s="38"/>
      <c r="L199" s="41"/>
      <c r="M199" s="193"/>
      <c r="N199" s="19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126</v>
      </c>
      <c r="AU199" s="19" t="s">
        <v>80</v>
      </c>
    </row>
    <row r="200" spans="1:65" s="13" customFormat="1" ht="11.25">
      <c r="B200" s="198"/>
      <c r="C200" s="199"/>
      <c r="D200" s="190" t="s">
        <v>132</v>
      </c>
      <c r="E200" s="200" t="s">
        <v>19</v>
      </c>
      <c r="F200" s="201" t="s">
        <v>512</v>
      </c>
      <c r="G200" s="199"/>
      <c r="H200" s="200" t="s">
        <v>19</v>
      </c>
      <c r="I200" s="202"/>
      <c r="J200" s="199"/>
      <c r="K200" s="199"/>
      <c r="L200" s="203"/>
      <c r="M200" s="204"/>
      <c r="N200" s="205"/>
      <c r="O200" s="205"/>
      <c r="P200" s="205"/>
      <c r="Q200" s="205"/>
      <c r="R200" s="205"/>
      <c r="S200" s="205"/>
      <c r="T200" s="206"/>
      <c r="AT200" s="207" t="s">
        <v>132</v>
      </c>
      <c r="AU200" s="207" t="s">
        <v>80</v>
      </c>
      <c r="AV200" s="13" t="s">
        <v>76</v>
      </c>
      <c r="AW200" s="13" t="s">
        <v>32</v>
      </c>
      <c r="AX200" s="13" t="s">
        <v>71</v>
      </c>
      <c r="AY200" s="207" t="s">
        <v>118</v>
      </c>
    </row>
    <row r="201" spans="1:65" s="14" customFormat="1" ht="11.25">
      <c r="B201" s="208"/>
      <c r="C201" s="209"/>
      <c r="D201" s="190" t="s">
        <v>132</v>
      </c>
      <c r="E201" s="210" t="s">
        <v>19</v>
      </c>
      <c r="F201" s="211" t="s">
        <v>640</v>
      </c>
      <c r="G201" s="209"/>
      <c r="H201" s="212">
        <v>26.3</v>
      </c>
      <c r="I201" s="213"/>
      <c r="J201" s="209"/>
      <c r="K201" s="209"/>
      <c r="L201" s="214"/>
      <c r="M201" s="215"/>
      <c r="N201" s="216"/>
      <c r="O201" s="216"/>
      <c r="P201" s="216"/>
      <c r="Q201" s="216"/>
      <c r="R201" s="216"/>
      <c r="S201" s="216"/>
      <c r="T201" s="217"/>
      <c r="AT201" s="218" t="s">
        <v>132</v>
      </c>
      <c r="AU201" s="218" t="s">
        <v>80</v>
      </c>
      <c r="AV201" s="14" t="s">
        <v>80</v>
      </c>
      <c r="AW201" s="14" t="s">
        <v>32</v>
      </c>
      <c r="AX201" s="14" t="s">
        <v>71</v>
      </c>
      <c r="AY201" s="218" t="s">
        <v>118</v>
      </c>
    </row>
    <row r="202" spans="1:65" s="13" customFormat="1" ht="11.25">
      <c r="B202" s="198"/>
      <c r="C202" s="199"/>
      <c r="D202" s="190" t="s">
        <v>132</v>
      </c>
      <c r="E202" s="200" t="s">
        <v>19</v>
      </c>
      <c r="F202" s="201" t="s">
        <v>514</v>
      </c>
      <c r="G202" s="199"/>
      <c r="H202" s="200" t="s">
        <v>19</v>
      </c>
      <c r="I202" s="202"/>
      <c r="J202" s="199"/>
      <c r="K202" s="199"/>
      <c r="L202" s="203"/>
      <c r="M202" s="204"/>
      <c r="N202" s="205"/>
      <c r="O202" s="205"/>
      <c r="P202" s="205"/>
      <c r="Q202" s="205"/>
      <c r="R202" s="205"/>
      <c r="S202" s="205"/>
      <c r="T202" s="206"/>
      <c r="AT202" s="207" t="s">
        <v>132</v>
      </c>
      <c r="AU202" s="207" t="s">
        <v>80</v>
      </c>
      <c r="AV202" s="13" t="s">
        <v>76</v>
      </c>
      <c r="AW202" s="13" t="s">
        <v>32</v>
      </c>
      <c r="AX202" s="13" t="s">
        <v>71</v>
      </c>
      <c r="AY202" s="207" t="s">
        <v>118</v>
      </c>
    </row>
    <row r="203" spans="1:65" s="14" customFormat="1" ht="11.25">
      <c r="B203" s="208"/>
      <c r="C203" s="209"/>
      <c r="D203" s="190" t="s">
        <v>132</v>
      </c>
      <c r="E203" s="210" t="s">
        <v>19</v>
      </c>
      <c r="F203" s="211" t="s">
        <v>641</v>
      </c>
      <c r="G203" s="209"/>
      <c r="H203" s="212">
        <v>6.3</v>
      </c>
      <c r="I203" s="213"/>
      <c r="J203" s="209"/>
      <c r="K203" s="209"/>
      <c r="L203" s="214"/>
      <c r="M203" s="215"/>
      <c r="N203" s="216"/>
      <c r="O203" s="216"/>
      <c r="P203" s="216"/>
      <c r="Q203" s="216"/>
      <c r="R203" s="216"/>
      <c r="S203" s="216"/>
      <c r="T203" s="217"/>
      <c r="AT203" s="218" t="s">
        <v>132</v>
      </c>
      <c r="AU203" s="218" t="s">
        <v>80</v>
      </c>
      <c r="AV203" s="14" t="s">
        <v>80</v>
      </c>
      <c r="AW203" s="14" t="s">
        <v>32</v>
      </c>
      <c r="AX203" s="14" t="s">
        <v>71</v>
      </c>
      <c r="AY203" s="218" t="s">
        <v>118</v>
      </c>
    </row>
    <row r="204" spans="1:65" s="15" customFormat="1" ht="11.25">
      <c r="B204" s="219"/>
      <c r="C204" s="220"/>
      <c r="D204" s="190" t="s">
        <v>132</v>
      </c>
      <c r="E204" s="221" t="s">
        <v>19</v>
      </c>
      <c r="F204" s="222" t="s">
        <v>167</v>
      </c>
      <c r="G204" s="220"/>
      <c r="H204" s="223">
        <v>32.6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AT204" s="229" t="s">
        <v>132</v>
      </c>
      <c r="AU204" s="229" t="s">
        <v>80</v>
      </c>
      <c r="AV204" s="15" t="s">
        <v>124</v>
      </c>
      <c r="AW204" s="15" t="s">
        <v>32</v>
      </c>
      <c r="AX204" s="15" t="s">
        <v>76</v>
      </c>
      <c r="AY204" s="229" t="s">
        <v>118</v>
      </c>
    </row>
    <row r="205" spans="1:65" s="12" customFormat="1" ht="22.9" customHeight="1">
      <c r="B205" s="160"/>
      <c r="C205" s="161"/>
      <c r="D205" s="162" t="s">
        <v>70</v>
      </c>
      <c r="E205" s="174" t="s">
        <v>531</v>
      </c>
      <c r="F205" s="174" t="s">
        <v>532</v>
      </c>
      <c r="G205" s="161"/>
      <c r="H205" s="161"/>
      <c r="I205" s="164"/>
      <c r="J205" s="175">
        <f>BK205</f>
        <v>0</v>
      </c>
      <c r="K205" s="161"/>
      <c r="L205" s="166"/>
      <c r="M205" s="167"/>
      <c r="N205" s="168"/>
      <c r="O205" s="168"/>
      <c r="P205" s="169">
        <f>SUM(P206:P211)</f>
        <v>0</v>
      </c>
      <c r="Q205" s="168"/>
      <c r="R205" s="169">
        <f>SUM(R206:R211)</f>
        <v>0</v>
      </c>
      <c r="S205" s="168"/>
      <c r="T205" s="170">
        <f>SUM(T206:T211)</f>
        <v>0</v>
      </c>
      <c r="AR205" s="171" t="s">
        <v>76</v>
      </c>
      <c r="AT205" s="172" t="s">
        <v>70</v>
      </c>
      <c r="AU205" s="172" t="s">
        <v>76</v>
      </c>
      <c r="AY205" s="171" t="s">
        <v>118</v>
      </c>
      <c r="BK205" s="173">
        <f>SUM(BK206:BK211)</f>
        <v>0</v>
      </c>
    </row>
    <row r="206" spans="1:65" s="2" customFormat="1" ht="21.75" customHeight="1">
      <c r="A206" s="36"/>
      <c r="B206" s="37"/>
      <c r="C206" s="176" t="s">
        <v>306</v>
      </c>
      <c r="D206" s="176" t="s">
        <v>120</v>
      </c>
      <c r="E206" s="177" t="s">
        <v>534</v>
      </c>
      <c r="F206" s="178" t="s">
        <v>535</v>
      </c>
      <c r="G206" s="179" t="s">
        <v>210</v>
      </c>
      <c r="H206" s="180">
        <v>189.1</v>
      </c>
      <c r="I206" s="181"/>
      <c r="J206" s="182">
        <f>ROUND(I206*H206,2)</f>
        <v>0</v>
      </c>
      <c r="K206" s="183"/>
      <c r="L206" s="41"/>
      <c r="M206" s="184" t="s">
        <v>19</v>
      </c>
      <c r="N206" s="185" t="s">
        <v>42</v>
      </c>
      <c r="O206" s="66"/>
      <c r="P206" s="186">
        <f>O206*H206</f>
        <v>0</v>
      </c>
      <c r="Q206" s="186">
        <v>0</v>
      </c>
      <c r="R206" s="186">
        <f>Q206*H206</f>
        <v>0</v>
      </c>
      <c r="S206" s="186">
        <v>0</v>
      </c>
      <c r="T206" s="18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8" t="s">
        <v>124</v>
      </c>
      <c r="AT206" s="188" t="s">
        <v>120</v>
      </c>
      <c r="AU206" s="188" t="s">
        <v>80</v>
      </c>
      <c r="AY206" s="19" t="s">
        <v>118</v>
      </c>
      <c r="BE206" s="189">
        <f>IF(N206="základní",J206,0)</f>
        <v>0</v>
      </c>
      <c r="BF206" s="189">
        <f>IF(N206="snížená",J206,0)</f>
        <v>0</v>
      </c>
      <c r="BG206" s="189">
        <f>IF(N206="zákl. přenesená",J206,0)</f>
        <v>0</v>
      </c>
      <c r="BH206" s="189">
        <f>IF(N206="sníž. přenesená",J206,0)</f>
        <v>0</v>
      </c>
      <c r="BI206" s="189">
        <f>IF(N206="nulová",J206,0)</f>
        <v>0</v>
      </c>
      <c r="BJ206" s="19" t="s">
        <v>76</v>
      </c>
      <c r="BK206" s="189">
        <f>ROUND(I206*H206,2)</f>
        <v>0</v>
      </c>
      <c r="BL206" s="19" t="s">
        <v>124</v>
      </c>
      <c r="BM206" s="188" t="s">
        <v>642</v>
      </c>
    </row>
    <row r="207" spans="1:65" s="2" customFormat="1" ht="19.5">
      <c r="A207" s="36"/>
      <c r="B207" s="37"/>
      <c r="C207" s="38"/>
      <c r="D207" s="190" t="s">
        <v>126</v>
      </c>
      <c r="E207" s="38"/>
      <c r="F207" s="191" t="s">
        <v>537</v>
      </c>
      <c r="G207" s="38"/>
      <c r="H207" s="38"/>
      <c r="I207" s="192"/>
      <c r="J207" s="38"/>
      <c r="K207" s="38"/>
      <c r="L207" s="41"/>
      <c r="M207" s="193"/>
      <c r="N207" s="19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126</v>
      </c>
      <c r="AU207" s="19" t="s">
        <v>80</v>
      </c>
    </row>
    <row r="208" spans="1:65" s="2" customFormat="1" ht="11.25">
      <c r="A208" s="36"/>
      <c r="B208" s="37"/>
      <c r="C208" s="38"/>
      <c r="D208" s="195" t="s">
        <v>128</v>
      </c>
      <c r="E208" s="38"/>
      <c r="F208" s="196" t="s">
        <v>538</v>
      </c>
      <c r="G208" s="38"/>
      <c r="H208" s="38"/>
      <c r="I208" s="192"/>
      <c r="J208" s="38"/>
      <c r="K208" s="38"/>
      <c r="L208" s="41"/>
      <c r="M208" s="193"/>
      <c r="N208" s="19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128</v>
      </c>
      <c r="AU208" s="19" t="s">
        <v>80</v>
      </c>
    </row>
    <row r="209" spans="1:65" s="2" customFormat="1" ht="21.75" customHeight="1">
      <c r="A209" s="36"/>
      <c r="B209" s="37"/>
      <c r="C209" s="176" t="s">
        <v>310</v>
      </c>
      <c r="D209" s="176" t="s">
        <v>120</v>
      </c>
      <c r="E209" s="177" t="s">
        <v>540</v>
      </c>
      <c r="F209" s="178" t="s">
        <v>541</v>
      </c>
      <c r="G209" s="179" t="s">
        <v>210</v>
      </c>
      <c r="H209" s="180">
        <v>189.1</v>
      </c>
      <c r="I209" s="181"/>
      <c r="J209" s="182">
        <f>ROUND(I209*H209,2)</f>
        <v>0</v>
      </c>
      <c r="K209" s="183"/>
      <c r="L209" s="41"/>
      <c r="M209" s="184" t="s">
        <v>19</v>
      </c>
      <c r="N209" s="185" t="s">
        <v>42</v>
      </c>
      <c r="O209" s="66"/>
      <c r="P209" s="186">
        <f>O209*H209</f>
        <v>0</v>
      </c>
      <c r="Q209" s="186">
        <v>0</v>
      </c>
      <c r="R209" s="186">
        <f>Q209*H209</f>
        <v>0</v>
      </c>
      <c r="S209" s="186">
        <v>0</v>
      </c>
      <c r="T209" s="187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8" t="s">
        <v>124</v>
      </c>
      <c r="AT209" s="188" t="s">
        <v>120</v>
      </c>
      <c r="AU209" s="188" t="s">
        <v>80</v>
      </c>
      <c r="AY209" s="19" t="s">
        <v>118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9" t="s">
        <v>76</v>
      </c>
      <c r="BK209" s="189">
        <f>ROUND(I209*H209,2)</f>
        <v>0</v>
      </c>
      <c r="BL209" s="19" t="s">
        <v>124</v>
      </c>
      <c r="BM209" s="188" t="s">
        <v>643</v>
      </c>
    </row>
    <row r="210" spans="1:65" s="2" customFormat="1" ht="19.5">
      <c r="A210" s="36"/>
      <c r="B210" s="37"/>
      <c r="C210" s="38"/>
      <c r="D210" s="190" t="s">
        <v>126</v>
      </c>
      <c r="E210" s="38"/>
      <c r="F210" s="191" t="s">
        <v>543</v>
      </c>
      <c r="G210" s="38"/>
      <c r="H210" s="38"/>
      <c r="I210" s="192"/>
      <c r="J210" s="38"/>
      <c r="K210" s="38"/>
      <c r="L210" s="41"/>
      <c r="M210" s="193"/>
      <c r="N210" s="194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126</v>
      </c>
      <c r="AU210" s="19" t="s">
        <v>80</v>
      </c>
    </row>
    <row r="211" spans="1:65" s="2" customFormat="1" ht="11.25">
      <c r="A211" s="36"/>
      <c r="B211" s="37"/>
      <c r="C211" s="38"/>
      <c r="D211" s="195" t="s">
        <v>128</v>
      </c>
      <c r="E211" s="38"/>
      <c r="F211" s="196" t="s">
        <v>544</v>
      </c>
      <c r="G211" s="38"/>
      <c r="H211" s="38"/>
      <c r="I211" s="192"/>
      <c r="J211" s="38"/>
      <c r="K211" s="38"/>
      <c r="L211" s="41"/>
      <c r="M211" s="241"/>
      <c r="N211" s="242"/>
      <c r="O211" s="243"/>
      <c r="P211" s="243"/>
      <c r="Q211" s="243"/>
      <c r="R211" s="243"/>
      <c r="S211" s="243"/>
      <c r="T211" s="244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128</v>
      </c>
      <c r="AU211" s="19" t="s">
        <v>80</v>
      </c>
    </row>
    <row r="212" spans="1:65" s="2" customFormat="1" ht="6.95" customHeight="1">
      <c r="A212" s="36"/>
      <c r="B212" s="49"/>
      <c r="C212" s="50"/>
      <c r="D212" s="50"/>
      <c r="E212" s="50"/>
      <c r="F212" s="50"/>
      <c r="G212" s="50"/>
      <c r="H212" s="50"/>
      <c r="I212" s="50"/>
      <c r="J212" s="50"/>
      <c r="K212" s="50"/>
      <c r="L212" s="41"/>
      <c r="M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</row>
  </sheetData>
  <sheetProtection algorithmName="SHA-512" hashValue="Z9jorNy8Fi4+BFRlcrrZceeEvqfVLntwj+FwwFmwBWClDIYBKAuaRxDC7PanV0GhL8MAWlv/yRcThBPHQlnk0Q==" saltValue="+hS1TsyUDGUpQRvzJIuyxc2dECxihNpU2IwHJEY1Ylhq8zrinVOb88drTG83JcPlyKJBjzPUw+OkJMMvbs7/pQ==" spinCount="100000" sheet="1" objects="1" scenarios="1" formatColumns="0" formatRows="0" autoFilter="0"/>
  <autoFilter ref="C84:K211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/>
    <hyperlink ref="F97" r:id="rId2"/>
    <hyperlink ref="F102" r:id="rId3"/>
    <hyperlink ref="F110" r:id="rId4"/>
    <hyperlink ref="F118" r:id="rId5"/>
    <hyperlink ref="F125" r:id="rId6"/>
    <hyperlink ref="F129" r:id="rId7"/>
    <hyperlink ref="F133" r:id="rId8"/>
    <hyperlink ref="F139" r:id="rId9"/>
    <hyperlink ref="F145" r:id="rId10"/>
    <hyperlink ref="F150" r:id="rId11"/>
    <hyperlink ref="F159" r:id="rId12"/>
    <hyperlink ref="F163" r:id="rId13"/>
    <hyperlink ref="F167" r:id="rId14"/>
    <hyperlink ref="F170" r:id="rId15"/>
    <hyperlink ref="F173" r:id="rId16"/>
    <hyperlink ref="F176" r:id="rId17"/>
    <hyperlink ref="F180" r:id="rId18"/>
    <hyperlink ref="F184" r:id="rId19"/>
    <hyperlink ref="F187" r:id="rId20"/>
    <hyperlink ref="F191" r:id="rId21"/>
    <hyperlink ref="F195" r:id="rId22"/>
    <hyperlink ref="F208" r:id="rId23"/>
    <hyperlink ref="F211" r:id="rId2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88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80</v>
      </c>
    </row>
    <row r="4" spans="1:46" s="1" customFormat="1" ht="24.95" customHeight="1">
      <c r="B4" s="22"/>
      <c r="D4" s="105" t="s">
        <v>89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stavby'!K6</f>
        <v>II/183 Rokycany ul. Šťáhlavská, oprava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90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644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6. 5. 2025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stavby'!E14</f>
        <v>Vyplň údaj</v>
      </c>
      <c r="F18" s="377"/>
      <c r="G18" s="377"/>
      <c r="H18" s="377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28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26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34</v>
      </c>
      <c r="F24" s="36"/>
      <c r="G24" s="36"/>
      <c r="H24" s="36"/>
      <c r="I24" s="107" t="s">
        <v>28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35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19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37</v>
      </c>
      <c r="E30" s="36"/>
      <c r="F30" s="36"/>
      <c r="G30" s="36"/>
      <c r="H30" s="36"/>
      <c r="I30" s="36"/>
      <c r="J30" s="116">
        <f>ROUND(J84,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39</v>
      </c>
      <c r="G32" s="36"/>
      <c r="H32" s="36"/>
      <c r="I32" s="117" t="s">
        <v>38</v>
      </c>
      <c r="J32" s="117" t="s">
        <v>40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41</v>
      </c>
      <c r="E33" s="107" t="s">
        <v>42</v>
      </c>
      <c r="F33" s="119">
        <f>ROUND((SUM(BE84:BE127)),  2)</f>
        <v>0</v>
      </c>
      <c r="G33" s="36"/>
      <c r="H33" s="36"/>
      <c r="I33" s="120">
        <v>0.21</v>
      </c>
      <c r="J33" s="119">
        <f>ROUND(((SUM(BE84:BE127))*I33),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43</v>
      </c>
      <c r="F34" s="119">
        <f>ROUND((SUM(BF84:BF127)),  2)</f>
        <v>0</v>
      </c>
      <c r="G34" s="36"/>
      <c r="H34" s="36"/>
      <c r="I34" s="120">
        <v>0.12</v>
      </c>
      <c r="J34" s="119">
        <f>ROUND(((SUM(BF84:BF127))*I34),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44</v>
      </c>
      <c r="F35" s="119">
        <f>ROUND((SUM(BG84:BG127)),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45</v>
      </c>
      <c r="F36" s="119">
        <f>ROUND((SUM(BH84:BH127)),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46</v>
      </c>
      <c r="F37" s="119">
        <f>ROUND((SUM(BI84:BI127)),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47</v>
      </c>
      <c r="E39" s="123"/>
      <c r="F39" s="123"/>
      <c r="G39" s="124" t="s">
        <v>48</v>
      </c>
      <c r="H39" s="125" t="s">
        <v>49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II/183 Rokycany ul. Šťáhlavská, oprava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2" t="str">
        <f>E9</f>
        <v>VRN - Vedlejší rozpočtové náklady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6. 5. 2025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SÚSPK</v>
      </c>
      <c r="G54" s="38"/>
      <c r="H54" s="38"/>
      <c r="I54" s="31" t="s">
        <v>31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Zítek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93</v>
      </c>
      <c r="D57" s="133"/>
      <c r="E57" s="133"/>
      <c r="F57" s="133"/>
      <c r="G57" s="133"/>
      <c r="H57" s="133"/>
      <c r="I57" s="133"/>
      <c r="J57" s="134" t="s">
        <v>94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69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95</v>
      </c>
    </row>
    <row r="60" spans="1:47" s="9" customFormat="1" ht="24.95" customHeight="1">
      <c r="B60" s="136"/>
      <c r="C60" s="137"/>
      <c r="D60" s="138" t="s">
        <v>644</v>
      </c>
      <c r="E60" s="139"/>
      <c r="F60" s="139"/>
      <c r="G60" s="139"/>
      <c r="H60" s="139"/>
      <c r="I60" s="139"/>
      <c r="J60" s="140">
        <f>J85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645</v>
      </c>
      <c r="E61" s="145"/>
      <c r="F61" s="145"/>
      <c r="G61" s="145"/>
      <c r="H61" s="145"/>
      <c r="I61" s="145"/>
      <c r="J61" s="146">
        <f>J86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646</v>
      </c>
      <c r="E62" s="145"/>
      <c r="F62" s="145"/>
      <c r="G62" s="145"/>
      <c r="H62" s="145"/>
      <c r="I62" s="145"/>
      <c r="J62" s="146">
        <f>J103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647</v>
      </c>
      <c r="E63" s="145"/>
      <c r="F63" s="145"/>
      <c r="G63" s="145"/>
      <c r="H63" s="145"/>
      <c r="I63" s="145"/>
      <c r="J63" s="146">
        <f>J111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648</v>
      </c>
      <c r="E64" s="145"/>
      <c r="F64" s="145"/>
      <c r="G64" s="145"/>
      <c r="H64" s="145"/>
      <c r="I64" s="145"/>
      <c r="J64" s="146">
        <f>J120</f>
        <v>0</v>
      </c>
      <c r="K64" s="143"/>
      <c r="L64" s="147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103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79" t="str">
        <f>E7</f>
        <v>II/183 Rokycany ul. Šťáhlavská, oprava</v>
      </c>
      <c r="F74" s="380"/>
      <c r="G74" s="380"/>
      <c r="H74" s="380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90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32" t="str">
        <f>E9</f>
        <v>VRN - Vedlejší rozpočtové náklady</v>
      </c>
      <c r="F76" s="381"/>
      <c r="G76" s="381"/>
      <c r="H76" s="381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21</v>
      </c>
      <c r="D78" s="38"/>
      <c r="E78" s="38"/>
      <c r="F78" s="29" t="str">
        <f>F12</f>
        <v xml:space="preserve"> </v>
      </c>
      <c r="G78" s="38"/>
      <c r="H78" s="38"/>
      <c r="I78" s="31" t="s">
        <v>23</v>
      </c>
      <c r="J78" s="61" t="str">
        <f>IF(J12="","",J12)</f>
        <v>6. 5. 2025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25</v>
      </c>
      <c r="D80" s="38"/>
      <c r="E80" s="38"/>
      <c r="F80" s="29" t="str">
        <f>E15</f>
        <v>SÚSPK</v>
      </c>
      <c r="G80" s="38"/>
      <c r="H80" s="38"/>
      <c r="I80" s="31" t="s">
        <v>31</v>
      </c>
      <c r="J80" s="34" t="str">
        <f>E21</f>
        <v xml:space="preserve"> 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29</v>
      </c>
      <c r="D81" s="38"/>
      <c r="E81" s="38"/>
      <c r="F81" s="29" t="str">
        <f>IF(E18="","",E18)</f>
        <v>Vyplň údaj</v>
      </c>
      <c r="G81" s="38"/>
      <c r="H81" s="38"/>
      <c r="I81" s="31" t="s">
        <v>33</v>
      </c>
      <c r="J81" s="34" t="str">
        <f>E24</f>
        <v>Zítek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48"/>
      <c r="B83" s="149"/>
      <c r="C83" s="150" t="s">
        <v>104</v>
      </c>
      <c r="D83" s="151" t="s">
        <v>56</v>
      </c>
      <c r="E83" s="151" t="s">
        <v>52</v>
      </c>
      <c r="F83" s="151" t="s">
        <v>53</v>
      </c>
      <c r="G83" s="151" t="s">
        <v>105</v>
      </c>
      <c r="H83" s="151" t="s">
        <v>106</v>
      </c>
      <c r="I83" s="151" t="s">
        <v>107</v>
      </c>
      <c r="J83" s="152" t="s">
        <v>94</v>
      </c>
      <c r="K83" s="153" t="s">
        <v>108</v>
      </c>
      <c r="L83" s="154"/>
      <c r="M83" s="70" t="s">
        <v>19</v>
      </c>
      <c r="N83" s="71" t="s">
        <v>41</v>
      </c>
      <c r="O83" s="71" t="s">
        <v>109</v>
      </c>
      <c r="P83" s="71" t="s">
        <v>110</v>
      </c>
      <c r="Q83" s="71" t="s">
        <v>111</v>
      </c>
      <c r="R83" s="71" t="s">
        <v>112</v>
      </c>
      <c r="S83" s="71" t="s">
        <v>113</v>
      </c>
      <c r="T83" s="72" t="s">
        <v>114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65" s="2" customFormat="1" ht="22.9" customHeight="1">
      <c r="A84" s="36"/>
      <c r="B84" s="37"/>
      <c r="C84" s="77" t="s">
        <v>115</v>
      </c>
      <c r="D84" s="38"/>
      <c r="E84" s="38"/>
      <c r="F84" s="38"/>
      <c r="G84" s="38"/>
      <c r="H84" s="38"/>
      <c r="I84" s="38"/>
      <c r="J84" s="155">
        <f>BK84</f>
        <v>0</v>
      </c>
      <c r="K84" s="38"/>
      <c r="L84" s="41"/>
      <c r="M84" s="73"/>
      <c r="N84" s="156"/>
      <c r="O84" s="74"/>
      <c r="P84" s="157">
        <f>P85</f>
        <v>0</v>
      </c>
      <c r="Q84" s="74"/>
      <c r="R84" s="157">
        <f>R85</f>
        <v>0</v>
      </c>
      <c r="S84" s="74"/>
      <c r="T84" s="158">
        <f>T85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70</v>
      </c>
      <c r="AU84" s="19" t="s">
        <v>95</v>
      </c>
      <c r="BK84" s="159">
        <f>BK85</f>
        <v>0</v>
      </c>
    </row>
    <row r="85" spans="1:65" s="12" customFormat="1" ht="25.9" customHeight="1">
      <c r="B85" s="160"/>
      <c r="C85" s="161"/>
      <c r="D85" s="162" t="s">
        <v>70</v>
      </c>
      <c r="E85" s="163" t="s">
        <v>86</v>
      </c>
      <c r="F85" s="163" t="s">
        <v>87</v>
      </c>
      <c r="G85" s="161"/>
      <c r="H85" s="161"/>
      <c r="I85" s="164"/>
      <c r="J85" s="165">
        <f>BK85</f>
        <v>0</v>
      </c>
      <c r="K85" s="161"/>
      <c r="L85" s="166"/>
      <c r="M85" s="167"/>
      <c r="N85" s="168"/>
      <c r="O85" s="168"/>
      <c r="P85" s="169">
        <f>P86+P103+P111+P120</f>
        <v>0</v>
      </c>
      <c r="Q85" s="168"/>
      <c r="R85" s="169">
        <f>R86+R103+R111+R120</f>
        <v>0</v>
      </c>
      <c r="S85" s="168"/>
      <c r="T85" s="170">
        <f>T86+T103+T111+T120</f>
        <v>0</v>
      </c>
      <c r="AR85" s="171" t="s">
        <v>134</v>
      </c>
      <c r="AT85" s="172" t="s">
        <v>70</v>
      </c>
      <c r="AU85" s="172" t="s">
        <v>71</v>
      </c>
      <c r="AY85" s="171" t="s">
        <v>118</v>
      </c>
      <c r="BK85" s="173">
        <f>BK86+BK103+BK111+BK120</f>
        <v>0</v>
      </c>
    </row>
    <row r="86" spans="1:65" s="12" customFormat="1" ht="22.9" customHeight="1">
      <c r="B86" s="160"/>
      <c r="C86" s="161"/>
      <c r="D86" s="162" t="s">
        <v>70</v>
      </c>
      <c r="E86" s="174" t="s">
        <v>649</v>
      </c>
      <c r="F86" s="174" t="s">
        <v>650</v>
      </c>
      <c r="G86" s="161"/>
      <c r="H86" s="161"/>
      <c r="I86" s="164"/>
      <c r="J86" s="175">
        <f>BK86</f>
        <v>0</v>
      </c>
      <c r="K86" s="161"/>
      <c r="L86" s="166"/>
      <c r="M86" s="167"/>
      <c r="N86" s="168"/>
      <c r="O86" s="168"/>
      <c r="P86" s="169">
        <f>SUM(P87:P102)</f>
        <v>0</v>
      </c>
      <c r="Q86" s="168"/>
      <c r="R86" s="169">
        <f>SUM(R87:R102)</f>
        <v>0</v>
      </c>
      <c r="S86" s="168"/>
      <c r="T86" s="170">
        <f>SUM(T87:T102)</f>
        <v>0</v>
      </c>
      <c r="AR86" s="171" t="s">
        <v>134</v>
      </c>
      <c r="AT86" s="172" t="s">
        <v>70</v>
      </c>
      <c r="AU86" s="172" t="s">
        <v>76</v>
      </c>
      <c r="AY86" s="171" t="s">
        <v>118</v>
      </c>
      <c r="BK86" s="173">
        <f>SUM(BK87:BK102)</f>
        <v>0</v>
      </c>
    </row>
    <row r="87" spans="1:65" s="2" customFormat="1" ht="16.5" customHeight="1">
      <c r="A87" s="36"/>
      <c r="B87" s="37"/>
      <c r="C87" s="176" t="s">
        <v>76</v>
      </c>
      <c r="D87" s="176" t="s">
        <v>120</v>
      </c>
      <c r="E87" s="177" t="s">
        <v>651</v>
      </c>
      <c r="F87" s="178" t="s">
        <v>652</v>
      </c>
      <c r="G87" s="179" t="s">
        <v>653</v>
      </c>
      <c r="H87" s="180">
        <v>1</v>
      </c>
      <c r="I87" s="181"/>
      <c r="J87" s="182">
        <f>ROUND(I87*H87,2)</f>
        <v>0</v>
      </c>
      <c r="K87" s="183"/>
      <c r="L87" s="41"/>
      <c r="M87" s="184" t="s">
        <v>19</v>
      </c>
      <c r="N87" s="185" t="s">
        <v>42</v>
      </c>
      <c r="O87" s="66"/>
      <c r="P87" s="186">
        <f>O87*H87</f>
        <v>0</v>
      </c>
      <c r="Q87" s="186">
        <v>0</v>
      </c>
      <c r="R87" s="186">
        <f>Q87*H87</f>
        <v>0</v>
      </c>
      <c r="S87" s="186">
        <v>0</v>
      </c>
      <c r="T87" s="187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8" t="s">
        <v>654</v>
      </c>
      <c r="AT87" s="188" t="s">
        <v>120</v>
      </c>
      <c r="AU87" s="188" t="s">
        <v>80</v>
      </c>
      <c r="AY87" s="19" t="s">
        <v>118</v>
      </c>
      <c r="BE87" s="189">
        <f>IF(N87="základní",J87,0)</f>
        <v>0</v>
      </c>
      <c r="BF87" s="189">
        <f>IF(N87="snížená",J87,0)</f>
        <v>0</v>
      </c>
      <c r="BG87" s="189">
        <f>IF(N87="zákl. přenesená",J87,0)</f>
        <v>0</v>
      </c>
      <c r="BH87" s="189">
        <f>IF(N87="sníž. přenesená",J87,0)</f>
        <v>0</v>
      </c>
      <c r="BI87" s="189">
        <f>IF(N87="nulová",J87,0)</f>
        <v>0</v>
      </c>
      <c r="BJ87" s="19" t="s">
        <v>76</v>
      </c>
      <c r="BK87" s="189">
        <f>ROUND(I87*H87,2)</f>
        <v>0</v>
      </c>
      <c r="BL87" s="19" t="s">
        <v>654</v>
      </c>
      <c r="BM87" s="188" t="s">
        <v>655</v>
      </c>
    </row>
    <row r="88" spans="1:65" s="2" customFormat="1" ht="11.25">
      <c r="A88" s="36"/>
      <c r="B88" s="37"/>
      <c r="C88" s="38"/>
      <c r="D88" s="190" t="s">
        <v>126</v>
      </c>
      <c r="E88" s="38"/>
      <c r="F88" s="191" t="s">
        <v>652</v>
      </c>
      <c r="G88" s="38"/>
      <c r="H88" s="38"/>
      <c r="I88" s="192"/>
      <c r="J88" s="38"/>
      <c r="K88" s="38"/>
      <c r="L88" s="41"/>
      <c r="M88" s="193"/>
      <c r="N88" s="194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126</v>
      </c>
      <c r="AU88" s="19" t="s">
        <v>80</v>
      </c>
    </row>
    <row r="89" spans="1:65" s="2" customFormat="1" ht="11.25">
      <c r="A89" s="36"/>
      <c r="B89" s="37"/>
      <c r="C89" s="38"/>
      <c r="D89" s="195" t="s">
        <v>128</v>
      </c>
      <c r="E89" s="38"/>
      <c r="F89" s="196" t="s">
        <v>656</v>
      </c>
      <c r="G89" s="38"/>
      <c r="H89" s="38"/>
      <c r="I89" s="192"/>
      <c r="J89" s="38"/>
      <c r="K89" s="38"/>
      <c r="L89" s="41"/>
      <c r="M89" s="193"/>
      <c r="N89" s="194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128</v>
      </c>
      <c r="AU89" s="19" t="s">
        <v>80</v>
      </c>
    </row>
    <row r="90" spans="1:65" s="2" customFormat="1" ht="29.25">
      <c r="A90" s="36"/>
      <c r="B90" s="37"/>
      <c r="C90" s="38"/>
      <c r="D90" s="190" t="s">
        <v>130</v>
      </c>
      <c r="E90" s="38"/>
      <c r="F90" s="197" t="s">
        <v>657</v>
      </c>
      <c r="G90" s="38"/>
      <c r="H90" s="38"/>
      <c r="I90" s="192"/>
      <c r="J90" s="38"/>
      <c r="K90" s="38"/>
      <c r="L90" s="41"/>
      <c r="M90" s="193"/>
      <c r="N90" s="19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130</v>
      </c>
      <c r="AU90" s="19" t="s">
        <v>80</v>
      </c>
    </row>
    <row r="91" spans="1:65" s="2" customFormat="1" ht="16.5" customHeight="1">
      <c r="A91" s="36"/>
      <c r="B91" s="37"/>
      <c r="C91" s="176" t="s">
        <v>80</v>
      </c>
      <c r="D91" s="176" t="s">
        <v>120</v>
      </c>
      <c r="E91" s="177" t="s">
        <v>658</v>
      </c>
      <c r="F91" s="178" t="s">
        <v>659</v>
      </c>
      <c r="G91" s="179" t="s">
        <v>653</v>
      </c>
      <c r="H91" s="180">
        <v>1</v>
      </c>
      <c r="I91" s="181"/>
      <c r="J91" s="182">
        <f>ROUND(I91*H91,2)</f>
        <v>0</v>
      </c>
      <c r="K91" s="183"/>
      <c r="L91" s="41"/>
      <c r="M91" s="184" t="s">
        <v>19</v>
      </c>
      <c r="N91" s="185" t="s">
        <v>42</v>
      </c>
      <c r="O91" s="66"/>
      <c r="P91" s="186">
        <f>O91*H91</f>
        <v>0</v>
      </c>
      <c r="Q91" s="186">
        <v>0</v>
      </c>
      <c r="R91" s="186">
        <f>Q91*H91</f>
        <v>0</v>
      </c>
      <c r="S91" s="186">
        <v>0</v>
      </c>
      <c r="T91" s="187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8" t="s">
        <v>654</v>
      </c>
      <c r="AT91" s="188" t="s">
        <v>120</v>
      </c>
      <c r="AU91" s="188" t="s">
        <v>80</v>
      </c>
      <c r="AY91" s="19" t="s">
        <v>118</v>
      </c>
      <c r="BE91" s="189">
        <f>IF(N91="základní",J91,0)</f>
        <v>0</v>
      </c>
      <c r="BF91" s="189">
        <f>IF(N91="snížená",J91,0)</f>
        <v>0</v>
      </c>
      <c r="BG91" s="189">
        <f>IF(N91="zákl. přenesená",J91,0)</f>
        <v>0</v>
      </c>
      <c r="BH91" s="189">
        <f>IF(N91="sníž. přenesená",J91,0)</f>
        <v>0</v>
      </c>
      <c r="BI91" s="189">
        <f>IF(N91="nulová",J91,0)</f>
        <v>0</v>
      </c>
      <c r="BJ91" s="19" t="s">
        <v>76</v>
      </c>
      <c r="BK91" s="189">
        <f>ROUND(I91*H91,2)</f>
        <v>0</v>
      </c>
      <c r="BL91" s="19" t="s">
        <v>654</v>
      </c>
      <c r="BM91" s="188" t="s">
        <v>660</v>
      </c>
    </row>
    <row r="92" spans="1:65" s="2" customFormat="1" ht="11.25">
      <c r="A92" s="36"/>
      <c r="B92" s="37"/>
      <c r="C92" s="38"/>
      <c r="D92" s="190" t="s">
        <v>126</v>
      </c>
      <c r="E92" s="38"/>
      <c r="F92" s="191" t="s">
        <v>659</v>
      </c>
      <c r="G92" s="38"/>
      <c r="H92" s="38"/>
      <c r="I92" s="192"/>
      <c r="J92" s="38"/>
      <c r="K92" s="38"/>
      <c r="L92" s="41"/>
      <c r="M92" s="193"/>
      <c r="N92" s="194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126</v>
      </c>
      <c r="AU92" s="19" t="s">
        <v>80</v>
      </c>
    </row>
    <row r="93" spans="1:65" s="2" customFormat="1" ht="11.25">
      <c r="A93" s="36"/>
      <c r="B93" s="37"/>
      <c r="C93" s="38"/>
      <c r="D93" s="195" t="s">
        <v>128</v>
      </c>
      <c r="E93" s="38"/>
      <c r="F93" s="196" t="s">
        <v>661</v>
      </c>
      <c r="G93" s="38"/>
      <c r="H93" s="38"/>
      <c r="I93" s="192"/>
      <c r="J93" s="38"/>
      <c r="K93" s="38"/>
      <c r="L93" s="41"/>
      <c r="M93" s="193"/>
      <c r="N93" s="19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128</v>
      </c>
      <c r="AU93" s="19" t="s">
        <v>80</v>
      </c>
    </row>
    <row r="94" spans="1:65" s="2" customFormat="1" ht="29.25">
      <c r="A94" s="36"/>
      <c r="B94" s="37"/>
      <c r="C94" s="38"/>
      <c r="D94" s="190" t="s">
        <v>130</v>
      </c>
      <c r="E94" s="38"/>
      <c r="F94" s="197" t="s">
        <v>662</v>
      </c>
      <c r="G94" s="38"/>
      <c r="H94" s="38"/>
      <c r="I94" s="192"/>
      <c r="J94" s="38"/>
      <c r="K94" s="38"/>
      <c r="L94" s="41"/>
      <c r="M94" s="193"/>
      <c r="N94" s="19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130</v>
      </c>
      <c r="AU94" s="19" t="s">
        <v>80</v>
      </c>
    </row>
    <row r="95" spans="1:65" s="2" customFormat="1" ht="16.5" customHeight="1">
      <c r="A95" s="36"/>
      <c r="B95" s="37"/>
      <c r="C95" s="176" t="s">
        <v>83</v>
      </c>
      <c r="D95" s="176" t="s">
        <v>120</v>
      </c>
      <c r="E95" s="177" t="s">
        <v>663</v>
      </c>
      <c r="F95" s="178" t="s">
        <v>664</v>
      </c>
      <c r="G95" s="179" t="s">
        <v>653</v>
      </c>
      <c r="H95" s="180">
        <v>1</v>
      </c>
      <c r="I95" s="181"/>
      <c r="J95" s="182">
        <f>ROUND(I95*H95,2)</f>
        <v>0</v>
      </c>
      <c r="K95" s="183"/>
      <c r="L95" s="41"/>
      <c r="M95" s="184" t="s">
        <v>19</v>
      </c>
      <c r="N95" s="185" t="s">
        <v>42</v>
      </c>
      <c r="O95" s="66"/>
      <c r="P95" s="186">
        <f>O95*H95</f>
        <v>0</v>
      </c>
      <c r="Q95" s="186">
        <v>0</v>
      </c>
      <c r="R95" s="186">
        <f>Q95*H95</f>
        <v>0</v>
      </c>
      <c r="S95" s="186">
        <v>0</v>
      </c>
      <c r="T95" s="187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8" t="s">
        <v>654</v>
      </c>
      <c r="AT95" s="188" t="s">
        <v>120</v>
      </c>
      <c r="AU95" s="188" t="s">
        <v>80</v>
      </c>
      <c r="AY95" s="19" t="s">
        <v>118</v>
      </c>
      <c r="BE95" s="189">
        <f>IF(N95="základní",J95,0)</f>
        <v>0</v>
      </c>
      <c r="BF95" s="189">
        <f>IF(N95="snížená",J95,0)</f>
        <v>0</v>
      </c>
      <c r="BG95" s="189">
        <f>IF(N95="zákl. přenesená",J95,0)</f>
        <v>0</v>
      </c>
      <c r="BH95" s="189">
        <f>IF(N95="sníž. přenesená",J95,0)</f>
        <v>0</v>
      </c>
      <c r="BI95" s="189">
        <f>IF(N95="nulová",J95,0)</f>
        <v>0</v>
      </c>
      <c r="BJ95" s="19" t="s">
        <v>76</v>
      </c>
      <c r="BK95" s="189">
        <f>ROUND(I95*H95,2)</f>
        <v>0</v>
      </c>
      <c r="BL95" s="19" t="s">
        <v>654</v>
      </c>
      <c r="BM95" s="188" t="s">
        <v>665</v>
      </c>
    </row>
    <row r="96" spans="1:65" s="2" customFormat="1" ht="11.25">
      <c r="A96" s="36"/>
      <c r="B96" s="37"/>
      <c r="C96" s="38"/>
      <c r="D96" s="190" t="s">
        <v>126</v>
      </c>
      <c r="E96" s="38"/>
      <c r="F96" s="191" t="s">
        <v>664</v>
      </c>
      <c r="G96" s="38"/>
      <c r="H96" s="38"/>
      <c r="I96" s="192"/>
      <c r="J96" s="38"/>
      <c r="K96" s="38"/>
      <c r="L96" s="41"/>
      <c r="M96" s="193"/>
      <c r="N96" s="19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126</v>
      </c>
      <c r="AU96" s="19" t="s">
        <v>80</v>
      </c>
    </row>
    <row r="97" spans="1:65" s="2" customFormat="1" ht="11.25">
      <c r="A97" s="36"/>
      <c r="B97" s="37"/>
      <c r="C97" s="38"/>
      <c r="D97" s="195" t="s">
        <v>128</v>
      </c>
      <c r="E97" s="38"/>
      <c r="F97" s="196" t="s">
        <v>666</v>
      </c>
      <c r="G97" s="38"/>
      <c r="H97" s="38"/>
      <c r="I97" s="192"/>
      <c r="J97" s="38"/>
      <c r="K97" s="38"/>
      <c r="L97" s="41"/>
      <c r="M97" s="193"/>
      <c r="N97" s="19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128</v>
      </c>
      <c r="AU97" s="19" t="s">
        <v>80</v>
      </c>
    </row>
    <row r="98" spans="1:65" s="2" customFormat="1" ht="39">
      <c r="A98" s="36"/>
      <c r="B98" s="37"/>
      <c r="C98" s="38"/>
      <c r="D98" s="190" t="s">
        <v>130</v>
      </c>
      <c r="E98" s="38"/>
      <c r="F98" s="197" t="s">
        <v>667</v>
      </c>
      <c r="G98" s="38"/>
      <c r="H98" s="38"/>
      <c r="I98" s="192"/>
      <c r="J98" s="38"/>
      <c r="K98" s="38"/>
      <c r="L98" s="41"/>
      <c r="M98" s="193"/>
      <c r="N98" s="19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130</v>
      </c>
      <c r="AU98" s="19" t="s">
        <v>80</v>
      </c>
    </row>
    <row r="99" spans="1:65" s="2" customFormat="1" ht="16.5" customHeight="1">
      <c r="A99" s="36"/>
      <c r="B99" s="37"/>
      <c r="C99" s="176" t="s">
        <v>124</v>
      </c>
      <c r="D99" s="176" t="s">
        <v>120</v>
      </c>
      <c r="E99" s="177" t="s">
        <v>668</v>
      </c>
      <c r="F99" s="178" t="s">
        <v>669</v>
      </c>
      <c r="G99" s="179" t="s">
        <v>653</v>
      </c>
      <c r="H99" s="180">
        <v>1</v>
      </c>
      <c r="I99" s="181"/>
      <c r="J99" s="182">
        <f>ROUND(I99*H99,2)</f>
        <v>0</v>
      </c>
      <c r="K99" s="183"/>
      <c r="L99" s="41"/>
      <c r="M99" s="184" t="s">
        <v>19</v>
      </c>
      <c r="N99" s="185" t="s">
        <v>42</v>
      </c>
      <c r="O99" s="66"/>
      <c r="P99" s="186">
        <f>O99*H99</f>
        <v>0</v>
      </c>
      <c r="Q99" s="186">
        <v>0</v>
      </c>
      <c r="R99" s="186">
        <f>Q99*H99</f>
        <v>0</v>
      </c>
      <c r="S99" s="186">
        <v>0</v>
      </c>
      <c r="T99" s="187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8" t="s">
        <v>654</v>
      </c>
      <c r="AT99" s="188" t="s">
        <v>120</v>
      </c>
      <c r="AU99" s="188" t="s">
        <v>80</v>
      </c>
      <c r="AY99" s="19" t="s">
        <v>118</v>
      </c>
      <c r="BE99" s="189">
        <f>IF(N99="základní",J99,0)</f>
        <v>0</v>
      </c>
      <c r="BF99" s="189">
        <f>IF(N99="snížená",J99,0)</f>
        <v>0</v>
      </c>
      <c r="BG99" s="189">
        <f>IF(N99="zákl. přenesená",J99,0)</f>
        <v>0</v>
      </c>
      <c r="BH99" s="189">
        <f>IF(N99="sníž. přenesená",J99,0)</f>
        <v>0</v>
      </c>
      <c r="BI99" s="189">
        <f>IF(N99="nulová",J99,0)</f>
        <v>0</v>
      </c>
      <c r="BJ99" s="19" t="s">
        <v>76</v>
      </c>
      <c r="BK99" s="189">
        <f>ROUND(I99*H99,2)</f>
        <v>0</v>
      </c>
      <c r="BL99" s="19" t="s">
        <v>654</v>
      </c>
      <c r="BM99" s="188" t="s">
        <v>670</v>
      </c>
    </row>
    <row r="100" spans="1:65" s="2" customFormat="1" ht="11.25">
      <c r="A100" s="36"/>
      <c r="B100" s="37"/>
      <c r="C100" s="38"/>
      <c r="D100" s="190" t="s">
        <v>126</v>
      </c>
      <c r="E100" s="38"/>
      <c r="F100" s="191" t="s">
        <v>669</v>
      </c>
      <c r="G100" s="38"/>
      <c r="H100" s="38"/>
      <c r="I100" s="192"/>
      <c r="J100" s="38"/>
      <c r="K100" s="38"/>
      <c r="L100" s="41"/>
      <c r="M100" s="193"/>
      <c r="N100" s="194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126</v>
      </c>
      <c r="AU100" s="19" t="s">
        <v>80</v>
      </c>
    </row>
    <row r="101" spans="1:65" s="2" customFormat="1" ht="11.25">
      <c r="A101" s="36"/>
      <c r="B101" s="37"/>
      <c r="C101" s="38"/>
      <c r="D101" s="195" t="s">
        <v>128</v>
      </c>
      <c r="E101" s="38"/>
      <c r="F101" s="196" t="s">
        <v>671</v>
      </c>
      <c r="G101" s="38"/>
      <c r="H101" s="38"/>
      <c r="I101" s="192"/>
      <c r="J101" s="38"/>
      <c r="K101" s="38"/>
      <c r="L101" s="41"/>
      <c r="M101" s="193"/>
      <c r="N101" s="19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128</v>
      </c>
      <c r="AU101" s="19" t="s">
        <v>80</v>
      </c>
    </row>
    <row r="102" spans="1:65" s="2" customFormat="1" ht="19.5">
      <c r="A102" s="36"/>
      <c r="B102" s="37"/>
      <c r="C102" s="38"/>
      <c r="D102" s="190" t="s">
        <v>130</v>
      </c>
      <c r="E102" s="38"/>
      <c r="F102" s="197" t="s">
        <v>672</v>
      </c>
      <c r="G102" s="38"/>
      <c r="H102" s="38"/>
      <c r="I102" s="192"/>
      <c r="J102" s="38"/>
      <c r="K102" s="38"/>
      <c r="L102" s="41"/>
      <c r="M102" s="193"/>
      <c r="N102" s="19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130</v>
      </c>
      <c r="AU102" s="19" t="s">
        <v>80</v>
      </c>
    </row>
    <row r="103" spans="1:65" s="12" customFormat="1" ht="22.9" customHeight="1">
      <c r="B103" s="160"/>
      <c r="C103" s="161"/>
      <c r="D103" s="162" t="s">
        <v>70</v>
      </c>
      <c r="E103" s="174" t="s">
        <v>673</v>
      </c>
      <c r="F103" s="174" t="s">
        <v>674</v>
      </c>
      <c r="G103" s="161"/>
      <c r="H103" s="161"/>
      <c r="I103" s="164"/>
      <c r="J103" s="175">
        <f>BK103</f>
        <v>0</v>
      </c>
      <c r="K103" s="161"/>
      <c r="L103" s="166"/>
      <c r="M103" s="167"/>
      <c r="N103" s="168"/>
      <c r="O103" s="168"/>
      <c r="P103" s="169">
        <f>SUM(P104:P110)</f>
        <v>0</v>
      </c>
      <c r="Q103" s="168"/>
      <c r="R103" s="169">
        <f>SUM(R104:R110)</f>
        <v>0</v>
      </c>
      <c r="S103" s="168"/>
      <c r="T103" s="170">
        <f>SUM(T104:T110)</f>
        <v>0</v>
      </c>
      <c r="AR103" s="171" t="s">
        <v>134</v>
      </c>
      <c r="AT103" s="172" t="s">
        <v>70</v>
      </c>
      <c r="AU103" s="172" t="s">
        <v>76</v>
      </c>
      <c r="AY103" s="171" t="s">
        <v>118</v>
      </c>
      <c r="BK103" s="173">
        <f>SUM(BK104:BK110)</f>
        <v>0</v>
      </c>
    </row>
    <row r="104" spans="1:65" s="2" customFormat="1" ht="16.5" customHeight="1">
      <c r="A104" s="36"/>
      <c r="B104" s="37"/>
      <c r="C104" s="176" t="s">
        <v>134</v>
      </c>
      <c r="D104" s="176" t="s">
        <v>120</v>
      </c>
      <c r="E104" s="177" t="s">
        <v>675</v>
      </c>
      <c r="F104" s="178" t="s">
        <v>674</v>
      </c>
      <c r="G104" s="179" t="s">
        <v>653</v>
      </c>
      <c r="H104" s="180">
        <v>1</v>
      </c>
      <c r="I104" s="181"/>
      <c r="J104" s="182">
        <f>ROUND(I104*H104,2)</f>
        <v>0</v>
      </c>
      <c r="K104" s="183"/>
      <c r="L104" s="41"/>
      <c r="M104" s="184" t="s">
        <v>19</v>
      </c>
      <c r="N104" s="185" t="s">
        <v>42</v>
      </c>
      <c r="O104" s="66"/>
      <c r="P104" s="186">
        <f>O104*H104</f>
        <v>0</v>
      </c>
      <c r="Q104" s="186">
        <v>0</v>
      </c>
      <c r="R104" s="186">
        <f>Q104*H104</f>
        <v>0</v>
      </c>
      <c r="S104" s="186">
        <v>0</v>
      </c>
      <c r="T104" s="18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8" t="s">
        <v>654</v>
      </c>
      <c r="AT104" s="188" t="s">
        <v>120</v>
      </c>
      <c r="AU104" s="188" t="s">
        <v>80</v>
      </c>
      <c r="AY104" s="19" t="s">
        <v>118</v>
      </c>
      <c r="BE104" s="189">
        <f>IF(N104="základní",J104,0)</f>
        <v>0</v>
      </c>
      <c r="BF104" s="189">
        <f>IF(N104="snížená",J104,0)</f>
        <v>0</v>
      </c>
      <c r="BG104" s="189">
        <f>IF(N104="zákl. přenesená",J104,0)</f>
        <v>0</v>
      </c>
      <c r="BH104" s="189">
        <f>IF(N104="sníž. přenesená",J104,0)</f>
        <v>0</v>
      </c>
      <c r="BI104" s="189">
        <f>IF(N104="nulová",J104,0)</f>
        <v>0</v>
      </c>
      <c r="BJ104" s="19" t="s">
        <v>76</v>
      </c>
      <c r="BK104" s="189">
        <f>ROUND(I104*H104,2)</f>
        <v>0</v>
      </c>
      <c r="BL104" s="19" t="s">
        <v>654</v>
      </c>
      <c r="BM104" s="188" t="s">
        <v>676</v>
      </c>
    </row>
    <row r="105" spans="1:65" s="2" customFormat="1" ht="11.25">
      <c r="A105" s="36"/>
      <c r="B105" s="37"/>
      <c r="C105" s="38"/>
      <c r="D105" s="190" t="s">
        <v>126</v>
      </c>
      <c r="E105" s="38"/>
      <c r="F105" s="191" t="s">
        <v>674</v>
      </c>
      <c r="G105" s="38"/>
      <c r="H105" s="38"/>
      <c r="I105" s="192"/>
      <c r="J105" s="38"/>
      <c r="K105" s="38"/>
      <c r="L105" s="41"/>
      <c r="M105" s="193"/>
      <c r="N105" s="19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126</v>
      </c>
      <c r="AU105" s="19" t="s">
        <v>80</v>
      </c>
    </row>
    <row r="106" spans="1:65" s="2" customFormat="1" ht="11.25">
      <c r="A106" s="36"/>
      <c r="B106" s="37"/>
      <c r="C106" s="38"/>
      <c r="D106" s="195" t="s">
        <v>128</v>
      </c>
      <c r="E106" s="38"/>
      <c r="F106" s="196" t="s">
        <v>677</v>
      </c>
      <c r="G106" s="38"/>
      <c r="H106" s="38"/>
      <c r="I106" s="192"/>
      <c r="J106" s="38"/>
      <c r="K106" s="38"/>
      <c r="L106" s="41"/>
      <c r="M106" s="193"/>
      <c r="N106" s="19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128</v>
      </c>
      <c r="AU106" s="19" t="s">
        <v>80</v>
      </c>
    </row>
    <row r="107" spans="1:65" s="2" customFormat="1" ht="68.25">
      <c r="A107" s="36"/>
      <c r="B107" s="37"/>
      <c r="C107" s="38"/>
      <c r="D107" s="190" t="s">
        <v>130</v>
      </c>
      <c r="E107" s="38"/>
      <c r="F107" s="197" t="s">
        <v>678</v>
      </c>
      <c r="G107" s="38"/>
      <c r="H107" s="38"/>
      <c r="I107" s="192"/>
      <c r="J107" s="38"/>
      <c r="K107" s="38"/>
      <c r="L107" s="41"/>
      <c r="M107" s="193"/>
      <c r="N107" s="19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130</v>
      </c>
      <c r="AU107" s="19" t="s">
        <v>80</v>
      </c>
    </row>
    <row r="108" spans="1:65" s="2" customFormat="1" ht="16.5" customHeight="1">
      <c r="A108" s="36"/>
      <c r="B108" s="37"/>
      <c r="C108" s="176" t="s">
        <v>168</v>
      </c>
      <c r="D108" s="176" t="s">
        <v>120</v>
      </c>
      <c r="E108" s="177" t="s">
        <v>679</v>
      </c>
      <c r="F108" s="178" t="s">
        <v>680</v>
      </c>
      <c r="G108" s="179" t="s">
        <v>681</v>
      </c>
      <c r="H108" s="180">
        <v>2</v>
      </c>
      <c r="I108" s="181"/>
      <c r="J108" s="182">
        <f>ROUND(I108*H108,2)</f>
        <v>0</v>
      </c>
      <c r="K108" s="183"/>
      <c r="L108" s="41"/>
      <c r="M108" s="184" t="s">
        <v>19</v>
      </c>
      <c r="N108" s="185" t="s">
        <v>42</v>
      </c>
      <c r="O108" s="66"/>
      <c r="P108" s="186">
        <f>O108*H108</f>
        <v>0</v>
      </c>
      <c r="Q108" s="186">
        <v>0</v>
      </c>
      <c r="R108" s="186">
        <f>Q108*H108</f>
        <v>0</v>
      </c>
      <c r="S108" s="186">
        <v>0</v>
      </c>
      <c r="T108" s="18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8" t="s">
        <v>654</v>
      </c>
      <c r="AT108" s="188" t="s">
        <v>120</v>
      </c>
      <c r="AU108" s="188" t="s">
        <v>80</v>
      </c>
      <c r="AY108" s="19" t="s">
        <v>118</v>
      </c>
      <c r="BE108" s="189">
        <f>IF(N108="základní",J108,0)</f>
        <v>0</v>
      </c>
      <c r="BF108" s="189">
        <f>IF(N108="snížená",J108,0)</f>
        <v>0</v>
      </c>
      <c r="BG108" s="189">
        <f>IF(N108="zákl. přenesená",J108,0)</f>
        <v>0</v>
      </c>
      <c r="BH108" s="189">
        <f>IF(N108="sníž. přenesená",J108,0)</f>
        <v>0</v>
      </c>
      <c r="BI108" s="189">
        <f>IF(N108="nulová",J108,0)</f>
        <v>0</v>
      </c>
      <c r="BJ108" s="19" t="s">
        <v>76</v>
      </c>
      <c r="BK108" s="189">
        <f>ROUND(I108*H108,2)</f>
        <v>0</v>
      </c>
      <c r="BL108" s="19" t="s">
        <v>654</v>
      </c>
      <c r="BM108" s="188" t="s">
        <v>682</v>
      </c>
    </row>
    <row r="109" spans="1:65" s="2" customFormat="1" ht="11.25">
      <c r="A109" s="36"/>
      <c r="B109" s="37"/>
      <c r="C109" s="38"/>
      <c r="D109" s="190" t="s">
        <v>126</v>
      </c>
      <c r="E109" s="38"/>
      <c r="F109" s="191" t="s">
        <v>680</v>
      </c>
      <c r="G109" s="38"/>
      <c r="H109" s="38"/>
      <c r="I109" s="192"/>
      <c r="J109" s="38"/>
      <c r="K109" s="38"/>
      <c r="L109" s="41"/>
      <c r="M109" s="193"/>
      <c r="N109" s="19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126</v>
      </c>
      <c r="AU109" s="19" t="s">
        <v>80</v>
      </c>
    </row>
    <row r="110" spans="1:65" s="2" customFormat="1" ht="19.5">
      <c r="A110" s="36"/>
      <c r="B110" s="37"/>
      <c r="C110" s="38"/>
      <c r="D110" s="190" t="s">
        <v>130</v>
      </c>
      <c r="E110" s="38"/>
      <c r="F110" s="197" t="s">
        <v>683</v>
      </c>
      <c r="G110" s="38"/>
      <c r="H110" s="38"/>
      <c r="I110" s="192"/>
      <c r="J110" s="38"/>
      <c r="K110" s="38"/>
      <c r="L110" s="41"/>
      <c r="M110" s="193"/>
      <c r="N110" s="194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130</v>
      </c>
      <c r="AU110" s="19" t="s">
        <v>80</v>
      </c>
    </row>
    <row r="111" spans="1:65" s="12" customFormat="1" ht="22.9" customHeight="1">
      <c r="B111" s="160"/>
      <c r="C111" s="161"/>
      <c r="D111" s="162" t="s">
        <v>70</v>
      </c>
      <c r="E111" s="174" t="s">
        <v>684</v>
      </c>
      <c r="F111" s="174" t="s">
        <v>685</v>
      </c>
      <c r="G111" s="161"/>
      <c r="H111" s="161"/>
      <c r="I111" s="164"/>
      <c r="J111" s="175">
        <f>BK111</f>
        <v>0</v>
      </c>
      <c r="K111" s="161"/>
      <c r="L111" s="166"/>
      <c r="M111" s="167"/>
      <c r="N111" s="168"/>
      <c r="O111" s="168"/>
      <c r="P111" s="169">
        <f>SUM(P112:P119)</f>
        <v>0</v>
      </c>
      <c r="Q111" s="168"/>
      <c r="R111" s="169">
        <f>SUM(R112:R119)</f>
        <v>0</v>
      </c>
      <c r="S111" s="168"/>
      <c r="T111" s="170">
        <f>SUM(T112:T119)</f>
        <v>0</v>
      </c>
      <c r="AR111" s="171" t="s">
        <v>134</v>
      </c>
      <c r="AT111" s="172" t="s">
        <v>70</v>
      </c>
      <c r="AU111" s="172" t="s">
        <v>76</v>
      </c>
      <c r="AY111" s="171" t="s">
        <v>118</v>
      </c>
      <c r="BK111" s="173">
        <f>SUM(BK112:BK119)</f>
        <v>0</v>
      </c>
    </row>
    <row r="112" spans="1:65" s="2" customFormat="1" ht="16.5" customHeight="1">
      <c r="A112" s="36"/>
      <c r="B112" s="37"/>
      <c r="C112" s="176" t="s">
        <v>175</v>
      </c>
      <c r="D112" s="176" t="s">
        <v>120</v>
      </c>
      <c r="E112" s="177" t="s">
        <v>686</v>
      </c>
      <c r="F112" s="178" t="s">
        <v>687</v>
      </c>
      <c r="G112" s="179" t="s">
        <v>653</v>
      </c>
      <c r="H112" s="180">
        <v>1</v>
      </c>
      <c r="I112" s="181"/>
      <c r="J112" s="182">
        <f>ROUND(I112*H112,2)</f>
        <v>0</v>
      </c>
      <c r="K112" s="183"/>
      <c r="L112" s="41"/>
      <c r="M112" s="184" t="s">
        <v>19</v>
      </c>
      <c r="N112" s="185" t="s">
        <v>42</v>
      </c>
      <c r="O112" s="66"/>
      <c r="P112" s="186">
        <f>O112*H112</f>
        <v>0</v>
      </c>
      <c r="Q112" s="186">
        <v>0</v>
      </c>
      <c r="R112" s="186">
        <f>Q112*H112</f>
        <v>0</v>
      </c>
      <c r="S112" s="186">
        <v>0</v>
      </c>
      <c r="T112" s="18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8" t="s">
        <v>654</v>
      </c>
      <c r="AT112" s="188" t="s">
        <v>120</v>
      </c>
      <c r="AU112" s="188" t="s">
        <v>80</v>
      </c>
      <c r="AY112" s="19" t="s">
        <v>118</v>
      </c>
      <c r="BE112" s="189">
        <f>IF(N112="základní",J112,0)</f>
        <v>0</v>
      </c>
      <c r="BF112" s="189">
        <f>IF(N112="snížená",J112,0)</f>
        <v>0</v>
      </c>
      <c r="BG112" s="189">
        <f>IF(N112="zákl. přenesená",J112,0)</f>
        <v>0</v>
      </c>
      <c r="BH112" s="189">
        <f>IF(N112="sníž. přenesená",J112,0)</f>
        <v>0</v>
      </c>
      <c r="BI112" s="189">
        <f>IF(N112="nulová",J112,0)</f>
        <v>0</v>
      </c>
      <c r="BJ112" s="19" t="s">
        <v>76</v>
      </c>
      <c r="BK112" s="189">
        <f>ROUND(I112*H112,2)</f>
        <v>0</v>
      </c>
      <c r="BL112" s="19" t="s">
        <v>654</v>
      </c>
      <c r="BM112" s="188" t="s">
        <v>688</v>
      </c>
    </row>
    <row r="113" spans="1:65" s="2" customFormat="1" ht="11.25">
      <c r="A113" s="36"/>
      <c r="B113" s="37"/>
      <c r="C113" s="38"/>
      <c r="D113" s="190" t="s">
        <v>126</v>
      </c>
      <c r="E113" s="38"/>
      <c r="F113" s="191" t="s">
        <v>687</v>
      </c>
      <c r="G113" s="38"/>
      <c r="H113" s="38"/>
      <c r="I113" s="192"/>
      <c r="J113" s="38"/>
      <c r="K113" s="38"/>
      <c r="L113" s="41"/>
      <c r="M113" s="193"/>
      <c r="N113" s="19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126</v>
      </c>
      <c r="AU113" s="19" t="s">
        <v>80</v>
      </c>
    </row>
    <row r="114" spans="1:65" s="2" customFormat="1" ht="11.25">
      <c r="A114" s="36"/>
      <c r="B114" s="37"/>
      <c r="C114" s="38"/>
      <c r="D114" s="195" t="s">
        <v>128</v>
      </c>
      <c r="E114" s="38"/>
      <c r="F114" s="196" t="s">
        <v>689</v>
      </c>
      <c r="G114" s="38"/>
      <c r="H114" s="38"/>
      <c r="I114" s="192"/>
      <c r="J114" s="38"/>
      <c r="K114" s="38"/>
      <c r="L114" s="41"/>
      <c r="M114" s="193"/>
      <c r="N114" s="19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128</v>
      </c>
      <c r="AU114" s="19" t="s">
        <v>80</v>
      </c>
    </row>
    <row r="115" spans="1:65" s="2" customFormat="1" ht="29.25">
      <c r="A115" s="36"/>
      <c r="B115" s="37"/>
      <c r="C115" s="38"/>
      <c r="D115" s="190" t="s">
        <v>130</v>
      </c>
      <c r="E115" s="38"/>
      <c r="F115" s="197" t="s">
        <v>690</v>
      </c>
      <c r="G115" s="38"/>
      <c r="H115" s="38"/>
      <c r="I115" s="192"/>
      <c r="J115" s="38"/>
      <c r="K115" s="38"/>
      <c r="L115" s="41"/>
      <c r="M115" s="193"/>
      <c r="N115" s="19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130</v>
      </c>
      <c r="AU115" s="19" t="s">
        <v>80</v>
      </c>
    </row>
    <row r="116" spans="1:65" s="2" customFormat="1" ht="16.5" customHeight="1">
      <c r="A116" s="36"/>
      <c r="B116" s="37"/>
      <c r="C116" s="176" t="s">
        <v>181</v>
      </c>
      <c r="D116" s="176" t="s">
        <v>120</v>
      </c>
      <c r="E116" s="177" t="s">
        <v>691</v>
      </c>
      <c r="F116" s="178" t="s">
        <v>692</v>
      </c>
      <c r="G116" s="179" t="s">
        <v>653</v>
      </c>
      <c r="H116" s="180">
        <v>1</v>
      </c>
      <c r="I116" s="181"/>
      <c r="J116" s="182">
        <f>ROUND(I116*H116,2)</f>
        <v>0</v>
      </c>
      <c r="K116" s="183"/>
      <c r="L116" s="41"/>
      <c r="M116" s="184" t="s">
        <v>19</v>
      </c>
      <c r="N116" s="185" t="s">
        <v>42</v>
      </c>
      <c r="O116" s="66"/>
      <c r="P116" s="186">
        <f>O116*H116</f>
        <v>0</v>
      </c>
      <c r="Q116" s="186">
        <v>0</v>
      </c>
      <c r="R116" s="186">
        <f>Q116*H116</f>
        <v>0</v>
      </c>
      <c r="S116" s="186">
        <v>0</v>
      </c>
      <c r="T116" s="18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8" t="s">
        <v>654</v>
      </c>
      <c r="AT116" s="188" t="s">
        <v>120</v>
      </c>
      <c r="AU116" s="188" t="s">
        <v>80</v>
      </c>
      <c r="AY116" s="19" t="s">
        <v>118</v>
      </c>
      <c r="BE116" s="189">
        <f>IF(N116="základní",J116,0)</f>
        <v>0</v>
      </c>
      <c r="BF116" s="189">
        <f>IF(N116="snížená",J116,0)</f>
        <v>0</v>
      </c>
      <c r="BG116" s="189">
        <f>IF(N116="zákl. přenesená",J116,0)</f>
        <v>0</v>
      </c>
      <c r="BH116" s="189">
        <f>IF(N116="sníž. přenesená",J116,0)</f>
        <v>0</v>
      </c>
      <c r="BI116" s="189">
        <f>IF(N116="nulová",J116,0)</f>
        <v>0</v>
      </c>
      <c r="BJ116" s="19" t="s">
        <v>76</v>
      </c>
      <c r="BK116" s="189">
        <f>ROUND(I116*H116,2)</f>
        <v>0</v>
      </c>
      <c r="BL116" s="19" t="s">
        <v>654</v>
      </c>
      <c r="BM116" s="188" t="s">
        <v>693</v>
      </c>
    </row>
    <row r="117" spans="1:65" s="2" customFormat="1" ht="11.25">
      <c r="A117" s="36"/>
      <c r="B117" s="37"/>
      <c r="C117" s="38"/>
      <c r="D117" s="190" t="s">
        <v>126</v>
      </c>
      <c r="E117" s="38"/>
      <c r="F117" s="191" t="s">
        <v>692</v>
      </c>
      <c r="G117" s="38"/>
      <c r="H117" s="38"/>
      <c r="I117" s="192"/>
      <c r="J117" s="38"/>
      <c r="K117" s="38"/>
      <c r="L117" s="41"/>
      <c r="M117" s="193"/>
      <c r="N117" s="194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126</v>
      </c>
      <c r="AU117" s="19" t="s">
        <v>80</v>
      </c>
    </row>
    <row r="118" spans="1:65" s="2" customFormat="1" ht="11.25">
      <c r="A118" s="36"/>
      <c r="B118" s="37"/>
      <c r="C118" s="38"/>
      <c r="D118" s="195" t="s">
        <v>128</v>
      </c>
      <c r="E118" s="38"/>
      <c r="F118" s="196" t="s">
        <v>694</v>
      </c>
      <c r="G118" s="38"/>
      <c r="H118" s="38"/>
      <c r="I118" s="192"/>
      <c r="J118" s="38"/>
      <c r="K118" s="38"/>
      <c r="L118" s="41"/>
      <c r="M118" s="193"/>
      <c r="N118" s="19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128</v>
      </c>
      <c r="AU118" s="19" t="s">
        <v>80</v>
      </c>
    </row>
    <row r="119" spans="1:65" s="2" customFormat="1" ht="19.5">
      <c r="A119" s="36"/>
      <c r="B119" s="37"/>
      <c r="C119" s="38"/>
      <c r="D119" s="190" t="s">
        <v>130</v>
      </c>
      <c r="E119" s="38"/>
      <c r="F119" s="197" t="s">
        <v>695</v>
      </c>
      <c r="G119" s="38"/>
      <c r="H119" s="38"/>
      <c r="I119" s="192"/>
      <c r="J119" s="38"/>
      <c r="K119" s="38"/>
      <c r="L119" s="41"/>
      <c r="M119" s="193"/>
      <c r="N119" s="19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130</v>
      </c>
      <c r="AU119" s="19" t="s">
        <v>80</v>
      </c>
    </row>
    <row r="120" spans="1:65" s="12" customFormat="1" ht="22.9" customHeight="1">
      <c r="B120" s="160"/>
      <c r="C120" s="161"/>
      <c r="D120" s="162" t="s">
        <v>70</v>
      </c>
      <c r="E120" s="174" t="s">
        <v>696</v>
      </c>
      <c r="F120" s="174" t="s">
        <v>697</v>
      </c>
      <c r="G120" s="161"/>
      <c r="H120" s="161"/>
      <c r="I120" s="164"/>
      <c r="J120" s="175">
        <f>BK120</f>
        <v>0</v>
      </c>
      <c r="K120" s="161"/>
      <c r="L120" s="166"/>
      <c r="M120" s="167"/>
      <c r="N120" s="168"/>
      <c r="O120" s="168"/>
      <c r="P120" s="169">
        <f>SUM(P121:P127)</f>
        <v>0</v>
      </c>
      <c r="Q120" s="168"/>
      <c r="R120" s="169">
        <f>SUM(R121:R127)</f>
        <v>0</v>
      </c>
      <c r="S120" s="168"/>
      <c r="T120" s="170">
        <f>SUM(T121:T127)</f>
        <v>0</v>
      </c>
      <c r="AR120" s="171" t="s">
        <v>134</v>
      </c>
      <c r="AT120" s="172" t="s">
        <v>70</v>
      </c>
      <c r="AU120" s="172" t="s">
        <v>76</v>
      </c>
      <c r="AY120" s="171" t="s">
        <v>118</v>
      </c>
      <c r="BK120" s="173">
        <f>SUM(BK121:BK127)</f>
        <v>0</v>
      </c>
    </row>
    <row r="121" spans="1:65" s="2" customFormat="1" ht="16.5" customHeight="1">
      <c r="A121" s="36"/>
      <c r="B121" s="37"/>
      <c r="C121" s="176" t="s">
        <v>199</v>
      </c>
      <c r="D121" s="176" t="s">
        <v>120</v>
      </c>
      <c r="E121" s="177" t="s">
        <v>698</v>
      </c>
      <c r="F121" s="178" t="s">
        <v>699</v>
      </c>
      <c r="G121" s="179" t="s">
        <v>653</v>
      </c>
      <c r="H121" s="180">
        <v>1</v>
      </c>
      <c r="I121" s="181"/>
      <c r="J121" s="182">
        <f>ROUND(I121*H121,2)</f>
        <v>0</v>
      </c>
      <c r="K121" s="183"/>
      <c r="L121" s="41"/>
      <c r="M121" s="184" t="s">
        <v>19</v>
      </c>
      <c r="N121" s="185" t="s">
        <v>42</v>
      </c>
      <c r="O121" s="66"/>
      <c r="P121" s="186">
        <f>O121*H121</f>
        <v>0</v>
      </c>
      <c r="Q121" s="186">
        <v>0</v>
      </c>
      <c r="R121" s="186">
        <f>Q121*H121</f>
        <v>0</v>
      </c>
      <c r="S121" s="186">
        <v>0</v>
      </c>
      <c r="T121" s="187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8" t="s">
        <v>654</v>
      </c>
      <c r="AT121" s="188" t="s">
        <v>120</v>
      </c>
      <c r="AU121" s="188" t="s">
        <v>80</v>
      </c>
      <c r="AY121" s="19" t="s">
        <v>118</v>
      </c>
      <c r="BE121" s="189">
        <f>IF(N121="základní",J121,0)</f>
        <v>0</v>
      </c>
      <c r="BF121" s="189">
        <f>IF(N121="snížená",J121,0)</f>
        <v>0</v>
      </c>
      <c r="BG121" s="189">
        <f>IF(N121="zákl. přenesená",J121,0)</f>
        <v>0</v>
      </c>
      <c r="BH121" s="189">
        <f>IF(N121="sníž. přenesená",J121,0)</f>
        <v>0</v>
      </c>
      <c r="BI121" s="189">
        <f>IF(N121="nulová",J121,0)</f>
        <v>0</v>
      </c>
      <c r="BJ121" s="19" t="s">
        <v>76</v>
      </c>
      <c r="BK121" s="189">
        <f>ROUND(I121*H121,2)</f>
        <v>0</v>
      </c>
      <c r="BL121" s="19" t="s">
        <v>654</v>
      </c>
      <c r="BM121" s="188" t="s">
        <v>700</v>
      </c>
    </row>
    <row r="122" spans="1:65" s="2" customFormat="1" ht="11.25">
      <c r="A122" s="36"/>
      <c r="B122" s="37"/>
      <c r="C122" s="38"/>
      <c r="D122" s="190" t="s">
        <v>126</v>
      </c>
      <c r="E122" s="38"/>
      <c r="F122" s="191" t="s">
        <v>699</v>
      </c>
      <c r="G122" s="38"/>
      <c r="H122" s="38"/>
      <c r="I122" s="192"/>
      <c r="J122" s="38"/>
      <c r="K122" s="38"/>
      <c r="L122" s="41"/>
      <c r="M122" s="193"/>
      <c r="N122" s="194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126</v>
      </c>
      <c r="AU122" s="19" t="s">
        <v>80</v>
      </c>
    </row>
    <row r="123" spans="1:65" s="2" customFormat="1" ht="11.25">
      <c r="A123" s="36"/>
      <c r="B123" s="37"/>
      <c r="C123" s="38"/>
      <c r="D123" s="195" t="s">
        <v>128</v>
      </c>
      <c r="E123" s="38"/>
      <c r="F123" s="196" t="s">
        <v>701</v>
      </c>
      <c r="G123" s="38"/>
      <c r="H123" s="38"/>
      <c r="I123" s="192"/>
      <c r="J123" s="38"/>
      <c r="K123" s="38"/>
      <c r="L123" s="41"/>
      <c r="M123" s="193"/>
      <c r="N123" s="19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128</v>
      </c>
      <c r="AU123" s="19" t="s">
        <v>80</v>
      </c>
    </row>
    <row r="124" spans="1:65" s="2" customFormat="1" ht="19.5">
      <c r="A124" s="36"/>
      <c r="B124" s="37"/>
      <c r="C124" s="38"/>
      <c r="D124" s="190" t="s">
        <v>130</v>
      </c>
      <c r="E124" s="38"/>
      <c r="F124" s="197" t="s">
        <v>702</v>
      </c>
      <c r="G124" s="38"/>
      <c r="H124" s="38"/>
      <c r="I124" s="192"/>
      <c r="J124" s="38"/>
      <c r="K124" s="38"/>
      <c r="L124" s="41"/>
      <c r="M124" s="193"/>
      <c r="N124" s="19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130</v>
      </c>
      <c r="AU124" s="19" t="s">
        <v>80</v>
      </c>
    </row>
    <row r="125" spans="1:65" s="2" customFormat="1" ht="16.5" customHeight="1">
      <c r="A125" s="36"/>
      <c r="B125" s="37"/>
      <c r="C125" s="176" t="s">
        <v>206</v>
      </c>
      <c r="D125" s="176" t="s">
        <v>120</v>
      </c>
      <c r="E125" s="177" t="s">
        <v>703</v>
      </c>
      <c r="F125" s="178" t="s">
        <v>704</v>
      </c>
      <c r="G125" s="179" t="s">
        <v>653</v>
      </c>
      <c r="H125" s="180">
        <v>1</v>
      </c>
      <c r="I125" s="181"/>
      <c r="J125" s="182">
        <f>ROUND(I125*H125,2)</f>
        <v>0</v>
      </c>
      <c r="K125" s="183"/>
      <c r="L125" s="41"/>
      <c r="M125" s="184" t="s">
        <v>19</v>
      </c>
      <c r="N125" s="185" t="s">
        <v>42</v>
      </c>
      <c r="O125" s="66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8" t="s">
        <v>654</v>
      </c>
      <c r="AT125" s="188" t="s">
        <v>120</v>
      </c>
      <c r="AU125" s="188" t="s">
        <v>80</v>
      </c>
      <c r="AY125" s="19" t="s">
        <v>118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9" t="s">
        <v>76</v>
      </c>
      <c r="BK125" s="189">
        <f>ROUND(I125*H125,2)</f>
        <v>0</v>
      </c>
      <c r="BL125" s="19" t="s">
        <v>654</v>
      </c>
      <c r="BM125" s="188" t="s">
        <v>705</v>
      </c>
    </row>
    <row r="126" spans="1:65" s="2" customFormat="1" ht="11.25">
      <c r="A126" s="36"/>
      <c r="B126" s="37"/>
      <c r="C126" s="38"/>
      <c r="D126" s="190" t="s">
        <v>126</v>
      </c>
      <c r="E126" s="38"/>
      <c r="F126" s="191" t="s">
        <v>704</v>
      </c>
      <c r="G126" s="38"/>
      <c r="H126" s="38"/>
      <c r="I126" s="192"/>
      <c r="J126" s="38"/>
      <c r="K126" s="38"/>
      <c r="L126" s="41"/>
      <c r="M126" s="193"/>
      <c r="N126" s="19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126</v>
      </c>
      <c r="AU126" s="19" t="s">
        <v>80</v>
      </c>
    </row>
    <row r="127" spans="1:65" s="2" customFormat="1" ht="78">
      <c r="A127" s="36"/>
      <c r="B127" s="37"/>
      <c r="C127" s="38"/>
      <c r="D127" s="190" t="s">
        <v>130</v>
      </c>
      <c r="E127" s="38"/>
      <c r="F127" s="197" t="s">
        <v>706</v>
      </c>
      <c r="G127" s="38"/>
      <c r="H127" s="38"/>
      <c r="I127" s="192"/>
      <c r="J127" s="38"/>
      <c r="K127" s="38"/>
      <c r="L127" s="41"/>
      <c r="M127" s="241"/>
      <c r="N127" s="242"/>
      <c r="O127" s="243"/>
      <c r="P127" s="243"/>
      <c r="Q127" s="243"/>
      <c r="R127" s="243"/>
      <c r="S127" s="243"/>
      <c r="T127" s="244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130</v>
      </c>
      <c r="AU127" s="19" t="s">
        <v>80</v>
      </c>
    </row>
    <row r="128" spans="1:65" s="2" customFormat="1" ht="6.95" customHeight="1">
      <c r="A128" s="36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1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algorithmName="SHA-512" hashValue="e3Hmx2KiQjHHuQtwgCdEG2f9o7qrMBw4OhFDXALHr17SfpVOgSCb703PwoBbxZ2pB0OI8uQ2r+clCMyUy5jl0A==" saltValue="JEjzbePPPYPPULSdOuIK+dmm4ce3YIBMF5P78le+M0h+nHy2gTCWV4p1m4p6nZ/vFBFCmdg2fG7Y/zaXPqGqKw==" spinCount="100000" sheet="1" objects="1" scenarios="1" formatColumns="0" formatRows="0" autoFilter="0"/>
  <autoFilter ref="C83:K127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/>
    <hyperlink ref="F93" r:id="rId2"/>
    <hyperlink ref="F97" r:id="rId3"/>
    <hyperlink ref="F101" r:id="rId4"/>
    <hyperlink ref="F106" r:id="rId5"/>
    <hyperlink ref="F114" r:id="rId6"/>
    <hyperlink ref="F118" r:id="rId7"/>
    <hyperlink ref="F123" r:id="rId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45" customWidth="1"/>
    <col min="2" max="2" width="1.6640625" style="245" customWidth="1"/>
    <col min="3" max="4" width="5" style="245" customWidth="1"/>
    <col min="5" max="5" width="11.6640625" style="245" customWidth="1"/>
    <col min="6" max="6" width="9.1640625" style="245" customWidth="1"/>
    <col min="7" max="7" width="5" style="245" customWidth="1"/>
    <col min="8" max="8" width="77.83203125" style="245" customWidth="1"/>
    <col min="9" max="10" width="20" style="245" customWidth="1"/>
    <col min="11" max="11" width="1.6640625" style="245" customWidth="1"/>
  </cols>
  <sheetData>
    <row r="1" spans="2:11" s="1" customFormat="1" ht="37.5" customHeight="1"/>
    <row r="2" spans="2:11" s="1" customFormat="1" ht="7.5" customHeight="1">
      <c r="B2" s="246"/>
      <c r="C2" s="247"/>
      <c r="D2" s="247"/>
      <c r="E2" s="247"/>
      <c r="F2" s="247"/>
      <c r="G2" s="247"/>
      <c r="H2" s="247"/>
      <c r="I2" s="247"/>
      <c r="J2" s="247"/>
      <c r="K2" s="248"/>
    </row>
    <row r="3" spans="2:11" s="16" customFormat="1" ht="45" customHeight="1">
      <c r="B3" s="249"/>
      <c r="C3" s="384" t="s">
        <v>707</v>
      </c>
      <c r="D3" s="384"/>
      <c r="E3" s="384"/>
      <c r="F3" s="384"/>
      <c r="G3" s="384"/>
      <c r="H3" s="384"/>
      <c r="I3" s="384"/>
      <c r="J3" s="384"/>
      <c r="K3" s="250"/>
    </row>
    <row r="4" spans="2:11" s="1" customFormat="1" ht="25.5" customHeight="1">
      <c r="B4" s="251"/>
      <c r="C4" s="383" t="s">
        <v>708</v>
      </c>
      <c r="D4" s="383"/>
      <c r="E4" s="383"/>
      <c r="F4" s="383"/>
      <c r="G4" s="383"/>
      <c r="H4" s="383"/>
      <c r="I4" s="383"/>
      <c r="J4" s="383"/>
      <c r="K4" s="252"/>
    </row>
    <row r="5" spans="2:11" s="1" customFormat="1" ht="5.25" customHeight="1">
      <c r="B5" s="251"/>
      <c r="C5" s="253"/>
      <c r="D5" s="253"/>
      <c r="E5" s="253"/>
      <c r="F5" s="253"/>
      <c r="G5" s="253"/>
      <c r="H5" s="253"/>
      <c r="I5" s="253"/>
      <c r="J5" s="253"/>
      <c r="K5" s="252"/>
    </row>
    <row r="6" spans="2:11" s="1" customFormat="1" ht="15" customHeight="1">
      <c r="B6" s="251"/>
      <c r="C6" s="382" t="s">
        <v>709</v>
      </c>
      <c r="D6" s="382"/>
      <c r="E6" s="382"/>
      <c r="F6" s="382"/>
      <c r="G6" s="382"/>
      <c r="H6" s="382"/>
      <c r="I6" s="382"/>
      <c r="J6" s="382"/>
      <c r="K6" s="252"/>
    </row>
    <row r="7" spans="2:11" s="1" customFormat="1" ht="15" customHeight="1">
      <c r="B7" s="255"/>
      <c r="C7" s="382" t="s">
        <v>710</v>
      </c>
      <c r="D7" s="382"/>
      <c r="E7" s="382"/>
      <c r="F7" s="382"/>
      <c r="G7" s="382"/>
      <c r="H7" s="382"/>
      <c r="I7" s="382"/>
      <c r="J7" s="382"/>
      <c r="K7" s="252"/>
    </row>
    <row r="8" spans="2:11" s="1" customFormat="1" ht="12.75" customHeight="1">
      <c r="B8" s="255"/>
      <c r="C8" s="254"/>
      <c r="D8" s="254"/>
      <c r="E8" s="254"/>
      <c r="F8" s="254"/>
      <c r="G8" s="254"/>
      <c r="H8" s="254"/>
      <c r="I8" s="254"/>
      <c r="J8" s="254"/>
      <c r="K8" s="252"/>
    </row>
    <row r="9" spans="2:11" s="1" customFormat="1" ht="15" customHeight="1">
      <c r="B9" s="255"/>
      <c r="C9" s="382" t="s">
        <v>711</v>
      </c>
      <c r="D9" s="382"/>
      <c r="E9" s="382"/>
      <c r="F9" s="382"/>
      <c r="G9" s="382"/>
      <c r="H9" s="382"/>
      <c r="I9" s="382"/>
      <c r="J9" s="382"/>
      <c r="K9" s="252"/>
    </row>
    <row r="10" spans="2:11" s="1" customFormat="1" ht="15" customHeight="1">
      <c r="B10" s="255"/>
      <c r="C10" s="254"/>
      <c r="D10" s="382" t="s">
        <v>712</v>
      </c>
      <c r="E10" s="382"/>
      <c r="F10" s="382"/>
      <c r="G10" s="382"/>
      <c r="H10" s="382"/>
      <c r="I10" s="382"/>
      <c r="J10" s="382"/>
      <c r="K10" s="252"/>
    </row>
    <row r="11" spans="2:11" s="1" customFormat="1" ht="15" customHeight="1">
      <c r="B11" s="255"/>
      <c r="C11" s="256"/>
      <c r="D11" s="382" t="s">
        <v>713</v>
      </c>
      <c r="E11" s="382"/>
      <c r="F11" s="382"/>
      <c r="G11" s="382"/>
      <c r="H11" s="382"/>
      <c r="I11" s="382"/>
      <c r="J11" s="382"/>
      <c r="K11" s="252"/>
    </row>
    <row r="12" spans="2:11" s="1" customFormat="1" ht="15" customHeight="1">
      <c r="B12" s="255"/>
      <c r="C12" s="256"/>
      <c r="D12" s="254"/>
      <c r="E12" s="254"/>
      <c r="F12" s="254"/>
      <c r="G12" s="254"/>
      <c r="H12" s="254"/>
      <c r="I12" s="254"/>
      <c r="J12" s="254"/>
      <c r="K12" s="252"/>
    </row>
    <row r="13" spans="2:11" s="1" customFormat="1" ht="15" customHeight="1">
      <c r="B13" s="255"/>
      <c r="C13" s="256"/>
      <c r="D13" s="257" t="s">
        <v>714</v>
      </c>
      <c r="E13" s="254"/>
      <c r="F13" s="254"/>
      <c r="G13" s="254"/>
      <c r="H13" s="254"/>
      <c r="I13" s="254"/>
      <c r="J13" s="254"/>
      <c r="K13" s="252"/>
    </row>
    <row r="14" spans="2:11" s="1" customFormat="1" ht="12.75" customHeight="1">
      <c r="B14" s="255"/>
      <c r="C14" s="256"/>
      <c r="D14" s="256"/>
      <c r="E14" s="256"/>
      <c r="F14" s="256"/>
      <c r="G14" s="256"/>
      <c r="H14" s="256"/>
      <c r="I14" s="256"/>
      <c r="J14" s="256"/>
      <c r="K14" s="252"/>
    </row>
    <row r="15" spans="2:11" s="1" customFormat="1" ht="15" customHeight="1">
      <c r="B15" s="255"/>
      <c r="C15" s="256"/>
      <c r="D15" s="382" t="s">
        <v>715</v>
      </c>
      <c r="E15" s="382"/>
      <c r="F15" s="382"/>
      <c r="G15" s="382"/>
      <c r="H15" s="382"/>
      <c r="I15" s="382"/>
      <c r="J15" s="382"/>
      <c r="K15" s="252"/>
    </row>
    <row r="16" spans="2:11" s="1" customFormat="1" ht="15" customHeight="1">
      <c r="B16" s="255"/>
      <c r="C16" s="256"/>
      <c r="D16" s="382" t="s">
        <v>716</v>
      </c>
      <c r="E16" s="382"/>
      <c r="F16" s="382"/>
      <c r="G16" s="382"/>
      <c r="H16" s="382"/>
      <c r="I16" s="382"/>
      <c r="J16" s="382"/>
      <c r="K16" s="252"/>
    </row>
    <row r="17" spans="2:11" s="1" customFormat="1" ht="15" customHeight="1">
      <c r="B17" s="255"/>
      <c r="C17" s="256"/>
      <c r="D17" s="382" t="s">
        <v>717</v>
      </c>
      <c r="E17" s="382"/>
      <c r="F17" s="382"/>
      <c r="G17" s="382"/>
      <c r="H17" s="382"/>
      <c r="I17" s="382"/>
      <c r="J17" s="382"/>
      <c r="K17" s="252"/>
    </row>
    <row r="18" spans="2:11" s="1" customFormat="1" ht="15" customHeight="1">
      <c r="B18" s="255"/>
      <c r="C18" s="256"/>
      <c r="D18" s="256"/>
      <c r="E18" s="258" t="s">
        <v>78</v>
      </c>
      <c r="F18" s="382" t="s">
        <v>718</v>
      </c>
      <c r="G18" s="382"/>
      <c r="H18" s="382"/>
      <c r="I18" s="382"/>
      <c r="J18" s="382"/>
      <c r="K18" s="252"/>
    </row>
    <row r="19" spans="2:11" s="1" customFormat="1" ht="15" customHeight="1">
      <c r="B19" s="255"/>
      <c r="C19" s="256"/>
      <c r="D19" s="256"/>
      <c r="E19" s="258" t="s">
        <v>719</v>
      </c>
      <c r="F19" s="382" t="s">
        <v>720</v>
      </c>
      <c r="G19" s="382"/>
      <c r="H19" s="382"/>
      <c r="I19" s="382"/>
      <c r="J19" s="382"/>
      <c r="K19" s="252"/>
    </row>
    <row r="20" spans="2:11" s="1" customFormat="1" ht="15" customHeight="1">
      <c r="B20" s="255"/>
      <c r="C20" s="256"/>
      <c r="D20" s="256"/>
      <c r="E20" s="258" t="s">
        <v>721</v>
      </c>
      <c r="F20" s="382" t="s">
        <v>722</v>
      </c>
      <c r="G20" s="382"/>
      <c r="H20" s="382"/>
      <c r="I20" s="382"/>
      <c r="J20" s="382"/>
      <c r="K20" s="252"/>
    </row>
    <row r="21" spans="2:11" s="1" customFormat="1" ht="15" customHeight="1">
      <c r="B21" s="255"/>
      <c r="C21" s="256"/>
      <c r="D21" s="256"/>
      <c r="E21" s="258" t="s">
        <v>723</v>
      </c>
      <c r="F21" s="382" t="s">
        <v>724</v>
      </c>
      <c r="G21" s="382"/>
      <c r="H21" s="382"/>
      <c r="I21" s="382"/>
      <c r="J21" s="382"/>
      <c r="K21" s="252"/>
    </row>
    <row r="22" spans="2:11" s="1" customFormat="1" ht="15" customHeight="1">
      <c r="B22" s="255"/>
      <c r="C22" s="256"/>
      <c r="D22" s="256"/>
      <c r="E22" s="258" t="s">
        <v>725</v>
      </c>
      <c r="F22" s="382" t="s">
        <v>726</v>
      </c>
      <c r="G22" s="382"/>
      <c r="H22" s="382"/>
      <c r="I22" s="382"/>
      <c r="J22" s="382"/>
      <c r="K22" s="252"/>
    </row>
    <row r="23" spans="2:11" s="1" customFormat="1" ht="15" customHeight="1">
      <c r="B23" s="255"/>
      <c r="C23" s="256"/>
      <c r="D23" s="256"/>
      <c r="E23" s="258" t="s">
        <v>727</v>
      </c>
      <c r="F23" s="382" t="s">
        <v>728</v>
      </c>
      <c r="G23" s="382"/>
      <c r="H23" s="382"/>
      <c r="I23" s="382"/>
      <c r="J23" s="382"/>
      <c r="K23" s="252"/>
    </row>
    <row r="24" spans="2:11" s="1" customFormat="1" ht="12.75" customHeight="1">
      <c r="B24" s="255"/>
      <c r="C24" s="256"/>
      <c r="D24" s="256"/>
      <c r="E24" s="256"/>
      <c r="F24" s="256"/>
      <c r="G24" s="256"/>
      <c r="H24" s="256"/>
      <c r="I24" s="256"/>
      <c r="J24" s="256"/>
      <c r="K24" s="252"/>
    </row>
    <row r="25" spans="2:11" s="1" customFormat="1" ht="15" customHeight="1">
      <c r="B25" s="255"/>
      <c r="C25" s="382" t="s">
        <v>729</v>
      </c>
      <c r="D25" s="382"/>
      <c r="E25" s="382"/>
      <c r="F25" s="382"/>
      <c r="G25" s="382"/>
      <c r="H25" s="382"/>
      <c r="I25" s="382"/>
      <c r="J25" s="382"/>
      <c r="K25" s="252"/>
    </row>
    <row r="26" spans="2:11" s="1" customFormat="1" ht="15" customHeight="1">
      <c r="B26" s="255"/>
      <c r="C26" s="382" t="s">
        <v>730</v>
      </c>
      <c r="D26" s="382"/>
      <c r="E26" s="382"/>
      <c r="F26" s="382"/>
      <c r="G26" s="382"/>
      <c r="H26" s="382"/>
      <c r="I26" s="382"/>
      <c r="J26" s="382"/>
      <c r="K26" s="252"/>
    </row>
    <row r="27" spans="2:11" s="1" customFormat="1" ht="15" customHeight="1">
      <c r="B27" s="255"/>
      <c r="C27" s="254"/>
      <c r="D27" s="382" t="s">
        <v>731</v>
      </c>
      <c r="E27" s="382"/>
      <c r="F27" s="382"/>
      <c r="G27" s="382"/>
      <c r="H27" s="382"/>
      <c r="I27" s="382"/>
      <c r="J27" s="382"/>
      <c r="K27" s="252"/>
    </row>
    <row r="28" spans="2:11" s="1" customFormat="1" ht="15" customHeight="1">
      <c r="B28" s="255"/>
      <c r="C28" s="256"/>
      <c r="D28" s="382" t="s">
        <v>732</v>
      </c>
      <c r="E28" s="382"/>
      <c r="F28" s="382"/>
      <c r="G28" s="382"/>
      <c r="H28" s="382"/>
      <c r="I28" s="382"/>
      <c r="J28" s="382"/>
      <c r="K28" s="252"/>
    </row>
    <row r="29" spans="2:11" s="1" customFormat="1" ht="12.75" customHeight="1">
      <c r="B29" s="255"/>
      <c r="C29" s="256"/>
      <c r="D29" s="256"/>
      <c r="E29" s="256"/>
      <c r="F29" s="256"/>
      <c r="G29" s="256"/>
      <c r="H29" s="256"/>
      <c r="I29" s="256"/>
      <c r="J29" s="256"/>
      <c r="K29" s="252"/>
    </row>
    <row r="30" spans="2:11" s="1" customFormat="1" ht="15" customHeight="1">
      <c r="B30" s="255"/>
      <c r="C30" s="256"/>
      <c r="D30" s="382" t="s">
        <v>733</v>
      </c>
      <c r="E30" s="382"/>
      <c r="F30" s="382"/>
      <c r="G30" s="382"/>
      <c r="H30" s="382"/>
      <c r="I30" s="382"/>
      <c r="J30" s="382"/>
      <c r="K30" s="252"/>
    </row>
    <row r="31" spans="2:11" s="1" customFormat="1" ht="15" customHeight="1">
      <c r="B31" s="255"/>
      <c r="C31" s="256"/>
      <c r="D31" s="382" t="s">
        <v>734</v>
      </c>
      <c r="E31" s="382"/>
      <c r="F31" s="382"/>
      <c r="G31" s="382"/>
      <c r="H31" s="382"/>
      <c r="I31" s="382"/>
      <c r="J31" s="382"/>
      <c r="K31" s="252"/>
    </row>
    <row r="32" spans="2:11" s="1" customFormat="1" ht="12.75" customHeight="1">
      <c r="B32" s="255"/>
      <c r="C32" s="256"/>
      <c r="D32" s="256"/>
      <c r="E32" s="256"/>
      <c r="F32" s="256"/>
      <c r="G32" s="256"/>
      <c r="H32" s="256"/>
      <c r="I32" s="256"/>
      <c r="J32" s="256"/>
      <c r="K32" s="252"/>
    </row>
    <row r="33" spans="2:11" s="1" customFormat="1" ht="15" customHeight="1">
      <c r="B33" s="255"/>
      <c r="C33" s="256"/>
      <c r="D33" s="382" t="s">
        <v>735</v>
      </c>
      <c r="E33" s="382"/>
      <c r="F33" s="382"/>
      <c r="G33" s="382"/>
      <c r="H33" s="382"/>
      <c r="I33" s="382"/>
      <c r="J33" s="382"/>
      <c r="K33" s="252"/>
    </row>
    <row r="34" spans="2:11" s="1" customFormat="1" ht="15" customHeight="1">
      <c r="B34" s="255"/>
      <c r="C34" s="256"/>
      <c r="D34" s="382" t="s">
        <v>736</v>
      </c>
      <c r="E34" s="382"/>
      <c r="F34" s="382"/>
      <c r="G34" s="382"/>
      <c r="H34" s="382"/>
      <c r="I34" s="382"/>
      <c r="J34" s="382"/>
      <c r="K34" s="252"/>
    </row>
    <row r="35" spans="2:11" s="1" customFormat="1" ht="15" customHeight="1">
      <c r="B35" s="255"/>
      <c r="C35" s="256"/>
      <c r="D35" s="382" t="s">
        <v>737</v>
      </c>
      <c r="E35" s="382"/>
      <c r="F35" s="382"/>
      <c r="G35" s="382"/>
      <c r="H35" s="382"/>
      <c r="I35" s="382"/>
      <c r="J35" s="382"/>
      <c r="K35" s="252"/>
    </row>
    <row r="36" spans="2:11" s="1" customFormat="1" ht="15" customHeight="1">
      <c r="B36" s="255"/>
      <c r="C36" s="256"/>
      <c r="D36" s="254"/>
      <c r="E36" s="257" t="s">
        <v>104</v>
      </c>
      <c r="F36" s="254"/>
      <c r="G36" s="382" t="s">
        <v>738</v>
      </c>
      <c r="H36" s="382"/>
      <c r="I36" s="382"/>
      <c r="J36" s="382"/>
      <c r="K36" s="252"/>
    </row>
    <row r="37" spans="2:11" s="1" customFormat="1" ht="30.75" customHeight="1">
      <c r="B37" s="255"/>
      <c r="C37" s="256"/>
      <c r="D37" s="254"/>
      <c r="E37" s="257" t="s">
        <v>739</v>
      </c>
      <c r="F37" s="254"/>
      <c r="G37" s="382" t="s">
        <v>740</v>
      </c>
      <c r="H37" s="382"/>
      <c r="I37" s="382"/>
      <c r="J37" s="382"/>
      <c r="K37" s="252"/>
    </row>
    <row r="38" spans="2:11" s="1" customFormat="1" ht="15" customHeight="1">
      <c r="B38" s="255"/>
      <c r="C38" s="256"/>
      <c r="D38" s="254"/>
      <c r="E38" s="257" t="s">
        <v>52</v>
      </c>
      <c r="F38" s="254"/>
      <c r="G38" s="382" t="s">
        <v>741</v>
      </c>
      <c r="H38" s="382"/>
      <c r="I38" s="382"/>
      <c r="J38" s="382"/>
      <c r="K38" s="252"/>
    </row>
    <row r="39" spans="2:11" s="1" customFormat="1" ht="15" customHeight="1">
      <c r="B39" s="255"/>
      <c r="C39" s="256"/>
      <c r="D39" s="254"/>
      <c r="E39" s="257" t="s">
        <v>53</v>
      </c>
      <c r="F39" s="254"/>
      <c r="G39" s="382" t="s">
        <v>742</v>
      </c>
      <c r="H39" s="382"/>
      <c r="I39" s="382"/>
      <c r="J39" s="382"/>
      <c r="K39" s="252"/>
    </row>
    <row r="40" spans="2:11" s="1" customFormat="1" ht="15" customHeight="1">
      <c r="B40" s="255"/>
      <c r="C40" s="256"/>
      <c r="D40" s="254"/>
      <c r="E40" s="257" t="s">
        <v>105</v>
      </c>
      <c r="F40" s="254"/>
      <c r="G40" s="382" t="s">
        <v>743</v>
      </c>
      <c r="H40" s="382"/>
      <c r="I40" s="382"/>
      <c r="J40" s="382"/>
      <c r="K40" s="252"/>
    </row>
    <row r="41" spans="2:11" s="1" customFormat="1" ht="15" customHeight="1">
      <c r="B41" s="255"/>
      <c r="C41" s="256"/>
      <c r="D41" s="254"/>
      <c r="E41" s="257" t="s">
        <v>106</v>
      </c>
      <c r="F41" s="254"/>
      <c r="G41" s="382" t="s">
        <v>744</v>
      </c>
      <c r="H41" s="382"/>
      <c r="I41" s="382"/>
      <c r="J41" s="382"/>
      <c r="K41" s="252"/>
    </row>
    <row r="42" spans="2:11" s="1" customFormat="1" ht="15" customHeight="1">
      <c r="B42" s="255"/>
      <c r="C42" s="256"/>
      <c r="D42" s="254"/>
      <c r="E42" s="257" t="s">
        <v>745</v>
      </c>
      <c r="F42" s="254"/>
      <c r="G42" s="382" t="s">
        <v>746</v>
      </c>
      <c r="H42" s="382"/>
      <c r="I42" s="382"/>
      <c r="J42" s="382"/>
      <c r="K42" s="252"/>
    </row>
    <row r="43" spans="2:11" s="1" customFormat="1" ht="15" customHeight="1">
      <c r="B43" s="255"/>
      <c r="C43" s="256"/>
      <c r="D43" s="254"/>
      <c r="E43" s="257"/>
      <c r="F43" s="254"/>
      <c r="G43" s="382" t="s">
        <v>747</v>
      </c>
      <c r="H43" s="382"/>
      <c r="I43" s="382"/>
      <c r="J43" s="382"/>
      <c r="K43" s="252"/>
    </row>
    <row r="44" spans="2:11" s="1" customFormat="1" ht="15" customHeight="1">
      <c r="B44" s="255"/>
      <c r="C44" s="256"/>
      <c r="D44" s="254"/>
      <c r="E44" s="257" t="s">
        <v>748</v>
      </c>
      <c r="F44" s="254"/>
      <c r="G44" s="382" t="s">
        <v>749</v>
      </c>
      <c r="H44" s="382"/>
      <c r="I44" s="382"/>
      <c r="J44" s="382"/>
      <c r="K44" s="252"/>
    </row>
    <row r="45" spans="2:11" s="1" customFormat="1" ht="15" customHeight="1">
      <c r="B45" s="255"/>
      <c r="C45" s="256"/>
      <c r="D45" s="254"/>
      <c r="E45" s="257" t="s">
        <v>108</v>
      </c>
      <c r="F45" s="254"/>
      <c r="G45" s="382" t="s">
        <v>750</v>
      </c>
      <c r="H45" s="382"/>
      <c r="I45" s="382"/>
      <c r="J45" s="382"/>
      <c r="K45" s="252"/>
    </row>
    <row r="46" spans="2:11" s="1" customFormat="1" ht="12.75" customHeight="1">
      <c r="B46" s="255"/>
      <c r="C46" s="256"/>
      <c r="D46" s="254"/>
      <c r="E46" s="254"/>
      <c r="F46" s="254"/>
      <c r="G46" s="254"/>
      <c r="H46" s="254"/>
      <c r="I46" s="254"/>
      <c r="J46" s="254"/>
      <c r="K46" s="252"/>
    </row>
    <row r="47" spans="2:11" s="1" customFormat="1" ht="15" customHeight="1">
      <c r="B47" s="255"/>
      <c r="C47" s="256"/>
      <c r="D47" s="382" t="s">
        <v>751</v>
      </c>
      <c r="E47" s="382"/>
      <c r="F47" s="382"/>
      <c r="G47" s="382"/>
      <c r="H47" s="382"/>
      <c r="I47" s="382"/>
      <c r="J47" s="382"/>
      <c r="K47" s="252"/>
    </row>
    <row r="48" spans="2:11" s="1" customFormat="1" ht="15" customHeight="1">
      <c r="B48" s="255"/>
      <c r="C48" s="256"/>
      <c r="D48" s="256"/>
      <c r="E48" s="382" t="s">
        <v>752</v>
      </c>
      <c r="F48" s="382"/>
      <c r="G48" s="382"/>
      <c r="H48" s="382"/>
      <c r="I48" s="382"/>
      <c r="J48" s="382"/>
      <c r="K48" s="252"/>
    </row>
    <row r="49" spans="2:11" s="1" customFormat="1" ht="15" customHeight="1">
      <c r="B49" s="255"/>
      <c r="C49" s="256"/>
      <c r="D49" s="256"/>
      <c r="E49" s="382" t="s">
        <v>753</v>
      </c>
      <c r="F49" s="382"/>
      <c r="G49" s="382"/>
      <c r="H49" s="382"/>
      <c r="I49" s="382"/>
      <c r="J49" s="382"/>
      <c r="K49" s="252"/>
    </row>
    <row r="50" spans="2:11" s="1" customFormat="1" ht="15" customHeight="1">
      <c r="B50" s="255"/>
      <c r="C50" s="256"/>
      <c r="D50" s="256"/>
      <c r="E50" s="382" t="s">
        <v>754</v>
      </c>
      <c r="F50" s="382"/>
      <c r="G50" s="382"/>
      <c r="H50" s="382"/>
      <c r="I50" s="382"/>
      <c r="J50" s="382"/>
      <c r="K50" s="252"/>
    </row>
    <row r="51" spans="2:11" s="1" customFormat="1" ht="15" customHeight="1">
      <c r="B51" s="255"/>
      <c r="C51" s="256"/>
      <c r="D51" s="382" t="s">
        <v>755</v>
      </c>
      <c r="E51" s="382"/>
      <c r="F51" s="382"/>
      <c r="G51" s="382"/>
      <c r="H51" s="382"/>
      <c r="I51" s="382"/>
      <c r="J51" s="382"/>
      <c r="K51" s="252"/>
    </row>
    <row r="52" spans="2:11" s="1" customFormat="1" ht="25.5" customHeight="1">
      <c r="B52" s="251"/>
      <c r="C52" s="383" t="s">
        <v>756</v>
      </c>
      <c r="D52" s="383"/>
      <c r="E52" s="383"/>
      <c r="F52" s="383"/>
      <c r="G52" s="383"/>
      <c r="H52" s="383"/>
      <c r="I52" s="383"/>
      <c r="J52" s="383"/>
      <c r="K52" s="252"/>
    </row>
    <row r="53" spans="2:11" s="1" customFormat="1" ht="5.25" customHeight="1">
      <c r="B53" s="251"/>
      <c r="C53" s="253"/>
      <c r="D53" s="253"/>
      <c r="E53" s="253"/>
      <c r="F53" s="253"/>
      <c r="G53" s="253"/>
      <c r="H53" s="253"/>
      <c r="I53" s="253"/>
      <c r="J53" s="253"/>
      <c r="K53" s="252"/>
    </row>
    <row r="54" spans="2:11" s="1" customFormat="1" ht="15" customHeight="1">
      <c r="B54" s="251"/>
      <c r="C54" s="382" t="s">
        <v>757</v>
      </c>
      <c r="D54" s="382"/>
      <c r="E54" s="382"/>
      <c r="F54" s="382"/>
      <c r="G54" s="382"/>
      <c r="H54" s="382"/>
      <c r="I54" s="382"/>
      <c r="J54" s="382"/>
      <c r="K54" s="252"/>
    </row>
    <row r="55" spans="2:11" s="1" customFormat="1" ht="15" customHeight="1">
      <c r="B55" s="251"/>
      <c r="C55" s="382" t="s">
        <v>758</v>
      </c>
      <c r="D55" s="382"/>
      <c r="E55" s="382"/>
      <c r="F55" s="382"/>
      <c r="G55" s="382"/>
      <c r="H55" s="382"/>
      <c r="I55" s="382"/>
      <c r="J55" s="382"/>
      <c r="K55" s="252"/>
    </row>
    <row r="56" spans="2:11" s="1" customFormat="1" ht="12.75" customHeight="1">
      <c r="B56" s="251"/>
      <c r="C56" s="254"/>
      <c r="D56" s="254"/>
      <c r="E56" s="254"/>
      <c r="F56" s="254"/>
      <c r="G56" s="254"/>
      <c r="H56" s="254"/>
      <c r="I56" s="254"/>
      <c r="J56" s="254"/>
      <c r="K56" s="252"/>
    </row>
    <row r="57" spans="2:11" s="1" customFormat="1" ht="15" customHeight="1">
      <c r="B57" s="251"/>
      <c r="C57" s="382" t="s">
        <v>759</v>
      </c>
      <c r="D57" s="382"/>
      <c r="E57" s="382"/>
      <c r="F57" s="382"/>
      <c r="G57" s="382"/>
      <c r="H57" s="382"/>
      <c r="I57" s="382"/>
      <c r="J57" s="382"/>
      <c r="K57" s="252"/>
    </row>
    <row r="58" spans="2:11" s="1" customFormat="1" ht="15" customHeight="1">
      <c r="B58" s="251"/>
      <c r="C58" s="256"/>
      <c r="D58" s="382" t="s">
        <v>760</v>
      </c>
      <c r="E58" s="382"/>
      <c r="F58" s="382"/>
      <c r="G58" s="382"/>
      <c r="H58" s="382"/>
      <c r="I58" s="382"/>
      <c r="J58" s="382"/>
      <c r="K58" s="252"/>
    </row>
    <row r="59" spans="2:11" s="1" customFormat="1" ht="15" customHeight="1">
      <c r="B59" s="251"/>
      <c r="C59" s="256"/>
      <c r="D59" s="382" t="s">
        <v>761</v>
      </c>
      <c r="E59" s="382"/>
      <c r="F59" s="382"/>
      <c r="G59" s="382"/>
      <c r="H59" s="382"/>
      <c r="I59" s="382"/>
      <c r="J59" s="382"/>
      <c r="K59" s="252"/>
    </row>
    <row r="60" spans="2:11" s="1" customFormat="1" ht="15" customHeight="1">
      <c r="B60" s="251"/>
      <c r="C60" s="256"/>
      <c r="D60" s="382" t="s">
        <v>762</v>
      </c>
      <c r="E60" s="382"/>
      <c r="F60" s="382"/>
      <c r="G60" s="382"/>
      <c r="H60" s="382"/>
      <c r="I60" s="382"/>
      <c r="J60" s="382"/>
      <c r="K60" s="252"/>
    </row>
    <row r="61" spans="2:11" s="1" customFormat="1" ht="15" customHeight="1">
      <c r="B61" s="251"/>
      <c r="C61" s="256"/>
      <c r="D61" s="382" t="s">
        <v>763</v>
      </c>
      <c r="E61" s="382"/>
      <c r="F61" s="382"/>
      <c r="G61" s="382"/>
      <c r="H61" s="382"/>
      <c r="I61" s="382"/>
      <c r="J61" s="382"/>
      <c r="K61" s="252"/>
    </row>
    <row r="62" spans="2:11" s="1" customFormat="1" ht="15" customHeight="1">
      <c r="B62" s="251"/>
      <c r="C62" s="256"/>
      <c r="D62" s="385" t="s">
        <v>764</v>
      </c>
      <c r="E62" s="385"/>
      <c r="F62" s="385"/>
      <c r="G62" s="385"/>
      <c r="H62" s="385"/>
      <c r="I62" s="385"/>
      <c r="J62" s="385"/>
      <c r="K62" s="252"/>
    </row>
    <row r="63" spans="2:11" s="1" customFormat="1" ht="15" customHeight="1">
      <c r="B63" s="251"/>
      <c r="C63" s="256"/>
      <c r="D63" s="382" t="s">
        <v>765</v>
      </c>
      <c r="E63" s="382"/>
      <c r="F63" s="382"/>
      <c r="G63" s="382"/>
      <c r="H63" s="382"/>
      <c r="I63" s="382"/>
      <c r="J63" s="382"/>
      <c r="K63" s="252"/>
    </row>
    <row r="64" spans="2:11" s="1" customFormat="1" ht="12.75" customHeight="1">
      <c r="B64" s="251"/>
      <c r="C64" s="256"/>
      <c r="D64" s="256"/>
      <c r="E64" s="259"/>
      <c r="F64" s="256"/>
      <c r="G64" s="256"/>
      <c r="H64" s="256"/>
      <c r="I64" s="256"/>
      <c r="J64" s="256"/>
      <c r="K64" s="252"/>
    </row>
    <row r="65" spans="2:11" s="1" customFormat="1" ht="15" customHeight="1">
      <c r="B65" s="251"/>
      <c r="C65" s="256"/>
      <c r="D65" s="382" t="s">
        <v>766</v>
      </c>
      <c r="E65" s="382"/>
      <c r="F65" s="382"/>
      <c r="G65" s="382"/>
      <c r="H65" s="382"/>
      <c r="I65" s="382"/>
      <c r="J65" s="382"/>
      <c r="K65" s="252"/>
    </row>
    <row r="66" spans="2:11" s="1" customFormat="1" ht="15" customHeight="1">
      <c r="B66" s="251"/>
      <c r="C66" s="256"/>
      <c r="D66" s="385" t="s">
        <v>767</v>
      </c>
      <c r="E66" s="385"/>
      <c r="F66" s="385"/>
      <c r="G66" s="385"/>
      <c r="H66" s="385"/>
      <c r="I66" s="385"/>
      <c r="J66" s="385"/>
      <c r="K66" s="252"/>
    </row>
    <row r="67" spans="2:11" s="1" customFormat="1" ht="15" customHeight="1">
      <c r="B67" s="251"/>
      <c r="C67" s="256"/>
      <c r="D67" s="382" t="s">
        <v>768</v>
      </c>
      <c r="E67" s="382"/>
      <c r="F67" s="382"/>
      <c r="G67" s="382"/>
      <c r="H67" s="382"/>
      <c r="I67" s="382"/>
      <c r="J67" s="382"/>
      <c r="K67" s="252"/>
    </row>
    <row r="68" spans="2:11" s="1" customFormat="1" ht="15" customHeight="1">
      <c r="B68" s="251"/>
      <c r="C68" s="256"/>
      <c r="D68" s="382" t="s">
        <v>769</v>
      </c>
      <c r="E68" s="382"/>
      <c r="F68" s="382"/>
      <c r="G68" s="382"/>
      <c r="H68" s="382"/>
      <c r="I68" s="382"/>
      <c r="J68" s="382"/>
      <c r="K68" s="252"/>
    </row>
    <row r="69" spans="2:11" s="1" customFormat="1" ht="15" customHeight="1">
      <c r="B69" s="251"/>
      <c r="C69" s="256"/>
      <c r="D69" s="382" t="s">
        <v>770</v>
      </c>
      <c r="E69" s="382"/>
      <c r="F69" s="382"/>
      <c r="G69" s="382"/>
      <c r="H69" s="382"/>
      <c r="I69" s="382"/>
      <c r="J69" s="382"/>
      <c r="K69" s="252"/>
    </row>
    <row r="70" spans="2:11" s="1" customFormat="1" ht="15" customHeight="1">
      <c r="B70" s="251"/>
      <c r="C70" s="256"/>
      <c r="D70" s="382" t="s">
        <v>771</v>
      </c>
      <c r="E70" s="382"/>
      <c r="F70" s="382"/>
      <c r="G70" s="382"/>
      <c r="H70" s="382"/>
      <c r="I70" s="382"/>
      <c r="J70" s="382"/>
      <c r="K70" s="252"/>
    </row>
    <row r="71" spans="2:11" s="1" customFormat="1" ht="12.75" customHeight="1">
      <c r="B71" s="260"/>
      <c r="C71" s="261"/>
      <c r="D71" s="261"/>
      <c r="E71" s="261"/>
      <c r="F71" s="261"/>
      <c r="G71" s="261"/>
      <c r="H71" s="261"/>
      <c r="I71" s="261"/>
      <c r="J71" s="261"/>
      <c r="K71" s="262"/>
    </row>
    <row r="72" spans="2:11" s="1" customFormat="1" ht="18.75" customHeight="1">
      <c r="B72" s="263"/>
      <c r="C72" s="263"/>
      <c r="D72" s="263"/>
      <c r="E72" s="263"/>
      <c r="F72" s="263"/>
      <c r="G72" s="263"/>
      <c r="H72" s="263"/>
      <c r="I72" s="263"/>
      <c r="J72" s="263"/>
      <c r="K72" s="264"/>
    </row>
    <row r="73" spans="2:11" s="1" customFormat="1" ht="18.75" customHeight="1">
      <c r="B73" s="264"/>
      <c r="C73" s="264"/>
      <c r="D73" s="264"/>
      <c r="E73" s="264"/>
      <c r="F73" s="264"/>
      <c r="G73" s="264"/>
      <c r="H73" s="264"/>
      <c r="I73" s="264"/>
      <c r="J73" s="264"/>
      <c r="K73" s="264"/>
    </row>
    <row r="74" spans="2:11" s="1" customFormat="1" ht="7.5" customHeight="1">
      <c r="B74" s="265"/>
      <c r="C74" s="266"/>
      <c r="D74" s="266"/>
      <c r="E74" s="266"/>
      <c r="F74" s="266"/>
      <c r="G74" s="266"/>
      <c r="H74" s="266"/>
      <c r="I74" s="266"/>
      <c r="J74" s="266"/>
      <c r="K74" s="267"/>
    </row>
    <row r="75" spans="2:11" s="1" customFormat="1" ht="45" customHeight="1">
      <c r="B75" s="268"/>
      <c r="C75" s="386" t="s">
        <v>772</v>
      </c>
      <c r="D75" s="386"/>
      <c r="E75" s="386"/>
      <c r="F75" s="386"/>
      <c r="G75" s="386"/>
      <c r="H75" s="386"/>
      <c r="I75" s="386"/>
      <c r="J75" s="386"/>
      <c r="K75" s="269"/>
    </row>
    <row r="76" spans="2:11" s="1" customFormat="1" ht="17.25" customHeight="1">
      <c r="B76" s="268"/>
      <c r="C76" s="270" t="s">
        <v>773</v>
      </c>
      <c r="D76" s="270"/>
      <c r="E76" s="270"/>
      <c r="F76" s="270" t="s">
        <v>774</v>
      </c>
      <c r="G76" s="271"/>
      <c r="H76" s="270" t="s">
        <v>53</v>
      </c>
      <c r="I76" s="270" t="s">
        <v>56</v>
      </c>
      <c r="J76" s="270" t="s">
        <v>775</v>
      </c>
      <c r="K76" s="269"/>
    </row>
    <row r="77" spans="2:11" s="1" customFormat="1" ht="17.25" customHeight="1">
      <c r="B77" s="268"/>
      <c r="C77" s="272" t="s">
        <v>776</v>
      </c>
      <c r="D77" s="272"/>
      <c r="E77" s="272"/>
      <c r="F77" s="273" t="s">
        <v>777</v>
      </c>
      <c r="G77" s="274"/>
      <c r="H77" s="272"/>
      <c r="I77" s="272"/>
      <c r="J77" s="272" t="s">
        <v>778</v>
      </c>
      <c r="K77" s="269"/>
    </row>
    <row r="78" spans="2:11" s="1" customFormat="1" ht="5.25" customHeight="1">
      <c r="B78" s="268"/>
      <c r="C78" s="275"/>
      <c r="D78" s="275"/>
      <c r="E78" s="275"/>
      <c r="F78" s="275"/>
      <c r="G78" s="276"/>
      <c r="H78" s="275"/>
      <c r="I78" s="275"/>
      <c r="J78" s="275"/>
      <c r="K78" s="269"/>
    </row>
    <row r="79" spans="2:11" s="1" customFormat="1" ht="15" customHeight="1">
      <c r="B79" s="268"/>
      <c r="C79" s="257" t="s">
        <v>52</v>
      </c>
      <c r="D79" s="277"/>
      <c r="E79" s="277"/>
      <c r="F79" s="278" t="s">
        <v>779</v>
      </c>
      <c r="G79" s="279"/>
      <c r="H79" s="257" t="s">
        <v>780</v>
      </c>
      <c r="I79" s="257" t="s">
        <v>781</v>
      </c>
      <c r="J79" s="257">
        <v>20</v>
      </c>
      <c r="K79" s="269"/>
    </row>
    <row r="80" spans="2:11" s="1" customFormat="1" ht="15" customHeight="1">
      <c r="B80" s="268"/>
      <c r="C80" s="257" t="s">
        <v>782</v>
      </c>
      <c r="D80" s="257"/>
      <c r="E80" s="257"/>
      <c r="F80" s="278" t="s">
        <v>779</v>
      </c>
      <c r="G80" s="279"/>
      <c r="H80" s="257" t="s">
        <v>783</v>
      </c>
      <c r="I80" s="257" t="s">
        <v>781</v>
      </c>
      <c r="J80" s="257">
        <v>120</v>
      </c>
      <c r="K80" s="269"/>
    </row>
    <row r="81" spans="2:11" s="1" customFormat="1" ht="15" customHeight="1">
      <c r="B81" s="280"/>
      <c r="C81" s="257" t="s">
        <v>784</v>
      </c>
      <c r="D81" s="257"/>
      <c r="E81" s="257"/>
      <c r="F81" s="278" t="s">
        <v>785</v>
      </c>
      <c r="G81" s="279"/>
      <c r="H81" s="257" t="s">
        <v>786</v>
      </c>
      <c r="I81" s="257" t="s">
        <v>781</v>
      </c>
      <c r="J81" s="257">
        <v>50</v>
      </c>
      <c r="K81" s="269"/>
    </row>
    <row r="82" spans="2:11" s="1" customFormat="1" ht="15" customHeight="1">
      <c r="B82" s="280"/>
      <c r="C82" s="257" t="s">
        <v>787</v>
      </c>
      <c r="D82" s="257"/>
      <c r="E82" s="257"/>
      <c r="F82" s="278" t="s">
        <v>779</v>
      </c>
      <c r="G82" s="279"/>
      <c r="H82" s="257" t="s">
        <v>788</v>
      </c>
      <c r="I82" s="257" t="s">
        <v>789</v>
      </c>
      <c r="J82" s="257"/>
      <c r="K82" s="269"/>
    </row>
    <row r="83" spans="2:11" s="1" customFormat="1" ht="15" customHeight="1">
      <c r="B83" s="280"/>
      <c r="C83" s="281" t="s">
        <v>790</v>
      </c>
      <c r="D83" s="281"/>
      <c r="E83" s="281"/>
      <c r="F83" s="282" t="s">
        <v>785</v>
      </c>
      <c r="G83" s="281"/>
      <c r="H83" s="281" t="s">
        <v>791</v>
      </c>
      <c r="I83" s="281" t="s">
        <v>781</v>
      </c>
      <c r="J83" s="281">
        <v>15</v>
      </c>
      <c r="K83" s="269"/>
    </row>
    <row r="84" spans="2:11" s="1" customFormat="1" ht="15" customHeight="1">
      <c r="B84" s="280"/>
      <c r="C84" s="281" t="s">
        <v>792</v>
      </c>
      <c r="D84" s="281"/>
      <c r="E84" s="281"/>
      <c r="F84" s="282" t="s">
        <v>785</v>
      </c>
      <c r="G84" s="281"/>
      <c r="H84" s="281" t="s">
        <v>793</v>
      </c>
      <c r="I84" s="281" t="s">
        <v>781</v>
      </c>
      <c r="J84" s="281">
        <v>15</v>
      </c>
      <c r="K84" s="269"/>
    </row>
    <row r="85" spans="2:11" s="1" customFormat="1" ht="15" customHeight="1">
      <c r="B85" s="280"/>
      <c r="C85" s="281" t="s">
        <v>794</v>
      </c>
      <c r="D85" s="281"/>
      <c r="E85" s="281"/>
      <c r="F85" s="282" t="s">
        <v>785</v>
      </c>
      <c r="G85" s="281"/>
      <c r="H85" s="281" t="s">
        <v>795</v>
      </c>
      <c r="I85" s="281" t="s">
        <v>781</v>
      </c>
      <c r="J85" s="281">
        <v>20</v>
      </c>
      <c r="K85" s="269"/>
    </row>
    <row r="86" spans="2:11" s="1" customFormat="1" ht="15" customHeight="1">
      <c r="B86" s="280"/>
      <c r="C86" s="281" t="s">
        <v>796</v>
      </c>
      <c r="D86" s="281"/>
      <c r="E86" s="281"/>
      <c r="F86" s="282" t="s">
        <v>785</v>
      </c>
      <c r="G86" s="281"/>
      <c r="H86" s="281" t="s">
        <v>797</v>
      </c>
      <c r="I86" s="281" t="s">
        <v>781</v>
      </c>
      <c r="J86" s="281">
        <v>20</v>
      </c>
      <c r="K86" s="269"/>
    </row>
    <row r="87" spans="2:11" s="1" customFormat="1" ht="15" customHeight="1">
      <c r="B87" s="280"/>
      <c r="C87" s="257" t="s">
        <v>798</v>
      </c>
      <c r="D87" s="257"/>
      <c r="E87" s="257"/>
      <c r="F87" s="278" t="s">
        <v>785</v>
      </c>
      <c r="G87" s="279"/>
      <c r="H87" s="257" t="s">
        <v>799</v>
      </c>
      <c r="I87" s="257" t="s">
        <v>781</v>
      </c>
      <c r="J87" s="257">
        <v>50</v>
      </c>
      <c r="K87" s="269"/>
    </row>
    <row r="88" spans="2:11" s="1" customFormat="1" ht="15" customHeight="1">
      <c r="B88" s="280"/>
      <c r="C88" s="257" t="s">
        <v>800</v>
      </c>
      <c r="D88" s="257"/>
      <c r="E88" s="257"/>
      <c r="F88" s="278" t="s">
        <v>785</v>
      </c>
      <c r="G88" s="279"/>
      <c r="H88" s="257" t="s">
        <v>801</v>
      </c>
      <c r="I88" s="257" t="s">
        <v>781</v>
      </c>
      <c r="J88" s="257">
        <v>20</v>
      </c>
      <c r="K88" s="269"/>
    </row>
    <row r="89" spans="2:11" s="1" customFormat="1" ht="15" customHeight="1">
      <c r="B89" s="280"/>
      <c r="C89" s="257" t="s">
        <v>802</v>
      </c>
      <c r="D89" s="257"/>
      <c r="E89" s="257"/>
      <c r="F89" s="278" t="s">
        <v>785</v>
      </c>
      <c r="G89" s="279"/>
      <c r="H89" s="257" t="s">
        <v>803</v>
      </c>
      <c r="I89" s="257" t="s">
        <v>781</v>
      </c>
      <c r="J89" s="257">
        <v>20</v>
      </c>
      <c r="K89" s="269"/>
    </row>
    <row r="90" spans="2:11" s="1" customFormat="1" ht="15" customHeight="1">
      <c r="B90" s="280"/>
      <c r="C90" s="257" t="s">
        <v>804</v>
      </c>
      <c r="D90" s="257"/>
      <c r="E90" s="257"/>
      <c r="F90" s="278" t="s">
        <v>785</v>
      </c>
      <c r="G90" s="279"/>
      <c r="H90" s="257" t="s">
        <v>805</v>
      </c>
      <c r="I90" s="257" t="s">
        <v>781</v>
      </c>
      <c r="J90" s="257">
        <v>50</v>
      </c>
      <c r="K90" s="269"/>
    </row>
    <row r="91" spans="2:11" s="1" customFormat="1" ht="15" customHeight="1">
      <c r="B91" s="280"/>
      <c r="C91" s="257" t="s">
        <v>806</v>
      </c>
      <c r="D91" s="257"/>
      <c r="E91" s="257"/>
      <c r="F91" s="278" t="s">
        <v>785</v>
      </c>
      <c r="G91" s="279"/>
      <c r="H91" s="257" t="s">
        <v>806</v>
      </c>
      <c r="I91" s="257" t="s">
        <v>781</v>
      </c>
      <c r="J91" s="257">
        <v>50</v>
      </c>
      <c r="K91" s="269"/>
    </row>
    <row r="92" spans="2:11" s="1" customFormat="1" ht="15" customHeight="1">
      <c r="B92" s="280"/>
      <c r="C92" s="257" t="s">
        <v>807</v>
      </c>
      <c r="D92" s="257"/>
      <c r="E92" s="257"/>
      <c r="F92" s="278" t="s">
        <v>785</v>
      </c>
      <c r="G92" s="279"/>
      <c r="H92" s="257" t="s">
        <v>808</v>
      </c>
      <c r="I92" s="257" t="s">
        <v>781</v>
      </c>
      <c r="J92" s="257">
        <v>255</v>
      </c>
      <c r="K92" s="269"/>
    </row>
    <row r="93" spans="2:11" s="1" customFormat="1" ht="15" customHeight="1">
      <c r="B93" s="280"/>
      <c r="C93" s="257" t="s">
        <v>809</v>
      </c>
      <c r="D93" s="257"/>
      <c r="E93" s="257"/>
      <c r="F93" s="278" t="s">
        <v>779</v>
      </c>
      <c r="G93" s="279"/>
      <c r="H93" s="257" t="s">
        <v>810</v>
      </c>
      <c r="I93" s="257" t="s">
        <v>811</v>
      </c>
      <c r="J93" s="257"/>
      <c r="K93" s="269"/>
    </row>
    <row r="94" spans="2:11" s="1" customFormat="1" ht="15" customHeight="1">
      <c r="B94" s="280"/>
      <c r="C94" s="257" t="s">
        <v>812</v>
      </c>
      <c r="D94" s="257"/>
      <c r="E94" s="257"/>
      <c r="F94" s="278" t="s">
        <v>779</v>
      </c>
      <c r="G94" s="279"/>
      <c r="H94" s="257" t="s">
        <v>813</v>
      </c>
      <c r="I94" s="257" t="s">
        <v>814</v>
      </c>
      <c r="J94" s="257"/>
      <c r="K94" s="269"/>
    </row>
    <row r="95" spans="2:11" s="1" customFormat="1" ht="15" customHeight="1">
      <c r="B95" s="280"/>
      <c r="C95" s="257" t="s">
        <v>815</v>
      </c>
      <c r="D95" s="257"/>
      <c r="E95" s="257"/>
      <c r="F95" s="278" t="s">
        <v>779</v>
      </c>
      <c r="G95" s="279"/>
      <c r="H95" s="257" t="s">
        <v>815</v>
      </c>
      <c r="I95" s="257" t="s">
        <v>814</v>
      </c>
      <c r="J95" s="257"/>
      <c r="K95" s="269"/>
    </row>
    <row r="96" spans="2:11" s="1" customFormat="1" ht="15" customHeight="1">
      <c r="B96" s="280"/>
      <c r="C96" s="257" t="s">
        <v>37</v>
      </c>
      <c r="D96" s="257"/>
      <c r="E96" s="257"/>
      <c r="F96" s="278" t="s">
        <v>779</v>
      </c>
      <c r="G96" s="279"/>
      <c r="H96" s="257" t="s">
        <v>816</v>
      </c>
      <c r="I96" s="257" t="s">
        <v>814</v>
      </c>
      <c r="J96" s="257"/>
      <c r="K96" s="269"/>
    </row>
    <row r="97" spans="2:11" s="1" customFormat="1" ht="15" customHeight="1">
      <c r="B97" s="280"/>
      <c r="C97" s="257" t="s">
        <v>47</v>
      </c>
      <c r="D97" s="257"/>
      <c r="E97" s="257"/>
      <c r="F97" s="278" t="s">
        <v>779</v>
      </c>
      <c r="G97" s="279"/>
      <c r="H97" s="257" t="s">
        <v>817</v>
      </c>
      <c r="I97" s="257" t="s">
        <v>814</v>
      </c>
      <c r="J97" s="257"/>
      <c r="K97" s="269"/>
    </row>
    <row r="98" spans="2:11" s="1" customFormat="1" ht="15" customHeight="1">
      <c r="B98" s="283"/>
      <c r="C98" s="284"/>
      <c r="D98" s="284"/>
      <c r="E98" s="284"/>
      <c r="F98" s="284"/>
      <c r="G98" s="284"/>
      <c r="H98" s="284"/>
      <c r="I98" s="284"/>
      <c r="J98" s="284"/>
      <c r="K98" s="285"/>
    </row>
    <row r="99" spans="2:11" s="1" customFormat="1" ht="18.75" customHeight="1">
      <c r="B99" s="286"/>
      <c r="C99" s="287"/>
      <c r="D99" s="287"/>
      <c r="E99" s="287"/>
      <c r="F99" s="287"/>
      <c r="G99" s="287"/>
      <c r="H99" s="287"/>
      <c r="I99" s="287"/>
      <c r="J99" s="287"/>
      <c r="K99" s="286"/>
    </row>
    <row r="100" spans="2:11" s="1" customFormat="1" ht="18.75" customHeight="1"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</row>
    <row r="101" spans="2:11" s="1" customFormat="1" ht="7.5" customHeight="1">
      <c r="B101" s="265"/>
      <c r="C101" s="266"/>
      <c r="D101" s="266"/>
      <c r="E101" s="266"/>
      <c r="F101" s="266"/>
      <c r="G101" s="266"/>
      <c r="H101" s="266"/>
      <c r="I101" s="266"/>
      <c r="J101" s="266"/>
      <c r="K101" s="267"/>
    </row>
    <row r="102" spans="2:11" s="1" customFormat="1" ht="45" customHeight="1">
      <c r="B102" s="268"/>
      <c r="C102" s="386" t="s">
        <v>818</v>
      </c>
      <c r="D102" s="386"/>
      <c r="E102" s="386"/>
      <c r="F102" s="386"/>
      <c r="G102" s="386"/>
      <c r="H102" s="386"/>
      <c r="I102" s="386"/>
      <c r="J102" s="386"/>
      <c r="K102" s="269"/>
    </row>
    <row r="103" spans="2:11" s="1" customFormat="1" ht="17.25" customHeight="1">
      <c r="B103" s="268"/>
      <c r="C103" s="270" t="s">
        <v>773</v>
      </c>
      <c r="D103" s="270"/>
      <c r="E103" s="270"/>
      <c r="F103" s="270" t="s">
        <v>774</v>
      </c>
      <c r="G103" s="271"/>
      <c r="H103" s="270" t="s">
        <v>53</v>
      </c>
      <c r="I103" s="270" t="s">
        <v>56</v>
      </c>
      <c r="J103" s="270" t="s">
        <v>775</v>
      </c>
      <c r="K103" s="269"/>
    </row>
    <row r="104" spans="2:11" s="1" customFormat="1" ht="17.25" customHeight="1">
      <c r="B104" s="268"/>
      <c r="C104" s="272" t="s">
        <v>776</v>
      </c>
      <c r="D104" s="272"/>
      <c r="E104" s="272"/>
      <c r="F104" s="273" t="s">
        <v>777</v>
      </c>
      <c r="G104" s="274"/>
      <c r="H104" s="272"/>
      <c r="I104" s="272"/>
      <c r="J104" s="272" t="s">
        <v>778</v>
      </c>
      <c r="K104" s="269"/>
    </row>
    <row r="105" spans="2:11" s="1" customFormat="1" ht="5.25" customHeight="1">
      <c r="B105" s="268"/>
      <c r="C105" s="270"/>
      <c r="D105" s="270"/>
      <c r="E105" s="270"/>
      <c r="F105" s="270"/>
      <c r="G105" s="288"/>
      <c r="H105" s="270"/>
      <c r="I105" s="270"/>
      <c r="J105" s="270"/>
      <c r="K105" s="269"/>
    </row>
    <row r="106" spans="2:11" s="1" customFormat="1" ht="15" customHeight="1">
      <c r="B106" s="268"/>
      <c r="C106" s="257" t="s">
        <v>52</v>
      </c>
      <c r="D106" s="277"/>
      <c r="E106" s="277"/>
      <c r="F106" s="278" t="s">
        <v>779</v>
      </c>
      <c r="G106" s="257"/>
      <c r="H106" s="257" t="s">
        <v>819</v>
      </c>
      <c r="I106" s="257" t="s">
        <v>781</v>
      </c>
      <c r="J106" s="257">
        <v>20</v>
      </c>
      <c r="K106" s="269"/>
    </row>
    <row r="107" spans="2:11" s="1" customFormat="1" ht="15" customHeight="1">
      <c r="B107" s="268"/>
      <c r="C107" s="257" t="s">
        <v>782</v>
      </c>
      <c r="D107" s="257"/>
      <c r="E107" s="257"/>
      <c r="F107" s="278" t="s">
        <v>779</v>
      </c>
      <c r="G107" s="257"/>
      <c r="H107" s="257" t="s">
        <v>819</v>
      </c>
      <c r="I107" s="257" t="s">
        <v>781</v>
      </c>
      <c r="J107" s="257">
        <v>120</v>
      </c>
      <c r="K107" s="269"/>
    </row>
    <row r="108" spans="2:11" s="1" customFormat="1" ht="15" customHeight="1">
      <c r="B108" s="280"/>
      <c r="C108" s="257" t="s">
        <v>784</v>
      </c>
      <c r="D108" s="257"/>
      <c r="E108" s="257"/>
      <c r="F108" s="278" t="s">
        <v>785</v>
      </c>
      <c r="G108" s="257"/>
      <c r="H108" s="257" t="s">
        <v>819</v>
      </c>
      <c r="I108" s="257" t="s">
        <v>781</v>
      </c>
      <c r="J108" s="257">
        <v>50</v>
      </c>
      <c r="K108" s="269"/>
    </row>
    <row r="109" spans="2:11" s="1" customFormat="1" ht="15" customHeight="1">
      <c r="B109" s="280"/>
      <c r="C109" s="257" t="s">
        <v>787</v>
      </c>
      <c r="D109" s="257"/>
      <c r="E109" s="257"/>
      <c r="F109" s="278" t="s">
        <v>779</v>
      </c>
      <c r="G109" s="257"/>
      <c r="H109" s="257" t="s">
        <v>819</v>
      </c>
      <c r="I109" s="257" t="s">
        <v>789</v>
      </c>
      <c r="J109" s="257"/>
      <c r="K109" s="269"/>
    </row>
    <row r="110" spans="2:11" s="1" customFormat="1" ht="15" customHeight="1">
      <c r="B110" s="280"/>
      <c r="C110" s="257" t="s">
        <v>798</v>
      </c>
      <c r="D110" s="257"/>
      <c r="E110" s="257"/>
      <c r="F110" s="278" t="s">
        <v>785</v>
      </c>
      <c r="G110" s="257"/>
      <c r="H110" s="257" t="s">
        <v>819</v>
      </c>
      <c r="I110" s="257" t="s">
        <v>781</v>
      </c>
      <c r="J110" s="257">
        <v>50</v>
      </c>
      <c r="K110" s="269"/>
    </row>
    <row r="111" spans="2:11" s="1" customFormat="1" ht="15" customHeight="1">
      <c r="B111" s="280"/>
      <c r="C111" s="257" t="s">
        <v>806</v>
      </c>
      <c r="D111" s="257"/>
      <c r="E111" s="257"/>
      <c r="F111" s="278" t="s">
        <v>785</v>
      </c>
      <c r="G111" s="257"/>
      <c r="H111" s="257" t="s">
        <v>819</v>
      </c>
      <c r="I111" s="257" t="s">
        <v>781</v>
      </c>
      <c r="J111" s="257">
        <v>50</v>
      </c>
      <c r="K111" s="269"/>
    </row>
    <row r="112" spans="2:11" s="1" customFormat="1" ht="15" customHeight="1">
      <c r="B112" s="280"/>
      <c r="C112" s="257" t="s">
        <v>804</v>
      </c>
      <c r="D112" s="257"/>
      <c r="E112" s="257"/>
      <c r="F112" s="278" t="s">
        <v>785</v>
      </c>
      <c r="G112" s="257"/>
      <c r="H112" s="257" t="s">
        <v>819</v>
      </c>
      <c r="I112" s="257" t="s">
        <v>781</v>
      </c>
      <c r="J112" s="257">
        <v>50</v>
      </c>
      <c r="K112" s="269"/>
    </row>
    <row r="113" spans="2:11" s="1" customFormat="1" ht="15" customHeight="1">
      <c r="B113" s="280"/>
      <c r="C113" s="257" t="s">
        <v>52</v>
      </c>
      <c r="D113" s="257"/>
      <c r="E113" s="257"/>
      <c r="F113" s="278" t="s">
        <v>779</v>
      </c>
      <c r="G113" s="257"/>
      <c r="H113" s="257" t="s">
        <v>820</v>
      </c>
      <c r="I113" s="257" t="s">
        <v>781</v>
      </c>
      <c r="J113" s="257">
        <v>20</v>
      </c>
      <c r="K113" s="269"/>
    </row>
    <row r="114" spans="2:11" s="1" customFormat="1" ht="15" customHeight="1">
      <c r="B114" s="280"/>
      <c r="C114" s="257" t="s">
        <v>821</v>
      </c>
      <c r="D114" s="257"/>
      <c r="E114" s="257"/>
      <c r="F114" s="278" t="s">
        <v>779</v>
      </c>
      <c r="G114" s="257"/>
      <c r="H114" s="257" t="s">
        <v>822</v>
      </c>
      <c r="I114" s="257" t="s">
        <v>781</v>
      </c>
      <c r="J114" s="257">
        <v>120</v>
      </c>
      <c r="K114" s="269"/>
    </row>
    <row r="115" spans="2:11" s="1" customFormat="1" ht="15" customHeight="1">
      <c r="B115" s="280"/>
      <c r="C115" s="257" t="s">
        <v>37</v>
      </c>
      <c r="D115" s="257"/>
      <c r="E115" s="257"/>
      <c r="F115" s="278" t="s">
        <v>779</v>
      </c>
      <c r="G115" s="257"/>
      <c r="H115" s="257" t="s">
        <v>823</v>
      </c>
      <c r="I115" s="257" t="s">
        <v>814</v>
      </c>
      <c r="J115" s="257"/>
      <c r="K115" s="269"/>
    </row>
    <row r="116" spans="2:11" s="1" customFormat="1" ht="15" customHeight="1">
      <c r="B116" s="280"/>
      <c r="C116" s="257" t="s">
        <v>47</v>
      </c>
      <c r="D116" s="257"/>
      <c r="E116" s="257"/>
      <c r="F116" s="278" t="s">
        <v>779</v>
      </c>
      <c r="G116" s="257"/>
      <c r="H116" s="257" t="s">
        <v>824</v>
      </c>
      <c r="I116" s="257" t="s">
        <v>814</v>
      </c>
      <c r="J116" s="257"/>
      <c r="K116" s="269"/>
    </row>
    <row r="117" spans="2:11" s="1" customFormat="1" ht="15" customHeight="1">
      <c r="B117" s="280"/>
      <c r="C117" s="257" t="s">
        <v>56</v>
      </c>
      <c r="D117" s="257"/>
      <c r="E117" s="257"/>
      <c r="F117" s="278" t="s">
        <v>779</v>
      </c>
      <c r="G117" s="257"/>
      <c r="H117" s="257" t="s">
        <v>825</v>
      </c>
      <c r="I117" s="257" t="s">
        <v>826</v>
      </c>
      <c r="J117" s="257"/>
      <c r="K117" s="269"/>
    </row>
    <row r="118" spans="2:11" s="1" customFormat="1" ht="15" customHeight="1">
      <c r="B118" s="283"/>
      <c r="C118" s="289"/>
      <c r="D118" s="289"/>
      <c r="E118" s="289"/>
      <c r="F118" s="289"/>
      <c r="G118" s="289"/>
      <c r="H118" s="289"/>
      <c r="I118" s="289"/>
      <c r="J118" s="289"/>
      <c r="K118" s="285"/>
    </row>
    <row r="119" spans="2:11" s="1" customFormat="1" ht="18.75" customHeight="1">
      <c r="B119" s="290"/>
      <c r="C119" s="291"/>
      <c r="D119" s="291"/>
      <c r="E119" s="291"/>
      <c r="F119" s="292"/>
      <c r="G119" s="291"/>
      <c r="H119" s="291"/>
      <c r="I119" s="291"/>
      <c r="J119" s="291"/>
      <c r="K119" s="290"/>
    </row>
    <row r="120" spans="2:11" s="1" customFormat="1" ht="18.75" customHeight="1"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</row>
    <row r="121" spans="2:11" s="1" customFormat="1" ht="7.5" customHeight="1">
      <c r="B121" s="293"/>
      <c r="C121" s="294"/>
      <c r="D121" s="294"/>
      <c r="E121" s="294"/>
      <c r="F121" s="294"/>
      <c r="G121" s="294"/>
      <c r="H121" s="294"/>
      <c r="I121" s="294"/>
      <c r="J121" s="294"/>
      <c r="K121" s="295"/>
    </row>
    <row r="122" spans="2:11" s="1" customFormat="1" ht="45" customHeight="1">
      <c r="B122" s="296"/>
      <c r="C122" s="384" t="s">
        <v>827</v>
      </c>
      <c r="D122" s="384"/>
      <c r="E122" s="384"/>
      <c r="F122" s="384"/>
      <c r="G122" s="384"/>
      <c r="H122" s="384"/>
      <c r="I122" s="384"/>
      <c r="J122" s="384"/>
      <c r="K122" s="297"/>
    </row>
    <row r="123" spans="2:11" s="1" customFormat="1" ht="17.25" customHeight="1">
      <c r="B123" s="298"/>
      <c r="C123" s="270" t="s">
        <v>773</v>
      </c>
      <c r="D123" s="270"/>
      <c r="E123" s="270"/>
      <c r="F123" s="270" t="s">
        <v>774</v>
      </c>
      <c r="G123" s="271"/>
      <c r="H123" s="270" t="s">
        <v>53</v>
      </c>
      <c r="I123" s="270" t="s">
        <v>56</v>
      </c>
      <c r="J123" s="270" t="s">
        <v>775</v>
      </c>
      <c r="K123" s="299"/>
    </row>
    <row r="124" spans="2:11" s="1" customFormat="1" ht="17.25" customHeight="1">
      <c r="B124" s="298"/>
      <c r="C124" s="272" t="s">
        <v>776</v>
      </c>
      <c r="D124" s="272"/>
      <c r="E124" s="272"/>
      <c r="F124" s="273" t="s">
        <v>777</v>
      </c>
      <c r="G124" s="274"/>
      <c r="H124" s="272"/>
      <c r="I124" s="272"/>
      <c r="J124" s="272" t="s">
        <v>778</v>
      </c>
      <c r="K124" s="299"/>
    </row>
    <row r="125" spans="2:11" s="1" customFormat="1" ht="5.25" customHeight="1">
      <c r="B125" s="300"/>
      <c r="C125" s="275"/>
      <c r="D125" s="275"/>
      <c r="E125" s="275"/>
      <c r="F125" s="275"/>
      <c r="G125" s="301"/>
      <c r="H125" s="275"/>
      <c r="I125" s="275"/>
      <c r="J125" s="275"/>
      <c r="K125" s="302"/>
    </row>
    <row r="126" spans="2:11" s="1" customFormat="1" ht="15" customHeight="1">
      <c r="B126" s="300"/>
      <c r="C126" s="257" t="s">
        <v>782</v>
      </c>
      <c r="D126" s="277"/>
      <c r="E126" s="277"/>
      <c r="F126" s="278" t="s">
        <v>779</v>
      </c>
      <c r="G126" s="257"/>
      <c r="H126" s="257" t="s">
        <v>819</v>
      </c>
      <c r="I126" s="257" t="s">
        <v>781</v>
      </c>
      <c r="J126" s="257">
        <v>120</v>
      </c>
      <c r="K126" s="303"/>
    </row>
    <row r="127" spans="2:11" s="1" customFormat="1" ht="15" customHeight="1">
      <c r="B127" s="300"/>
      <c r="C127" s="257" t="s">
        <v>828</v>
      </c>
      <c r="D127" s="257"/>
      <c r="E127" s="257"/>
      <c r="F127" s="278" t="s">
        <v>779</v>
      </c>
      <c r="G127" s="257"/>
      <c r="H127" s="257" t="s">
        <v>829</v>
      </c>
      <c r="I127" s="257" t="s">
        <v>781</v>
      </c>
      <c r="J127" s="257" t="s">
        <v>830</v>
      </c>
      <c r="K127" s="303"/>
    </row>
    <row r="128" spans="2:11" s="1" customFormat="1" ht="15" customHeight="1">
      <c r="B128" s="300"/>
      <c r="C128" s="257" t="s">
        <v>727</v>
      </c>
      <c r="D128" s="257"/>
      <c r="E128" s="257"/>
      <c r="F128" s="278" t="s">
        <v>779</v>
      </c>
      <c r="G128" s="257"/>
      <c r="H128" s="257" t="s">
        <v>831</v>
      </c>
      <c r="I128" s="257" t="s">
        <v>781</v>
      </c>
      <c r="J128" s="257" t="s">
        <v>830</v>
      </c>
      <c r="K128" s="303"/>
    </row>
    <row r="129" spans="2:11" s="1" customFormat="1" ht="15" customHeight="1">
      <c r="B129" s="300"/>
      <c r="C129" s="257" t="s">
        <v>790</v>
      </c>
      <c r="D129" s="257"/>
      <c r="E129" s="257"/>
      <c r="F129" s="278" t="s">
        <v>785</v>
      </c>
      <c r="G129" s="257"/>
      <c r="H129" s="257" t="s">
        <v>791</v>
      </c>
      <c r="I129" s="257" t="s">
        <v>781</v>
      </c>
      <c r="J129" s="257">
        <v>15</v>
      </c>
      <c r="K129" s="303"/>
    </row>
    <row r="130" spans="2:11" s="1" customFormat="1" ht="15" customHeight="1">
      <c r="B130" s="300"/>
      <c r="C130" s="281" t="s">
        <v>792</v>
      </c>
      <c r="D130" s="281"/>
      <c r="E130" s="281"/>
      <c r="F130" s="282" t="s">
        <v>785</v>
      </c>
      <c r="G130" s="281"/>
      <c r="H130" s="281" t="s">
        <v>793</v>
      </c>
      <c r="I130" s="281" t="s">
        <v>781</v>
      </c>
      <c r="J130" s="281">
        <v>15</v>
      </c>
      <c r="K130" s="303"/>
    </row>
    <row r="131" spans="2:11" s="1" customFormat="1" ht="15" customHeight="1">
      <c r="B131" s="300"/>
      <c r="C131" s="281" t="s">
        <v>794</v>
      </c>
      <c r="D131" s="281"/>
      <c r="E131" s="281"/>
      <c r="F131" s="282" t="s">
        <v>785</v>
      </c>
      <c r="G131" s="281"/>
      <c r="H131" s="281" t="s">
        <v>795</v>
      </c>
      <c r="I131" s="281" t="s">
        <v>781</v>
      </c>
      <c r="J131" s="281">
        <v>20</v>
      </c>
      <c r="K131" s="303"/>
    </row>
    <row r="132" spans="2:11" s="1" customFormat="1" ht="15" customHeight="1">
      <c r="B132" s="300"/>
      <c r="C132" s="281" t="s">
        <v>796</v>
      </c>
      <c r="D132" s="281"/>
      <c r="E132" s="281"/>
      <c r="F132" s="282" t="s">
        <v>785</v>
      </c>
      <c r="G132" s="281"/>
      <c r="H132" s="281" t="s">
        <v>797</v>
      </c>
      <c r="I132" s="281" t="s">
        <v>781</v>
      </c>
      <c r="J132" s="281">
        <v>20</v>
      </c>
      <c r="K132" s="303"/>
    </row>
    <row r="133" spans="2:11" s="1" customFormat="1" ht="15" customHeight="1">
      <c r="B133" s="300"/>
      <c r="C133" s="257" t="s">
        <v>784</v>
      </c>
      <c r="D133" s="257"/>
      <c r="E133" s="257"/>
      <c r="F133" s="278" t="s">
        <v>785</v>
      </c>
      <c r="G133" s="257"/>
      <c r="H133" s="257" t="s">
        <v>819</v>
      </c>
      <c r="I133" s="257" t="s">
        <v>781</v>
      </c>
      <c r="J133" s="257">
        <v>50</v>
      </c>
      <c r="K133" s="303"/>
    </row>
    <row r="134" spans="2:11" s="1" customFormat="1" ht="15" customHeight="1">
      <c r="B134" s="300"/>
      <c r="C134" s="257" t="s">
        <v>798</v>
      </c>
      <c r="D134" s="257"/>
      <c r="E134" s="257"/>
      <c r="F134" s="278" t="s">
        <v>785</v>
      </c>
      <c r="G134" s="257"/>
      <c r="H134" s="257" t="s">
        <v>819</v>
      </c>
      <c r="I134" s="257" t="s">
        <v>781</v>
      </c>
      <c r="J134" s="257">
        <v>50</v>
      </c>
      <c r="K134" s="303"/>
    </row>
    <row r="135" spans="2:11" s="1" customFormat="1" ht="15" customHeight="1">
      <c r="B135" s="300"/>
      <c r="C135" s="257" t="s">
        <v>804</v>
      </c>
      <c r="D135" s="257"/>
      <c r="E135" s="257"/>
      <c r="F135" s="278" t="s">
        <v>785</v>
      </c>
      <c r="G135" s="257"/>
      <c r="H135" s="257" t="s">
        <v>819</v>
      </c>
      <c r="I135" s="257" t="s">
        <v>781</v>
      </c>
      <c r="J135" s="257">
        <v>50</v>
      </c>
      <c r="K135" s="303"/>
    </row>
    <row r="136" spans="2:11" s="1" customFormat="1" ht="15" customHeight="1">
      <c r="B136" s="300"/>
      <c r="C136" s="257" t="s">
        <v>806</v>
      </c>
      <c r="D136" s="257"/>
      <c r="E136" s="257"/>
      <c r="F136" s="278" t="s">
        <v>785</v>
      </c>
      <c r="G136" s="257"/>
      <c r="H136" s="257" t="s">
        <v>819</v>
      </c>
      <c r="I136" s="257" t="s">
        <v>781</v>
      </c>
      <c r="J136" s="257">
        <v>50</v>
      </c>
      <c r="K136" s="303"/>
    </row>
    <row r="137" spans="2:11" s="1" customFormat="1" ht="15" customHeight="1">
      <c r="B137" s="300"/>
      <c r="C137" s="257" t="s">
        <v>807</v>
      </c>
      <c r="D137" s="257"/>
      <c r="E137" s="257"/>
      <c r="F137" s="278" t="s">
        <v>785</v>
      </c>
      <c r="G137" s="257"/>
      <c r="H137" s="257" t="s">
        <v>832</v>
      </c>
      <c r="I137" s="257" t="s">
        <v>781</v>
      </c>
      <c r="J137" s="257">
        <v>255</v>
      </c>
      <c r="K137" s="303"/>
    </row>
    <row r="138" spans="2:11" s="1" customFormat="1" ht="15" customHeight="1">
      <c r="B138" s="300"/>
      <c r="C138" s="257" t="s">
        <v>809</v>
      </c>
      <c r="D138" s="257"/>
      <c r="E138" s="257"/>
      <c r="F138" s="278" t="s">
        <v>779</v>
      </c>
      <c r="G138" s="257"/>
      <c r="H138" s="257" t="s">
        <v>833</v>
      </c>
      <c r="I138" s="257" t="s">
        <v>811</v>
      </c>
      <c r="J138" s="257"/>
      <c r="K138" s="303"/>
    </row>
    <row r="139" spans="2:11" s="1" customFormat="1" ht="15" customHeight="1">
      <c r="B139" s="300"/>
      <c r="C139" s="257" t="s">
        <v>812</v>
      </c>
      <c r="D139" s="257"/>
      <c r="E139" s="257"/>
      <c r="F139" s="278" t="s">
        <v>779</v>
      </c>
      <c r="G139" s="257"/>
      <c r="H139" s="257" t="s">
        <v>834</v>
      </c>
      <c r="I139" s="257" t="s">
        <v>814</v>
      </c>
      <c r="J139" s="257"/>
      <c r="K139" s="303"/>
    </row>
    <row r="140" spans="2:11" s="1" customFormat="1" ht="15" customHeight="1">
      <c r="B140" s="300"/>
      <c r="C140" s="257" t="s">
        <v>815</v>
      </c>
      <c r="D140" s="257"/>
      <c r="E140" s="257"/>
      <c r="F140" s="278" t="s">
        <v>779</v>
      </c>
      <c r="G140" s="257"/>
      <c r="H140" s="257" t="s">
        <v>815</v>
      </c>
      <c r="I140" s="257" t="s">
        <v>814</v>
      </c>
      <c r="J140" s="257"/>
      <c r="K140" s="303"/>
    </row>
    <row r="141" spans="2:11" s="1" customFormat="1" ht="15" customHeight="1">
      <c r="B141" s="300"/>
      <c r="C141" s="257" t="s">
        <v>37</v>
      </c>
      <c r="D141" s="257"/>
      <c r="E141" s="257"/>
      <c r="F141" s="278" t="s">
        <v>779</v>
      </c>
      <c r="G141" s="257"/>
      <c r="H141" s="257" t="s">
        <v>835</v>
      </c>
      <c r="I141" s="257" t="s">
        <v>814</v>
      </c>
      <c r="J141" s="257"/>
      <c r="K141" s="303"/>
    </row>
    <row r="142" spans="2:11" s="1" customFormat="1" ht="15" customHeight="1">
      <c r="B142" s="300"/>
      <c r="C142" s="257" t="s">
        <v>836</v>
      </c>
      <c r="D142" s="257"/>
      <c r="E142" s="257"/>
      <c r="F142" s="278" t="s">
        <v>779</v>
      </c>
      <c r="G142" s="257"/>
      <c r="H142" s="257" t="s">
        <v>837</v>
      </c>
      <c r="I142" s="257" t="s">
        <v>814</v>
      </c>
      <c r="J142" s="257"/>
      <c r="K142" s="303"/>
    </row>
    <row r="143" spans="2:11" s="1" customFormat="1" ht="15" customHeight="1">
      <c r="B143" s="304"/>
      <c r="C143" s="305"/>
      <c r="D143" s="305"/>
      <c r="E143" s="305"/>
      <c r="F143" s="305"/>
      <c r="G143" s="305"/>
      <c r="H143" s="305"/>
      <c r="I143" s="305"/>
      <c r="J143" s="305"/>
      <c r="K143" s="306"/>
    </row>
    <row r="144" spans="2:11" s="1" customFormat="1" ht="18.75" customHeight="1">
      <c r="B144" s="291"/>
      <c r="C144" s="291"/>
      <c r="D144" s="291"/>
      <c r="E144" s="291"/>
      <c r="F144" s="292"/>
      <c r="G144" s="291"/>
      <c r="H144" s="291"/>
      <c r="I144" s="291"/>
      <c r="J144" s="291"/>
      <c r="K144" s="291"/>
    </row>
    <row r="145" spans="2:11" s="1" customFormat="1" ht="18.75" customHeight="1"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</row>
    <row r="146" spans="2:11" s="1" customFormat="1" ht="7.5" customHeight="1">
      <c r="B146" s="265"/>
      <c r="C146" s="266"/>
      <c r="D146" s="266"/>
      <c r="E146" s="266"/>
      <c r="F146" s="266"/>
      <c r="G146" s="266"/>
      <c r="H146" s="266"/>
      <c r="I146" s="266"/>
      <c r="J146" s="266"/>
      <c r="K146" s="267"/>
    </row>
    <row r="147" spans="2:11" s="1" customFormat="1" ht="45" customHeight="1">
      <c r="B147" s="268"/>
      <c r="C147" s="386" t="s">
        <v>838</v>
      </c>
      <c r="D147" s="386"/>
      <c r="E147" s="386"/>
      <c r="F147" s="386"/>
      <c r="G147" s="386"/>
      <c r="H147" s="386"/>
      <c r="I147" s="386"/>
      <c r="J147" s="386"/>
      <c r="K147" s="269"/>
    </row>
    <row r="148" spans="2:11" s="1" customFormat="1" ht="17.25" customHeight="1">
      <c r="B148" s="268"/>
      <c r="C148" s="270" t="s">
        <v>773</v>
      </c>
      <c r="D148" s="270"/>
      <c r="E148" s="270"/>
      <c r="F148" s="270" t="s">
        <v>774</v>
      </c>
      <c r="G148" s="271"/>
      <c r="H148" s="270" t="s">
        <v>53</v>
      </c>
      <c r="I148" s="270" t="s">
        <v>56</v>
      </c>
      <c r="J148" s="270" t="s">
        <v>775</v>
      </c>
      <c r="K148" s="269"/>
    </row>
    <row r="149" spans="2:11" s="1" customFormat="1" ht="17.25" customHeight="1">
      <c r="B149" s="268"/>
      <c r="C149" s="272" t="s">
        <v>776</v>
      </c>
      <c r="D149" s="272"/>
      <c r="E149" s="272"/>
      <c r="F149" s="273" t="s">
        <v>777</v>
      </c>
      <c r="G149" s="274"/>
      <c r="H149" s="272"/>
      <c r="I149" s="272"/>
      <c r="J149" s="272" t="s">
        <v>778</v>
      </c>
      <c r="K149" s="269"/>
    </row>
    <row r="150" spans="2:11" s="1" customFormat="1" ht="5.25" customHeight="1">
      <c r="B150" s="280"/>
      <c r="C150" s="275"/>
      <c r="D150" s="275"/>
      <c r="E150" s="275"/>
      <c r="F150" s="275"/>
      <c r="G150" s="276"/>
      <c r="H150" s="275"/>
      <c r="I150" s="275"/>
      <c r="J150" s="275"/>
      <c r="K150" s="303"/>
    </row>
    <row r="151" spans="2:11" s="1" customFormat="1" ht="15" customHeight="1">
      <c r="B151" s="280"/>
      <c r="C151" s="307" t="s">
        <v>782</v>
      </c>
      <c r="D151" s="257"/>
      <c r="E151" s="257"/>
      <c r="F151" s="308" t="s">
        <v>779</v>
      </c>
      <c r="G151" s="257"/>
      <c r="H151" s="307" t="s">
        <v>819</v>
      </c>
      <c r="I151" s="307" t="s">
        <v>781</v>
      </c>
      <c r="J151" s="307">
        <v>120</v>
      </c>
      <c r="K151" s="303"/>
    </row>
    <row r="152" spans="2:11" s="1" customFormat="1" ht="15" customHeight="1">
      <c r="B152" s="280"/>
      <c r="C152" s="307" t="s">
        <v>828</v>
      </c>
      <c r="D152" s="257"/>
      <c r="E152" s="257"/>
      <c r="F152" s="308" t="s">
        <v>779</v>
      </c>
      <c r="G152" s="257"/>
      <c r="H152" s="307" t="s">
        <v>839</v>
      </c>
      <c r="I152" s="307" t="s">
        <v>781</v>
      </c>
      <c r="J152" s="307" t="s">
        <v>830</v>
      </c>
      <c r="K152" s="303"/>
    </row>
    <row r="153" spans="2:11" s="1" customFormat="1" ht="15" customHeight="1">
      <c r="B153" s="280"/>
      <c r="C153" s="307" t="s">
        <v>727</v>
      </c>
      <c r="D153" s="257"/>
      <c r="E153" s="257"/>
      <c r="F153" s="308" t="s">
        <v>779</v>
      </c>
      <c r="G153" s="257"/>
      <c r="H153" s="307" t="s">
        <v>840</v>
      </c>
      <c r="I153" s="307" t="s">
        <v>781</v>
      </c>
      <c r="J153" s="307" t="s">
        <v>830</v>
      </c>
      <c r="K153" s="303"/>
    </row>
    <row r="154" spans="2:11" s="1" customFormat="1" ht="15" customHeight="1">
      <c r="B154" s="280"/>
      <c r="C154" s="307" t="s">
        <v>784</v>
      </c>
      <c r="D154" s="257"/>
      <c r="E154" s="257"/>
      <c r="F154" s="308" t="s">
        <v>785</v>
      </c>
      <c r="G154" s="257"/>
      <c r="H154" s="307" t="s">
        <v>819</v>
      </c>
      <c r="I154" s="307" t="s">
        <v>781</v>
      </c>
      <c r="J154" s="307">
        <v>50</v>
      </c>
      <c r="K154" s="303"/>
    </row>
    <row r="155" spans="2:11" s="1" customFormat="1" ht="15" customHeight="1">
      <c r="B155" s="280"/>
      <c r="C155" s="307" t="s">
        <v>787</v>
      </c>
      <c r="D155" s="257"/>
      <c r="E155" s="257"/>
      <c r="F155" s="308" t="s">
        <v>779</v>
      </c>
      <c r="G155" s="257"/>
      <c r="H155" s="307" t="s">
        <v>819</v>
      </c>
      <c r="I155" s="307" t="s">
        <v>789</v>
      </c>
      <c r="J155" s="307"/>
      <c r="K155" s="303"/>
    </row>
    <row r="156" spans="2:11" s="1" customFormat="1" ht="15" customHeight="1">
      <c r="B156" s="280"/>
      <c r="C156" s="307" t="s">
        <v>798</v>
      </c>
      <c r="D156" s="257"/>
      <c r="E156" s="257"/>
      <c r="F156" s="308" t="s">
        <v>785</v>
      </c>
      <c r="G156" s="257"/>
      <c r="H156" s="307" t="s">
        <v>819</v>
      </c>
      <c r="I156" s="307" t="s">
        <v>781</v>
      </c>
      <c r="J156" s="307">
        <v>50</v>
      </c>
      <c r="K156" s="303"/>
    </row>
    <row r="157" spans="2:11" s="1" customFormat="1" ht="15" customHeight="1">
      <c r="B157" s="280"/>
      <c r="C157" s="307" t="s">
        <v>806</v>
      </c>
      <c r="D157" s="257"/>
      <c r="E157" s="257"/>
      <c r="F157" s="308" t="s">
        <v>785</v>
      </c>
      <c r="G157" s="257"/>
      <c r="H157" s="307" t="s">
        <v>819</v>
      </c>
      <c r="I157" s="307" t="s">
        <v>781</v>
      </c>
      <c r="J157" s="307">
        <v>50</v>
      </c>
      <c r="K157" s="303"/>
    </row>
    <row r="158" spans="2:11" s="1" customFormat="1" ht="15" customHeight="1">
      <c r="B158" s="280"/>
      <c r="C158" s="307" t="s">
        <v>804</v>
      </c>
      <c r="D158" s="257"/>
      <c r="E158" s="257"/>
      <c r="F158" s="308" t="s">
        <v>785</v>
      </c>
      <c r="G158" s="257"/>
      <c r="H158" s="307" t="s">
        <v>819</v>
      </c>
      <c r="I158" s="307" t="s">
        <v>781</v>
      </c>
      <c r="J158" s="307">
        <v>50</v>
      </c>
      <c r="K158" s="303"/>
    </row>
    <row r="159" spans="2:11" s="1" customFormat="1" ht="15" customHeight="1">
      <c r="B159" s="280"/>
      <c r="C159" s="307" t="s">
        <v>93</v>
      </c>
      <c r="D159" s="257"/>
      <c r="E159" s="257"/>
      <c r="F159" s="308" t="s">
        <v>779</v>
      </c>
      <c r="G159" s="257"/>
      <c r="H159" s="307" t="s">
        <v>841</v>
      </c>
      <c r="I159" s="307" t="s">
        <v>781</v>
      </c>
      <c r="J159" s="307" t="s">
        <v>842</v>
      </c>
      <c r="K159" s="303"/>
    </row>
    <row r="160" spans="2:11" s="1" customFormat="1" ht="15" customHeight="1">
      <c r="B160" s="280"/>
      <c r="C160" s="307" t="s">
        <v>843</v>
      </c>
      <c r="D160" s="257"/>
      <c r="E160" s="257"/>
      <c r="F160" s="308" t="s">
        <v>779</v>
      </c>
      <c r="G160" s="257"/>
      <c r="H160" s="307" t="s">
        <v>844</v>
      </c>
      <c r="I160" s="307" t="s">
        <v>814</v>
      </c>
      <c r="J160" s="307"/>
      <c r="K160" s="303"/>
    </row>
    <row r="161" spans="2:11" s="1" customFormat="1" ht="15" customHeight="1">
      <c r="B161" s="309"/>
      <c r="C161" s="289"/>
      <c r="D161" s="289"/>
      <c r="E161" s="289"/>
      <c r="F161" s="289"/>
      <c r="G161" s="289"/>
      <c r="H161" s="289"/>
      <c r="I161" s="289"/>
      <c r="J161" s="289"/>
      <c r="K161" s="310"/>
    </row>
    <row r="162" spans="2:11" s="1" customFormat="1" ht="18.75" customHeight="1">
      <c r="B162" s="291"/>
      <c r="C162" s="301"/>
      <c r="D162" s="301"/>
      <c r="E162" s="301"/>
      <c r="F162" s="311"/>
      <c r="G162" s="301"/>
      <c r="H162" s="301"/>
      <c r="I162" s="301"/>
      <c r="J162" s="301"/>
      <c r="K162" s="291"/>
    </row>
    <row r="163" spans="2:11" s="1" customFormat="1" ht="18.75" customHeight="1"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</row>
    <row r="164" spans="2:11" s="1" customFormat="1" ht="7.5" customHeight="1">
      <c r="B164" s="246"/>
      <c r="C164" s="247"/>
      <c r="D164" s="247"/>
      <c r="E164" s="247"/>
      <c r="F164" s="247"/>
      <c r="G164" s="247"/>
      <c r="H164" s="247"/>
      <c r="I164" s="247"/>
      <c r="J164" s="247"/>
      <c r="K164" s="248"/>
    </row>
    <row r="165" spans="2:11" s="1" customFormat="1" ht="45" customHeight="1">
      <c r="B165" s="249"/>
      <c r="C165" s="384" t="s">
        <v>845</v>
      </c>
      <c r="D165" s="384"/>
      <c r="E165" s="384"/>
      <c r="F165" s="384"/>
      <c r="G165" s="384"/>
      <c r="H165" s="384"/>
      <c r="I165" s="384"/>
      <c r="J165" s="384"/>
      <c r="K165" s="250"/>
    </row>
    <row r="166" spans="2:11" s="1" customFormat="1" ht="17.25" customHeight="1">
      <c r="B166" s="249"/>
      <c r="C166" s="270" t="s">
        <v>773</v>
      </c>
      <c r="D166" s="270"/>
      <c r="E166" s="270"/>
      <c r="F166" s="270" t="s">
        <v>774</v>
      </c>
      <c r="G166" s="312"/>
      <c r="H166" s="313" t="s">
        <v>53</v>
      </c>
      <c r="I166" s="313" t="s">
        <v>56</v>
      </c>
      <c r="J166" s="270" t="s">
        <v>775</v>
      </c>
      <c r="K166" s="250"/>
    </row>
    <row r="167" spans="2:11" s="1" customFormat="1" ht="17.25" customHeight="1">
      <c r="B167" s="251"/>
      <c r="C167" s="272" t="s">
        <v>776</v>
      </c>
      <c r="D167" s="272"/>
      <c r="E167" s="272"/>
      <c r="F167" s="273" t="s">
        <v>777</v>
      </c>
      <c r="G167" s="314"/>
      <c r="H167" s="315"/>
      <c r="I167" s="315"/>
      <c r="J167" s="272" t="s">
        <v>778</v>
      </c>
      <c r="K167" s="252"/>
    </row>
    <row r="168" spans="2:11" s="1" customFormat="1" ht="5.25" customHeight="1">
      <c r="B168" s="280"/>
      <c r="C168" s="275"/>
      <c r="D168" s="275"/>
      <c r="E168" s="275"/>
      <c r="F168" s="275"/>
      <c r="G168" s="276"/>
      <c r="H168" s="275"/>
      <c r="I168" s="275"/>
      <c r="J168" s="275"/>
      <c r="K168" s="303"/>
    </row>
    <row r="169" spans="2:11" s="1" customFormat="1" ht="15" customHeight="1">
      <c r="B169" s="280"/>
      <c r="C169" s="257" t="s">
        <v>782</v>
      </c>
      <c r="D169" s="257"/>
      <c r="E169" s="257"/>
      <c r="F169" s="278" t="s">
        <v>779</v>
      </c>
      <c r="G169" s="257"/>
      <c r="H169" s="257" t="s">
        <v>819</v>
      </c>
      <c r="I169" s="257" t="s">
        <v>781</v>
      </c>
      <c r="J169" s="257">
        <v>120</v>
      </c>
      <c r="K169" s="303"/>
    </row>
    <row r="170" spans="2:11" s="1" customFormat="1" ht="15" customHeight="1">
      <c r="B170" s="280"/>
      <c r="C170" s="257" t="s">
        <v>828</v>
      </c>
      <c r="D170" s="257"/>
      <c r="E170" s="257"/>
      <c r="F170" s="278" t="s">
        <v>779</v>
      </c>
      <c r="G170" s="257"/>
      <c r="H170" s="257" t="s">
        <v>829</v>
      </c>
      <c r="I170" s="257" t="s">
        <v>781</v>
      </c>
      <c r="J170" s="257" t="s">
        <v>830</v>
      </c>
      <c r="K170" s="303"/>
    </row>
    <row r="171" spans="2:11" s="1" customFormat="1" ht="15" customHeight="1">
      <c r="B171" s="280"/>
      <c r="C171" s="257" t="s">
        <v>727</v>
      </c>
      <c r="D171" s="257"/>
      <c r="E171" s="257"/>
      <c r="F171" s="278" t="s">
        <v>779</v>
      </c>
      <c r="G171" s="257"/>
      <c r="H171" s="257" t="s">
        <v>846</v>
      </c>
      <c r="I171" s="257" t="s">
        <v>781</v>
      </c>
      <c r="J171" s="257" t="s">
        <v>830</v>
      </c>
      <c r="K171" s="303"/>
    </row>
    <row r="172" spans="2:11" s="1" customFormat="1" ht="15" customHeight="1">
      <c r="B172" s="280"/>
      <c r="C172" s="257" t="s">
        <v>784</v>
      </c>
      <c r="D172" s="257"/>
      <c r="E172" s="257"/>
      <c r="F172" s="278" t="s">
        <v>785</v>
      </c>
      <c r="G172" s="257"/>
      <c r="H172" s="257" t="s">
        <v>846</v>
      </c>
      <c r="I172" s="257" t="s">
        <v>781</v>
      </c>
      <c r="J172" s="257">
        <v>50</v>
      </c>
      <c r="K172" s="303"/>
    </row>
    <row r="173" spans="2:11" s="1" customFormat="1" ht="15" customHeight="1">
      <c r="B173" s="280"/>
      <c r="C173" s="257" t="s">
        <v>787</v>
      </c>
      <c r="D173" s="257"/>
      <c r="E173" s="257"/>
      <c r="F173" s="278" t="s">
        <v>779</v>
      </c>
      <c r="G173" s="257"/>
      <c r="H173" s="257" t="s">
        <v>846</v>
      </c>
      <c r="I173" s="257" t="s">
        <v>789</v>
      </c>
      <c r="J173" s="257"/>
      <c r="K173" s="303"/>
    </row>
    <row r="174" spans="2:11" s="1" customFormat="1" ht="15" customHeight="1">
      <c r="B174" s="280"/>
      <c r="C174" s="257" t="s">
        <v>798</v>
      </c>
      <c r="D174" s="257"/>
      <c r="E174" s="257"/>
      <c r="F174" s="278" t="s">
        <v>785</v>
      </c>
      <c r="G174" s="257"/>
      <c r="H174" s="257" t="s">
        <v>846</v>
      </c>
      <c r="I174" s="257" t="s">
        <v>781</v>
      </c>
      <c r="J174" s="257">
        <v>50</v>
      </c>
      <c r="K174" s="303"/>
    </row>
    <row r="175" spans="2:11" s="1" customFormat="1" ht="15" customHeight="1">
      <c r="B175" s="280"/>
      <c r="C175" s="257" t="s">
        <v>806</v>
      </c>
      <c r="D175" s="257"/>
      <c r="E175" s="257"/>
      <c r="F175" s="278" t="s">
        <v>785</v>
      </c>
      <c r="G175" s="257"/>
      <c r="H175" s="257" t="s">
        <v>846</v>
      </c>
      <c r="I175" s="257" t="s">
        <v>781</v>
      </c>
      <c r="J175" s="257">
        <v>50</v>
      </c>
      <c r="K175" s="303"/>
    </row>
    <row r="176" spans="2:11" s="1" customFormat="1" ht="15" customHeight="1">
      <c r="B176" s="280"/>
      <c r="C176" s="257" t="s">
        <v>804</v>
      </c>
      <c r="D176" s="257"/>
      <c r="E176" s="257"/>
      <c r="F176" s="278" t="s">
        <v>785</v>
      </c>
      <c r="G176" s="257"/>
      <c r="H176" s="257" t="s">
        <v>846</v>
      </c>
      <c r="I176" s="257" t="s">
        <v>781</v>
      </c>
      <c r="J176" s="257">
        <v>50</v>
      </c>
      <c r="K176" s="303"/>
    </row>
    <row r="177" spans="2:11" s="1" customFormat="1" ht="15" customHeight="1">
      <c r="B177" s="280"/>
      <c r="C177" s="257" t="s">
        <v>104</v>
      </c>
      <c r="D177" s="257"/>
      <c r="E177" s="257"/>
      <c r="F177" s="278" t="s">
        <v>779</v>
      </c>
      <c r="G177" s="257"/>
      <c r="H177" s="257" t="s">
        <v>847</v>
      </c>
      <c r="I177" s="257" t="s">
        <v>848</v>
      </c>
      <c r="J177" s="257"/>
      <c r="K177" s="303"/>
    </row>
    <row r="178" spans="2:11" s="1" customFormat="1" ht="15" customHeight="1">
      <c r="B178" s="280"/>
      <c r="C178" s="257" t="s">
        <v>56</v>
      </c>
      <c r="D178" s="257"/>
      <c r="E178" s="257"/>
      <c r="F178" s="278" t="s">
        <v>779</v>
      </c>
      <c r="G178" s="257"/>
      <c r="H178" s="257" t="s">
        <v>849</v>
      </c>
      <c r="I178" s="257" t="s">
        <v>850</v>
      </c>
      <c r="J178" s="257">
        <v>1</v>
      </c>
      <c r="K178" s="303"/>
    </row>
    <row r="179" spans="2:11" s="1" customFormat="1" ht="15" customHeight="1">
      <c r="B179" s="280"/>
      <c r="C179" s="257" t="s">
        <v>52</v>
      </c>
      <c r="D179" s="257"/>
      <c r="E179" s="257"/>
      <c r="F179" s="278" t="s">
        <v>779</v>
      </c>
      <c r="G179" s="257"/>
      <c r="H179" s="257" t="s">
        <v>851</v>
      </c>
      <c r="I179" s="257" t="s">
        <v>781</v>
      </c>
      <c r="J179" s="257">
        <v>20</v>
      </c>
      <c r="K179" s="303"/>
    </row>
    <row r="180" spans="2:11" s="1" customFormat="1" ht="15" customHeight="1">
      <c r="B180" s="280"/>
      <c r="C180" s="257" t="s">
        <v>53</v>
      </c>
      <c r="D180" s="257"/>
      <c r="E180" s="257"/>
      <c r="F180" s="278" t="s">
        <v>779</v>
      </c>
      <c r="G180" s="257"/>
      <c r="H180" s="257" t="s">
        <v>852</v>
      </c>
      <c r="I180" s="257" t="s">
        <v>781</v>
      </c>
      <c r="J180" s="257">
        <v>255</v>
      </c>
      <c r="K180" s="303"/>
    </row>
    <row r="181" spans="2:11" s="1" customFormat="1" ht="15" customHeight="1">
      <c r="B181" s="280"/>
      <c r="C181" s="257" t="s">
        <v>105</v>
      </c>
      <c r="D181" s="257"/>
      <c r="E181" s="257"/>
      <c r="F181" s="278" t="s">
        <v>779</v>
      </c>
      <c r="G181" s="257"/>
      <c r="H181" s="257" t="s">
        <v>743</v>
      </c>
      <c r="I181" s="257" t="s">
        <v>781</v>
      </c>
      <c r="J181" s="257">
        <v>10</v>
      </c>
      <c r="K181" s="303"/>
    </row>
    <row r="182" spans="2:11" s="1" customFormat="1" ht="15" customHeight="1">
      <c r="B182" s="280"/>
      <c r="C182" s="257" t="s">
        <v>106</v>
      </c>
      <c r="D182" s="257"/>
      <c r="E182" s="257"/>
      <c r="F182" s="278" t="s">
        <v>779</v>
      </c>
      <c r="G182" s="257"/>
      <c r="H182" s="257" t="s">
        <v>853</v>
      </c>
      <c r="I182" s="257" t="s">
        <v>814</v>
      </c>
      <c r="J182" s="257"/>
      <c r="K182" s="303"/>
    </row>
    <row r="183" spans="2:11" s="1" customFormat="1" ht="15" customHeight="1">
      <c r="B183" s="280"/>
      <c r="C183" s="257" t="s">
        <v>854</v>
      </c>
      <c r="D183" s="257"/>
      <c r="E183" s="257"/>
      <c r="F183" s="278" t="s">
        <v>779</v>
      </c>
      <c r="G183" s="257"/>
      <c r="H183" s="257" t="s">
        <v>855</v>
      </c>
      <c r="I183" s="257" t="s">
        <v>814</v>
      </c>
      <c r="J183" s="257"/>
      <c r="K183" s="303"/>
    </row>
    <row r="184" spans="2:11" s="1" customFormat="1" ht="15" customHeight="1">
      <c r="B184" s="280"/>
      <c r="C184" s="257" t="s">
        <v>843</v>
      </c>
      <c r="D184" s="257"/>
      <c r="E184" s="257"/>
      <c r="F184" s="278" t="s">
        <v>779</v>
      </c>
      <c r="G184" s="257"/>
      <c r="H184" s="257" t="s">
        <v>856</v>
      </c>
      <c r="I184" s="257" t="s">
        <v>814</v>
      </c>
      <c r="J184" s="257"/>
      <c r="K184" s="303"/>
    </row>
    <row r="185" spans="2:11" s="1" customFormat="1" ht="15" customHeight="1">
      <c r="B185" s="280"/>
      <c r="C185" s="257" t="s">
        <v>108</v>
      </c>
      <c r="D185" s="257"/>
      <c r="E185" s="257"/>
      <c r="F185" s="278" t="s">
        <v>785</v>
      </c>
      <c r="G185" s="257"/>
      <c r="H185" s="257" t="s">
        <v>857</v>
      </c>
      <c r="I185" s="257" t="s">
        <v>781</v>
      </c>
      <c r="J185" s="257">
        <v>50</v>
      </c>
      <c r="K185" s="303"/>
    </row>
    <row r="186" spans="2:11" s="1" customFormat="1" ht="15" customHeight="1">
      <c r="B186" s="280"/>
      <c r="C186" s="257" t="s">
        <v>858</v>
      </c>
      <c r="D186" s="257"/>
      <c r="E186" s="257"/>
      <c r="F186" s="278" t="s">
        <v>785</v>
      </c>
      <c r="G186" s="257"/>
      <c r="H186" s="257" t="s">
        <v>859</v>
      </c>
      <c r="I186" s="257" t="s">
        <v>860</v>
      </c>
      <c r="J186" s="257"/>
      <c r="K186" s="303"/>
    </row>
    <row r="187" spans="2:11" s="1" customFormat="1" ht="15" customHeight="1">
      <c r="B187" s="280"/>
      <c r="C187" s="257" t="s">
        <v>861</v>
      </c>
      <c r="D187" s="257"/>
      <c r="E187" s="257"/>
      <c r="F187" s="278" t="s">
        <v>785</v>
      </c>
      <c r="G187" s="257"/>
      <c r="H187" s="257" t="s">
        <v>862</v>
      </c>
      <c r="I187" s="257" t="s">
        <v>860</v>
      </c>
      <c r="J187" s="257"/>
      <c r="K187" s="303"/>
    </row>
    <row r="188" spans="2:11" s="1" customFormat="1" ht="15" customHeight="1">
      <c r="B188" s="280"/>
      <c r="C188" s="257" t="s">
        <v>863</v>
      </c>
      <c r="D188" s="257"/>
      <c r="E188" s="257"/>
      <c r="F188" s="278" t="s">
        <v>785</v>
      </c>
      <c r="G188" s="257"/>
      <c r="H188" s="257" t="s">
        <v>864</v>
      </c>
      <c r="I188" s="257" t="s">
        <v>860</v>
      </c>
      <c r="J188" s="257"/>
      <c r="K188" s="303"/>
    </row>
    <row r="189" spans="2:11" s="1" customFormat="1" ht="15" customHeight="1">
      <c r="B189" s="280"/>
      <c r="C189" s="316" t="s">
        <v>865</v>
      </c>
      <c r="D189" s="257"/>
      <c r="E189" s="257"/>
      <c r="F189" s="278" t="s">
        <v>785</v>
      </c>
      <c r="G189" s="257"/>
      <c r="H189" s="257" t="s">
        <v>866</v>
      </c>
      <c r="I189" s="257" t="s">
        <v>867</v>
      </c>
      <c r="J189" s="317" t="s">
        <v>868</v>
      </c>
      <c r="K189" s="303"/>
    </row>
    <row r="190" spans="2:11" s="17" customFormat="1" ht="15" customHeight="1">
      <c r="B190" s="318"/>
      <c r="C190" s="319" t="s">
        <v>869</v>
      </c>
      <c r="D190" s="320"/>
      <c r="E190" s="320"/>
      <c r="F190" s="321" t="s">
        <v>785</v>
      </c>
      <c r="G190" s="320"/>
      <c r="H190" s="320" t="s">
        <v>870</v>
      </c>
      <c r="I190" s="320" t="s">
        <v>867</v>
      </c>
      <c r="J190" s="322" t="s">
        <v>868</v>
      </c>
      <c r="K190" s="323"/>
    </row>
    <row r="191" spans="2:11" s="1" customFormat="1" ht="15" customHeight="1">
      <c r="B191" s="280"/>
      <c r="C191" s="316" t="s">
        <v>41</v>
      </c>
      <c r="D191" s="257"/>
      <c r="E191" s="257"/>
      <c r="F191" s="278" t="s">
        <v>779</v>
      </c>
      <c r="G191" s="257"/>
      <c r="H191" s="254" t="s">
        <v>871</v>
      </c>
      <c r="I191" s="257" t="s">
        <v>872</v>
      </c>
      <c r="J191" s="257"/>
      <c r="K191" s="303"/>
    </row>
    <row r="192" spans="2:11" s="1" customFormat="1" ht="15" customHeight="1">
      <c r="B192" s="280"/>
      <c r="C192" s="316" t="s">
        <v>873</v>
      </c>
      <c r="D192" s="257"/>
      <c r="E192" s="257"/>
      <c r="F192" s="278" t="s">
        <v>779</v>
      </c>
      <c r="G192" s="257"/>
      <c r="H192" s="257" t="s">
        <v>874</v>
      </c>
      <c r="I192" s="257" t="s">
        <v>814</v>
      </c>
      <c r="J192" s="257"/>
      <c r="K192" s="303"/>
    </row>
    <row r="193" spans="2:11" s="1" customFormat="1" ht="15" customHeight="1">
      <c r="B193" s="280"/>
      <c r="C193" s="316" t="s">
        <v>875</v>
      </c>
      <c r="D193" s="257"/>
      <c r="E193" s="257"/>
      <c r="F193" s="278" t="s">
        <v>779</v>
      </c>
      <c r="G193" s="257"/>
      <c r="H193" s="257" t="s">
        <v>876</v>
      </c>
      <c r="I193" s="257" t="s">
        <v>814</v>
      </c>
      <c r="J193" s="257"/>
      <c r="K193" s="303"/>
    </row>
    <row r="194" spans="2:11" s="1" customFormat="1" ht="15" customHeight="1">
      <c r="B194" s="280"/>
      <c r="C194" s="316" t="s">
        <v>877</v>
      </c>
      <c r="D194" s="257"/>
      <c r="E194" s="257"/>
      <c r="F194" s="278" t="s">
        <v>785</v>
      </c>
      <c r="G194" s="257"/>
      <c r="H194" s="257" t="s">
        <v>878</v>
      </c>
      <c r="I194" s="257" t="s">
        <v>814</v>
      </c>
      <c r="J194" s="257"/>
      <c r="K194" s="303"/>
    </row>
    <row r="195" spans="2:11" s="1" customFormat="1" ht="15" customHeight="1">
      <c r="B195" s="309"/>
      <c r="C195" s="324"/>
      <c r="D195" s="289"/>
      <c r="E195" s="289"/>
      <c r="F195" s="289"/>
      <c r="G195" s="289"/>
      <c r="H195" s="289"/>
      <c r="I195" s="289"/>
      <c r="J195" s="289"/>
      <c r="K195" s="310"/>
    </row>
    <row r="196" spans="2:11" s="1" customFormat="1" ht="18.75" customHeight="1">
      <c r="B196" s="291"/>
      <c r="C196" s="301"/>
      <c r="D196" s="301"/>
      <c r="E196" s="301"/>
      <c r="F196" s="311"/>
      <c r="G196" s="301"/>
      <c r="H196" s="301"/>
      <c r="I196" s="301"/>
      <c r="J196" s="301"/>
      <c r="K196" s="291"/>
    </row>
    <row r="197" spans="2:11" s="1" customFormat="1" ht="18.75" customHeight="1">
      <c r="B197" s="291"/>
      <c r="C197" s="301"/>
      <c r="D197" s="301"/>
      <c r="E197" s="301"/>
      <c r="F197" s="311"/>
      <c r="G197" s="301"/>
      <c r="H197" s="301"/>
      <c r="I197" s="301"/>
      <c r="J197" s="301"/>
      <c r="K197" s="291"/>
    </row>
    <row r="198" spans="2:11" s="1" customFormat="1" ht="18.75" customHeight="1"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</row>
    <row r="199" spans="2:11" s="1" customFormat="1" ht="13.5">
      <c r="B199" s="246"/>
      <c r="C199" s="247"/>
      <c r="D199" s="247"/>
      <c r="E199" s="247"/>
      <c r="F199" s="247"/>
      <c r="G199" s="247"/>
      <c r="H199" s="247"/>
      <c r="I199" s="247"/>
      <c r="J199" s="247"/>
      <c r="K199" s="248"/>
    </row>
    <row r="200" spans="2:11" s="1" customFormat="1" ht="21">
      <c r="B200" s="249"/>
      <c r="C200" s="384" t="s">
        <v>879</v>
      </c>
      <c r="D200" s="384"/>
      <c r="E200" s="384"/>
      <c r="F200" s="384"/>
      <c r="G200" s="384"/>
      <c r="H200" s="384"/>
      <c r="I200" s="384"/>
      <c r="J200" s="384"/>
      <c r="K200" s="250"/>
    </row>
    <row r="201" spans="2:11" s="1" customFormat="1" ht="25.5" customHeight="1">
      <c r="B201" s="249"/>
      <c r="C201" s="325" t="s">
        <v>880</v>
      </c>
      <c r="D201" s="325"/>
      <c r="E201" s="325"/>
      <c r="F201" s="325" t="s">
        <v>881</v>
      </c>
      <c r="G201" s="326"/>
      <c r="H201" s="387" t="s">
        <v>882</v>
      </c>
      <c r="I201" s="387"/>
      <c r="J201" s="387"/>
      <c r="K201" s="250"/>
    </row>
    <row r="202" spans="2:11" s="1" customFormat="1" ht="5.25" customHeight="1">
      <c r="B202" s="280"/>
      <c r="C202" s="275"/>
      <c r="D202" s="275"/>
      <c r="E202" s="275"/>
      <c r="F202" s="275"/>
      <c r="G202" s="301"/>
      <c r="H202" s="275"/>
      <c r="I202" s="275"/>
      <c r="J202" s="275"/>
      <c r="K202" s="303"/>
    </row>
    <row r="203" spans="2:11" s="1" customFormat="1" ht="15" customHeight="1">
      <c r="B203" s="280"/>
      <c r="C203" s="257" t="s">
        <v>872</v>
      </c>
      <c r="D203" s="257"/>
      <c r="E203" s="257"/>
      <c r="F203" s="278" t="s">
        <v>42</v>
      </c>
      <c r="G203" s="257"/>
      <c r="H203" s="388" t="s">
        <v>883</v>
      </c>
      <c r="I203" s="388"/>
      <c r="J203" s="388"/>
      <c r="K203" s="303"/>
    </row>
    <row r="204" spans="2:11" s="1" customFormat="1" ht="15" customHeight="1">
      <c r="B204" s="280"/>
      <c r="C204" s="257"/>
      <c r="D204" s="257"/>
      <c r="E204" s="257"/>
      <c r="F204" s="278" t="s">
        <v>43</v>
      </c>
      <c r="G204" s="257"/>
      <c r="H204" s="388" t="s">
        <v>884</v>
      </c>
      <c r="I204" s="388"/>
      <c r="J204" s="388"/>
      <c r="K204" s="303"/>
    </row>
    <row r="205" spans="2:11" s="1" customFormat="1" ht="15" customHeight="1">
      <c r="B205" s="280"/>
      <c r="C205" s="257"/>
      <c r="D205" s="257"/>
      <c r="E205" s="257"/>
      <c r="F205" s="278" t="s">
        <v>46</v>
      </c>
      <c r="G205" s="257"/>
      <c r="H205" s="388" t="s">
        <v>885</v>
      </c>
      <c r="I205" s="388"/>
      <c r="J205" s="388"/>
      <c r="K205" s="303"/>
    </row>
    <row r="206" spans="2:11" s="1" customFormat="1" ht="15" customHeight="1">
      <c r="B206" s="280"/>
      <c r="C206" s="257"/>
      <c r="D206" s="257"/>
      <c r="E206" s="257"/>
      <c r="F206" s="278" t="s">
        <v>44</v>
      </c>
      <c r="G206" s="257"/>
      <c r="H206" s="388" t="s">
        <v>886</v>
      </c>
      <c r="I206" s="388"/>
      <c r="J206" s="388"/>
      <c r="K206" s="303"/>
    </row>
    <row r="207" spans="2:11" s="1" customFormat="1" ht="15" customHeight="1">
      <c r="B207" s="280"/>
      <c r="C207" s="257"/>
      <c r="D207" s="257"/>
      <c r="E207" s="257"/>
      <c r="F207" s="278" t="s">
        <v>45</v>
      </c>
      <c r="G207" s="257"/>
      <c r="H207" s="388" t="s">
        <v>887</v>
      </c>
      <c r="I207" s="388"/>
      <c r="J207" s="388"/>
      <c r="K207" s="303"/>
    </row>
    <row r="208" spans="2:11" s="1" customFormat="1" ht="15" customHeight="1">
      <c r="B208" s="280"/>
      <c r="C208" s="257"/>
      <c r="D208" s="257"/>
      <c r="E208" s="257"/>
      <c r="F208" s="278"/>
      <c r="G208" s="257"/>
      <c r="H208" s="257"/>
      <c r="I208" s="257"/>
      <c r="J208" s="257"/>
      <c r="K208" s="303"/>
    </row>
    <row r="209" spans="2:11" s="1" customFormat="1" ht="15" customHeight="1">
      <c r="B209" s="280"/>
      <c r="C209" s="257" t="s">
        <v>826</v>
      </c>
      <c r="D209" s="257"/>
      <c r="E209" s="257"/>
      <c r="F209" s="278" t="s">
        <v>78</v>
      </c>
      <c r="G209" s="257"/>
      <c r="H209" s="388" t="s">
        <v>888</v>
      </c>
      <c r="I209" s="388"/>
      <c r="J209" s="388"/>
      <c r="K209" s="303"/>
    </row>
    <row r="210" spans="2:11" s="1" customFormat="1" ht="15" customHeight="1">
      <c r="B210" s="280"/>
      <c r="C210" s="257"/>
      <c r="D210" s="257"/>
      <c r="E210" s="257"/>
      <c r="F210" s="278" t="s">
        <v>721</v>
      </c>
      <c r="G210" s="257"/>
      <c r="H210" s="388" t="s">
        <v>722</v>
      </c>
      <c r="I210" s="388"/>
      <c r="J210" s="388"/>
      <c r="K210" s="303"/>
    </row>
    <row r="211" spans="2:11" s="1" customFormat="1" ht="15" customHeight="1">
      <c r="B211" s="280"/>
      <c r="C211" s="257"/>
      <c r="D211" s="257"/>
      <c r="E211" s="257"/>
      <c r="F211" s="278" t="s">
        <v>719</v>
      </c>
      <c r="G211" s="257"/>
      <c r="H211" s="388" t="s">
        <v>889</v>
      </c>
      <c r="I211" s="388"/>
      <c r="J211" s="388"/>
      <c r="K211" s="303"/>
    </row>
    <row r="212" spans="2:11" s="1" customFormat="1" ht="15" customHeight="1">
      <c r="B212" s="327"/>
      <c r="C212" s="257"/>
      <c r="D212" s="257"/>
      <c r="E212" s="257"/>
      <c r="F212" s="278" t="s">
        <v>723</v>
      </c>
      <c r="G212" s="316"/>
      <c r="H212" s="389" t="s">
        <v>724</v>
      </c>
      <c r="I212" s="389"/>
      <c r="J212" s="389"/>
      <c r="K212" s="328"/>
    </row>
    <row r="213" spans="2:11" s="1" customFormat="1" ht="15" customHeight="1">
      <c r="B213" s="327"/>
      <c r="C213" s="257"/>
      <c r="D213" s="257"/>
      <c r="E213" s="257"/>
      <c r="F213" s="278" t="s">
        <v>725</v>
      </c>
      <c r="G213" s="316"/>
      <c r="H213" s="389" t="s">
        <v>890</v>
      </c>
      <c r="I213" s="389"/>
      <c r="J213" s="389"/>
      <c r="K213" s="328"/>
    </row>
    <row r="214" spans="2:11" s="1" customFormat="1" ht="15" customHeight="1">
      <c r="B214" s="327"/>
      <c r="C214" s="257"/>
      <c r="D214" s="257"/>
      <c r="E214" s="257"/>
      <c r="F214" s="278"/>
      <c r="G214" s="316"/>
      <c r="H214" s="307"/>
      <c r="I214" s="307"/>
      <c r="J214" s="307"/>
      <c r="K214" s="328"/>
    </row>
    <row r="215" spans="2:11" s="1" customFormat="1" ht="15" customHeight="1">
      <c r="B215" s="327"/>
      <c r="C215" s="257" t="s">
        <v>850</v>
      </c>
      <c r="D215" s="257"/>
      <c r="E215" s="257"/>
      <c r="F215" s="278">
        <v>1</v>
      </c>
      <c r="G215" s="316"/>
      <c r="H215" s="389" t="s">
        <v>891</v>
      </c>
      <c r="I215" s="389"/>
      <c r="J215" s="389"/>
      <c r="K215" s="328"/>
    </row>
    <row r="216" spans="2:11" s="1" customFormat="1" ht="15" customHeight="1">
      <c r="B216" s="327"/>
      <c r="C216" s="257"/>
      <c r="D216" s="257"/>
      <c r="E216" s="257"/>
      <c r="F216" s="278">
        <v>2</v>
      </c>
      <c r="G216" s="316"/>
      <c r="H216" s="389" t="s">
        <v>892</v>
      </c>
      <c r="I216" s="389"/>
      <c r="J216" s="389"/>
      <c r="K216" s="328"/>
    </row>
    <row r="217" spans="2:11" s="1" customFormat="1" ht="15" customHeight="1">
      <c r="B217" s="327"/>
      <c r="C217" s="257"/>
      <c r="D217" s="257"/>
      <c r="E217" s="257"/>
      <c r="F217" s="278">
        <v>3</v>
      </c>
      <c r="G217" s="316"/>
      <c r="H217" s="389" t="s">
        <v>893</v>
      </c>
      <c r="I217" s="389"/>
      <c r="J217" s="389"/>
      <c r="K217" s="328"/>
    </row>
    <row r="218" spans="2:11" s="1" customFormat="1" ht="15" customHeight="1">
      <c r="B218" s="327"/>
      <c r="C218" s="257"/>
      <c r="D218" s="257"/>
      <c r="E218" s="257"/>
      <c r="F218" s="278">
        <v>4</v>
      </c>
      <c r="G218" s="316"/>
      <c r="H218" s="389" t="s">
        <v>894</v>
      </c>
      <c r="I218" s="389"/>
      <c r="J218" s="389"/>
      <c r="K218" s="328"/>
    </row>
    <row r="219" spans="2:11" s="1" customFormat="1" ht="12.75" customHeight="1">
      <c r="B219" s="329"/>
      <c r="C219" s="330"/>
      <c r="D219" s="330"/>
      <c r="E219" s="330"/>
      <c r="F219" s="330"/>
      <c r="G219" s="330"/>
      <c r="H219" s="330"/>
      <c r="I219" s="330"/>
      <c r="J219" s="330"/>
      <c r="K219" s="33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1 - 1. ÚSEK</vt:lpstr>
      <vt:lpstr>2 - OKRUŽNÍ KŘIŽOVATKA</vt:lpstr>
      <vt:lpstr>3 - 2. ÚSEK</vt:lpstr>
      <vt:lpstr>VRN - Vedlejší rozpočtové...</vt:lpstr>
      <vt:lpstr>Pokyny pro vyplnění</vt:lpstr>
      <vt:lpstr>'1 - 1. ÚSEK'!Názvy_tisku</vt:lpstr>
      <vt:lpstr>'2 - OKRUŽNÍ KŘIŽOVATKA'!Názvy_tisku</vt:lpstr>
      <vt:lpstr>'3 - 2. ÚSEK'!Názvy_tisku</vt:lpstr>
      <vt:lpstr>'Rekapitulace stavby'!Názvy_tisku</vt:lpstr>
      <vt:lpstr>'VRN - Vedlejší rozpočtové...'!Názvy_tisku</vt:lpstr>
      <vt:lpstr>'1 - 1. ÚSEK'!Oblast_tisku</vt:lpstr>
      <vt:lpstr>'2 - OKRUŽNÍ KŘIŽOVATKA'!Oblast_tisku</vt:lpstr>
      <vt:lpstr>'3 - 2. ÚSEK'!Oblast_tisku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DESKTOP-ZITEK\Petr</dc:creator>
  <cp:lastModifiedBy>Mrázová Jana</cp:lastModifiedBy>
  <dcterms:created xsi:type="dcterms:W3CDTF">2026-02-19T07:42:51Z</dcterms:created>
  <dcterms:modified xsi:type="dcterms:W3CDTF">2026-02-19T12:47:41Z</dcterms:modified>
</cp:coreProperties>
</file>