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Oprava mostu - ev.č.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'01 - Oprava mostu - ev.č....'!$C$133:$K$709</definedName>
    <definedName name="_xlnm.Print_Area" localSheetId="1">'01 - Oprava mostu - ev.č....'!$C$4:$J$76,'01 - Oprava mostu - ev.č....'!$C$82:$J$115,'01 - Oprava mostu - ev.č....'!$C$121:$J$709</definedName>
    <definedName name="_xlnm.Print_Titles" localSheetId="1">'01 - Oprava mostu - ev.č....'!$133:$133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705"/>
  <c r="BH705"/>
  <c r="BG705"/>
  <c r="BF705"/>
  <c r="T705"/>
  <c r="T704"/>
  <c r="R705"/>
  <c r="R704"/>
  <c r="P705"/>
  <c r="P704"/>
  <c r="BI699"/>
  <c r="BH699"/>
  <c r="BG699"/>
  <c r="BF699"/>
  <c r="T699"/>
  <c r="R699"/>
  <c r="P699"/>
  <c r="BI691"/>
  <c r="BH691"/>
  <c r="BG691"/>
  <c r="BF691"/>
  <c r="T691"/>
  <c r="R691"/>
  <c r="P691"/>
  <c r="BI686"/>
  <c r="BH686"/>
  <c r="BG686"/>
  <c r="BF686"/>
  <c r="T686"/>
  <c r="R686"/>
  <c r="P686"/>
  <c r="BI680"/>
  <c r="BH680"/>
  <c r="BG680"/>
  <c r="BF680"/>
  <c r="T680"/>
  <c r="R680"/>
  <c r="P680"/>
  <c r="BI674"/>
  <c r="BH674"/>
  <c r="BG674"/>
  <c r="BF674"/>
  <c r="T674"/>
  <c r="R674"/>
  <c r="P674"/>
  <c r="BI672"/>
  <c r="BH672"/>
  <c r="BG672"/>
  <c r="BF672"/>
  <c r="T672"/>
  <c r="R672"/>
  <c r="P672"/>
  <c r="BI669"/>
  <c r="BH669"/>
  <c r="BG669"/>
  <c r="BF669"/>
  <c r="T669"/>
  <c r="T668"/>
  <c r="R669"/>
  <c r="R668"/>
  <c r="P669"/>
  <c r="P668"/>
  <c r="BI664"/>
  <c r="BH664"/>
  <c r="BG664"/>
  <c r="BF664"/>
  <c r="T664"/>
  <c r="R664"/>
  <c r="P664"/>
  <c r="BI659"/>
  <c r="BH659"/>
  <c r="BG659"/>
  <c r="BF659"/>
  <c r="T659"/>
  <c r="R659"/>
  <c r="P659"/>
  <c r="BI654"/>
  <c r="BH654"/>
  <c r="BG654"/>
  <c r="BF654"/>
  <c r="T654"/>
  <c r="R654"/>
  <c r="P654"/>
  <c r="BI647"/>
  <c r="BH647"/>
  <c r="BG647"/>
  <c r="BF647"/>
  <c r="T647"/>
  <c r="T646"/>
  <c r="R647"/>
  <c r="R646"/>
  <c r="P647"/>
  <c r="P646"/>
  <c r="BI639"/>
  <c r="BH639"/>
  <c r="BG639"/>
  <c r="BF639"/>
  <c r="T639"/>
  <c r="R639"/>
  <c r="P639"/>
  <c r="BI634"/>
  <c r="BH634"/>
  <c r="BG634"/>
  <c r="BF634"/>
  <c r="T634"/>
  <c r="R634"/>
  <c r="P634"/>
  <c r="BI629"/>
  <c r="BH629"/>
  <c r="BG629"/>
  <c r="BF629"/>
  <c r="T629"/>
  <c r="R629"/>
  <c r="P629"/>
  <c r="BI625"/>
  <c r="BH625"/>
  <c r="BG625"/>
  <c r="BF625"/>
  <c r="T625"/>
  <c r="R625"/>
  <c r="P625"/>
  <c r="BI618"/>
  <c r="BH618"/>
  <c r="BG618"/>
  <c r="BF618"/>
  <c r="T618"/>
  <c r="R618"/>
  <c r="P618"/>
  <c r="BI614"/>
  <c r="BH614"/>
  <c r="BG614"/>
  <c r="BF614"/>
  <c r="T614"/>
  <c r="R614"/>
  <c r="P614"/>
  <c r="BI608"/>
  <c r="BH608"/>
  <c r="BG608"/>
  <c r="BF608"/>
  <c r="T608"/>
  <c r="R608"/>
  <c r="P608"/>
  <c r="BI604"/>
  <c r="BH604"/>
  <c r="BG604"/>
  <c r="BF604"/>
  <c r="T604"/>
  <c r="R604"/>
  <c r="P604"/>
  <c r="BI600"/>
  <c r="BH600"/>
  <c r="BG600"/>
  <c r="BF600"/>
  <c r="T600"/>
  <c r="R600"/>
  <c r="P600"/>
  <c r="BI596"/>
  <c r="BH596"/>
  <c r="BG596"/>
  <c r="BF596"/>
  <c r="T596"/>
  <c r="T595"/>
  <c r="R596"/>
  <c r="R595"/>
  <c r="P596"/>
  <c r="P595"/>
  <c r="BI589"/>
  <c r="BH589"/>
  <c r="BG589"/>
  <c r="BF589"/>
  <c r="T589"/>
  <c r="R589"/>
  <c r="P589"/>
  <c r="BI584"/>
  <c r="BH584"/>
  <c r="BG584"/>
  <c r="BF584"/>
  <c r="T584"/>
  <c r="R584"/>
  <c r="P584"/>
  <c r="BI579"/>
  <c r="BH579"/>
  <c r="BG579"/>
  <c r="BF579"/>
  <c r="T579"/>
  <c r="R579"/>
  <c r="P579"/>
  <c r="BI574"/>
  <c r="BH574"/>
  <c r="BG574"/>
  <c r="BF574"/>
  <c r="T574"/>
  <c r="R574"/>
  <c r="P574"/>
  <c r="BI569"/>
  <c r="BH569"/>
  <c r="BG569"/>
  <c r="BF569"/>
  <c r="T569"/>
  <c r="R569"/>
  <c r="P569"/>
  <c r="BI563"/>
  <c r="BH563"/>
  <c r="BG563"/>
  <c r="BF563"/>
  <c r="T563"/>
  <c r="R563"/>
  <c r="P563"/>
  <c r="BI557"/>
  <c r="BH557"/>
  <c r="BG557"/>
  <c r="BF557"/>
  <c r="T557"/>
  <c r="R557"/>
  <c r="P557"/>
  <c r="BI549"/>
  <c r="BH549"/>
  <c r="BG549"/>
  <c r="BF549"/>
  <c r="T549"/>
  <c r="R549"/>
  <c r="P549"/>
  <c r="BI544"/>
  <c r="BH544"/>
  <c r="BG544"/>
  <c r="BF544"/>
  <c r="T544"/>
  <c r="R544"/>
  <c r="P544"/>
  <c r="BI538"/>
  <c r="BH538"/>
  <c r="BG538"/>
  <c r="BF538"/>
  <c r="T538"/>
  <c r="R538"/>
  <c r="P538"/>
  <c r="BI532"/>
  <c r="BH532"/>
  <c r="BG532"/>
  <c r="BF532"/>
  <c r="T532"/>
  <c r="R532"/>
  <c r="P532"/>
  <c r="BI528"/>
  <c r="BH528"/>
  <c r="BG528"/>
  <c r="BF528"/>
  <c r="T528"/>
  <c r="R528"/>
  <c r="P528"/>
  <c r="BI521"/>
  <c r="BH521"/>
  <c r="BG521"/>
  <c r="BF521"/>
  <c r="T521"/>
  <c r="R521"/>
  <c r="P521"/>
  <c r="BI516"/>
  <c r="BH516"/>
  <c r="BG516"/>
  <c r="BF516"/>
  <c r="T516"/>
  <c r="R516"/>
  <c r="P516"/>
  <c r="BI507"/>
  <c r="BH507"/>
  <c r="BG507"/>
  <c r="BF507"/>
  <c r="T507"/>
  <c r="R507"/>
  <c r="P507"/>
  <c r="BI502"/>
  <c r="BH502"/>
  <c r="BG502"/>
  <c r="BF502"/>
  <c r="T502"/>
  <c r="R502"/>
  <c r="P502"/>
  <c r="BI497"/>
  <c r="BH497"/>
  <c r="BG497"/>
  <c r="BF497"/>
  <c r="T497"/>
  <c r="R497"/>
  <c r="P497"/>
  <c r="BI492"/>
  <c r="BH492"/>
  <c r="BG492"/>
  <c r="BF492"/>
  <c r="T492"/>
  <c r="R492"/>
  <c r="P492"/>
  <c r="BI486"/>
  <c r="BH486"/>
  <c r="BG486"/>
  <c r="BF486"/>
  <c r="T486"/>
  <c r="R486"/>
  <c r="P486"/>
  <c r="BI482"/>
  <c r="BH482"/>
  <c r="BG482"/>
  <c r="BF482"/>
  <c r="T482"/>
  <c r="R482"/>
  <c r="P482"/>
  <c r="BI477"/>
  <c r="BH477"/>
  <c r="BG477"/>
  <c r="BF477"/>
  <c r="T477"/>
  <c r="R477"/>
  <c r="P477"/>
  <c r="BI472"/>
  <c r="BH472"/>
  <c r="BG472"/>
  <c r="BF472"/>
  <c r="T472"/>
  <c r="R472"/>
  <c r="P472"/>
  <c r="BI467"/>
  <c r="BH467"/>
  <c r="BG467"/>
  <c r="BF467"/>
  <c r="T467"/>
  <c r="R467"/>
  <c r="P467"/>
  <c r="BI462"/>
  <c r="BH462"/>
  <c r="BG462"/>
  <c r="BF462"/>
  <c r="T462"/>
  <c r="R462"/>
  <c r="P462"/>
  <c r="BI457"/>
  <c r="BH457"/>
  <c r="BG457"/>
  <c r="BF457"/>
  <c r="T457"/>
  <c r="R457"/>
  <c r="P457"/>
  <c r="BI452"/>
  <c r="BH452"/>
  <c r="BG452"/>
  <c r="BF452"/>
  <c r="T452"/>
  <c r="R452"/>
  <c r="P452"/>
  <c r="BI447"/>
  <c r="BH447"/>
  <c r="BG447"/>
  <c r="BF447"/>
  <c r="T447"/>
  <c r="R447"/>
  <c r="P447"/>
  <c r="BI442"/>
  <c r="BH442"/>
  <c r="BG442"/>
  <c r="BF442"/>
  <c r="T442"/>
  <c r="R442"/>
  <c r="P442"/>
  <c r="BI437"/>
  <c r="BH437"/>
  <c r="BG437"/>
  <c r="BF437"/>
  <c r="T437"/>
  <c r="R437"/>
  <c r="P437"/>
  <c r="BI432"/>
  <c r="BH432"/>
  <c r="BG432"/>
  <c r="BF432"/>
  <c r="T432"/>
  <c r="R432"/>
  <c r="P432"/>
  <c r="BI427"/>
  <c r="BH427"/>
  <c r="BG427"/>
  <c r="BF427"/>
  <c r="T427"/>
  <c r="R427"/>
  <c r="P427"/>
  <c r="BI421"/>
  <c r="BH421"/>
  <c r="BG421"/>
  <c r="BF421"/>
  <c r="T421"/>
  <c r="R421"/>
  <c r="P421"/>
  <c r="BI416"/>
  <c r="BH416"/>
  <c r="BG416"/>
  <c r="BF416"/>
  <c r="T416"/>
  <c r="R416"/>
  <c r="P416"/>
  <c r="BI411"/>
  <c r="BH411"/>
  <c r="BG411"/>
  <c r="BF411"/>
  <c r="T411"/>
  <c r="R411"/>
  <c r="P411"/>
  <c r="BI407"/>
  <c r="BH407"/>
  <c r="BG407"/>
  <c r="BF407"/>
  <c r="T407"/>
  <c r="R407"/>
  <c r="P407"/>
  <c r="BI402"/>
  <c r="BH402"/>
  <c r="BG402"/>
  <c r="BF402"/>
  <c r="T402"/>
  <c r="R402"/>
  <c r="P402"/>
  <c r="BI397"/>
  <c r="BH397"/>
  <c r="BG397"/>
  <c r="BF397"/>
  <c r="T397"/>
  <c r="R397"/>
  <c r="P397"/>
  <c r="BI392"/>
  <c r="BH392"/>
  <c r="BG392"/>
  <c r="BF392"/>
  <c r="T392"/>
  <c r="R392"/>
  <c r="P392"/>
  <c r="BI387"/>
  <c r="BH387"/>
  <c r="BG387"/>
  <c r="BF387"/>
  <c r="T387"/>
  <c r="R387"/>
  <c r="P387"/>
  <c r="BI380"/>
  <c r="BH380"/>
  <c r="BG380"/>
  <c r="BF380"/>
  <c r="T380"/>
  <c r="R380"/>
  <c r="P380"/>
  <c r="BI374"/>
  <c r="BH374"/>
  <c r="BG374"/>
  <c r="BF374"/>
  <c r="T374"/>
  <c r="R374"/>
  <c r="P374"/>
  <c r="BI368"/>
  <c r="BH368"/>
  <c r="BG368"/>
  <c r="BF368"/>
  <c r="T368"/>
  <c r="T367"/>
  <c r="R368"/>
  <c r="R367"/>
  <c r="P368"/>
  <c r="P367"/>
  <c r="BI362"/>
  <c r="BH362"/>
  <c r="BG362"/>
  <c r="BF362"/>
  <c r="T362"/>
  <c r="R362"/>
  <c r="P362"/>
  <c r="BI358"/>
  <c r="BH358"/>
  <c r="BG358"/>
  <c r="BF358"/>
  <c r="T358"/>
  <c r="R358"/>
  <c r="P358"/>
  <c r="BI354"/>
  <c r="BH354"/>
  <c r="BG354"/>
  <c r="BF354"/>
  <c r="T354"/>
  <c r="R354"/>
  <c r="P354"/>
  <c r="BI350"/>
  <c r="BH350"/>
  <c r="BG350"/>
  <c r="BF350"/>
  <c r="T350"/>
  <c r="R350"/>
  <c r="P350"/>
  <c r="BI345"/>
  <c r="BH345"/>
  <c r="BG345"/>
  <c r="BF345"/>
  <c r="T345"/>
  <c r="R345"/>
  <c r="P345"/>
  <c r="BI340"/>
  <c r="BH340"/>
  <c r="BG340"/>
  <c r="BF340"/>
  <c r="T340"/>
  <c r="R340"/>
  <c r="P340"/>
  <c r="BI335"/>
  <c r="BH335"/>
  <c r="BG335"/>
  <c r="BF335"/>
  <c r="T335"/>
  <c r="R335"/>
  <c r="P335"/>
  <c r="BI329"/>
  <c r="BH329"/>
  <c r="BG329"/>
  <c r="BF329"/>
  <c r="T329"/>
  <c r="R329"/>
  <c r="P329"/>
  <c r="BI325"/>
  <c r="BH325"/>
  <c r="BG325"/>
  <c r="BF325"/>
  <c r="T325"/>
  <c r="R325"/>
  <c r="P325"/>
  <c r="BI320"/>
  <c r="BH320"/>
  <c r="BG320"/>
  <c r="BF320"/>
  <c r="T320"/>
  <c r="R320"/>
  <c r="P320"/>
  <c r="BI316"/>
  <c r="BH316"/>
  <c r="BG316"/>
  <c r="BF316"/>
  <c r="T316"/>
  <c r="R316"/>
  <c r="P316"/>
  <c r="BI311"/>
  <c r="BH311"/>
  <c r="BG311"/>
  <c r="BF311"/>
  <c r="T311"/>
  <c r="R311"/>
  <c r="P311"/>
  <c r="BI306"/>
  <c r="BH306"/>
  <c r="BG306"/>
  <c r="BF306"/>
  <c r="T306"/>
  <c r="R306"/>
  <c r="P306"/>
  <c r="BI301"/>
  <c r="BH301"/>
  <c r="BG301"/>
  <c r="BF301"/>
  <c r="T301"/>
  <c r="R301"/>
  <c r="P301"/>
  <c r="BI296"/>
  <c r="BH296"/>
  <c r="BG296"/>
  <c r="BF296"/>
  <c r="T296"/>
  <c r="R296"/>
  <c r="P296"/>
  <c r="BI289"/>
  <c r="BH289"/>
  <c r="BG289"/>
  <c r="BF289"/>
  <c r="T289"/>
  <c r="R289"/>
  <c r="P289"/>
  <c r="BI282"/>
  <c r="BH282"/>
  <c r="BG282"/>
  <c r="BF282"/>
  <c r="T282"/>
  <c r="R282"/>
  <c r="P282"/>
  <c r="BI276"/>
  <c r="BH276"/>
  <c r="BG276"/>
  <c r="BF276"/>
  <c r="T276"/>
  <c r="R276"/>
  <c r="P276"/>
  <c r="BI271"/>
  <c r="BH271"/>
  <c r="BG271"/>
  <c r="BF271"/>
  <c r="T271"/>
  <c r="R271"/>
  <c r="P271"/>
  <c r="BI265"/>
  <c r="BH265"/>
  <c r="BG265"/>
  <c r="BF265"/>
  <c r="T265"/>
  <c r="R265"/>
  <c r="P265"/>
  <c r="BI259"/>
  <c r="BH259"/>
  <c r="BG259"/>
  <c r="BF259"/>
  <c r="T259"/>
  <c r="R259"/>
  <c r="P259"/>
  <c r="BI254"/>
  <c r="BH254"/>
  <c r="BG254"/>
  <c r="BF254"/>
  <c r="T254"/>
  <c r="R254"/>
  <c r="P254"/>
  <c r="BI249"/>
  <c r="BH249"/>
  <c r="BG249"/>
  <c r="BF249"/>
  <c r="T249"/>
  <c r="R249"/>
  <c r="P249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7"/>
  <c r="BH227"/>
  <c r="BG227"/>
  <c r="BF227"/>
  <c r="T227"/>
  <c r="R227"/>
  <c r="P227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7"/>
  <c r="BH197"/>
  <c r="BG197"/>
  <c r="BF197"/>
  <c r="T197"/>
  <c r="R197"/>
  <c r="P197"/>
  <c r="BI192"/>
  <c r="BH192"/>
  <c r="BG192"/>
  <c r="BF192"/>
  <c r="T192"/>
  <c r="R192"/>
  <c r="P192"/>
  <c r="BI187"/>
  <c r="BH187"/>
  <c r="BG187"/>
  <c r="BF187"/>
  <c r="T187"/>
  <c r="R187"/>
  <c r="P187"/>
  <c r="BI181"/>
  <c r="BH181"/>
  <c r="BG181"/>
  <c r="BF181"/>
  <c r="T181"/>
  <c r="R181"/>
  <c r="P181"/>
  <c r="BI176"/>
  <c r="BH176"/>
  <c r="BG176"/>
  <c r="BF176"/>
  <c r="T176"/>
  <c r="R176"/>
  <c r="P176"/>
  <c r="BI170"/>
  <c r="BH170"/>
  <c r="BG170"/>
  <c r="BF170"/>
  <c r="T170"/>
  <c r="R170"/>
  <c r="P170"/>
  <c r="BI164"/>
  <c r="BH164"/>
  <c r="BG164"/>
  <c r="BF164"/>
  <c r="T164"/>
  <c r="R164"/>
  <c r="P164"/>
  <c r="BI162"/>
  <c r="BH162"/>
  <c r="BG162"/>
  <c r="BF162"/>
  <c r="T162"/>
  <c r="R162"/>
  <c r="P162"/>
  <c r="BI157"/>
  <c r="BH157"/>
  <c r="BG157"/>
  <c r="BF157"/>
  <c r="T157"/>
  <c r="R157"/>
  <c r="P157"/>
  <c r="BI152"/>
  <c r="BH152"/>
  <c r="BG152"/>
  <c r="BF152"/>
  <c r="T152"/>
  <c r="R152"/>
  <c r="P152"/>
  <c r="BI147"/>
  <c r="BH147"/>
  <c r="BG147"/>
  <c r="BF147"/>
  <c r="T147"/>
  <c r="R147"/>
  <c r="P147"/>
  <c r="BI142"/>
  <c r="BH142"/>
  <c r="BG142"/>
  <c r="BF142"/>
  <c r="T142"/>
  <c r="R142"/>
  <c r="P142"/>
  <c r="BI137"/>
  <c r="BH137"/>
  <c r="BG137"/>
  <c r="BF137"/>
  <c r="T137"/>
  <c r="R137"/>
  <c r="P137"/>
  <c r="F130"/>
  <c r="F128"/>
  <c r="E126"/>
  <c r="F91"/>
  <c r="F89"/>
  <c r="E87"/>
  <c r="J24"/>
  <c r="E24"/>
  <c r="J131"/>
  <c r="J23"/>
  <c r="J21"/>
  <c r="E21"/>
  <c r="J91"/>
  <c r="J20"/>
  <c r="J18"/>
  <c r="E18"/>
  <c r="F131"/>
  <c r="J17"/>
  <c r="J12"/>
  <c r="J128"/>
  <c r="E7"/>
  <c r="E85"/>
  <c i="1" r="L90"/>
  <c r="AM90"/>
  <c r="AM89"/>
  <c r="L89"/>
  <c r="AM87"/>
  <c r="L87"/>
  <c r="L85"/>
  <c r="L84"/>
  <c i="2" r="J691"/>
  <c r="J664"/>
  <c r="J618"/>
  <c r="J574"/>
  <c r="BK528"/>
  <c r="J467"/>
  <c r="J416"/>
  <c r="BK387"/>
  <c r="BK354"/>
  <c r="J306"/>
  <c r="BK265"/>
  <c r="BK187"/>
  <c r="BK142"/>
  <c r="J686"/>
  <c r="BK669"/>
  <c r="BK596"/>
  <c r="BK569"/>
  <c r="J528"/>
  <c r="J486"/>
  <c r="J447"/>
  <c r="J397"/>
  <c r="J340"/>
  <c r="BK236"/>
  <c r="J218"/>
  <c r="J176"/>
  <c r="J147"/>
  <c r="BK686"/>
  <c r="J625"/>
  <c r="J604"/>
  <c r="J569"/>
  <c r="J532"/>
  <c r="BK486"/>
  <c r="J442"/>
  <c r="BK411"/>
  <c r="J354"/>
  <c r="BK316"/>
  <c r="BK282"/>
  <c r="BK227"/>
  <c r="BK197"/>
  <c r="BK152"/>
  <c r="BK705"/>
  <c r="J659"/>
  <c r="J634"/>
  <c r="BK584"/>
  <c r="J544"/>
  <c r="BK497"/>
  <c r="BK467"/>
  <c r="J432"/>
  <c r="J387"/>
  <c r="BK340"/>
  <c r="BK301"/>
  <c r="J271"/>
  <c r="J236"/>
  <c r="J181"/>
  <c r="BK674"/>
  <c r="BK659"/>
  <c r="BK604"/>
  <c r="BK549"/>
  <c r="J472"/>
  <c r="BK421"/>
  <c r="J392"/>
  <c r="BK368"/>
  <c r="J316"/>
  <c r="BK271"/>
  <c r="BK208"/>
  <c r="BK192"/>
  <c r="J162"/>
  <c r="J674"/>
  <c r="BK634"/>
  <c r="J584"/>
  <c r="BK532"/>
  <c r="BK492"/>
  <c r="BK452"/>
  <c r="J411"/>
  <c r="J296"/>
  <c r="J240"/>
  <c r="J208"/>
  <c r="J164"/>
  <c r="J152"/>
  <c r="BK691"/>
  <c r="BK647"/>
  <c r="BK608"/>
  <c r="BK579"/>
  <c r="BK538"/>
  <c r="J502"/>
  <c r="J482"/>
  <c r="BK416"/>
  <c r="BK380"/>
  <c r="J345"/>
  <c r="BK320"/>
  <c r="BK289"/>
  <c r="J249"/>
  <c r="J214"/>
  <c r="J157"/>
  <c r="J137"/>
  <c r="J647"/>
  <c r="BK629"/>
  <c r="J579"/>
  <c r="BK516"/>
  <c r="BK482"/>
  <c r="BK457"/>
  <c r="J402"/>
  <c r="J368"/>
  <c r="BK345"/>
  <c r="J320"/>
  <c r="J289"/>
  <c r="J265"/>
  <c r="J244"/>
  <c r="BK214"/>
  <c r="BK137"/>
  <c r="J705"/>
  <c r="J669"/>
  <c r="BK639"/>
  <c r="J614"/>
  <c r="BK563"/>
  <c r="J521"/>
  <c r="J477"/>
  <c r="J437"/>
  <c r="J407"/>
  <c r="J380"/>
  <c r="BK358"/>
  <c r="J329"/>
  <c r="BK276"/>
  <c r="J232"/>
  <c r="J197"/>
  <c r="J170"/>
  <c r="BK664"/>
  <c r="J589"/>
  <c r="J538"/>
  <c r="J516"/>
  <c r="J457"/>
  <c r="BK442"/>
  <c r="J362"/>
  <c r="BK254"/>
  <c r="J222"/>
  <c r="J192"/>
  <c r="BK162"/>
  <c i="1" r="AS94"/>
  <c i="2" r="J654"/>
  <c r="BK614"/>
  <c r="J596"/>
  <c r="BK544"/>
  <c r="J507"/>
  <c r="BK462"/>
  <c r="BK432"/>
  <c r="BK407"/>
  <c r="J358"/>
  <c r="BK329"/>
  <c r="J311"/>
  <c r="J259"/>
  <c r="J204"/>
  <c r="BK176"/>
  <c r="J142"/>
  <c r="J699"/>
  <c r="BK654"/>
  <c r="BK589"/>
  <c r="J557"/>
  <c r="J492"/>
  <c r="J462"/>
  <c r="J427"/>
  <c r="J374"/>
  <c r="BK325"/>
  <c r="BK296"/>
  <c r="J276"/>
  <c r="J254"/>
  <c r="BK232"/>
  <c r="J200"/>
  <c r="BK680"/>
  <c r="BK625"/>
  <c r="BK600"/>
  <c r="BK557"/>
  <c r="BK502"/>
  <c r="J452"/>
  <c r="BK402"/>
  <c r="BK374"/>
  <c r="J335"/>
  <c r="J301"/>
  <c r="BK244"/>
  <c r="BK204"/>
  <c r="BK164"/>
  <c r="BK672"/>
  <c r="J629"/>
  <c r="J549"/>
  <c r="BK521"/>
  <c r="BK472"/>
  <c r="BK427"/>
  <c r="BK350"/>
  <c r="BK249"/>
  <c r="J227"/>
  <c r="BK200"/>
  <c r="J187"/>
  <c r="BK157"/>
  <c r="BK699"/>
  <c r="J672"/>
  <c r="BK618"/>
  <c r="J600"/>
  <c r="J563"/>
  <c r="J497"/>
  <c r="BK447"/>
  <c r="J421"/>
  <c r="BK392"/>
  <c r="J350"/>
  <c r="J325"/>
  <c r="BK306"/>
  <c r="BK240"/>
  <c r="BK222"/>
  <c r="BK181"/>
  <c r="BK147"/>
  <c r="J680"/>
  <c r="J639"/>
  <c r="J608"/>
  <c r="BK574"/>
  <c r="BK507"/>
  <c r="BK477"/>
  <c r="BK437"/>
  <c r="BK397"/>
  <c r="BK362"/>
  <c r="BK335"/>
  <c r="BK311"/>
  <c r="J282"/>
  <c r="BK259"/>
  <c r="BK218"/>
  <c r="BK170"/>
  <c l="1" r="BK136"/>
  <c r="BK186"/>
  <c r="J186"/>
  <c r="J99"/>
  <c r="T199"/>
  <c r="P248"/>
  <c r="T334"/>
  <c r="T373"/>
  <c r="R599"/>
  <c r="R598"/>
  <c r="BK671"/>
  <c r="J671"/>
  <c r="J112"/>
  <c r="T136"/>
  <c r="T186"/>
  <c r="P199"/>
  <c r="R248"/>
  <c r="BK334"/>
  <c r="J334"/>
  <c r="J102"/>
  <c r="R373"/>
  <c r="BK599"/>
  <c r="T653"/>
  <c r="R671"/>
  <c r="P685"/>
  <c r="R136"/>
  <c r="R186"/>
  <c r="R199"/>
  <c r="BK248"/>
  <c r="J248"/>
  <c r="J101"/>
  <c r="R334"/>
  <c r="P373"/>
  <c r="P599"/>
  <c r="P598"/>
  <c r="P653"/>
  <c r="T671"/>
  <c r="T685"/>
  <c r="P136"/>
  <c r="P186"/>
  <c r="BK199"/>
  <c r="J199"/>
  <c r="J100"/>
  <c r="T248"/>
  <c r="P334"/>
  <c r="BK373"/>
  <c r="J373"/>
  <c r="J104"/>
  <c r="T599"/>
  <c r="T598"/>
  <c r="BK653"/>
  <c r="J653"/>
  <c r="J110"/>
  <c r="R653"/>
  <c r="P671"/>
  <c r="BK685"/>
  <c r="J685"/>
  <c r="J113"/>
  <c r="R685"/>
  <c r="BK367"/>
  <c r="J367"/>
  <c r="J103"/>
  <c r="BK646"/>
  <c r="J646"/>
  <c r="J108"/>
  <c r="BK704"/>
  <c r="J704"/>
  <c r="J114"/>
  <c r="BK668"/>
  <c r="J668"/>
  <c r="J111"/>
  <c r="BK595"/>
  <c r="J595"/>
  <c r="J105"/>
  <c r="E124"/>
  <c r="J130"/>
  <c r="BE147"/>
  <c r="BE157"/>
  <c r="BE176"/>
  <c r="BE192"/>
  <c r="BE222"/>
  <c r="BE227"/>
  <c r="BE244"/>
  <c r="BE329"/>
  <c r="BE350"/>
  <c r="BE368"/>
  <c r="BE407"/>
  <c r="BE416"/>
  <c r="BE437"/>
  <c r="BE442"/>
  <c r="BE447"/>
  <c r="BE472"/>
  <c r="BE521"/>
  <c r="BE528"/>
  <c r="BE532"/>
  <c r="BE544"/>
  <c r="BE589"/>
  <c r="BE596"/>
  <c r="BE614"/>
  <c r="BE669"/>
  <c r="BE672"/>
  <c r="BE674"/>
  <c r="BE686"/>
  <c r="BE691"/>
  <c r="BE162"/>
  <c r="BE200"/>
  <c r="BE214"/>
  <c r="BE232"/>
  <c r="BE259"/>
  <c r="BE296"/>
  <c r="BE325"/>
  <c r="BE335"/>
  <c r="BE345"/>
  <c r="BE362"/>
  <c r="BE374"/>
  <c r="BE421"/>
  <c r="BE452"/>
  <c r="BE467"/>
  <c r="BE549"/>
  <c r="BE557"/>
  <c r="BE574"/>
  <c r="BE584"/>
  <c r="BE625"/>
  <c r="BE634"/>
  <c r="BE639"/>
  <c r="BE659"/>
  <c r="BE705"/>
  <c r="J89"/>
  <c r="F92"/>
  <c r="BE137"/>
  <c r="BE142"/>
  <c r="BE164"/>
  <c r="BE187"/>
  <c r="BE197"/>
  <c r="BE204"/>
  <c r="BE208"/>
  <c r="BE240"/>
  <c r="BE265"/>
  <c r="BE271"/>
  <c r="BE276"/>
  <c r="BE301"/>
  <c r="BE354"/>
  <c r="BE358"/>
  <c r="BE380"/>
  <c r="BE387"/>
  <c r="BE397"/>
  <c r="BE402"/>
  <c r="BE411"/>
  <c r="BE477"/>
  <c r="BE486"/>
  <c r="BE492"/>
  <c r="BE497"/>
  <c r="BE502"/>
  <c r="BE600"/>
  <c r="BE604"/>
  <c r="BE608"/>
  <c r="BE618"/>
  <c r="J92"/>
  <c r="BE152"/>
  <c r="BE170"/>
  <c r="BE181"/>
  <c r="BE218"/>
  <c r="BE236"/>
  <c r="BE249"/>
  <c r="BE254"/>
  <c r="BE282"/>
  <c r="BE289"/>
  <c r="BE306"/>
  <c r="BE311"/>
  <c r="BE316"/>
  <c r="BE320"/>
  <c r="BE340"/>
  <c r="BE392"/>
  <c r="BE427"/>
  <c r="BE432"/>
  <c r="BE457"/>
  <c r="BE462"/>
  <c r="BE482"/>
  <c r="BE507"/>
  <c r="BE516"/>
  <c r="BE538"/>
  <c r="BE563"/>
  <c r="BE569"/>
  <c r="BE579"/>
  <c r="BE629"/>
  <c r="BE647"/>
  <c r="BE654"/>
  <c r="BE664"/>
  <c r="BE680"/>
  <c r="BE699"/>
  <c r="J34"/>
  <c i="1" r="AW95"/>
  <c i="2" r="F36"/>
  <c i="1" r="BC95"/>
  <c r="BC94"/>
  <c r="W32"/>
  <c i="2" r="F37"/>
  <c i="1" r="BD95"/>
  <c r="BD94"/>
  <c r="W33"/>
  <c i="2" r="F34"/>
  <c i="1" r="BA95"/>
  <c r="BA94"/>
  <c r="AW94"/>
  <c r="AK30"/>
  <c i="2" r="F35"/>
  <c i="1" r="BB95"/>
  <c r="BB94"/>
  <c r="W31"/>
  <c i="2" l="1" r="R652"/>
  <c r="BK598"/>
  <c r="J598"/>
  <c r="J106"/>
  <c r="R135"/>
  <c r="R134"/>
  <c r="P135"/>
  <c r="T652"/>
  <c r="T135"/>
  <c r="T134"/>
  <c r="P652"/>
  <c r="BK135"/>
  <c r="J136"/>
  <c r="J98"/>
  <c r="BK652"/>
  <c r="J652"/>
  <c r="J109"/>
  <c r="J599"/>
  <c r="J107"/>
  <c i="1" r="AX94"/>
  <c r="W30"/>
  <c i="2" r="F33"/>
  <c i="1" r="AZ95"/>
  <c r="AZ94"/>
  <c r="AV94"/>
  <c r="AK29"/>
  <c r="AY94"/>
  <c i="2" r="J33"/>
  <c i="1" r="AV95"/>
  <c r="AT95"/>
  <c i="2" l="1" r="P134"/>
  <c i="1" r="AU95"/>
  <c i="2" r="BK134"/>
  <c r="J134"/>
  <c r="J135"/>
  <c r="J97"/>
  <c i="1" r="AU94"/>
  <c i="2" r="J30"/>
  <c i="1" r="AG95"/>
  <c r="AG94"/>
  <c r="AK26"/>
  <c r="W29"/>
  <c r="AT94"/>
  <c r="AN94"/>
  <c i="2" l="1" r="J39"/>
  <c r="J96"/>
  <c i="1" r="AK35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<sst xmlns="http://schemas.openxmlformats.org/spreadsheetml/2006/main">
  <si>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</si>
  <si>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</si>
  <si>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</si>
  <si>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</si>
  <si>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</si>
  <si>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{fe184e78-ba0a-4b92-9c74-a3d8f9982aa7}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</si>
  <si>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</si>
  <si>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</si>
  <si>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</si>
  <si>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</si>
  <si>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</si>
  <si>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</si>
  <si>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</si>
  <si>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</si>
  <si>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</si>
  <si>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</si>
  <si>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</si>
  <si>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mostu - ev.č. 191-015, Ostřetice</t>
  </si>
  <si>
    <t>KSO:</t>
  </si>
  <si>
    <t>CC-CZ:</t>
  </si>
  <si>
    <t>Místo:</t>
  </si>
  <si>
    <t>Ostřetice</t>
  </si>
  <si>
    <t>Datum:</t>
  </si>
  <si>
    <t>22. 10. 2025</t>
  </si>
  <si>
    <t>Zadavatel:</t>
  </si>
  <si>
    <t>IČ:</t>
  </si>
  <si>
    <t>SÚSPK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</si>
  <si>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</si>
  <si>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</si>
  <si>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</si>
  <si>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</si>
  <si>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</si>
  <si>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</si>
  <si>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</si>
  <si>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</si>
  <si>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</si>
  <si>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</si>
  <si>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</si>
  <si>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</si>
  <si>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</si>
  <si>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</si>
  <si>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</si>
  <si>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</si>
  <si>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</si>
  <si>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</si>
  <si>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</si>
  <si>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</si>
  <si>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</si>
  <si>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</si>
  <si>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</si>
  <si>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</si>
  <si>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</si>
  <si>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</si>
  <si>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</si>
  <si>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</si>
  <si>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</si>
  <si>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</si>
  <si>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</si>
  <si>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</si>
  <si>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</si>
  <si>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</si>
  <si>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</si>
  <si>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</si>
  <si>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</si>
  <si>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</si>
  <si>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</si>
  <si>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</si>
  <si>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</si>
  <si>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</si>
  <si>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</si>
  <si>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</si>
  <si>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</si>
  <si>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</si>
  <si>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</si>
  <si>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</si>
  <si>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</si>
  <si>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</si>
  <si>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</si>
  <si>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</si>
  <si>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</si>
  <si>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</si>
  <si>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</si>
  <si>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</si>
  <si>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{fd296c25-e846-497e-955b-0065a7f52196}</t>
  </si>
  <si>
    <t>2</t>
  </si>
  <si>
    <t>KRYCÍ LIST SOUPISU PRACÍ</t>
  </si>
  <si>
    <t>Objekt:</t>
  </si>
  <si>
    <t>01 - Oprava mostu - ev.č. 191-015, Ostřetice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</si>
  <si>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</si>
  <si>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</si>
  <si>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</si>
  <si>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</si>
  <si>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</si>
  <si>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</si>
  <si>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</si>
  <si>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</si>
  <si>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</si>
  <si>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</si>
  <si>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</si>
  <si>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</si>
  <si>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</si>
  <si>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</si>
  <si>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</si>
  <si>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</si>
  <si>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789 - Povrchové úpravy ocelových konstrukcí a technologických zařízení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</si>
  <si>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</si>
  <si>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</si>
  <si>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</si>
  <si>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</si>
  <si>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</si>
  <si>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</si>
  <si>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</si>
  <si>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</si>
  <si>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</si>
  <si>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</si>
  <si>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</si>
  <si>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</si>
  <si>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</si>
  <si>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</si>
  <si>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</si>
  <si>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</si>
  <si>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</si>
  <si>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</si>
  <si>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</si>
  <si>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</si>
  <si>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</si>
  <si>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</si>
  <si>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</si>
  <si>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</si>
  <si>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113107142-R</t>
  </si>
  <si>
    <t>Odstranění podkladu živičného tl přes 50 do 100 mm ručně, včetně odvozu dle možností zhotovitele a případného poplatku za skládku</t>
  </si>
  <si>
    <t>m2</t>
  </si>
  <si>
    <t>4</t>
  </si>
  <si>
    <t>-1612737477</t>
  </si>
  <si>
    <t>PP</t>
  </si>
  <si>
    <t>Odstranění podkladů nebo krytů ručně s přemístěním hmot na skládku na vzdálenost do 3 m nebo s naložením na dopravní prostředek živičných, o tl. vrstvy přes 50 do 100 mm, včetně odvozu dle možností zhotovitele a případného poplatku za skládku</t>
  </si>
  <si>
    <t>VV</t>
  </si>
  <si>
    <t>podklad po odfrézování na mostovce</t>
  </si>
  <si>
    <t>10*9</t>
  </si>
  <si>
    <t>Součet</t>
  </si>
  <si>
    <t>113107343-R</t>
  </si>
  <si>
    <t>Odstranění podkladu živičného tl přes 100 do 150 mm strojně pl do 50 m2, včetně odvozu dle možností zhotovitele a případného poplatku za skládku</t>
  </si>
  <si>
    <t>-1392894886</t>
  </si>
  <si>
    <t>Odstranění podkladů nebo krytů strojně plochy jednotlivě do 50 m2 s přemístěním hmot na skládku na vzdálenost do 3 m nebo s naložením na dopravní prostředek živičných, o tl. vrstvy přes 100 do 150 mm, včetně odvozu dle možností zhotovitele a případného poplatku za skládku</t>
  </si>
  <si>
    <t>podklad po odfrézování v přechodových oblastech</t>
  </si>
  <si>
    <t>2*2,5*9,5</t>
  </si>
  <si>
    <t>3</t>
  </si>
  <si>
    <t>113154522-R</t>
  </si>
  <si>
    <t>Frézování živičného krytu tl 40 mm pruh š přes 0,5 m pl do 500 m2, včetně odvozu dle možností zhotovitele a případného poplatku za skládku</t>
  </si>
  <si>
    <t>1128032728</t>
  </si>
  <si>
    <t>Frézování živičného podkladu nebo krytu s naložením hmot na dopravní prostředek plochy do 500 m2 pruhu šířky přes 0,5 m, tloušťky vrstvy 40 mm, včetně odvozu dle možností zhotovitele a případného poplatku za skládku</t>
  </si>
  <si>
    <t>obrusná vrstva</t>
  </si>
  <si>
    <t>280"plocha ze situace</t>
  </si>
  <si>
    <t>113154523-R</t>
  </si>
  <si>
    <t>Frézování živičného krytu tl 50 mm pruh š přes 0,5 m pl do 500 m2, včetně odvozu dle možností zhotovitele a případného poplatku za skládku</t>
  </si>
  <si>
    <t>-1807536041</t>
  </si>
  <si>
    <t>Frézování živičného podkladu nebo krytu s naložením hmot na dopravní prostředek plochy do 500 m2 pruhu šířky přes 0,5 m, tloušťky vrstvy 50 mm, včetně odvozu dle možností zhotovitele a případného poplatku za skládku</t>
  </si>
  <si>
    <t>ložná vrstva</t>
  </si>
  <si>
    <t>175"plocha ze situace</t>
  </si>
  <si>
    <t>5</t>
  </si>
  <si>
    <t>115001106</t>
  </si>
  <si>
    <t>Převedení vody potrubím DN přes 600 do 900</t>
  </si>
  <si>
    <t>m</t>
  </si>
  <si>
    <t>-158201080</t>
  </si>
  <si>
    <t>Převedení vody potrubím průměru DN přes 600 do 900</t>
  </si>
  <si>
    <t>regulace toku z důvodu sanačních prací na SS a NK, provádění zpevnění kuželů</t>
  </si>
  <si>
    <t>2*25</t>
  </si>
  <si>
    <t>6</t>
  </si>
  <si>
    <t>115101203</t>
  </si>
  <si>
    <t>Čerpání vody na dopravní výšku do 10 m průměrný přítok přes 1 000 do 2 000 l/min</t>
  </si>
  <si>
    <t>hod</t>
  </si>
  <si>
    <t>1529065414</t>
  </si>
  <si>
    <t>Čerpání vody na dopravní výšku do 10 m s uvažovaným průměrným přítokem přes 1 000 do 2 000 l/min</t>
  </si>
  <si>
    <t>7</t>
  </si>
  <si>
    <t>122257203-R</t>
  </si>
  <si>
    <t>Odkopávky a prokopávky nezapažené pro silnice a dálnice v hornině třídy těžitelnosti I objem do 100 m3 strojně v omezeném prostoru, včetně odvozu dle možností zhotovitele a případného poplatku za skládku</t>
  </si>
  <si>
    <t>m3</t>
  </si>
  <si>
    <t>1841186157</t>
  </si>
  <si>
    <t>Odkopávky a prokopávky nezapažené pro silnice a dálnice strojně v omezeném prostoru v hornině třídy těžitelnosti I do 100 m3, včetně odvozu dle možností zhotovitele a případného poplatku za skládku</t>
  </si>
  <si>
    <t>2*13"přechodové oblasti</t>
  </si>
  <si>
    <t>4*2"násyp. kužele v místě rozšíření odláždění</t>
  </si>
  <si>
    <t>4*0,5*3*0,4"odtěžení krajnice za koncem říms</t>
  </si>
  <si>
    <t>8</t>
  </si>
  <si>
    <t>171153101-R</t>
  </si>
  <si>
    <t>Zemní hrázky melioračních kanálů z horniny třídy těžitelnosti I a II skupiny 1 až 4</t>
  </si>
  <si>
    <t>-1208162381</t>
  </si>
  <si>
    <t>Zemní hrázky přívodních a odpadních melioračních kanálů zhutňované po vrstvách tloušťky 200 mm s přemístěním sypaniny do 20 m nebo s jejím přehozením do 3 m z hornin třídy těžitelnosti I a II, skupiny 1 až 4</t>
  </si>
  <si>
    <t>zřízení+odstranění hrázek</t>
  </si>
  <si>
    <t>2*28</t>
  </si>
  <si>
    <t>9</t>
  </si>
  <si>
    <t>182251101</t>
  </si>
  <si>
    <t>Svahování násypů strojně</t>
  </si>
  <si>
    <t>1407441074</t>
  </si>
  <si>
    <t>Svahování trvalých svahů do projektovaných profilů strojně s potřebným přemístěním výkopku při svahování násypů v jakékoliv hornině</t>
  </si>
  <si>
    <t>úprava svahů v okolí mostu</t>
  </si>
  <si>
    <t>4*12,5</t>
  </si>
  <si>
    <t>10</t>
  </si>
  <si>
    <t>182351023-R</t>
  </si>
  <si>
    <t>Rozprostření ornice pl do 100 m2 ve svahu přes 1:5 tl vrstvy do 200 mm strojně, vč. dodávky ornice</t>
  </si>
  <si>
    <t>-1629504833</t>
  </si>
  <si>
    <t>Rozprostření a urovnání ornice ve svahu sklonu přes 1:5 strojně při souvislé ploše do 100 m2, tl. vrstvy do 200 mm, vč. dodávky ornice</t>
  </si>
  <si>
    <t>50</t>
  </si>
  <si>
    <t>Zakládání</t>
  </si>
  <si>
    <t>11</t>
  </si>
  <si>
    <t>212752412</t>
  </si>
  <si>
    <t>Trativod z drenážních trubek korugovaných PE-HD SN 8 perforace 220° včetně lože otevřený výkop DN 150 pro liniové stavby</t>
  </si>
  <si>
    <t>979246652</t>
  </si>
  <si>
    <t>Trativody z drenážních trubek pro liniové stavby a komunikace se zřízením štěrkového lože pod trubky a s jejich obsypem v otevřeném výkopu trubka korugovaná sendvičová PE-HD SN 8 perforace 220° DN 150</t>
  </si>
  <si>
    <t>příčná drenáž za opěrami</t>
  </si>
  <si>
    <t>2*13</t>
  </si>
  <si>
    <t>274311126</t>
  </si>
  <si>
    <t>Základové pasy, prahy, věnce a ostruhy z betonu prostého C 20/25</t>
  </si>
  <si>
    <t>-1646736487</t>
  </si>
  <si>
    <t>Základové konstrukce z betonu prostého pasy, prahy, věnce a ostruhy ve výkopu nebo na hlavách pilot C 20/25</t>
  </si>
  <si>
    <t>opěrné prahy pro odláždění kuželů</t>
  </si>
  <si>
    <t>4*(6*0,3*0,5)</t>
  </si>
  <si>
    <t>13</t>
  </si>
  <si>
    <t>274311191</t>
  </si>
  <si>
    <t>Příplatek k základovým pasům, prahům a věncům za betonáž malého rozsahu do 25 m3</t>
  </si>
  <si>
    <t>207827112</t>
  </si>
  <si>
    <t>Základové konstrukce z betonu prostého Příplatek k cenám za betonáž malého rozsahu do 25 m3</t>
  </si>
  <si>
    <t>Svislé a kompletní konstrukce</t>
  </si>
  <si>
    <t>14</t>
  </si>
  <si>
    <t>317171126</t>
  </si>
  <si>
    <t>Kotvení monolitického betonu římsy do mostovky kotvou do vývrtu</t>
  </si>
  <si>
    <t>kus</t>
  </si>
  <si>
    <t>-1624138154</t>
  </si>
  <si>
    <t>15</t>
  </si>
  <si>
    <t>M</t>
  </si>
  <si>
    <t>54879992</t>
  </si>
  <si>
    <t>kotva římsy M24 do vývrtu, NRk = 210 KN</t>
  </si>
  <si>
    <t>-1438072441</t>
  </si>
  <si>
    <t>16</t>
  </si>
  <si>
    <t>317321118</t>
  </si>
  <si>
    <t>Mostní římsy ze ŽB C 30/37</t>
  </si>
  <si>
    <t>1463579783</t>
  </si>
  <si>
    <t>Římsy ze železového betonu C 30/37</t>
  </si>
  <si>
    <t>C 30/37-XF4,XD3</t>
  </si>
  <si>
    <t>obecné zásady provedení říms dle vzor. listů VL4</t>
  </si>
  <si>
    <t>2*3,75</t>
  </si>
  <si>
    <t>17</t>
  </si>
  <si>
    <t>317353121</t>
  </si>
  <si>
    <t>Bednění mostních říms všech tvarů - zřízení</t>
  </si>
  <si>
    <t>-442661500</t>
  </si>
  <si>
    <t>Bednění mostní římsy zřízení všech tvarů</t>
  </si>
  <si>
    <t>2*(11,3*(0,25+0,6+0,25)+0,5+0,5)</t>
  </si>
  <si>
    <t>18</t>
  </si>
  <si>
    <t>317353221</t>
  </si>
  <si>
    <t>Bednění mostních říms všech tvarů - odstranění</t>
  </si>
  <si>
    <t>1461142275</t>
  </si>
  <si>
    <t>Bednění mostní římsy odstranění všech tvarů</t>
  </si>
  <si>
    <t>19</t>
  </si>
  <si>
    <t>317361116</t>
  </si>
  <si>
    <t>Výztuž mostních říms z betonářské oceli 10 505</t>
  </si>
  <si>
    <t>t</t>
  </si>
  <si>
    <t>881404172</t>
  </si>
  <si>
    <t>Výztuž mostních železobetonových říms z betonářské oceli 10 505 (R) nebo BSt 500</t>
  </si>
  <si>
    <t>obecné zásady provedení dle VL-4</t>
  </si>
  <si>
    <t>7,5*0,140</t>
  </si>
  <si>
    <t>20</t>
  </si>
  <si>
    <t>334323218</t>
  </si>
  <si>
    <t>Mostní křídla a závěrné zídky ze ŽB C 30/37</t>
  </si>
  <si>
    <t>1134620292</t>
  </si>
  <si>
    <t>Mostní křídla a závěrné zídky z betonu železového C 30/37</t>
  </si>
  <si>
    <t>dobetonovánka křídel</t>
  </si>
  <si>
    <t>4*0,6*0,7*1,5</t>
  </si>
  <si>
    <t>334352111</t>
  </si>
  <si>
    <t>Bednění mostních křídel a závěrných zídek ze systémového bednění s výplní z překližek - zřízení</t>
  </si>
  <si>
    <t>639177436</t>
  </si>
  <si>
    <t>Bednění mostních křídel a závěrných zídek ze systémového bednění zřízení z překližek</t>
  </si>
  <si>
    <t>4*(2*1,5*0,7+0,6*0,7)</t>
  </si>
  <si>
    <t>22</t>
  </si>
  <si>
    <t>334352211</t>
  </si>
  <si>
    <t>Bednění mostních křídel a závěrných zídek ze systémového bednění s výplní z překližek - odstranění</t>
  </si>
  <si>
    <t>18762557</t>
  </si>
  <si>
    <t>Bednění mostních křídel a závěrných zídek ze systémového bednění odstranění z překližek</t>
  </si>
  <si>
    <t>23</t>
  </si>
  <si>
    <t>334361226</t>
  </si>
  <si>
    <t>Výztuž křídel, závěrných zdí z betonářské oceli 10 505</t>
  </si>
  <si>
    <t>1461444774</t>
  </si>
  <si>
    <t>Výztuž betonářská mostních konstrukcí opěr, úložných prahů, křídel, závěrných zídek, bloků ložisek, pilířů a sloupů z oceli 10 505 (R) nebo BSt 500 křídel, závěrných zdí</t>
  </si>
  <si>
    <t>2,52*0,110</t>
  </si>
  <si>
    <t>24</t>
  </si>
  <si>
    <t>388995211</t>
  </si>
  <si>
    <t>Chránička kabelů z trub HDPE v římse DN 80</t>
  </si>
  <si>
    <t>-48205537</t>
  </si>
  <si>
    <t>Chránička kabelů v římse z trub HDPE do DN 80</t>
  </si>
  <si>
    <t>2*11,5</t>
  </si>
  <si>
    <t>Vodorovné konstrukce</t>
  </si>
  <si>
    <t>25</t>
  </si>
  <si>
    <t>421321128</t>
  </si>
  <si>
    <t>Mostní nosné konstrukce deskové ze ŽB C 30/37</t>
  </si>
  <si>
    <t>-165913826</t>
  </si>
  <si>
    <t>Mostní železobetonové nosné konstrukce deskové nebo klenbové deskové, z betonu C 30/37</t>
  </si>
  <si>
    <t>náhrada za 2ks prefa nosníků</t>
  </si>
  <si>
    <t>1*0,5*10</t>
  </si>
  <si>
    <t>26</t>
  </si>
  <si>
    <t>421321192</t>
  </si>
  <si>
    <t>Příplatek k mostní železobetonové nosné konstrukci deskové nebo klenbové za betonáž malého rozsahu do 50 m3</t>
  </si>
  <si>
    <t>-988825393</t>
  </si>
  <si>
    <t>Mostní železobetonové nosné konstrukce deskové nebo klenbové Příplatek k cenám za betonáž malého rozsahu do 50 m3</t>
  </si>
  <si>
    <t>27</t>
  </si>
  <si>
    <t>421351131</t>
  </si>
  <si>
    <t>Bednění boční stěny konstrukcí mostů výšky do 350 mm - zřízení</t>
  </si>
  <si>
    <t>-664246692</t>
  </si>
  <si>
    <t>Bednění deskových konstrukcí mostů z betonu železového nebo předpjatého zřízení boční stěny výšky do 350 mm</t>
  </si>
  <si>
    <t>bednění čel spádové desky</t>
  </si>
  <si>
    <t>2*10*0,2"čela na krajích NK</t>
  </si>
  <si>
    <t>2*9,5*0,9"koncová čela</t>
  </si>
  <si>
    <t>28</t>
  </si>
  <si>
    <t>421351231</t>
  </si>
  <si>
    <t>Bednění stěny boční konstrukcí mostů výšky do 350 mm - odstranění</t>
  </si>
  <si>
    <t>288648810</t>
  </si>
  <si>
    <t>Bednění deskových konstrukcí mostů z betonu železového nebo předpjatého odstranění boční stěny výšky do 350 mm</t>
  </si>
  <si>
    <t>29</t>
  </si>
  <si>
    <t>421361226</t>
  </si>
  <si>
    <t>Výztuž ŽB deskového mostu z betonářské oceli 10 505</t>
  </si>
  <si>
    <t>-1549156890</t>
  </si>
  <si>
    <t>Výztuž deskových konstrukcí z betonářské oceli 10 505 (R) nebo BSt 500 deskového mostu</t>
  </si>
  <si>
    <t>5*0,18</t>
  </si>
  <si>
    <t>30</t>
  </si>
  <si>
    <t>421361412</t>
  </si>
  <si>
    <t>Výztuž mostních desek ze svařovaných sítí nad 4 kg/m2</t>
  </si>
  <si>
    <t>-335267051</t>
  </si>
  <si>
    <t>Výztuž deskových konstrukcí ze svařovaných sítí přes 4 kg/m2</t>
  </si>
  <si>
    <t>výstuž spádové desky v jedné vrstvě</t>
  </si>
  <si>
    <t>KARI pr. 8mm oko 100/100mm</t>
  </si>
  <si>
    <t>1,15</t>
  </si>
  <si>
    <t>31</t>
  </si>
  <si>
    <t>421955112</t>
  </si>
  <si>
    <t>Bednění z překližek na mostní skruži - zřízení</t>
  </si>
  <si>
    <t>995584303</t>
  </si>
  <si>
    <t>Bednění na mostní skruži zřízení bednění z překližek</t>
  </si>
  <si>
    <t>1*7"podhled NK</t>
  </si>
  <si>
    <t>10*0,5"bok NK</t>
  </si>
  <si>
    <t>2*1*0,6"koncová čela NK</t>
  </si>
  <si>
    <t>32</t>
  </si>
  <si>
    <t>421955212</t>
  </si>
  <si>
    <t>Bednění z překližek na mostní skruži - odstranění</t>
  </si>
  <si>
    <t>2123367563</t>
  </si>
  <si>
    <t>Bednění na mostní skruži odstranění bednění z překližek</t>
  </si>
  <si>
    <t>33</t>
  </si>
  <si>
    <t>451477121</t>
  </si>
  <si>
    <t>Podkladní vrstva plastbetonová drenážní první vrstva tl 20 mm</t>
  </si>
  <si>
    <t>-483413175</t>
  </si>
  <si>
    <t>Podkladní vrstva plastbetonová drenážní, tloušťky do 20 mm první vrstva</t>
  </si>
  <si>
    <t>odvodňovací proužek</t>
  </si>
  <si>
    <t>0,15*10</t>
  </si>
  <si>
    <t>34</t>
  </si>
  <si>
    <t>451477122</t>
  </si>
  <si>
    <t>Podkladní vrstva plastbetonová drenážní každá další vrstva tl 20 mm</t>
  </si>
  <si>
    <t>1381841868</t>
  </si>
  <si>
    <t>Podkladní vrstva plastbetonová drenážní, tloušťky do 20 mm každá další vrstva</t>
  </si>
  <si>
    <t>35</t>
  </si>
  <si>
    <t>457311114</t>
  </si>
  <si>
    <t>Vyrovnávací nebo spádový beton C 12/15 včetně úpravy povrchu</t>
  </si>
  <si>
    <t>-542737315</t>
  </si>
  <si>
    <t>Vyrovnávací nebo spádový beton včetně úpravy povrchu C 12/15</t>
  </si>
  <si>
    <t>podkladní beton pod příčnou drenáží</t>
  </si>
  <si>
    <t>2*2</t>
  </si>
  <si>
    <t>36</t>
  </si>
  <si>
    <t>457311118</t>
  </si>
  <si>
    <t>Vyrovnávací nebo spádový beton C 30/37 včetně úpravy povrchu</t>
  </si>
  <si>
    <t>-1825485849</t>
  </si>
  <si>
    <t>Vyrovnávací nebo spádový beton včetně úpravy povrchu C 30/37</t>
  </si>
  <si>
    <t>spádový beton na NK pod izolací NK</t>
  </si>
  <si>
    <t>37</t>
  </si>
  <si>
    <t>458311131</t>
  </si>
  <si>
    <t>Filtrační vrstvy za opěrou z betonu drenážního hutněného po vrstvách</t>
  </si>
  <si>
    <t>692825312</t>
  </si>
  <si>
    <t>Výplňové klíny a filtrační vrstvy za opěrou z betonu hutněného po vrstvách filtračního drenážního</t>
  </si>
  <si>
    <t>2*10</t>
  </si>
  <si>
    <t>38</t>
  </si>
  <si>
    <t>462514161</t>
  </si>
  <si>
    <t>Zához z lomového kamene záhozového hmotnost kamenů přes 500 kg bez výplně</t>
  </si>
  <si>
    <t>2038652216</t>
  </si>
  <si>
    <t>Zához z lomového kamene neupraveného provedený ze břehu nebo z lešení, do sucha nebo do vody záhozového, hmotnost jednotlivých kamenů přes 500 kg bez výplně mezer</t>
  </si>
  <si>
    <t>zpevnění dna potoka pod mostem</t>
  </si>
  <si>
    <t>2*22,5"5m před/za mostem</t>
  </si>
  <si>
    <t>39</t>
  </si>
  <si>
    <t>462519002</t>
  </si>
  <si>
    <t>Příplatek za urovnání ploch záhozu z lomového kamene hmotnost do 200 kg</t>
  </si>
  <si>
    <t>-1326427363</t>
  </si>
  <si>
    <t>Zához z lomového kamene neupraveného záhozového Příplatek k cenám za urovnání viditelných ploch záhozu z kamene, hmotnosti jednotlivých kamenů do 200 kg</t>
  </si>
  <si>
    <t>130</t>
  </si>
  <si>
    <t>40</t>
  </si>
  <si>
    <t>465513156</t>
  </si>
  <si>
    <t>Dlažba svahu u opěr z upraveného lomového žulového kamene tl 200 mm do lože C 25/30 pl do 10 m2</t>
  </si>
  <si>
    <t>-692048459</t>
  </si>
  <si>
    <t>Dlažba svahu u mostních opěr z upraveného lomového žulového kamene s vyspárováním maltou MC 25, šíře spáry 15 mm do betonového lože C 25/30 tloušťky 200 mm, plochy do 10 m2</t>
  </si>
  <si>
    <t>kužele okolo křídel a odvodňovací skluzy</t>
  </si>
  <si>
    <t>4*15</t>
  </si>
  <si>
    <t>Komunikace pozemní</t>
  </si>
  <si>
    <t>41</t>
  </si>
  <si>
    <t>564851011</t>
  </si>
  <si>
    <t>Podklad ze štěrkodrtě ŠD plochy do 100 m2 tl 150 mm</t>
  </si>
  <si>
    <t>-1197432769</t>
  </si>
  <si>
    <t>Podklad ze štěrkodrti ŠD s rozprostřením a zhutněním plochy jednotlivě do 100 m2, po zhutnění tl. 150 mm</t>
  </si>
  <si>
    <t>2*2,5*10"podklad pod lož. vrstvu v přech. oblastech</t>
  </si>
  <si>
    <t>4*0,5*3"rozšíření krajnice za koncem říms</t>
  </si>
  <si>
    <t>42</t>
  </si>
  <si>
    <t>569951133</t>
  </si>
  <si>
    <t>Zpevnění krajnic asfaltovým recyklátem tl 150 mm</t>
  </si>
  <si>
    <t>1002385403</t>
  </si>
  <si>
    <t>Zpevnění krajnic nebo komunikací pro pěší s rozprostřením a zhutněním, po zhutnění asfaltovým recyklátem tl. 150 mm</t>
  </si>
  <si>
    <t>2*(40-15)*1"krajnice def. stav</t>
  </si>
  <si>
    <t>4*10*1"provizorní zpevnění krajnic pro přejezd vozidel v době výstavby 10m před/za mostem</t>
  </si>
  <si>
    <t>43</t>
  </si>
  <si>
    <t>573211109</t>
  </si>
  <si>
    <t>Postřik živičný spojovací z asfaltu v množství 0,50 kg/m2</t>
  </si>
  <si>
    <t>-895074118</t>
  </si>
  <si>
    <t>Postřik spojovací PS bez posypu kamenivem z asfaltu silničního, v množství 0,50 kg/m2</t>
  </si>
  <si>
    <t>192"pod ložnou vrstvu (plocha ze situace)</t>
  </si>
  <si>
    <t>300"pod obrusnou vrstvu (plocha ze situace)</t>
  </si>
  <si>
    <t>44</t>
  </si>
  <si>
    <t>577134141</t>
  </si>
  <si>
    <t>Asfaltový beton vrstva obrusná ACO 11+ tl 40 mm š přes 3 m z modifikovaného asfaltu</t>
  </si>
  <si>
    <t>1813414451</t>
  </si>
  <si>
    <t>Asfaltový beton vrstva obrusná ACO 11 z modifikovaného asfaltu s rozprostřením a se zhutněním ACO 11+ v pruhu šířky přes 3 m, po zhutnění tl. 40 mm</t>
  </si>
  <si>
    <t>300"plocha ze situace</t>
  </si>
  <si>
    <t>45</t>
  </si>
  <si>
    <t>577145162</t>
  </si>
  <si>
    <t>Asfaltový beton vrstva ložní ACL 16 + tl 50 mm š přes 3 m z modifikovaného asfaltu</t>
  </si>
  <si>
    <t>1461352567</t>
  </si>
  <si>
    <t>Asfaltový beton vrstva ložní ACL 16 z modifikovaného asfaltu s rozprostřením a zhutněním ACL 16 + v pruhu šířky přes 3 m, po zhutnění tl. 50 mm</t>
  </si>
  <si>
    <t>192"plocha ze situace</t>
  </si>
  <si>
    <t>46</t>
  </si>
  <si>
    <t>578143233</t>
  </si>
  <si>
    <t>Litý asfalt MA 11 (LAS) tl 40 mm š přes 3 m z modifikovaného asfaltu</t>
  </si>
  <si>
    <t>-415726076</t>
  </si>
  <si>
    <t>Litý asfalt MA 11 (LAS) s rozprostřením z modifikovaného asfaltu v pruhu šířky přes 3 m tl. 40 mm</t>
  </si>
  <si>
    <t>7,9*10</t>
  </si>
  <si>
    <t>47</t>
  </si>
  <si>
    <t>578901111</t>
  </si>
  <si>
    <t>Zdrsňovací posyp litého asfaltu v množství 4 kg/m2</t>
  </si>
  <si>
    <t>2010457896</t>
  </si>
  <si>
    <t>Zdrsňovací posyp litého asfaltu z kameniva drobného drceného obaleného asfaltem se zaválcováním a s odstraněním přebytečného materiálu z povrchu, v množství 4 kg/m2</t>
  </si>
  <si>
    <t>množství 2-4 kg/m2</t>
  </si>
  <si>
    <t>Úpravy povrchů, podlahy a osazování výplní</t>
  </si>
  <si>
    <t>48</t>
  </si>
  <si>
    <t>634911123</t>
  </si>
  <si>
    <t>Řezání dilatačních spár š 10 mm hl přes 20 do 50 mm v čerstvé betonové mazanině</t>
  </si>
  <si>
    <t>1345598875</t>
  </si>
  <si>
    <t>Řezání dilatačních nebo smršťovacích spár v čerstvé betonové mazanině nebo potěru šířky přes 5 do 10 mm, hloubky přes 20 do 50 mm</t>
  </si>
  <si>
    <t>smršťovací spáry říms</t>
  </si>
  <si>
    <t>2*(0,25+0,6+0,8+0,25)</t>
  </si>
  <si>
    <t>Ostatní konstrukce a práce, bourání</t>
  </si>
  <si>
    <t>911331131-R</t>
  </si>
  <si>
    <t>Svodidlo ocelové jednostranné zádržnosti H1 se zaberaněním sloupků ve vzdálenosti do 2 m</t>
  </si>
  <si>
    <t>2050748202</t>
  </si>
  <si>
    <t>Silniční svodidlo ocelové se zaberaněním sloupků jednostranné úroveň zádržnosti H1 vzdálenosti sloupků do 2 m</t>
  </si>
  <si>
    <t>bez dodání svodnice - bude požita původní NH4</t>
  </si>
  <si>
    <t>4*8"dl. výškové náběhy</t>
  </si>
  <si>
    <t>4*4"svodidlo pokračující mimo most</t>
  </si>
  <si>
    <t>911334122-R</t>
  </si>
  <si>
    <t>Svodidlo ocelové zábradelní zádržnosti H2 kotvené do římsy s výplní z tyčí</t>
  </si>
  <si>
    <t>-599285629</t>
  </si>
  <si>
    <t>Zábradelní svodidla ocelová s osazením sloupků kotvením do římsy, se svodnicí úrovně zádržnosti H2 s výplní z tyčí</t>
  </si>
  <si>
    <t>bez dodání materiálu (kromě kotevního a spoj. materiálu)</t>
  </si>
  <si>
    <t>bude použito původní zdemontované zábr. svodidlo se svislou výplní ZMS4/H2</t>
  </si>
  <si>
    <t>kotevní a spoj. mat. bude nový</t>
  </si>
  <si>
    <t>2*14</t>
  </si>
  <si>
    <t>51</t>
  </si>
  <si>
    <t>914511112</t>
  </si>
  <si>
    <t>Montáž sloupku dopravních značek délky do 3,5 m s betonovým základem a patkou D 60 mm</t>
  </si>
  <si>
    <t>-562494320</t>
  </si>
  <si>
    <t>Montáž sloupku dopravních značek délky do 3,5 m do hliníkové patky pro sloupek D 60 mm</t>
  </si>
  <si>
    <t>zpětná montáž stávajících značek</t>
  </si>
  <si>
    <t>52</t>
  </si>
  <si>
    <t>915111111</t>
  </si>
  <si>
    <t>Vodorovné dopravní značení dělící čáry souvislé š 125 mm základní bílá barva</t>
  </si>
  <si>
    <t>-372214154</t>
  </si>
  <si>
    <t>Vodorovné dopravní značení stříkané barvou dělící čára šířky 125 mm souvislá bílá základní</t>
  </si>
  <si>
    <t>vodící čára - dočasné značení</t>
  </si>
  <si>
    <t>2*42</t>
  </si>
  <si>
    <t>53</t>
  </si>
  <si>
    <t>915211111</t>
  </si>
  <si>
    <t>Vodorovné dopravní značení dělící čáry souvislé š 125 mm bílý plast</t>
  </si>
  <si>
    <t>-1180854454</t>
  </si>
  <si>
    <t>Vodorovné dopravní značení stříkaným plastem dělící čára šířky 125 mm souvislá bílá základní</t>
  </si>
  <si>
    <t>vodící čára - definitivní značení</t>
  </si>
  <si>
    <t>54</t>
  </si>
  <si>
    <t>916131213</t>
  </si>
  <si>
    <t>Osazení silničního obrubníku betonového stojatého s boční opěrou do lože z betonu prostého</t>
  </si>
  <si>
    <t>-1817114655</t>
  </si>
  <si>
    <t>Osazení silničního obrubníku betonového se zřízením lože, s vyplněním a zatřením spár cementovou maltou stojatého s boční opěrou z betonu prostého, do lože z betonu prostého</t>
  </si>
  <si>
    <t>za každým koncem římsy přechodem nášlapu z +150mm do 0</t>
  </si>
  <si>
    <t>4*1</t>
  </si>
  <si>
    <t>55</t>
  </si>
  <si>
    <t>59217031</t>
  </si>
  <si>
    <t>obrubník silniční betonový 1000x150x250mm</t>
  </si>
  <si>
    <t>-140401175</t>
  </si>
  <si>
    <t>56</t>
  </si>
  <si>
    <t>919112233</t>
  </si>
  <si>
    <t>Řezání spár pro vytvoření komůrky š 20 mm hl 40 mm pro těsnící zálivku v živičném krytu</t>
  </si>
  <si>
    <t>-1620708188</t>
  </si>
  <si>
    <t>Řezání dilatačních spár v živičném krytu vytvoření komůrky pro těsnící zálivku šířky 20 mm, hloubky 40 mm</t>
  </si>
  <si>
    <t>2*(0,6+1+11,3+1+0,6)"podél říms a obrubníků</t>
  </si>
  <si>
    <t>2*9,5"příčné spáry ve vozovce na koncích NK</t>
  </si>
  <si>
    <t>57</t>
  </si>
  <si>
    <t>919122132</t>
  </si>
  <si>
    <t>Těsnění spár zálivkou za tepla pro komůrky š 20 mm hl 40 mm s těsnicím profilem</t>
  </si>
  <si>
    <t>743172806</t>
  </si>
  <si>
    <t>Utěsnění dilatačních spár zálivkou za tepla v cementobetonovém nebo živičném krytu včetně adhezního nátěru s těsnicím profilem pod zálivkou, pro komůrky šířky 20 mm, hloubky 40 mm</t>
  </si>
  <si>
    <t>58</t>
  </si>
  <si>
    <t>919726125</t>
  </si>
  <si>
    <t>Geotextilie pro ochranu, separaci a filtraci netkaná měrná hm přes 800 do 1000 g/m2</t>
  </si>
  <si>
    <t>144539996</t>
  </si>
  <si>
    <t>Geotextilie netkaná pro ochranu, separaci nebo filtraci měrná hmotnost přes 800 do 1 000 g/m2</t>
  </si>
  <si>
    <t>2*1*10"pod příč. drenáží</t>
  </si>
  <si>
    <t>2*0,7*10"koncová čela NK</t>
  </si>
  <si>
    <t>4*1"rub křídel</t>
  </si>
  <si>
    <t>59</t>
  </si>
  <si>
    <t>919732211</t>
  </si>
  <si>
    <t>Styčná spára napojení nového živičného povrchu na stávající za tepla š 15 mm hl 25 mm s prořezáním</t>
  </si>
  <si>
    <t>361746143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</si>
  <si>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</si>
  <si>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2*7"napojení na stáv. povrch</t>
  </si>
  <si>
    <t>40"podélná spára v ose komunikace</t>
  </si>
  <si>
    <t>60</t>
  </si>
  <si>
    <t>931994141</t>
  </si>
  <si>
    <t>Těsnění pracovní spáry betonové konstrukce polyuretanovým tmelem do pl 1,5 cm2</t>
  </si>
  <si>
    <t>1216889191</t>
  </si>
  <si>
    <t>Těsnění spáry betonové konstrukce pásy, profily, tmely tmelem polyuretanovým spáry pracovní do 1,5 cm2</t>
  </si>
  <si>
    <t>61</t>
  </si>
  <si>
    <t>938909612-R</t>
  </si>
  <si>
    <t>Odstranění nánosu na krajnicích tl do 200 mm, včetně odvozu dle možností zhotovitele a případného poplatku za skládku</t>
  </si>
  <si>
    <t>-813565592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</si>
  <si>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přes 100 do 200 mm, včetně odvozu dle možností zhotovitele a případného poplatku za skládku</t>
  </si>
  <si>
    <t>krajnice v rozsahu výměny obrusu</t>
  </si>
  <si>
    <t>2*(40-11)*1</t>
  </si>
  <si>
    <t>62</t>
  </si>
  <si>
    <t>943111111</t>
  </si>
  <si>
    <t>Montáž lešení prostorového trubkového lehkého bez podlah zatížení do 200 kg/m2 v do 10 m</t>
  </si>
  <si>
    <t>114682405</t>
  </si>
  <si>
    <t>Lešení prostorové trubkové lehké pracovní bez podlah s provozním zatížením tř. 3 do 200 kg/m2 výšky do 10 m montáž</t>
  </si>
  <si>
    <t>lešení pod mostem</t>
  </si>
  <si>
    <t>6,5*12*1,5</t>
  </si>
  <si>
    <t>63</t>
  </si>
  <si>
    <t>943111211-R</t>
  </si>
  <si>
    <t>Příplatek k lešení prostorovému trubkovému lehkému bez podlah do 200 kg/m2 v do 10 m - NÁJEM</t>
  </si>
  <si>
    <t>-339200219</t>
  </si>
  <si>
    <t>Lešení prostorové trubkové lehké pracovní bez podlah s provozním zatížením tř. 3 do 200 kg/m2 výšky do 10 m příplatek k ceně - NÁJEM</t>
  </si>
  <si>
    <t>nájem po celou dobu použití lešení</t>
  </si>
  <si>
    <t>64</t>
  </si>
  <si>
    <t>943111811</t>
  </si>
  <si>
    <t>Demontáž lešení prostorového trubkového lehkého bez podlah zatížení do 200 kg/m2 v do 10 m</t>
  </si>
  <si>
    <t>-1460556352</t>
  </si>
  <si>
    <t>Lešení prostorové trubkové lehké pracovní bez podlah s provozním zatížením tř. 3 do 200 kg/m2 výšky do 10 m demontáž</t>
  </si>
  <si>
    <t>65</t>
  </si>
  <si>
    <t>948411111</t>
  </si>
  <si>
    <t>Zřízení podpěrné skruže dočasné kovové z věží výšky do 10 m</t>
  </si>
  <si>
    <t>-211566725</t>
  </si>
  <si>
    <t>Podpěrné skruže a podpěry dočasné kovové zřízení skruží z věží výšky do 10 m</t>
  </si>
  <si>
    <t>podepření bednění dobetonávky NK na návodní straně</t>
  </si>
  <si>
    <t>7*3*2</t>
  </si>
  <si>
    <t>66</t>
  </si>
  <si>
    <t>948411211</t>
  </si>
  <si>
    <t>Odstranění podpěrné skruže dočasné kovové z věží výšky do 10 m</t>
  </si>
  <si>
    <t>-81662692</t>
  </si>
  <si>
    <t>Podpěrné skruže a podpěry dočasné kovové odstranění skruží z věží výšky do 10 m</t>
  </si>
  <si>
    <t>67</t>
  </si>
  <si>
    <t>948411911</t>
  </si>
  <si>
    <t>Měsíční nájemné podpěrné skruže dočasné kovové z věží výšky do 10 m</t>
  </si>
  <si>
    <t>1204881185</t>
  </si>
  <si>
    <t>Podpěrné skruže a podpěry dočasné kovové měsíční nájemné skruží z věží výšky do 10 m</t>
  </si>
  <si>
    <t>42*1,5</t>
  </si>
  <si>
    <t>68</t>
  </si>
  <si>
    <t>949211111</t>
  </si>
  <si>
    <t>Montáž lešeňové podlahy s příčníky nebo podélníky pro trubková lešení v do 10 m</t>
  </si>
  <si>
    <t>-311679349</t>
  </si>
  <si>
    <t>Lešeňová podlaha pro trubková lešení z fošen, prken nebo dřevěných sbíjených lešeňových dílců s příčníky nebo podélníky, ve výšce do 10 m montáž</t>
  </si>
  <si>
    <t>6,5*12</t>
  </si>
  <si>
    <t>69</t>
  </si>
  <si>
    <t>949211211-R</t>
  </si>
  <si>
    <t>Příplatek k lešeňové podlaze s příčníky nebo podélníky pro trubková lešení v do 10 m - NÁJEM</t>
  </si>
  <si>
    <t>-1333355678</t>
  </si>
  <si>
    <t>Lešeňová podlaha pro trubková lešení z fošen, prken nebo dřevěných sbíjených lešeňových dílců s příčníky nebo podélníky, ve výšce do 10 m příplatek k ceně - NÁJEM</t>
  </si>
  <si>
    <t>70</t>
  </si>
  <si>
    <t>952904111-R</t>
  </si>
  <si>
    <t>Čištění mostních objektů - strojní odstranění nánosů z otvorů, včetně odvozu dle možností zhotovitele a případného poplatku za skládku</t>
  </si>
  <si>
    <t>-1807132113</t>
  </si>
  <si>
    <t>Čištění mostních objektů odstranění nánosů z otvorů strojně, včetně odvozu dle možností zhotovitele a případného poplatku za skládku</t>
  </si>
  <si>
    <t>71</t>
  </si>
  <si>
    <t>962052210-R</t>
  </si>
  <si>
    <t>Bourání zdiva nadzákladového ze ŽB do 1 m3, včetně odvozu dle možností zhotovitele a případného poplatku za skládku</t>
  </si>
  <si>
    <t>1764738637</t>
  </si>
  <si>
    <t>Bourání zdiva železobetonového nadzákladového, objemu do 1 m3, včetně odvozu dle možností zhotovitele a případného poplatku za skládku</t>
  </si>
  <si>
    <t>2*0,2*0,36*11,5"římsy</t>
  </si>
  <si>
    <t>2*0,15*0,5*9"monolit. dobet. okrajů NK</t>
  </si>
  <si>
    <t>0,8*0,5*(1,5+1+1,5+1)"křídla</t>
  </si>
  <si>
    <t>72</t>
  </si>
  <si>
    <t>963051111-R</t>
  </si>
  <si>
    <t>Bourání mostní nosné konstrukce z ŽB, včetně odvozu dle možností zhotovitele a případného poplatku za skládku</t>
  </si>
  <si>
    <t>-515524625</t>
  </si>
  <si>
    <t>Bourání mostních konstrukcí nosných konstrukcí ze železového betonu, včetně odvozu dle možností zhotovitele a případného poplatku za skládku</t>
  </si>
  <si>
    <t>2 krajní prefa nosníky na povodní straně</t>
  </si>
  <si>
    <t>73</t>
  </si>
  <si>
    <t>965022131-R</t>
  </si>
  <si>
    <t>Bourání kamenných podlah nebo dlažeb z lomového kamene nebo kostek pl přes 1 m2, včetně odvozu dle možností zhotovitele a případného poplatku za skládku</t>
  </si>
  <si>
    <t>1147960392</t>
  </si>
  <si>
    <t>Bourání podlah kamenných bez podkladního lože, s jakoukoliv výplní spár z lomového kamene nebo kostek, plochy přes 1 m2, včetně odvozu dle možností zhotovitele a případného poplatku za skládku</t>
  </si>
  <si>
    <t>stávající zpevnění kuželů</t>
  </si>
  <si>
    <t>4*6</t>
  </si>
  <si>
    <t>74</t>
  </si>
  <si>
    <t>965042141-R</t>
  </si>
  <si>
    <t>Bourání podkladů pod dlažby nebo mazanin betonových nebo z litého asfaltu tl do 100 mm pl přes 4 m2, včetně odvozu dle možností zhotovitele a případného poplatku za skládku</t>
  </si>
  <si>
    <t>1072326013</t>
  </si>
  <si>
    <t>Bourání mazanin betonových nebo z litého asfaltu tl. do 100 mm, plochy přes 4 m2, včetně odvozu dle možností zhotovitele a případného poplatku za skládku</t>
  </si>
  <si>
    <t>ochranná mazanina na izolaci</t>
  </si>
  <si>
    <t>10*9*0,05</t>
  </si>
  <si>
    <t>75</t>
  </si>
  <si>
    <t>966005311-R</t>
  </si>
  <si>
    <t>Rozebrání a odstranění silničního svodidla s jednou pásnicí</t>
  </si>
  <si>
    <t>-321429414</t>
  </si>
  <si>
    <t>Rozebrání a odstranění silničního zábradlí a ocelových svodidel s přemístěním hmot na skládku na vzdálenost do 10 m nebo s naložením na dopravní prostředek, se zásypem jam po odstraněných sloupcích a s jeho zhutněním svodidla včetně sloupků, s jednou pásnicí silničního</t>
  </si>
  <si>
    <t>šetrná demontáž stáv. sil. svodidla</t>
  </si>
  <si>
    <t>svodnice budou využity pro zpětnou montáž</t>
  </si>
  <si>
    <t>sloupky a spoj. materiál odstranit bez náhrady</t>
  </si>
  <si>
    <t>včetně odvozu na dočasnou skládku zhotovitele a dovozu zpět na stavbu</t>
  </si>
  <si>
    <t>76</t>
  </si>
  <si>
    <t>966006132</t>
  </si>
  <si>
    <t>Odstranění značek dopravních nebo orientačních se sloupky s betonovými patkami</t>
  </si>
  <si>
    <t>-1989624610</t>
  </si>
  <si>
    <t>Odstranění dopravních nebo orientačních značek se sloupkem s uložením hmot na vzdálenost do 20 m nebo s naložením na dopravní prostředek, se zásypem jam a jeho zhutněním s betonovou patkou</t>
  </si>
  <si>
    <t>demontáž pro přesun</t>
  </si>
  <si>
    <t>77</t>
  </si>
  <si>
    <t>966076141-R</t>
  </si>
  <si>
    <t>Odstranění ocelového svodidla vcelku</t>
  </si>
  <si>
    <t>1675973585</t>
  </si>
  <si>
    <t>Odstranění různých konstrukcí na mostech svodidla ocelového nebo svodidlového zábradlí nebo jejich částí na mostech betonových vcelku</t>
  </si>
  <si>
    <t>šetrná demontáž stáv. zábradelního svodidla na mostě</t>
  </si>
  <si>
    <t>kromě spoj. a kotev. mat. bude vše využito pro zpětnou montáž</t>
  </si>
  <si>
    <t>78</t>
  </si>
  <si>
    <t>967043111-R</t>
  </si>
  <si>
    <t>Odsekání vrstvy vyrovnávacího betonu na nosné konstrukci mostů tl 150 mm, včetně odvozu dle možností zhotovitele a případného poplatku za skládku</t>
  </si>
  <si>
    <t>-1178068685</t>
  </si>
  <si>
    <t>Odsekání vrstvy vyrovnávacího betonu na nosné konstrukci mostů tl. do 150 mm, včetně odvozu dle možností zhotovitele a případného poplatku za skládku</t>
  </si>
  <si>
    <t>9*10</t>
  </si>
  <si>
    <t>79</t>
  </si>
  <si>
    <t>985112112-R</t>
  </si>
  <si>
    <t>Odsekání degradovaného betonu stěn tl přes 10 do 30 mm, včetně odvozu dle možností zhotovitele a případného poplatku za skládku</t>
  </si>
  <si>
    <t>-997306195</t>
  </si>
  <si>
    <t>Odsekání degradovaného betonu stěn, tloušťky přes 10 do 30 mm, včetně odvozu dle možností zhotovitele a případného poplatku za skládku</t>
  </si>
  <si>
    <t>pohledové plochy opěr - odhad 50% z celé plochy</t>
  </si>
  <si>
    <t>0,5*(2*2,5*11)"líce opěr</t>
  </si>
  <si>
    <t>0,5*(4*4)"boky opěr</t>
  </si>
  <si>
    <t>80</t>
  </si>
  <si>
    <t>985112113-R</t>
  </si>
  <si>
    <t>Odsekání degradovaného betonu stěn tl přes 30 do 50 mm, včetně odvozu dle možností zhotovitele a případného poplatku za skládku</t>
  </si>
  <si>
    <t>990609390</t>
  </si>
  <si>
    <t>Odsekání degradovaného betonu stěn, tloušťky přes 30 do 50 mm, včetně odvozu dle možností zhotovitele a případného poplatku za skládku</t>
  </si>
  <si>
    <t>81</t>
  </si>
  <si>
    <t>985112121-R</t>
  </si>
  <si>
    <t>Odsekání degradovaného betonu líce kleneb a podhledů tl do 10 mm, včetně odvozu dle možností zhotovitele a případného poplatku za skládku</t>
  </si>
  <si>
    <t>-1344547965</t>
  </si>
  <si>
    <t>Odsekání degradovaného betonu líce kleneb a podhledů, tloušťky do 10 mm, včetně odvozu dle možností zhotovitele a případného poplatku za skládku</t>
  </si>
  <si>
    <t>NK - lokálně</t>
  </si>
  <si>
    <t>15"odhad</t>
  </si>
  <si>
    <t>82</t>
  </si>
  <si>
    <t>985121122</t>
  </si>
  <si>
    <t>Tryskání degradovaného betonu stěn a rubu kleneb vodou pod tlakem přes 300 do 1250 barů</t>
  </si>
  <si>
    <t>-1595992985</t>
  </si>
  <si>
    <t>Tryskání degradovaného betonu stěn, rubu kleneb a podlah vodou pod tlakem přes 300 do 1 250 barů</t>
  </si>
  <si>
    <t>8,2*10"rub mostovky po odbourání vyrovnávací vrstvy</t>
  </si>
  <si>
    <t>2*10*0,7"koncová čela mostovky</t>
  </si>
  <si>
    <t>10*0,5"levý bok NK</t>
  </si>
  <si>
    <t>2*2,5*11"lice opěr po odsekání vrchní vrstvy</t>
  </si>
  <si>
    <t>4*4"boky opěr po odsekání vrchní vrstvy</t>
  </si>
  <si>
    <t>83</t>
  </si>
  <si>
    <t>985311112</t>
  </si>
  <si>
    <t>Reprofilace stěn cementovou sanační maltou tl přes 10 do 20 mm</t>
  </si>
  <si>
    <t>-1615393659</t>
  </si>
  <si>
    <t>Reprofilace betonu sanačními maltami na cementové bázi ručně stěn, tloušťky přes 10 do 20 mm</t>
  </si>
  <si>
    <t>84</t>
  </si>
  <si>
    <t>985311114</t>
  </si>
  <si>
    <t>Reprofilace stěn cementovou sanační maltou tl přes 30 do 40 mm</t>
  </si>
  <si>
    <t>-1272665250</t>
  </si>
  <si>
    <t>Reprofilace betonu sanačními maltami na cementové bázi ručně stěn, tloušťky přes 30 do 40 mm</t>
  </si>
  <si>
    <t>85</t>
  </si>
  <si>
    <t>985311211</t>
  </si>
  <si>
    <t>Reprofilace líce kleneb a podhledů cementovou sanační maltou tl do 10 mm</t>
  </si>
  <si>
    <t>1407542033</t>
  </si>
  <si>
    <t>Reprofilace betonu sanačními maltami na cementové bázi ručně líce kleneb a podhledů, tloušťky do 10 mm</t>
  </si>
  <si>
    <t>sanace NK</t>
  </si>
  <si>
    <t>20"odhad množství</t>
  </si>
  <si>
    <t>86</t>
  </si>
  <si>
    <t>985312124</t>
  </si>
  <si>
    <t>Stěrka k vyrovnání betonových ploch líce kleneb a podhledů tl do 5 mm</t>
  </si>
  <si>
    <t>-1833856755</t>
  </si>
  <si>
    <t>Stěrka k vyrovnání ploch reprofilovaného betonu líce kleneb a podhledů, tloušťky do 5 mm</t>
  </si>
  <si>
    <t>87</t>
  </si>
  <si>
    <t>985321111</t>
  </si>
  <si>
    <t>Ochranný nátěr výztuže na cementové bázi stěn, líce kleneb a podhledů 1 vrstva tl 1 mm</t>
  </si>
  <si>
    <t>1617836620</t>
  </si>
  <si>
    <t>Ochranný nátěr betonářské výztuže 1 vrstva tloušťky 1 mm na cementové bázi stěn, líce kleneb a podhledů</t>
  </si>
  <si>
    <t>ošetření odhalené výstuže po odstranění rzi</t>
  </si>
  <si>
    <t>5"odhad množství</t>
  </si>
  <si>
    <t>88</t>
  </si>
  <si>
    <t>985324221</t>
  </si>
  <si>
    <t>Ochranný akrylátový nátěr betonu dvojnásobný se stěrkou S4 (OS-C)</t>
  </si>
  <si>
    <t>672615325</t>
  </si>
  <si>
    <t>Ochranný nátěr betonu akrylátový dvojnásobný se stěrkou S4 (OS-C)</t>
  </si>
  <si>
    <t>2*11,5*(0,25+0,15)"obrubníková hrana</t>
  </si>
  <si>
    <t>9,3*7+2*10*0,4"podhled a boky NK</t>
  </si>
  <si>
    <t>89</t>
  </si>
  <si>
    <t>985331214</t>
  </si>
  <si>
    <t>Dodatečné vlepování betonářské výztuže D 14 mm do chemické malty včetně vyvrtání otvoru</t>
  </si>
  <si>
    <t>-268312055</t>
  </si>
  <si>
    <t>Dodatečné vlepování betonářské výztuže včetně vyvrtání a vyčištění otvoru chemickou maltou průměr výztuže 14 mm</t>
  </si>
  <si>
    <t>spřah. výstuž</t>
  </si>
  <si>
    <t>32*10*0,15"spádová deska (hl. vrtu 150mm)</t>
  </si>
  <si>
    <t>4*18*0,4"křídla (hl. vrtu 400mm)</t>
  </si>
  <si>
    <t>998</t>
  </si>
  <si>
    <t>Přesun hmot</t>
  </si>
  <si>
    <t>90</t>
  </si>
  <si>
    <t>998212111</t>
  </si>
  <si>
    <t>Přesun hmot pro mosty zděné, monolitické betonové nebo ocelové v do 20 m</t>
  </si>
  <si>
    <t>-751334060</t>
  </si>
  <si>
    <t>Přesun hmot pro mosty zděné, betonové monolitické, spřažené ocelobetonové nebo kovové vodorovná dopravní vzdálenost do 100 m výška mostu do 20 m</t>
  </si>
  <si>
    <t>PSV</t>
  </si>
  <si>
    <t>Práce a dodávky PSV</t>
  </si>
  <si>
    <t>711</t>
  </si>
  <si>
    <t>Izolace proti vodě, vlhkosti a plynům</t>
  </si>
  <si>
    <t>91</t>
  </si>
  <si>
    <t>711141811-R</t>
  </si>
  <si>
    <t>Odstranění izolace proti vodě, vlhkosti a plynům z pásů NAIP přitavených jednovrstvých z plochy vodorovné, včetně odvozu dle možností zhotovitele a případného poplatku za skládku</t>
  </si>
  <si>
    <t>2109098750</t>
  </si>
  <si>
    <t>Odstranění izolace proti vodě, vlhkosti a plynům z přitavených pásů NAIP z plochy vodorovné V jednovrstvé, včetně odvozu dle možností zhotovitele a případného poplatku za skládku</t>
  </si>
  <si>
    <t>10*9"mostovka</t>
  </si>
  <si>
    <t>92</t>
  </si>
  <si>
    <t>711142811-R</t>
  </si>
  <si>
    <t>Odstranění izolace proti vodě, vlhkosti a plynům z pásů NAIP přitavených jednovrstvých z plochy svislé, včetně odvozu dle možností zhotovitle a případného poplatku za skládku</t>
  </si>
  <si>
    <t>1001704389</t>
  </si>
  <si>
    <t>Odstranění izolace proti vodě, vlhkosti a plynům z přitavených pásů NAIP z plochy svislé S jednovrstvé, včetně odvozu dle možností zhotovitele a případného poplatku za skládku</t>
  </si>
  <si>
    <t>2*9,5*0,8"koncová čela mostovky</t>
  </si>
  <si>
    <t>93</t>
  </si>
  <si>
    <t>711311001</t>
  </si>
  <si>
    <t>Provedení hydroizolace mostovek za studena lakem asfaltovým penetračním</t>
  </si>
  <si>
    <t>-1257214390</t>
  </si>
  <si>
    <t>Provedení izolace mostovek natěradly a tmely za studena nátěrem lakem asfaltovým penetračním</t>
  </si>
  <si>
    <t>94</t>
  </si>
  <si>
    <t>11163150</t>
  </si>
  <si>
    <t>lak penetrační asfaltový</t>
  </si>
  <si>
    <t>421601921</t>
  </si>
  <si>
    <t>38*0,00032</t>
  </si>
  <si>
    <t>95</t>
  </si>
  <si>
    <t>711341564</t>
  </si>
  <si>
    <t>Provedení hydroizolace mostovek pásy přitavením NAIP</t>
  </si>
  <si>
    <t>1143573876</t>
  </si>
  <si>
    <t>Provedení izolace mostovek pásy přitavením NAIP</t>
  </si>
  <si>
    <t>10*9,2"mostovka</t>
  </si>
  <si>
    <t>96</t>
  </si>
  <si>
    <t>62855015</t>
  </si>
  <si>
    <t>pás asfaltový natavitelný modifikovaný SBS s vložkou z polyesterové rohože a hrubozrnným břidličným posypem na horním povrchu pro dopravní stavby tl 5,0mm</t>
  </si>
  <si>
    <t>704218761</t>
  </si>
  <si>
    <t>130*1,2</t>
  </si>
  <si>
    <t>97</t>
  </si>
  <si>
    <t>-1144700242</t>
  </si>
  <si>
    <t>Ochrana izolace pod římsami</t>
  </si>
  <si>
    <t>2*10*0,7</t>
  </si>
  <si>
    <t>98</t>
  </si>
  <si>
    <t>62856011</t>
  </si>
  <si>
    <t>pás asfaltový natavitelný modifikovaný SBS s vložkou z hliníkové fólie s textilií a spalitelnou PE fólií nebo jemnozrnným minerálním posypem na horním povrchu tl 4,0mm</t>
  </si>
  <si>
    <t>1602973008</t>
  </si>
  <si>
    <t>14*1,2</t>
  </si>
  <si>
    <t>99</t>
  </si>
  <si>
    <t>711381021-R</t>
  </si>
  <si>
    <t>Provedení hydroizolace mostovek pryskyřicemi nátěrem penetračním (pečetící vrstva) - dodávka a montáž</t>
  </si>
  <si>
    <t>1432693424</t>
  </si>
  <si>
    <t>pečetící vrstva</t>
  </si>
  <si>
    <t>1. vrstva kotevní impregnační nátěr s posypem z křem. písku fr. 0,7/1,2mm</t>
  </si>
  <si>
    <t>2. vrstva uzavírací</t>
  </si>
  <si>
    <t>789</t>
  </si>
  <si>
    <t>Povrchové úpravy ocelových konstrukcí a technologických zařízení</t>
  </si>
  <si>
    <t>100</t>
  </si>
  <si>
    <t>789124153</t>
  </si>
  <si>
    <t>Čištění ručním nářadím ocelových konstrukcí třídy IV stupeň přípravy St 2 stupeň zrezivění D</t>
  </si>
  <si>
    <t>-1197940710</t>
  </si>
  <si>
    <t>Úpravy povrchů pod nátěry ocelových konstrukcí třídy IV odstranění rzi a nečistot pomocí ručního nářadí stupeň přípravy St 2, stupeň zrezivění D</t>
  </si>
  <si>
    <t>očištění odhalené výstuže od rzi</t>
  </si>
  <si>
    <t>VRN</t>
  </si>
  <si>
    <t>Vedlejší rozpočtové náklady</t>
  </si>
  <si>
    <t>VRN1</t>
  </si>
  <si>
    <t>Průzkumné, zeměměřičské a projektové práce</t>
  </si>
  <si>
    <t>101</t>
  </si>
  <si>
    <t>012124000</t>
  </si>
  <si>
    <t>Geodetické zaměření skutečného stavu území pro projekční činnost</t>
  </si>
  <si>
    <t>KPL</t>
  </si>
  <si>
    <t>1024</t>
  </si>
  <si>
    <t>-1223540017</t>
  </si>
  <si>
    <t>zaměření stávajícího stavu jako podkladu pro projektování</t>
  </si>
  <si>
    <t>102</t>
  </si>
  <si>
    <t>013002000-R</t>
  </si>
  <si>
    <t>Projektové práce</t>
  </si>
  <si>
    <t>-586925049</t>
  </si>
  <si>
    <t>vypracování PD v podrobnosti pro realizaci (výstuž říms, křídel, dobet. NK, VTD záchyt. systém apod.)</t>
  </si>
  <si>
    <t>103</t>
  </si>
  <si>
    <t>013002000</t>
  </si>
  <si>
    <t>136445127</t>
  </si>
  <si>
    <t>1"PD skutečné provedení stavby (DSPS)</t>
  </si>
  <si>
    <t>VRN3</t>
  </si>
  <si>
    <t>Zařízení staveniště</t>
  </si>
  <si>
    <t>104</t>
  </si>
  <si>
    <t>030001000</t>
  </si>
  <si>
    <t>-769197260</t>
  </si>
  <si>
    <t>VRN4</t>
  </si>
  <si>
    <t>Inženýrská činnost</t>
  </si>
  <si>
    <t>105</t>
  </si>
  <si>
    <t>043002000</t>
  </si>
  <si>
    <t>Zkoušky a ostatní měření</t>
  </si>
  <si>
    <t>689224681</t>
  </si>
  <si>
    <t>106</t>
  </si>
  <si>
    <t>049002000</t>
  </si>
  <si>
    <t>Inženýrská činnost ostatní</t>
  </si>
  <si>
    <t>188440703</t>
  </si>
  <si>
    <t>vyhotovení mostního listu</t>
  </si>
  <si>
    <t>aktualizace dat v BMS</t>
  </si>
  <si>
    <t>107</t>
  </si>
  <si>
    <t>049203000</t>
  </si>
  <si>
    <t>Náklady stanovené zvláštními předpisy</t>
  </si>
  <si>
    <t>21364880</t>
  </si>
  <si>
    <t>1.HPM</t>
  </si>
  <si>
    <t>VRN7</t>
  </si>
  <si>
    <t>Provozní vlivy</t>
  </si>
  <si>
    <t>108</t>
  </si>
  <si>
    <t>072103000</t>
  </si>
  <si>
    <t>Silniční provoz - projednání DIO a zajištění DIR</t>
  </si>
  <si>
    <t>-2076617398</t>
  </si>
  <si>
    <t>projekt DIO, včetně projednání</t>
  </si>
  <si>
    <t>109</t>
  </si>
  <si>
    <t>072203000</t>
  </si>
  <si>
    <t>Silniční provoz - zajištění DIO (dopravní značení)</t>
  </si>
  <si>
    <t>-1272099545</t>
  </si>
  <si>
    <t>montáž, demontáž, pronájem DIO po celou dobu stavby</t>
  </si>
  <si>
    <t>včetně přesunů mezi etapami (realizace po polovinách)</t>
  </si>
  <si>
    <t>včetně semaforové soupravy</t>
  </si>
  <si>
    <t>včetně bet.svodidel City Blok dl. 20m pro oddělení prac. prostoru od provozu</t>
  </si>
  <si>
    <t>110</t>
  </si>
  <si>
    <t>072303000</t>
  </si>
  <si>
    <t>Rušení stavby silničním provozem</t>
  </si>
  <si>
    <t>-992440996</t>
  </si>
  <si>
    <t>ztížené podmínky při provádění stavby - realizace za provozu po polovinách mostu</t>
  </si>
  <si>
    <t>VRN9</t>
  </si>
  <si>
    <t>Ostatní náklady</t>
  </si>
  <si>
    <t>111</t>
  </si>
  <si>
    <t>090001000</t>
  </si>
  <si>
    <t>-10156509</t>
  </si>
  <si>
    <t>Příplatek za další nájezdy mechanizace - fréza, finišer, varna s LA, apod. (realizace ve 2 etapách)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</si>
</sst>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120</xdr:row>
      <xdr:rowOff>0</xdr:rowOff>
    </xdr:from>
    <xdr:to>
      <xdr:col>9</xdr:col>
      <xdr:colOff>1215390</xdr:colOff>
      <xdr:row>124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49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mostu - ev.č. 191-015, Ostřetice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Ostřetice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22. 10. 2025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SÚSPK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Oprava mostu - ev.č....'!J30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81</v>
      </c>
      <c r="AR95" s="126"/>
      <c r="AS95" s="127">
        <v>0</v>
      </c>
      <c r="AT95" s="128">
        <f>ROUND(SUM(AV95:AW95),2)</f>
        <v>0</v>
      </c>
      <c r="AU95" s="129">
        <f>'01 - Oprava mostu - ev.č....'!P134</f>
        <v>0</v>
      </c>
      <c r="AV95" s="128">
        <f>'01 - Oprava mostu - ev.č....'!J33</f>
        <v>0</v>
      </c>
      <c r="AW95" s="128">
        <f>'01 - Oprava mostu - ev.č....'!J34</f>
        <v>0</v>
      </c>
      <c r="AX95" s="128">
        <f>'01 - Oprava mostu - ev.č....'!J35</f>
        <v>0</v>
      </c>
      <c r="AY95" s="128">
        <f>'01 - Oprava mostu - ev.č....'!J36</f>
        <v>0</v>
      </c>
      <c r="AZ95" s="128">
        <f>'01 - Oprava mostu - ev.č....'!F33</f>
        <v>0</v>
      </c>
      <c r="BA95" s="128">
        <f>'01 - Oprava mostu - ev.č....'!F34</f>
        <v>0</v>
      </c>
      <c r="BB95" s="128">
        <f>'01 - Oprava mostu - ev.č....'!F35</f>
        <v>0</v>
      </c>
      <c r="BC95" s="128">
        <f>'01 - Oprava mostu - ev.č....'!F36</f>
        <v>0</v>
      </c>
      <c r="BD95" s="130">
        <f>'01 - Oprava mostu - ev.č....'!F37</f>
        <v>0</v>
      </c>
      <c r="BE95" s="7"/>
      <c r="BT95" s="131" t="s">
        <v>82</v>
      </c>
      <c r="BV95" s="131" t="s">
        <v>77</v>
      </c>
      <c r="BW95" s="131" t="s">
        <v>83</v>
      </c>
      <c r="BX95" s="131" t="s">
        <v>5</v>
      </c>
      <c r="CL95" s="131" t="s">
        <v>1</v>
      </c>
      <c r="CM95" s="131" t="s">
        <v>84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Ixo3jK6ZLBTMbspp4SnRmGlBfTz/Psnf9TbQNcjIYGNjFUS7Xf7iOZQnWbM5I4qfkF1hIM8sMicJ71tIL/gnHg==" hashValue="IHwipPlUC/7QzOR+S+mSFaeCwNHQt0FUfz7qxUcgE/oIocKt5hG/fUv9rpVnIWdPq+hHpmyNRYSoIAaJwMOP9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Oprava mostu - ev.č.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84</v>
      </c>
    </row>
    <row r="4" s="1" customFormat="1" ht="24.96" customHeight="1">
      <c r="B4" s="20"/>
      <c r="D4" s="134" t="s">
        <v>85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Oprava mostu - ev.č. 191-015, Ostřetice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22. 10. 2025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26</v>
      </c>
      <c r="F15" s="38"/>
      <c r="G15" s="38"/>
      <c r="H15" s="38"/>
      <c r="I15" s="136" t="s">
        <v>27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28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30</v>
      </c>
      <c r="E20" s="38"/>
      <c r="F20" s="38"/>
      <c r="G20" s="38"/>
      <c r="H20" s="38"/>
      <c r="I20" s="136" t="s">
        <v>25</v>
      </c>
      <c r="J20" s="139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tr">
        <f>IF('Rekapitulace stavby'!E17="","",'Rekapitulace stavby'!E17)</f>
        <v xml:space="preserve"> </v>
      </c>
      <c r="F21" s="38"/>
      <c r="G21" s="38"/>
      <c r="H21" s="38"/>
      <c r="I21" s="136" t="s">
        <v>27</v>
      </c>
      <c r="J21" s="139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33</v>
      </c>
      <c r="E23" s="38"/>
      <c r="F23" s="38"/>
      <c r="G23" s="38"/>
      <c r="H23" s="38"/>
      <c r="I23" s="136" t="s">
        <v>25</v>
      </c>
      <c r="J23" s="139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tr">
        <f>IF('Rekapitulace stavby'!E20="","",'Rekapitulace stavby'!E20)</f>
        <v xml:space="preserve"> </v>
      </c>
      <c r="F24" s="38"/>
      <c r="G24" s="38"/>
      <c r="H24" s="38"/>
      <c r="I24" s="136" t="s">
        <v>27</v>
      </c>
      <c r="J24" s="139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35</v>
      </c>
      <c r="E30" s="38"/>
      <c r="F30" s="38"/>
      <c r="G30" s="38"/>
      <c r="H30" s="38"/>
      <c r="I30" s="38"/>
      <c r="J30" s="147">
        <f>ROUND(J134,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37</v>
      </c>
      <c r="G32" s="38"/>
      <c r="H32" s="38"/>
      <c r="I32" s="148" t="s">
        <v>36</v>
      </c>
      <c r="J32" s="148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39</v>
      </c>
      <c r="E33" s="136" t="s">
        <v>40</v>
      </c>
      <c r="F33" s="150">
        <f>ROUND((SUM(BE134:BE709)),  2)</f>
        <v>0</v>
      </c>
      <c r="G33" s="38"/>
      <c r="H33" s="38"/>
      <c r="I33" s="151">
        <v>0.20999999999999999</v>
      </c>
      <c r="J33" s="150">
        <f>ROUND(((SUM(BE134:BE709))*I33),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41</v>
      </c>
      <c r="F34" s="150">
        <f>ROUND((SUM(BF134:BF709)),  2)</f>
        <v>0</v>
      </c>
      <c r="G34" s="38"/>
      <c r="H34" s="38"/>
      <c r="I34" s="151">
        <v>0.12</v>
      </c>
      <c r="J34" s="150">
        <f>ROUND(((SUM(BF134:BF709))*I34),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42</v>
      </c>
      <c r="F35" s="150">
        <f>ROUND((SUM(BG134:BG709)),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43</v>
      </c>
      <c r="F36" s="150">
        <f>ROUND((SUM(BH134:BH709)),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44</v>
      </c>
      <c r="F37" s="150">
        <f>ROUND((SUM(BI134:BI709)),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48</v>
      </c>
      <c r="E50" s="160"/>
      <c r="F50" s="160"/>
      <c r="G50" s="159" t="s">
        <v>49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50</v>
      </c>
      <c r="E61" s="162"/>
      <c r="F61" s="163" t="s">
        <v>51</v>
      </c>
      <c r="G61" s="161" t="s">
        <v>50</v>
      </c>
      <c r="H61" s="162"/>
      <c r="I61" s="162"/>
      <c r="J61" s="164" t="s">
        <v>51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52</v>
      </c>
      <c r="E65" s="165"/>
      <c r="F65" s="165"/>
      <c r="G65" s="159" t="s">
        <v>53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50</v>
      </c>
      <c r="E76" s="162"/>
      <c r="F76" s="163" t="s">
        <v>51</v>
      </c>
      <c r="G76" s="161" t="s">
        <v>50</v>
      </c>
      <c r="H76" s="162"/>
      <c r="I76" s="162"/>
      <c r="J76" s="164" t="s">
        <v>51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Oprava mostu - ev.č. 191-015, Ostřetice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Oprava mostu - ev.č. 191-015, Ostřetice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Ostřetice</v>
      </c>
      <c r="G89" s="40"/>
      <c r="H89" s="40"/>
      <c r="I89" s="32" t="s">
        <v>22</v>
      </c>
      <c r="J89" s="79" t="str">
        <f>IF(J12="","",J12)</f>
        <v>22. 10. 2025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SÚSPK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89</v>
      </c>
      <c r="D94" s="172"/>
      <c r="E94" s="172"/>
      <c r="F94" s="172"/>
      <c r="G94" s="172"/>
      <c r="H94" s="172"/>
      <c r="I94" s="172"/>
      <c r="J94" s="173" t="s">
        <v>90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91</v>
      </c>
      <c r="D96" s="40"/>
      <c r="E96" s="40"/>
      <c r="F96" s="40"/>
      <c r="G96" s="40"/>
      <c r="H96" s="40"/>
      <c r="I96" s="40"/>
      <c r="J96" s="110">
        <f>J134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92</v>
      </c>
    </row>
    <row r="97" s="9" customFormat="1" ht="24.96" customHeight="1">
      <c r="A97" s="9"/>
      <c r="B97" s="175"/>
      <c r="C97" s="176"/>
      <c r="D97" s="177" t="s">
        <v>93</v>
      </c>
      <c r="E97" s="178"/>
      <c r="F97" s="178"/>
      <c r="G97" s="178"/>
      <c r="H97" s="178"/>
      <c r="I97" s="178"/>
      <c r="J97" s="179">
        <f>J135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94</v>
      </c>
      <c r="E98" s="184"/>
      <c r="F98" s="184"/>
      <c r="G98" s="184"/>
      <c r="H98" s="184"/>
      <c r="I98" s="184"/>
      <c r="J98" s="185">
        <f>J136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95</v>
      </c>
      <c r="E99" s="184"/>
      <c r="F99" s="184"/>
      <c r="G99" s="184"/>
      <c r="H99" s="184"/>
      <c r="I99" s="184"/>
      <c r="J99" s="185">
        <f>J186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96</v>
      </c>
      <c r="E100" s="184"/>
      <c r="F100" s="184"/>
      <c r="G100" s="184"/>
      <c r="H100" s="184"/>
      <c r="I100" s="184"/>
      <c r="J100" s="185">
        <f>J199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97</v>
      </c>
      <c r="E101" s="184"/>
      <c r="F101" s="184"/>
      <c r="G101" s="184"/>
      <c r="H101" s="184"/>
      <c r="I101" s="184"/>
      <c r="J101" s="185">
        <f>J248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98</v>
      </c>
      <c r="E102" s="184"/>
      <c r="F102" s="184"/>
      <c r="G102" s="184"/>
      <c r="H102" s="184"/>
      <c r="I102" s="184"/>
      <c r="J102" s="185">
        <f>J334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1"/>
      <c r="C103" s="182"/>
      <c r="D103" s="183" t="s">
        <v>99</v>
      </c>
      <c r="E103" s="184"/>
      <c r="F103" s="184"/>
      <c r="G103" s="184"/>
      <c r="H103" s="184"/>
      <c r="I103" s="184"/>
      <c r="J103" s="185">
        <f>J367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1"/>
      <c r="C104" s="182"/>
      <c r="D104" s="183" t="s">
        <v>100</v>
      </c>
      <c r="E104" s="184"/>
      <c r="F104" s="184"/>
      <c r="G104" s="184"/>
      <c r="H104" s="184"/>
      <c r="I104" s="184"/>
      <c r="J104" s="185">
        <f>J373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1"/>
      <c r="C105" s="182"/>
      <c r="D105" s="183" t="s">
        <v>101</v>
      </c>
      <c r="E105" s="184"/>
      <c r="F105" s="184"/>
      <c r="G105" s="184"/>
      <c r="H105" s="184"/>
      <c r="I105" s="184"/>
      <c r="J105" s="185">
        <f>J595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5"/>
      <c r="C106" s="176"/>
      <c r="D106" s="177" t="s">
        <v>102</v>
      </c>
      <c r="E106" s="178"/>
      <c r="F106" s="178"/>
      <c r="G106" s="178"/>
      <c r="H106" s="178"/>
      <c r="I106" s="178"/>
      <c r="J106" s="179">
        <f>J598</f>
        <v>0</v>
      </c>
      <c r="K106" s="176"/>
      <c r="L106" s="18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1"/>
      <c r="C107" s="182"/>
      <c r="D107" s="183" t="s">
        <v>103</v>
      </c>
      <c r="E107" s="184"/>
      <c r="F107" s="184"/>
      <c r="G107" s="184"/>
      <c r="H107" s="184"/>
      <c r="I107" s="184"/>
      <c r="J107" s="185">
        <f>J599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1"/>
      <c r="C108" s="182"/>
      <c r="D108" s="183" t="s">
        <v>104</v>
      </c>
      <c r="E108" s="184"/>
      <c r="F108" s="184"/>
      <c r="G108" s="184"/>
      <c r="H108" s="184"/>
      <c r="I108" s="184"/>
      <c r="J108" s="185">
        <f>J646</f>
        <v>0</v>
      </c>
      <c r="K108" s="182"/>
      <c r="L108" s="18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75"/>
      <c r="C109" s="176"/>
      <c r="D109" s="177" t="s">
        <v>105</v>
      </c>
      <c r="E109" s="178"/>
      <c r="F109" s="178"/>
      <c r="G109" s="178"/>
      <c r="H109" s="178"/>
      <c r="I109" s="178"/>
      <c r="J109" s="179">
        <f>J652</f>
        <v>0</v>
      </c>
      <c r="K109" s="176"/>
      <c r="L109" s="180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81"/>
      <c r="C110" s="182"/>
      <c r="D110" s="183" t="s">
        <v>106</v>
      </c>
      <c r="E110" s="184"/>
      <c r="F110" s="184"/>
      <c r="G110" s="184"/>
      <c r="H110" s="184"/>
      <c r="I110" s="184"/>
      <c r="J110" s="185">
        <f>J653</f>
        <v>0</v>
      </c>
      <c r="K110" s="182"/>
      <c r="L110" s="18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1"/>
      <c r="C111" s="182"/>
      <c r="D111" s="183" t="s">
        <v>107</v>
      </c>
      <c r="E111" s="184"/>
      <c r="F111" s="184"/>
      <c r="G111" s="184"/>
      <c r="H111" s="184"/>
      <c r="I111" s="184"/>
      <c r="J111" s="185">
        <f>J668</f>
        <v>0</v>
      </c>
      <c r="K111" s="182"/>
      <c r="L111" s="18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1"/>
      <c r="C112" s="182"/>
      <c r="D112" s="183" t="s">
        <v>108</v>
      </c>
      <c r="E112" s="184"/>
      <c r="F112" s="184"/>
      <c r="G112" s="184"/>
      <c r="H112" s="184"/>
      <c r="I112" s="184"/>
      <c r="J112" s="185">
        <f>J671</f>
        <v>0</v>
      </c>
      <c r="K112" s="182"/>
      <c r="L112" s="18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1"/>
      <c r="C113" s="182"/>
      <c r="D113" s="183" t="s">
        <v>109</v>
      </c>
      <c r="E113" s="184"/>
      <c r="F113" s="184"/>
      <c r="G113" s="184"/>
      <c r="H113" s="184"/>
      <c r="I113" s="184"/>
      <c r="J113" s="185">
        <f>J685</f>
        <v>0</v>
      </c>
      <c r="K113" s="182"/>
      <c r="L113" s="18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1"/>
      <c r="C114" s="182"/>
      <c r="D114" s="183" t="s">
        <v>110</v>
      </c>
      <c r="E114" s="184"/>
      <c r="F114" s="184"/>
      <c r="G114" s="184"/>
      <c r="H114" s="184"/>
      <c r="I114" s="184"/>
      <c r="J114" s="185">
        <f>J704</f>
        <v>0</v>
      </c>
      <c r="K114" s="182"/>
      <c r="L114" s="18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20" s="2" customFormat="1" ht="6.96" customHeight="1">
      <c r="A120" s="38"/>
      <c r="B120" s="68"/>
      <c r="C120" s="69"/>
      <c r="D120" s="69"/>
      <c r="E120" s="69"/>
      <c r="F120" s="69"/>
      <c r="G120" s="69"/>
      <c r="H120" s="69"/>
      <c r="I120" s="69"/>
      <c r="J120" s="69"/>
      <c r="K120" s="69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4.96" customHeight="1">
      <c r="A121" s="38"/>
      <c r="B121" s="39"/>
      <c r="C121" s="23" t="s">
        <v>111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16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170" t="str">
        <f>E7</f>
        <v>Oprava mostu - ev.č. 191-015, Ostřetice</v>
      </c>
      <c r="F124" s="32"/>
      <c r="G124" s="32"/>
      <c r="H124" s="32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86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5" customHeight="1">
      <c r="A126" s="38"/>
      <c r="B126" s="39"/>
      <c r="C126" s="40"/>
      <c r="D126" s="40"/>
      <c r="E126" s="76" t="str">
        <f>E9</f>
        <v>01 - Oprava mostu - ev.č. 191-015, Ostřetice</v>
      </c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20</v>
      </c>
      <c r="D128" s="40"/>
      <c r="E128" s="40"/>
      <c r="F128" s="27" t="str">
        <f>F12</f>
        <v>Ostřetice</v>
      </c>
      <c r="G128" s="40"/>
      <c r="H128" s="40"/>
      <c r="I128" s="32" t="s">
        <v>22</v>
      </c>
      <c r="J128" s="79" t="str">
        <f>IF(J12="","",J12)</f>
        <v>22. 10. 2025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24</v>
      </c>
      <c r="D130" s="40"/>
      <c r="E130" s="40"/>
      <c r="F130" s="27" t="str">
        <f>E15</f>
        <v>SÚSPK</v>
      </c>
      <c r="G130" s="40"/>
      <c r="H130" s="40"/>
      <c r="I130" s="32" t="s">
        <v>30</v>
      </c>
      <c r="J130" s="36" t="str">
        <f>E21</f>
        <v xml:space="preserve"> 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28</v>
      </c>
      <c r="D131" s="40"/>
      <c r="E131" s="40"/>
      <c r="F131" s="27" t="str">
        <f>IF(E18="","",E18)</f>
        <v>Vyplň údaj</v>
      </c>
      <c r="G131" s="40"/>
      <c r="H131" s="40"/>
      <c r="I131" s="32" t="s">
        <v>33</v>
      </c>
      <c r="J131" s="36" t="str">
        <f>E24</f>
        <v xml:space="preserve"> 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0.32" customHeight="1">
      <c r="A132" s="38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11" customFormat="1" ht="29.28" customHeight="1">
      <c r="A133" s="187"/>
      <c r="B133" s="188"/>
      <c r="C133" s="189" t="s">
        <v>112</v>
      </c>
      <c r="D133" s="190" t="s">
        <v>60</v>
      </c>
      <c r="E133" s="190" t="s">
        <v>56</v>
      </c>
      <c r="F133" s="190" t="s">
        <v>57</v>
      </c>
      <c r="G133" s="190" t="s">
        <v>113</v>
      </c>
      <c r="H133" s="190" t="s">
        <v>114</v>
      </c>
      <c r="I133" s="190" t="s">
        <v>115</v>
      </c>
      <c r="J133" s="191" t="s">
        <v>90</v>
      </c>
      <c r="K133" s="192" t="s">
        <v>116</v>
      </c>
      <c r="L133" s="193"/>
      <c r="M133" s="100" t="s">
        <v>1</v>
      </c>
      <c r="N133" s="101" t="s">
        <v>39</v>
      </c>
      <c r="O133" s="101" t="s">
        <v>117</v>
      </c>
      <c r="P133" s="101" t="s">
        <v>118</v>
      </c>
      <c r="Q133" s="101" t="s">
        <v>119</v>
      </c>
      <c r="R133" s="101" t="s">
        <v>120</v>
      </c>
      <c r="S133" s="101" t="s">
        <v>121</v>
      </c>
      <c r="T133" s="102" t="s">
        <v>122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</row>
    <row r="134" s="2" customFormat="1" ht="22.8" customHeight="1">
      <c r="A134" s="38"/>
      <c r="B134" s="39"/>
      <c r="C134" s="107" t="s">
        <v>123</v>
      </c>
      <c r="D134" s="40"/>
      <c r="E134" s="40"/>
      <c r="F134" s="40"/>
      <c r="G134" s="40"/>
      <c r="H134" s="40"/>
      <c r="I134" s="40"/>
      <c r="J134" s="194">
        <f>BK134</f>
        <v>0</v>
      </c>
      <c r="K134" s="40"/>
      <c r="L134" s="44"/>
      <c r="M134" s="103"/>
      <c r="N134" s="195"/>
      <c r="O134" s="104"/>
      <c r="P134" s="196">
        <f>P135+P598+P652</f>
        <v>0</v>
      </c>
      <c r="Q134" s="104"/>
      <c r="R134" s="196">
        <f>R135+R598+R652</f>
        <v>206.31326620999997</v>
      </c>
      <c r="S134" s="104"/>
      <c r="T134" s="197">
        <f>T135+T598+T652</f>
        <v>186.36880000000002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74</v>
      </c>
      <c r="AU134" s="17" t="s">
        <v>92</v>
      </c>
      <c r="BK134" s="198">
        <f>BK135+BK598+BK652</f>
        <v>0</v>
      </c>
    </row>
    <row r="135" s="12" customFormat="1" ht="25.92" customHeight="1">
      <c r="A135" s="12"/>
      <c r="B135" s="199"/>
      <c r="C135" s="200"/>
      <c r="D135" s="201" t="s">
        <v>74</v>
      </c>
      <c r="E135" s="202" t="s">
        <v>124</v>
      </c>
      <c r="F135" s="202" t="s">
        <v>125</v>
      </c>
      <c r="G135" s="200"/>
      <c r="H135" s="200"/>
      <c r="I135" s="203"/>
      <c r="J135" s="204">
        <f>BK135</f>
        <v>0</v>
      </c>
      <c r="K135" s="200"/>
      <c r="L135" s="205"/>
      <c r="M135" s="206"/>
      <c r="N135" s="207"/>
      <c r="O135" s="207"/>
      <c r="P135" s="208">
        <f>P136+P186+P199+P248+P334+P367+P373+P595</f>
        <v>0</v>
      </c>
      <c r="Q135" s="207"/>
      <c r="R135" s="208">
        <f>R136+R186+R199+R248+R334+R367+R373+R595</f>
        <v>205.14438620999997</v>
      </c>
      <c r="S135" s="207"/>
      <c r="T135" s="209">
        <f>T136+T186+T199+T248+T334+T367+T373+T595</f>
        <v>185.79020000000003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0" t="s">
        <v>82</v>
      </c>
      <c r="AT135" s="211" t="s">
        <v>74</v>
      </c>
      <c r="AU135" s="211" t="s">
        <v>75</v>
      </c>
      <c r="AY135" s="210" t="s">
        <v>126</v>
      </c>
      <c r="BK135" s="212">
        <f>BK136+BK186+BK199+BK248+BK334+BK367+BK373+BK595</f>
        <v>0</v>
      </c>
    </row>
    <row r="136" s="12" customFormat="1" ht="22.8" customHeight="1">
      <c r="A136" s="12"/>
      <c r="B136" s="199"/>
      <c r="C136" s="200"/>
      <c r="D136" s="201" t="s">
        <v>74</v>
      </c>
      <c r="E136" s="213" t="s">
        <v>82</v>
      </c>
      <c r="F136" s="213" t="s">
        <v>127</v>
      </c>
      <c r="G136" s="200"/>
      <c r="H136" s="200"/>
      <c r="I136" s="203"/>
      <c r="J136" s="214">
        <f>BK136</f>
        <v>0</v>
      </c>
      <c r="K136" s="200"/>
      <c r="L136" s="205"/>
      <c r="M136" s="206"/>
      <c r="N136" s="207"/>
      <c r="O136" s="207"/>
      <c r="P136" s="208">
        <f>SUM(P137:P185)</f>
        <v>0</v>
      </c>
      <c r="Q136" s="207"/>
      <c r="R136" s="208">
        <f>SUM(R137:R185)</f>
        <v>1.36355</v>
      </c>
      <c r="S136" s="207"/>
      <c r="T136" s="209">
        <f>SUM(T137:T185)</f>
        <v>80.694999999999993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0" t="s">
        <v>82</v>
      </c>
      <c r="AT136" s="211" t="s">
        <v>74</v>
      </c>
      <c r="AU136" s="211" t="s">
        <v>82</v>
      </c>
      <c r="AY136" s="210" t="s">
        <v>126</v>
      </c>
      <c r="BK136" s="212">
        <f>SUM(BK137:BK185)</f>
        <v>0</v>
      </c>
    </row>
    <row r="137" s="2" customFormat="1" ht="37.8" customHeight="1">
      <c r="A137" s="38"/>
      <c r="B137" s="39"/>
      <c r="C137" s="215" t="s">
        <v>82</v>
      </c>
      <c r="D137" s="215" t="s">
        <v>128</v>
      </c>
      <c r="E137" s="216" t="s">
        <v>129</v>
      </c>
      <c r="F137" s="217" t="s">
        <v>130</v>
      </c>
      <c r="G137" s="218" t="s">
        <v>131</v>
      </c>
      <c r="H137" s="219">
        <v>90</v>
      </c>
      <c r="I137" s="220"/>
      <c r="J137" s="221">
        <f>ROUND(I137*H137,2)</f>
        <v>0</v>
      </c>
      <c r="K137" s="222"/>
      <c r="L137" s="44"/>
      <c r="M137" s="223" t="s">
        <v>1</v>
      </c>
      <c r="N137" s="224" t="s">
        <v>40</v>
      </c>
      <c r="O137" s="91"/>
      <c r="P137" s="225">
        <f>O137*H137</f>
        <v>0</v>
      </c>
      <c r="Q137" s="225">
        <v>0</v>
      </c>
      <c r="R137" s="225">
        <f>Q137*H137</f>
        <v>0</v>
      </c>
      <c r="S137" s="225">
        <v>0.22</v>
      </c>
      <c r="T137" s="226">
        <f>S137*H137</f>
        <v>19.800000000000001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7" t="s">
        <v>132</v>
      </c>
      <c r="AT137" s="227" t="s">
        <v>128</v>
      </c>
      <c r="AU137" s="227" t="s">
        <v>84</v>
      </c>
      <c r="AY137" s="17" t="s">
        <v>126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7" t="s">
        <v>82</v>
      </c>
      <c r="BK137" s="228">
        <f>ROUND(I137*H137,2)</f>
        <v>0</v>
      </c>
      <c r="BL137" s="17" t="s">
        <v>132</v>
      </c>
      <c r="BM137" s="227" t="s">
        <v>133</v>
      </c>
    </row>
    <row r="138" s="2" customFormat="1">
      <c r="A138" s="38"/>
      <c r="B138" s="39"/>
      <c r="C138" s="40"/>
      <c r="D138" s="229" t="s">
        <v>134</v>
      </c>
      <c r="E138" s="40"/>
      <c r="F138" s="230" t="s">
        <v>135</v>
      </c>
      <c r="G138" s="40"/>
      <c r="H138" s="40"/>
      <c r="I138" s="231"/>
      <c r="J138" s="40"/>
      <c r="K138" s="40"/>
      <c r="L138" s="44"/>
      <c r="M138" s="232"/>
      <c r="N138" s="233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134</v>
      </c>
      <c r="AU138" s="17" t="s">
        <v>84</v>
      </c>
    </row>
    <row r="139" s="13" customFormat="1">
      <c r="A139" s="13"/>
      <c r="B139" s="234"/>
      <c r="C139" s="235"/>
      <c r="D139" s="229" t="s">
        <v>136</v>
      </c>
      <c r="E139" s="236" t="s">
        <v>1</v>
      </c>
      <c r="F139" s="237" t="s">
        <v>137</v>
      </c>
      <c r="G139" s="235"/>
      <c r="H139" s="236" t="s">
        <v>1</v>
      </c>
      <c r="I139" s="238"/>
      <c r="J139" s="235"/>
      <c r="K139" s="235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136</v>
      </c>
      <c r="AU139" s="243" t="s">
        <v>84</v>
      </c>
      <c r="AV139" s="13" t="s">
        <v>82</v>
      </c>
      <c r="AW139" s="13" t="s">
        <v>32</v>
      </c>
      <c r="AX139" s="13" t="s">
        <v>75</v>
      </c>
      <c r="AY139" s="243" t="s">
        <v>126</v>
      </c>
    </row>
    <row r="140" s="14" customFormat="1">
      <c r="A140" s="14"/>
      <c r="B140" s="244"/>
      <c r="C140" s="245"/>
      <c r="D140" s="229" t="s">
        <v>136</v>
      </c>
      <c r="E140" s="246" t="s">
        <v>1</v>
      </c>
      <c r="F140" s="247" t="s">
        <v>138</v>
      </c>
      <c r="G140" s="245"/>
      <c r="H140" s="248">
        <v>90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136</v>
      </c>
      <c r="AU140" s="254" t="s">
        <v>84</v>
      </c>
      <c r="AV140" s="14" t="s">
        <v>84</v>
      </c>
      <c r="AW140" s="14" t="s">
        <v>32</v>
      </c>
      <c r="AX140" s="14" t="s">
        <v>75</v>
      </c>
      <c r="AY140" s="254" t="s">
        <v>126</v>
      </c>
    </row>
    <row r="141" s="15" customFormat="1">
      <c r="A141" s="15"/>
      <c r="B141" s="255"/>
      <c r="C141" s="256"/>
      <c r="D141" s="229" t="s">
        <v>136</v>
      </c>
      <c r="E141" s="257" t="s">
        <v>1</v>
      </c>
      <c r="F141" s="258" t="s">
        <v>139</v>
      </c>
      <c r="G141" s="256"/>
      <c r="H141" s="259">
        <v>90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5" t="s">
        <v>136</v>
      </c>
      <c r="AU141" s="265" t="s">
        <v>84</v>
      </c>
      <c r="AV141" s="15" t="s">
        <v>132</v>
      </c>
      <c r="AW141" s="15" t="s">
        <v>32</v>
      </c>
      <c r="AX141" s="15" t="s">
        <v>82</v>
      </c>
      <c r="AY141" s="265" t="s">
        <v>126</v>
      </c>
    </row>
    <row r="142" s="2" customFormat="1" ht="44.25" customHeight="1">
      <c r="A142" s="38"/>
      <c r="B142" s="39"/>
      <c r="C142" s="215" t="s">
        <v>84</v>
      </c>
      <c r="D142" s="215" t="s">
        <v>128</v>
      </c>
      <c r="E142" s="216" t="s">
        <v>140</v>
      </c>
      <c r="F142" s="217" t="s">
        <v>141</v>
      </c>
      <c r="G142" s="218" t="s">
        <v>131</v>
      </c>
      <c r="H142" s="219">
        <v>47.5</v>
      </c>
      <c r="I142" s="220"/>
      <c r="J142" s="221">
        <f>ROUND(I142*H142,2)</f>
        <v>0</v>
      </c>
      <c r="K142" s="222"/>
      <c r="L142" s="44"/>
      <c r="M142" s="223" t="s">
        <v>1</v>
      </c>
      <c r="N142" s="224" t="s">
        <v>40</v>
      </c>
      <c r="O142" s="91"/>
      <c r="P142" s="225">
        <f>O142*H142</f>
        <v>0</v>
      </c>
      <c r="Q142" s="225">
        <v>0</v>
      </c>
      <c r="R142" s="225">
        <f>Q142*H142</f>
        <v>0</v>
      </c>
      <c r="S142" s="225">
        <v>0.316</v>
      </c>
      <c r="T142" s="226">
        <f>S142*H142</f>
        <v>15.01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7" t="s">
        <v>132</v>
      </c>
      <c r="AT142" s="227" t="s">
        <v>128</v>
      </c>
      <c r="AU142" s="227" t="s">
        <v>84</v>
      </c>
      <c r="AY142" s="17" t="s">
        <v>126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17" t="s">
        <v>82</v>
      </c>
      <c r="BK142" s="228">
        <f>ROUND(I142*H142,2)</f>
        <v>0</v>
      </c>
      <c r="BL142" s="17" t="s">
        <v>132</v>
      </c>
      <c r="BM142" s="227" t="s">
        <v>142</v>
      </c>
    </row>
    <row r="143" s="2" customFormat="1">
      <c r="A143" s="38"/>
      <c r="B143" s="39"/>
      <c r="C143" s="40"/>
      <c r="D143" s="229" t="s">
        <v>134</v>
      </c>
      <c r="E143" s="40"/>
      <c r="F143" s="230" t="s">
        <v>143</v>
      </c>
      <c r="G143" s="40"/>
      <c r="H143" s="40"/>
      <c r="I143" s="231"/>
      <c r="J143" s="40"/>
      <c r="K143" s="40"/>
      <c r="L143" s="44"/>
      <c r="M143" s="232"/>
      <c r="N143" s="233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134</v>
      </c>
      <c r="AU143" s="17" t="s">
        <v>84</v>
      </c>
    </row>
    <row r="144" s="13" customFormat="1">
      <c r="A144" s="13"/>
      <c r="B144" s="234"/>
      <c r="C144" s="235"/>
      <c r="D144" s="229" t="s">
        <v>136</v>
      </c>
      <c r="E144" s="236" t="s">
        <v>1</v>
      </c>
      <c r="F144" s="237" t="s">
        <v>144</v>
      </c>
      <c r="G144" s="235"/>
      <c r="H144" s="236" t="s">
        <v>1</v>
      </c>
      <c r="I144" s="238"/>
      <c r="J144" s="235"/>
      <c r="K144" s="235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136</v>
      </c>
      <c r="AU144" s="243" t="s">
        <v>84</v>
      </c>
      <c r="AV144" s="13" t="s">
        <v>82</v>
      </c>
      <c r="AW144" s="13" t="s">
        <v>32</v>
      </c>
      <c r="AX144" s="13" t="s">
        <v>75</v>
      </c>
      <c r="AY144" s="243" t="s">
        <v>126</v>
      </c>
    </row>
    <row r="145" s="14" customFormat="1">
      <c r="A145" s="14"/>
      <c r="B145" s="244"/>
      <c r="C145" s="245"/>
      <c r="D145" s="229" t="s">
        <v>136</v>
      </c>
      <c r="E145" s="246" t="s">
        <v>1</v>
      </c>
      <c r="F145" s="247" t="s">
        <v>145</v>
      </c>
      <c r="G145" s="245"/>
      <c r="H145" s="248">
        <v>47.5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136</v>
      </c>
      <c r="AU145" s="254" t="s">
        <v>84</v>
      </c>
      <c r="AV145" s="14" t="s">
        <v>84</v>
      </c>
      <c r="AW145" s="14" t="s">
        <v>32</v>
      </c>
      <c r="AX145" s="14" t="s">
        <v>75</v>
      </c>
      <c r="AY145" s="254" t="s">
        <v>126</v>
      </c>
    </row>
    <row r="146" s="15" customFormat="1">
      <c r="A146" s="15"/>
      <c r="B146" s="255"/>
      <c r="C146" s="256"/>
      <c r="D146" s="229" t="s">
        <v>136</v>
      </c>
      <c r="E146" s="257" t="s">
        <v>1</v>
      </c>
      <c r="F146" s="258" t="s">
        <v>139</v>
      </c>
      <c r="G146" s="256"/>
      <c r="H146" s="259">
        <v>47.5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5" t="s">
        <v>136</v>
      </c>
      <c r="AU146" s="265" t="s">
        <v>84</v>
      </c>
      <c r="AV146" s="15" t="s">
        <v>132</v>
      </c>
      <c r="AW146" s="15" t="s">
        <v>32</v>
      </c>
      <c r="AX146" s="15" t="s">
        <v>82</v>
      </c>
      <c r="AY146" s="265" t="s">
        <v>126</v>
      </c>
    </row>
    <row r="147" s="2" customFormat="1" ht="44.25" customHeight="1">
      <c r="A147" s="38"/>
      <c r="B147" s="39"/>
      <c r="C147" s="215" t="s">
        <v>146</v>
      </c>
      <c r="D147" s="215" t="s">
        <v>128</v>
      </c>
      <c r="E147" s="216" t="s">
        <v>147</v>
      </c>
      <c r="F147" s="217" t="s">
        <v>148</v>
      </c>
      <c r="G147" s="218" t="s">
        <v>131</v>
      </c>
      <c r="H147" s="219">
        <v>280</v>
      </c>
      <c r="I147" s="220"/>
      <c r="J147" s="221">
        <f>ROUND(I147*H147,2)</f>
        <v>0</v>
      </c>
      <c r="K147" s="222"/>
      <c r="L147" s="44"/>
      <c r="M147" s="223" t="s">
        <v>1</v>
      </c>
      <c r="N147" s="224" t="s">
        <v>40</v>
      </c>
      <c r="O147" s="91"/>
      <c r="P147" s="225">
        <f>O147*H147</f>
        <v>0</v>
      </c>
      <c r="Q147" s="225">
        <v>1.0000000000000001E-05</v>
      </c>
      <c r="R147" s="225">
        <f>Q147*H147</f>
        <v>0.0028000000000000004</v>
      </c>
      <c r="S147" s="225">
        <v>0.091999999999999998</v>
      </c>
      <c r="T147" s="226">
        <f>S147*H147</f>
        <v>25.759999999999998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7" t="s">
        <v>132</v>
      </c>
      <c r="AT147" s="227" t="s">
        <v>128</v>
      </c>
      <c r="AU147" s="227" t="s">
        <v>84</v>
      </c>
      <c r="AY147" s="17" t="s">
        <v>126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7" t="s">
        <v>82</v>
      </c>
      <c r="BK147" s="228">
        <f>ROUND(I147*H147,2)</f>
        <v>0</v>
      </c>
      <c r="BL147" s="17" t="s">
        <v>132</v>
      </c>
      <c r="BM147" s="227" t="s">
        <v>149</v>
      </c>
    </row>
    <row r="148" s="2" customFormat="1">
      <c r="A148" s="38"/>
      <c r="B148" s="39"/>
      <c r="C148" s="40"/>
      <c r="D148" s="229" t="s">
        <v>134</v>
      </c>
      <c r="E148" s="40"/>
      <c r="F148" s="230" t="s">
        <v>150</v>
      </c>
      <c r="G148" s="40"/>
      <c r="H148" s="40"/>
      <c r="I148" s="231"/>
      <c r="J148" s="40"/>
      <c r="K148" s="40"/>
      <c r="L148" s="44"/>
      <c r="M148" s="232"/>
      <c r="N148" s="233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134</v>
      </c>
      <c r="AU148" s="17" t="s">
        <v>84</v>
      </c>
    </row>
    <row r="149" s="13" customFormat="1">
      <c r="A149" s="13"/>
      <c r="B149" s="234"/>
      <c r="C149" s="235"/>
      <c r="D149" s="229" t="s">
        <v>136</v>
      </c>
      <c r="E149" s="236" t="s">
        <v>1</v>
      </c>
      <c r="F149" s="237" t="s">
        <v>151</v>
      </c>
      <c r="G149" s="235"/>
      <c r="H149" s="236" t="s">
        <v>1</v>
      </c>
      <c r="I149" s="238"/>
      <c r="J149" s="235"/>
      <c r="K149" s="235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136</v>
      </c>
      <c r="AU149" s="243" t="s">
        <v>84</v>
      </c>
      <c r="AV149" s="13" t="s">
        <v>82</v>
      </c>
      <c r="AW149" s="13" t="s">
        <v>32</v>
      </c>
      <c r="AX149" s="13" t="s">
        <v>75</v>
      </c>
      <c r="AY149" s="243" t="s">
        <v>126</v>
      </c>
    </row>
    <row r="150" s="14" customFormat="1">
      <c r="A150" s="14"/>
      <c r="B150" s="244"/>
      <c r="C150" s="245"/>
      <c r="D150" s="229" t="s">
        <v>136</v>
      </c>
      <c r="E150" s="246" t="s">
        <v>1</v>
      </c>
      <c r="F150" s="247" t="s">
        <v>152</v>
      </c>
      <c r="G150" s="245"/>
      <c r="H150" s="248">
        <v>280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136</v>
      </c>
      <c r="AU150" s="254" t="s">
        <v>84</v>
      </c>
      <c r="AV150" s="14" t="s">
        <v>84</v>
      </c>
      <c r="AW150" s="14" t="s">
        <v>32</v>
      </c>
      <c r="AX150" s="14" t="s">
        <v>75</v>
      </c>
      <c r="AY150" s="254" t="s">
        <v>126</v>
      </c>
    </row>
    <row r="151" s="15" customFormat="1">
      <c r="A151" s="15"/>
      <c r="B151" s="255"/>
      <c r="C151" s="256"/>
      <c r="D151" s="229" t="s">
        <v>136</v>
      </c>
      <c r="E151" s="257" t="s">
        <v>1</v>
      </c>
      <c r="F151" s="258" t="s">
        <v>139</v>
      </c>
      <c r="G151" s="256"/>
      <c r="H151" s="259">
        <v>280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5" t="s">
        <v>136</v>
      </c>
      <c r="AU151" s="265" t="s">
        <v>84</v>
      </c>
      <c r="AV151" s="15" t="s">
        <v>132</v>
      </c>
      <c r="AW151" s="15" t="s">
        <v>32</v>
      </c>
      <c r="AX151" s="15" t="s">
        <v>82</v>
      </c>
      <c r="AY151" s="265" t="s">
        <v>126</v>
      </c>
    </row>
    <row r="152" s="2" customFormat="1" ht="44.25" customHeight="1">
      <c r="A152" s="38"/>
      <c r="B152" s="39"/>
      <c r="C152" s="215" t="s">
        <v>132</v>
      </c>
      <c r="D152" s="215" t="s">
        <v>128</v>
      </c>
      <c r="E152" s="216" t="s">
        <v>153</v>
      </c>
      <c r="F152" s="217" t="s">
        <v>154</v>
      </c>
      <c r="G152" s="218" t="s">
        <v>131</v>
      </c>
      <c r="H152" s="219">
        <v>175</v>
      </c>
      <c r="I152" s="220"/>
      <c r="J152" s="221">
        <f>ROUND(I152*H152,2)</f>
        <v>0</v>
      </c>
      <c r="K152" s="222"/>
      <c r="L152" s="44"/>
      <c r="M152" s="223" t="s">
        <v>1</v>
      </c>
      <c r="N152" s="224" t="s">
        <v>40</v>
      </c>
      <c r="O152" s="91"/>
      <c r="P152" s="225">
        <f>O152*H152</f>
        <v>0</v>
      </c>
      <c r="Q152" s="225">
        <v>1.0000000000000001E-05</v>
      </c>
      <c r="R152" s="225">
        <f>Q152*H152</f>
        <v>0.00175</v>
      </c>
      <c r="S152" s="225">
        <v>0.11500000000000001</v>
      </c>
      <c r="T152" s="226">
        <f>S152*H152</f>
        <v>20.125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7" t="s">
        <v>132</v>
      </c>
      <c r="AT152" s="227" t="s">
        <v>128</v>
      </c>
      <c r="AU152" s="227" t="s">
        <v>84</v>
      </c>
      <c r="AY152" s="17" t="s">
        <v>126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17" t="s">
        <v>82</v>
      </c>
      <c r="BK152" s="228">
        <f>ROUND(I152*H152,2)</f>
        <v>0</v>
      </c>
      <c r="BL152" s="17" t="s">
        <v>132</v>
      </c>
      <c r="BM152" s="227" t="s">
        <v>155</v>
      </c>
    </row>
    <row r="153" s="2" customFormat="1">
      <c r="A153" s="38"/>
      <c r="B153" s="39"/>
      <c r="C153" s="40"/>
      <c r="D153" s="229" t="s">
        <v>134</v>
      </c>
      <c r="E153" s="40"/>
      <c r="F153" s="230" t="s">
        <v>156</v>
      </c>
      <c r="G153" s="40"/>
      <c r="H153" s="40"/>
      <c r="I153" s="231"/>
      <c r="J153" s="40"/>
      <c r="K153" s="40"/>
      <c r="L153" s="44"/>
      <c r="M153" s="232"/>
      <c r="N153" s="233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134</v>
      </c>
      <c r="AU153" s="17" t="s">
        <v>84</v>
      </c>
    </row>
    <row r="154" s="13" customFormat="1">
      <c r="A154" s="13"/>
      <c r="B154" s="234"/>
      <c r="C154" s="235"/>
      <c r="D154" s="229" t="s">
        <v>136</v>
      </c>
      <c r="E154" s="236" t="s">
        <v>1</v>
      </c>
      <c r="F154" s="237" t="s">
        <v>157</v>
      </c>
      <c r="G154" s="235"/>
      <c r="H154" s="236" t="s">
        <v>1</v>
      </c>
      <c r="I154" s="238"/>
      <c r="J154" s="235"/>
      <c r="K154" s="235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136</v>
      </c>
      <c r="AU154" s="243" t="s">
        <v>84</v>
      </c>
      <c r="AV154" s="13" t="s">
        <v>82</v>
      </c>
      <c r="AW154" s="13" t="s">
        <v>32</v>
      </c>
      <c r="AX154" s="13" t="s">
        <v>75</v>
      </c>
      <c r="AY154" s="243" t="s">
        <v>126</v>
      </c>
    </row>
    <row r="155" s="14" customFormat="1">
      <c r="A155" s="14"/>
      <c r="B155" s="244"/>
      <c r="C155" s="245"/>
      <c r="D155" s="229" t="s">
        <v>136</v>
      </c>
      <c r="E155" s="246" t="s">
        <v>1</v>
      </c>
      <c r="F155" s="247" t="s">
        <v>158</v>
      </c>
      <c r="G155" s="245"/>
      <c r="H155" s="248">
        <v>175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136</v>
      </c>
      <c r="AU155" s="254" t="s">
        <v>84</v>
      </c>
      <c r="AV155" s="14" t="s">
        <v>84</v>
      </c>
      <c r="AW155" s="14" t="s">
        <v>32</v>
      </c>
      <c r="AX155" s="14" t="s">
        <v>75</v>
      </c>
      <c r="AY155" s="254" t="s">
        <v>126</v>
      </c>
    </row>
    <row r="156" s="15" customFormat="1">
      <c r="A156" s="15"/>
      <c r="B156" s="255"/>
      <c r="C156" s="256"/>
      <c r="D156" s="229" t="s">
        <v>136</v>
      </c>
      <c r="E156" s="257" t="s">
        <v>1</v>
      </c>
      <c r="F156" s="258" t="s">
        <v>139</v>
      </c>
      <c r="G156" s="256"/>
      <c r="H156" s="259">
        <v>175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5" t="s">
        <v>136</v>
      </c>
      <c r="AU156" s="265" t="s">
        <v>84</v>
      </c>
      <c r="AV156" s="15" t="s">
        <v>132</v>
      </c>
      <c r="AW156" s="15" t="s">
        <v>32</v>
      </c>
      <c r="AX156" s="15" t="s">
        <v>82</v>
      </c>
      <c r="AY156" s="265" t="s">
        <v>126</v>
      </c>
    </row>
    <row r="157" s="2" customFormat="1" ht="16.5" customHeight="1">
      <c r="A157" s="38"/>
      <c r="B157" s="39"/>
      <c r="C157" s="215" t="s">
        <v>159</v>
      </c>
      <c r="D157" s="215" t="s">
        <v>128</v>
      </c>
      <c r="E157" s="216" t="s">
        <v>160</v>
      </c>
      <c r="F157" s="217" t="s">
        <v>161</v>
      </c>
      <c r="G157" s="218" t="s">
        <v>162</v>
      </c>
      <c r="H157" s="219">
        <v>50</v>
      </c>
      <c r="I157" s="220"/>
      <c r="J157" s="221">
        <f>ROUND(I157*H157,2)</f>
        <v>0</v>
      </c>
      <c r="K157" s="222"/>
      <c r="L157" s="44"/>
      <c r="M157" s="223" t="s">
        <v>1</v>
      </c>
      <c r="N157" s="224" t="s">
        <v>40</v>
      </c>
      <c r="O157" s="91"/>
      <c r="P157" s="225">
        <f>O157*H157</f>
        <v>0</v>
      </c>
      <c r="Q157" s="225">
        <v>0.026980000000000001</v>
      </c>
      <c r="R157" s="225">
        <f>Q157*H157</f>
        <v>1.349</v>
      </c>
      <c r="S157" s="225">
        <v>0</v>
      </c>
      <c r="T157" s="22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7" t="s">
        <v>132</v>
      </c>
      <c r="AT157" s="227" t="s">
        <v>128</v>
      </c>
      <c r="AU157" s="227" t="s">
        <v>84</v>
      </c>
      <c r="AY157" s="17" t="s">
        <v>126</v>
      </c>
      <c r="BE157" s="228">
        <f>IF(N157="základní",J157,0)</f>
        <v>0</v>
      </c>
      <c r="BF157" s="228">
        <f>IF(N157="snížená",J157,0)</f>
        <v>0</v>
      </c>
      <c r="BG157" s="228">
        <f>IF(N157="zákl. přenesená",J157,0)</f>
        <v>0</v>
      </c>
      <c r="BH157" s="228">
        <f>IF(N157="sníž. přenesená",J157,0)</f>
        <v>0</v>
      </c>
      <c r="BI157" s="228">
        <f>IF(N157="nulová",J157,0)</f>
        <v>0</v>
      </c>
      <c r="BJ157" s="17" t="s">
        <v>82</v>
      </c>
      <c r="BK157" s="228">
        <f>ROUND(I157*H157,2)</f>
        <v>0</v>
      </c>
      <c r="BL157" s="17" t="s">
        <v>132</v>
      </c>
      <c r="BM157" s="227" t="s">
        <v>163</v>
      </c>
    </row>
    <row r="158" s="2" customFormat="1">
      <c r="A158" s="38"/>
      <c r="B158" s="39"/>
      <c r="C158" s="40"/>
      <c r="D158" s="229" t="s">
        <v>134</v>
      </c>
      <c r="E158" s="40"/>
      <c r="F158" s="230" t="s">
        <v>164</v>
      </c>
      <c r="G158" s="40"/>
      <c r="H158" s="40"/>
      <c r="I158" s="231"/>
      <c r="J158" s="40"/>
      <c r="K158" s="40"/>
      <c r="L158" s="44"/>
      <c r="M158" s="232"/>
      <c r="N158" s="233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134</v>
      </c>
      <c r="AU158" s="17" t="s">
        <v>84</v>
      </c>
    </row>
    <row r="159" s="13" customFormat="1">
      <c r="A159" s="13"/>
      <c r="B159" s="234"/>
      <c r="C159" s="235"/>
      <c r="D159" s="229" t="s">
        <v>136</v>
      </c>
      <c r="E159" s="236" t="s">
        <v>1</v>
      </c>
      <c r="F159" s="237" t="s">
        <v>165</v>
      </c>
      <c r="G159" s="235"/>
      <c r="H159" s="236" t="s">
        <v>1</v>
      </c>
      <c r="I159" s="238"/>
      <c r="J159" s="235"/>
      <c r="K159" s="235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136</v>
      </c>
      <c r="AU159" s="243" t="s">
        <v>84</v>
      </c>
      <c r="AV159" s="13" t="s">
        <v>82</v>
      </c>
      <c r="AW159" s="13" t="s">
        <v>32</v>
      </c>
      <c r="AX159" s="13" t="s">
        <v>75</v>
      </c>
      <c r="AY159" s="243" t="s">
        <v>126</v>
      </c>
    </row>
    <row r="160" s="14" customFormat="1">
      <c r="A160" s="14"/>
      <c r="B160" s="244"/>
      <c r="C160" s="245"/>
      <c r="D160" s="229" t="s">
        <v>136</v>
      </c>
      <c r="E160" s="246" t="s">
        <v>1</v>
      </c>
      <c r="F160" s="247" t="s">
        <v>166</v>
      </c>
      <c r="G160" s="245"/>
      <c r="H160" s="248">
        <v>50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136</v>
      </c>
      <c r="AU160" s="254" t="s">
        <v>84</v>
      </c>
      <c r="AV160" s="14" t="s">
        <v>84</v>
      </c>
      <c r="AW160" s="14" t="s">
        <v>32</v>
      </c>
      <c r="AX160" s="14" t="s">
        <v>75</v>
      </c>
      <c r="AY160" s="254" t="s">
        <v>126</v>
      </c>
    </row>
    <row r="161" s="15" customFormat="1">
      <c r="A161" s="15"/>
      <c r="B161" s="255"/>
      <c r="C161" s="256"/>
      <c r="D161" s="229" t="s">
        <v>136</v>
      </c>
      <c r="E161" s="257" t="s">
        <v>1</v>
      </c>
      <c r="F161" s="258" t="s">
        <v>139</v>
      </c>
      <c r="G161" s="256"/>
      <c r="H161" s="259">
        <v>50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5" t="s">
        <v>136</v>
      </c>
      <c r="AU161" s="265" t="s">
        <v>84</v>
      </c>
      <c r="AV161" s="15" t="s">
        <v>132</v>
      </c>
      <c r="AW161" s="15" t="s">
        <v>32</v>
      </c>
      <c r="AX161" s="15" t="s">
        <v>82</v>
      </c>
      <c r="AY161" s="265" t="s">
        <v>126</v>
      </c>
    </row>
    <row r="162" s="2" customFormat="1" ht="24.15" customHeight="1">
      <c r="A162" s="38"/>
      <c r="B162" s="39"/>
      <c r="C162" s="215" t="s">
        <v>167</v>
      </c>
      <c r="D162" s="215" t="s">
        <v>128</v>
      </c>
      <c r="E162" s="216" t="s">
        <v>168</v>
      </c>
      <c r="F162" s="217" t="s">
        <v>169</v>
      </c>
      <c r="G162" s="218" t="s">
        <v>170</v>
      </c>
      <c r="H162" s="219">
        <v>200</v>
      </c>
      <c r="I162" s="220"/>
      <c r="J162" s="221">
        <f>ROUND(I162*H162,2)</f>
        <v>0</v>
      </c>
      <c r="K162" s="222"/>
      <c r="L162" s="44"/>
      <c r="M162" s="223" t="s">
        <v>1</v>
      </c>
      <c r="N162" s="224" t="s">
        <v>40</v>
      </c>
      <c r="O162" s="91"/>
      <c r="P162" s="225">
        <f>O162*H162</f>
        <v>0</v>
      </c>
      <c r="Q162" s="225">
        <v>5.0000000000000002E-05</v>
      </c>
      <c r="R162" s="225">
        <f>Q162*H162</f>
        <v>0.01</v>
      </c>
      <c r="S162" s="225">
        <v>0</v>
      </c>
      <c r="T162" s="22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7" t="s">
        <v>132</v>
      </c>
      <c r="AT162" s="227" t="s">
        <v>128</v>
      </c>
      <c r="AU162" s="227" t="s">
        <v>84</v>
      </c>
      <c r="AY162" s="17" t="s">
        <v>126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7" t="s">
        <v>82</v>
      </c>
      <c r="BK162" s="228">
        <f>ROUND(I162*H162,2)</f>
        <v>0</v>
      </c>
      <c r="BL162" s="17" t="s">
        <v>132</v>
      </c>
      <c r="BM162" s="227" t="s">
        <v>171</v>
      </c>
    </row>
    <row r="163" s="2" customFormat="1">
      <c r="A163" s="38"/>
      <c r="B163" s="39"/>
      <c r="C163" s="40"/>
      <c r="D163" s="229" t="s">
        <v>134</v>
      </c>
      <c r="E163" s="40"/>
      <c r="F163" s="230" t="s">
        <v>172</v>
      </c>
      <c r="G163" s="40"/>
      <c r="H163" s="40"/>
      <c r="I163" s="231"/>
      <c r="J163" s="40"/>
      <c r="K163" s="40"/>
      <c r="L163" s="44"/>
      <c r="M163" s="232"/>
      <c r="N163" s="233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134</v>
      </c>
      <c r="AU163" s="17" t="s">
        <v>84</v>
      </c>
    </row>
    <row r="164" s="2" customFormat="1" ht="55.5" customHeight="1">
      <c r="A164" s="38"/>
      <c r="B164" s="39"/>
      <c r="C164" s="215" t="s">
        <v>173</v>
      </c>
      <c r="D164" s="215" t="s">
        <v>128</v>
      </c>
      <c r="E164" s="216" t="s">
        <v>174</v>
      </c>
      <c r="F164" s="217" t="s">
        <v>175</v>
      </c>
      <c r="G164" s="218" t="s">
        <v>176</v>
      </c>
      <c r="H164" s="219">
        <v>36.399999999999999</v>
      </c>
      <c r="I164" s="220"/>
      <c r="J164" s="221">
        <f>ROUND(I164*H164,2)</f>
        <v>0</v>
      </c>
      <c r="K164" s="222"/>
      <c r="L164" s="44"/>
      <c r="M164" s="223" t="s">
        <v>1</v>
      </c>
      <c r="N164" s="224" t="s">
        <v>40</v>
      </c>
      <c r="O164" s="91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7" t="s">
        <v>132</v>
      </c>
      <c r="AT164" s="227" t="s">
        <v>128</v>
      </c>
      <c r="AU164" s="227" t="s">
        <v>84</v>
      </c>
      <c r="AY164" s="17" t="s">
        <v>126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17" t="s">
        <v>82</v>
      </c>
      <c r="BK164" s="228">
        <f>ROUND(I164*H164,2)</f>
        <v>0</v>
      </c>
      <c r="BL164" s="17" t="s">
        <v>132</v>
      </c>
      <c r="BM164" s="227" t="s">
        <v>177</v>
      </c>
    </row>
    <row r="165" s="2" customFormat="1">
      <c r="A165" s="38"/>
      <c r="B165" s="39"/>
      <c r="C165" s="40"/>
      <c r="D165" s="229" t="s">
        <v>134</v>
      </c>
      <c r="E165" s="40"/>
      <c r="F165" s="230" t="s">
        <v>178</v>
      </c>
      <c r="G165" s="40"/>
      <c r="H165" s="40"/>
      <c r="I165" s="231"/>
      <c r="J165" s="40"/>
      <c r="K165" s="40"/>
      <c r="L165" s="44"/>
      <c r="M165" s="232"/>
      <c r="N165" s="233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134</v>
      </c>
      <c r="AU165" s="17" t="s">
        <v>84</v>
      </c>
    </row>
    <row r="166" s="14" customFormat="1">
      <c r="A166" s="14"/>
      <c r="B166" s="244"/>
      <c r="C166" s="245"/>
      <c r="D166" s="229" t="s">
        <v>136</v>
      </c>
      <c r="E166" s="246" t="s">
        <v>1</v>
      </c>
      <c r="F166" s="247" t="s">
        <v>179</v>
      </c>
      <c r="G166" s="245"/>
      <c r="H166" s="248">
        <v>26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136</v>
      </c>
      <c r="AU166" s="254" t="s">
        <v>84</v>
      </c>
      <c r="AV166" s="14" t="s">
        <v>84</v>
      </c>
      <c r="AW166" s="14" t="s">
        <v>32</v>
      </c>
      <c r="AX166" s="14" t="s">
        <v>75</v>
      </c>
      <c r="AY166" s="254" t="s">
        <v>126</v>
      </c>
    </row>
    <row r="167" s="14" customFormat="1">
      <c r="A167" s="14"/>
      <c r="B167" s="244"/>
      <c r="C167" s="245"/>
      <c r="D167" s="229" t="s">
        <v>136</v>
      </c>
      <c r="E167" s="246" t="s">
        <v>1</v>
      </c>
      <c r="F167" s="247" t="s">
        <v>180</v>
      </c>
      <c r="G167" s="245"/>
      <c r="H167" s="248">
        <v>8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136</v>
      </c>
      <c r="AU167" s="254" t="s">
        <v>84</v>
      </c>
      <c r="AV167" s="14" t="s">
        <v>84</v>
      </c>
      <c r="AW167" s="14" t="s">
        <v>32</v>
      </c>
      <c r="AX167" s="14" t="s">
        <v>75</v>
      </c>
      <c r="AY167" s="254" t="s">
        <v>126</v>
      </c>
    </row>
    <row r="168" s="14" customFormat="1">
      <c r="A168" s="14"/>
      <c r="B168" s="244"/>
      <c r="C168" s="245"/>
      <c r="D168" s="229" t="s">
        <v>136</v>
      </c>
      <c r="E168" s="246" t="s">
        <v>1</v>
      </c>
      <c r="F168" s="247" t="s">
        <v>181</v>
      </c>
      <c r="G168" s="245"/>
      <c r="H168" s="248">
        <v>2.3999999999999999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136</v>
      </c>
      <c r="AU168" s="254" t="s">
        <v>84</v>
      </c>
      <c r="AV168" s="14" t="s">
        <v>84</v>
      </c>
      <c r="AW168" s="14" t="s">
        <v>32</v>
      </c>
      <c r="AX168" s="14" t="s">
        <v>75</v>
      </c>
      <c r="AY168" s="254" t="s">
        <v>126</v>
      </c>
    </row>
    <row r="169" s="15" customFormat="1">
      <c r="A169" s="15"/>
      <c r="B169" s="255"/>
      <c r="C169" s="256"/>
      <c r="D169" s="229" t="s">
        <v>136</v>
      </c>
      <c r="E169" s="257" t="s">
        <v>1</v>
      </c>
      <c r="F169" s="258" t="s">
        <v>139</v>
      </c>
      <c r="G169" s="256"/>
      <c r="H169" s="259">
        <v>36.399999999999999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5" t="s">
        <v>136</v>
      </c>
      <c r="AU169" s="265" t="s">
        <v>84</v>
      </c>
      <c r="AV169" s="15" t="s">
        <v>132</v>
      </c>
      <c r="AW169" s="15" t="s">
        <v>32</v>
      </c>
      <c r="AX169" s="15" t="s">
        <v>82</v>
      </c>
      <c r="AY169" s="265" t="s">
        <v>126</v>
      </c>
    </row>
    <row r="170" s="2" customFormat="1" ht="24.15" customHeight="1">
      <c r="A170" s="38"/>
      <c r="B170" s="39"/>
      <c r="C170" s="215" t="s">
        <v>182</v>
      </c>
      <c r="D170" s="215" t="s">
        <v>128</v>
      </c>
      <c r="E170" s="216" t="s">
        <v>183</v>
      </c>
      <c r="F170" s="217" t="s">
        <v>184</v>
      </c>
      <c r="G170" s="218" t="s">
        <v>176</v>
      </c>
      <c r="H170" s="219">
        <v>56</v>
      </c>
      <c r="I170" s="220"/>
      <c r="J170" s="221">
        <f>ROUND(I170*H170,2)</f>
        <v>0</v>
      </c>
      <c r="K170" s="222"/>
      <c r="L170" s="44"/>
      <c r="M170" s="223" t="s">
        <v>1</v>
      </c>
      <c r="N170" s="224" t="s">
        <v>40</v>
      </c>
      <c r="O170" s="91"/>
      <c r="P170" s="225">
        <f>O170*H170</f>
        <v>0</v>
      </c>
      <c r="Q170" s="225">
        <v>0</v>
      </c>
      <c r="R170" s="225">
        <f>Q170*H170</f>
        <v>0</v>
      </c>
      <c r="S170" s="225">
        <v>0</v>
      </c>
      <c r="T170" s="22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7" t="s">
        <v>132</v>
      </c>
      <c r="AT170" s="227" t="s">
        <v>128</v>
      </c>
      <c r="AU170" s="227" t="s">
        <v>84</v>
      </c>
      <c r="AY170" s="17" t="s">
        <v>126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17" t="s">
        <v>82</v>
      </c>
      <c r="BK170" s="228">
        <f>ROUND(I170*H170,2)</f>
        <v>0</v>
      </c>
      <c r="BL170" s="17" t="s">
        <v>132</v>
      </c>
      <c r="BM170" s="227" t="s">
        <v>185</v>
      </c>
    </row>
    <row r="171" s="2" customFormat="1">
      <c r="A171" s="38"/>
      <c r="B171" s="39"/>
      <c r="C171" s="40"/>
      <c r="D171" s="229" t="s">
        <v>134</v>
      </c>
      <c r="E171" s="40"/>
      <c r="F171" s="230" t="s">
        <v>186</v>
      </c>
      <c r="G171" s="40"/>
      <c r="H171" s="40"/>
      <c r="I171" s="231"/>
      <c r="J171" s="40"/>
      <c r="K171" s="40"/>
      <c r="L171" s="44"/>
      <c r="M171" s="232"/>
      <c r="N171" s="233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134</v>
      </c>
      <c r="AU171" s="17" t="s">
        <v>84</v>
      </c>
    </row>
    <row r="172" s="13" customFormat="1">
      <c r="A172" s="13"/>
      <c r="B172" s="234"/>
      <c r="C172" s="235"/>
      <c r="D172" s="229" t="s">
        <v>136</v>
      </c>
      <c r="E172" s="236" t="s">
        <v>1</v>
      </c>
      <c r="F172" s="237" t="s">
        <v>187</v>
      </c>
      <c r="G172" s="235"/>
      <c r="H172" s="236" t="s">
        <v>1</v>
      </c>
      <c r="I172" s="238"/>
      <c r="J172" s="235"/>
      <c r="K172" s="235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136</v>
      </c>
      <c r="AU172" s="243" t="s">
        <v>84</v>
      </c>
      <c r="AV172" s="13" t="s">
        <v>82</v>
      </c>
      <c r="AW172" s="13" t="s">
        <v>32</v>
      </c>
      <c r="AX172" s="13" t="s">
        <v>75</v>
      </c>
      <c r="AY172" s="243" t="s">
        <v>126</v>
      </c>
    </row>
    <row r="173" s="13" customFormat="1">
      <c r="A173" s="13"/>
      <c r="B173" s="234"/>
      <c r="C173" s="235"/>
      <c r="D173" s="229" t="s">
        <v>136</v>
      </c>
      <c r="E173" s="236" t="s">
        <v>1</v>
      </c>
      <c r="F173" s="237" t="s">
        <v>165</v>
      </c>
      <c r="G173" s="235"/>
      <c r="H173" s="236" t="s">
        <v>1</v>
      </c>
      <c r="I173" s="238"/>
      <c r="J173" s="235"/>
      <c r="K173" s="235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136</v>
      </c>
      <c r="AU173" s="243" t="s">
        <v>84</v>
      </c>
      <c r="AV173" s="13" t="s">
        <v>82</v>
      </c>
      <c r="AW173" s="13" t="s">
        <v>32</v>
      </c>
      <c r="AX173" s="13" t="s">
        <v>75</v>
      </c>
      <c r="AY173" s="243" t="s">
        <v>126</v>
      </c>
    </row>
    <row r="174" s="14" customFormat="1">
      <c r="A174" s="14"/>
      <c r="B174" s="244"/>
      <c r="C174" s="245"/>
      <c r="D174" s="229" t="s">
        <v>136</v>
      </c>
      <c r="E174" s="246" t="s">
        <v>1</v>
      </c>
      <c r="F174" s="247" t="s">
        <v>188</v>
      </c>
      <c r="G174" s="245"/>
      <c r="H174" s="248">
        <v>56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136</v>
      </c>
      <c r="AU174" s="254" t="s">
        <v>84</v>
      </c>
      <c r="AV174" s="14" t="s">
        <v>84</v>
      </c>
      <c r="AW174" s="14" t="s">
        <v>32</v>
      </c>
      <c r="AX174" s="14" t="s">
        <v>75</v>
      </c>
      <c r="AY174" s="254" t="s">
        <v>126</v>
      </c>
    </row>
    <row r="175" s="15" customFormat="1">
      <c r="A175" s="15"/>
      <c r="B175" s="255"/>
      <c r="C175" s="256"/>
      <c r="D175" s="229" t="s">
        <v>136</v>
      </c>
      <c r="E175" s="257" t="s">
        <v>1</v>
      </c>
      <c r="F175" s="258" t="s">
        <v>139</v>
      </c>
      <c r="G175" s="256"/>
      <c r="H175" s="259">
        <v>56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5" t="s">
        <v>136</v>
      </c>
      <c r="AU175" s="265" t="s">
        <v>84</v>
      </c>
      <c r="AV175" s="15" t="s">
        <v>132</v>
      </c>
      <c r="AW175" s="15" t="s">
        <v>32</v>
      </c>
      <c r="AX175" s="15" t="s">
        <v>82</v>
      </c>
      <c r="AY175" s="265" t="s">
        <v>126</v>
      </c>
    </row>
    <row r="176" s="2" customFormat="1" ht="16.5" customHeight="1">
      <c r="A176" s="38"/>
      <c r="B176" s="39"/>
      <c r="C176" s="215" t="s">
        <v>189</v>
      </c>
      <c r="D176" s="215" t="s">
        <v>128</v>
      </c>
      <c r="E176" s="216" t="s">
        <v>190</v>
      </c>
      <c r="F176" s="217" t="s">
        <v>191</v>
      </c>
      <c r="G176" s="218" t="s">
        <v>131</v>
      </c>
      <c r="H176" s="219">
        <v>50</v>
      </c>
      <c r="I176" s="220"/>
      <c r="J176" s="221">
        <f>ROUND(I176*H176,2)</f>
        <v>0</v>
      </c>
      <c r="K176" s="222"/>
      <c r="L176" s="44"/>
      <c r="M176" s="223" t="s">
        <v>1</v>
      </c>
      <c r="N176" s="224" t="s">
        <v>40</v>
      </c>
      <c r="O176" s="91"/>
      <c r="P176" s="225">
        <f>O176*H176</f>
        <v>0</v>
      </c>
      <c r="Q176" s="225">
        <v>0</v>
      </c>
      <c r="R176" s="225">
        <f>Q176*H176</f>
        <v>0</v>
      </c>
      <c r="S176" s="225">
        <v>0</v>
      </c>
      <c r="T176" s="22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7" t="s">
        <v>132</v>
      </c>
      <c r="AT176" s="227" t="s">
        <v>128</v>
      </c>
      <c r="AU176" s="227" t="s">
        <v>84</v>
      </c>
      <c r="AY176" s="17" t="s">
        <v>126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7" t="s">
        <v>82</v>
      </c>
      <c r="BK176" s="228">
        <f>ROUND(I176*H176,2)</f>
        <v>0</v>
      </c>
      <c r="BL176" s="17" t="s">
        <v>132</v>
      </c>
      <c r="BM176" s="227" t="s">
        <v>192</v>
      </c>
    </row>
    <row r="177" s="2" customFormat="1">
      <c r="A177" s="38"/>
      <c r="B177" s="39"/>
      <c r="C177" s="40"/>
      <c r="D177" s="229" t="s">
        <v>134</v>
      </c>
      <c r="E177" s="40"/>
      <c r="F177" s="230" t="s">
        <v>193</v>
      </c>
      <c r="G177" s="40"/>
      <c r="H177" s="40"/>
      <c r="I177" s="231"/>
      <c r="J177" s="40"/>
      <c r="K177" s="40"/>
      <c r="L177" s="44"/>
      <c r="M177" s="232"/>
      <c r="N177" s="233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134</v>
      </c>
      <c r="AU177" s="17" t="s">
        <v>84</v>
      </c>
    </row>
    <row r="178" s="13" customFormat="1">
      <c r="A178" s="13"/>
      <c r="B178" s="234"/>
      <c r="C178" s="235"/>
      <c r="D178" s="229" t="s">
        <v>136</v>
      </c>
      <c r="E178" s="236" t="s">
        <v>1</v>
      </c>
      <c r="F178" s="237" t="s">
        <v>194</v>
      </c>
      <c r="G178" s="235"/>
      <c r="H178" s="236" t="s">
        <v>1</v>
      </c>
      <c r="I178" s="238"/>
      <c r="J178" s="235"/>
      <c r="K178" s="235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136</v>
      </c>
      <c r="AU178" s="243" t="s">
        <v>84</v>
      </c>
      <c r="AV178" s="13" t="s">
        <v>82</v>
      </c>
      <c r="AW178" s="13" t="s">
        <v>32</v>
      </c>
      <c r="AX178" s="13" t="s">
        <v>75</v>
      </c>
      <c r="AY178" s="243" t="s">
        <v>126</v>
      </c>
    </row>
    <row r="179" s="14" customFormat="1">
      <c r="A179" s="14"/>
      <c r="B179" s="244"/>
      <c r="C179" s="245"/>
      <c r="D179" s="229" t="s">
        <v>136</v>
      </c>
      <c r="E179" s="246" t="s">
        <v>1</v>
      </c>
      <c r="F179" s="247" t="s">
        <v>195</v>
      </c>
      <c r="G179" s="245"/>
      <c r="H179" s="248">
        <v>50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4" t="s">
        <v>136</v>
      </c>
      <c r="AU179" s="254" t="s">
        <v>84</v>
      </c>
      <c r="AV179" s="14" t="s">
        <v>84</v>
      </c>
      <c r="AW179" s="14" t="s">
        <v>32</v>
      </c>
      <c r="AX179" s="14" t="s">
        <v>75</v>
      </c>
      <c r="AY179" s="254" t="s">
        <v>126</v>
      </c>
    </row>
    <row r="180" s="15" customFormat="1">
      <c r="A180" s="15"/>
      <c r="B180" s="255"/>
      <c r="C180" s="256"/>
      <c r="D180" s="229" t="s">
        <v>136</v>
      </c>
      <c r="E180" s="257" t="s">
        <v>1</v>
      </c>
      <c r="F180" s="258" t="s">
        <v>139</v>
      </c>
      <c r="G180" s="256"/>
      <c r="H180" s="259">
        <v>50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5" t="s">
        <v>136</v>
      </c>
      <c r="AU180" s="265" t="s">
        <v>84</v>
      </c>
      <c r="AV180" s="15" t="s">
        <v>132</v>
      </c>
      <c r="AW180" s="15" t="s">
        <v>32</v>
      </c>
      <c r="AX180" s="15" t="s">
        <v>82</v>
      </c>
      <c r="AY180" s="265" t="s">
        <v>126</v>
      </c>
    </row>
    <row r="181" s="2" customFormat="1" ht="33" customHeight="1">
      <c r="A181" s="38"/>
      <c r="B181" s="39"/>
      <c r="C181" s="215" t="s">
        <v>196</v>
      </c>
      <c r="D181" s="215" t="s">
        <v>128</v>
      </c>
      <c r="E181" s="216" t="s">
        <v>197</v>
      </c>
      <c r="F181" s="217" t="s">
        <v>198</v>
      </c>
      <c r="G181" s="218" t="s">
        <v>131</v>
      </c>
      <c r="H181" s="219">
        <v>50</v>
      </c>
      <c r="I181" s="220"/>
      <c r="J181" s="221">
        <f>ROUND(I181*H181,2)</f>
        <v>0</v>
      </c>
      <c r="K181" s="222"/>
      <c r="L181" s="44"/>
      <c r="M181" s="223" t="s">
        <v>1</v>
      </c>
      <c r="N181" s="224" t="s">
        <v>40</v>
      </c>
      <c r="O181" s="91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7" t="s">
        <v>132</v>
      </c>
      <c r="AT181" s="227" t="s">
        <v>128</v>
      </c>
      <c r="AU181" s="227" t="s">
        <v>84</v>
      </c>
      <c r="AY181" s="17" t="s">
        <v>126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17" t="s">
        <v>82</v>
      </c>
      <c r="BK181" s="228">
        <f>ROUND(I181*H181,2)</f>
        <v>0</v>
      </c>
      <c r="BL181" s="17" t="s">
        <v>132</v>
      </c>
      <c r="BM181" s="227" t="s">
        <v>199</v>
      </c>
    </row>
    <row r="182" s="2" customFormat="1">
      <c r="A182" s="38"/>
      <c r="B182" s="39"/>
      <c r="C182" s="40"/>
      <c r="D182" s="229" t="s">
        <v>134</v>
      </c>
      <c r="E182" s="40"/>
      <c r="F182" s="230" t="s">
        <v>200</v>
      </c>
      <c r="G182" s="40"/>
      <c r="H182" s="40"/>
      <c r="I182" s="231"/>
      <c r="J182" s="40"/>
      <c r="K182" s="40"/>
      <c r="L182" s="44"/>
      <c r="M182" s="232"/>
      <c r="N182" s="233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134</v>
      </c>
      <c r="AU182" s="17" t="s">
        <v>84</v>
      </c>
    </row>
    <row r="183" s="13" customFormat="1">
      <c r="A183" s="13"/>
      <c r="B183" s="234"/>
      <c r="C183" s="235"/>
      <c r="D183" s="229" t="s">
        <v>136</v>
      </c>
      <c r="E183" s="236" t="s">
        <v>1</v>
      </c>
      <c r="F183" s="237" t="s">
        <v>194</v>
      </c>
      <c r="G183" s="235"/>
      <c r="H183" s="236" t="s">
        <v>1</v>
      </c>
      <c r="I183" s="238"/>
      <c r="J183" s="235"/>
      <c r="K183" s="235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136</v>
      </c>
      <c r="AU183" s="243" t="s">
        <v>84</v>
      </c>
      <c r="AV183" s="13" t="s">
        <v>82</v>
      </c>
      <c r="AW183" s="13" t="s">
        <v>32</v>
      </c>
      <c r="AX183" s="13" t="s">
        <v>75</v>
      </c>
      <c r="AY183" s="243" t="s">
        <v>126</v>
      </c>
    </row>
    <row r="184" s="14" customFormat="1">
      <c r="A184" s="14"/>
      <c r="B184" s="244"/>
      <c r="C184" s="245"/>
      <c r="D184" s="229" t="s">
        <v>136</v>
      </c>
      <c r="E184" s="246" t="s">
        <v>1</v>
      </c>
      <c r="F184" s="247" t="s">
        <v>201</v>
      </c>
      <c r="G184" s="245"/>
      <c r="H184" s="248">
        <v>50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136</v>
      </c>
      <c r="AU184" s="254" t="s">
        <v>84</v>
      </c>
      <c r="AV184" s="14" t="s">
        <v>84</v>
      </c>
      <c r="AW184" s="14" t="s">
        <v>32</v>
      </c>
      <c r="AX184" s="14" t="s">
        <v>75</v>
      </c>
      <c r="AY184" s="254" t="s">
        <v>126</v>
      </c>
    </row>
    <row r="185" s="15" customFormat="1">
      <c r="A185" s="15"/>
      <c r="B185" s="255"/>
      <c r="C185" s="256"/>
      <c r="D185" s="229" t="s">
        <v>136</v>
      </c>
      <c r="E185" s="257" t="s">
        <v>1</v>
      </c>
      <c r="F185" s="258" t="s">
        <v>139</v>
      </c>
      <c r="G185" s="256"/>
      <c r="H185" s="259">
        <v>50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5" t="s">
        <v>136</v>
      </c>
      <c r="AU185" s="265" t="s">
        <v>84</v>
      </c>
      <c r="AV185" s="15" t="s">
        <v>132</v>
      </c>
      <c r="AW185" s="15" t="s">
        <v>32</v>
      </c>
      <c r="AX185" s="15" t="s">
        <v>82</v>
      </c>
      <c r="AY185" s="265" t="s">
        <v>126</v>
      </c>
    </row>
    <row r="186" s="12" customFormat="1" ht="22.8" customHeight="1">
      <c r="A186" s="12"/>
      <c r="B186" s="199"/>
      <c r="C186" s="200"/>
      <c r="D186" s="201" t="s">
        <v>74</v>
      </c>
      <c r="E186" s="213" t="s">
        <v>84</v>
      </c>
      <c r="F186" s="213" t="s">
        <v>202</v>
      </c>
      <c r="G186" s="200"/>
      <c r="H186" s="200"/>
      <c r="I186" s="203"/>
      <c r="J186" s="214">
        <f>BK186</f>
        <v>0</v>
      </c>
      <c r="K186" s="200"/>
      <c r="L186" s="205"/>
      <c r="M186" s="206"/>
      <c r="N186" s="207"/>
      <c r="O186" s="207"/>
      <c r="P186" s="208">
        <f>SUM(P187:P198)</f>
        <v>0</v>
      </c>
      <c r="Q186" s="207"/>
      <c r="R186" s="208">
        <f>SUM(R187:R198)</f>
        <v>7.1268600000000006</v>
      </c>
      <c r="S186" s="207"/>
      <c r="T186" s="209">
        <f>SUM(T187:T198)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0" t="s">
        <v>82</v>
      </c>
      <c r="AT186" s="211" t="s">
        <v>74</v>
      </c>
      <c r="AU186" s="211" t="s">
        <v>82</v>
      </c>
      <c r="AY186" s="210" t="s">
        <v>126</v>
      </c>
      <c r="BK186" s="212">
        <f>SUM(BK187:BK198)</f>
        <v>0</v>
      </c>
    </row>
    <row r="187" s="2" customFormat="1" ht="37.8" customHeight="1">
      <c r="A187" s="38"/>
      <c r="B187" s="39"/>
      <c r="C187" s="215" t="s">
        <v>203</v>
      </c>
      <c r="D187" s="215" t="s">
        <v>128</v>
      </c>
      <c r="E187" s="216" t="s">
        <v>204</v>
      </c>
      <c r="F187" s="217" t="s">
        <v>205</v>
      </c>
      <c r="G187" s="218" t="s">
        <v>162</v>
      </c>
      <c r="H187" s="219">
        <v>26</v>
      </c>
      <c r="I187" s="220"/>
      <c r="J187" s="221">
        <f>ROUND(I187*H187,2)</f>
        <v>0</v>
      </c>
      <c r="K187" s="222"/>
      <c r="L187" s="44"/>
      <c r="M187" s="223" t="s">
        <v>1</v>
      </c>
      <c r="N187" s="224" t="s">
        <v>40</v>
      </c>
      <c r="O187" s="91"/>
      <c r="P187" s="225">
        <f>O187*H187</f>
        <v>0</v>
      </c>
      <c r="Q187" s="225">
        <v>0.27411000000000002</v>
      </c>
      <c r="R187" s="225">
        <f>Q187*H187</f>
        <v>7.1268600000000006</v>
      </c>
      <c r="S187" s="225">
        <v>0</v>
      </c>
      <c r="T187" s="22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7" t="s">
        <v>132</v>
      </c>
      <c r="AT187" s="227" t="s">
        <v>128</v>
      </c>
      <c r="AU187" s="227" t="s">
        <v>84</v>
      </c>
      <c r="AY187" s="17" t="s">
        <v>126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17" t="s">
        <v>82</v>
      </c>
      <c r="BK187" s="228">
        <f>ROUND(I187*H187,2)</f>
        <v>0</v>
      </c>
      <c r="BL187" s="17" t="s">
        <v>132</v>
      </c>
      <c r="BM187" s="227" t="s">
        <v>206</v>
      </c>
    </row>
    <row r="188" s="2" customFormat="1">
      <c r="A188" s="38"/>
      <c r="B188" s="39"/>
      <c r="C188" s="40"/>
      <c r="D188" s="229" t="s">
        <v>134</v>
      </c>
      <c r="E188" s="40"/>
      <c r="F188" s="230" t="s">
        <v>207</v>
      </c>
      <c r="G188" s="40"/>
      <c r="H188" s="40"/>
      <c r="I188" s="231"/>
      <c r="J188" s="40"/>
      <c r="K188" s="40"/>
      <c r="L188" s="44"/>
      <c r="M188" s="232"/>
      <c r="N188" s="233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134</v>
      </c>
      <c r="AU188" s="17" t="s">
        <v>84</v>
      </c>
    </row>
    <row r="189" s="13" customFormat="1">
      <c r="A189" s="13"/>
      <c r="B189" s="234"/>
      <c r="C189" s="235"/>
      <c r="D189" s="229" t="s">
        <v>136</v>
      </c>
      <c r="E189" s="236" t="s">
        <v>1</v>
      </c>
      <c r="F189" s="237" t="s">
        <v>208</v>
      </c>
      <c r="G189" s="235"/>
      <c r="H189" s="236" t="s">
        <v>1</v>
      </c>
      <c r="I189" s="238"/>
      <c r="J189" s="235"/>
      <c r="K189" s="235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136</v>
      </c>
      <c r="AU189" s="243" t="s">
        <v>84</v>
      </c>
      <c r="AV189" s="13" t="s">
        <v>82</v>
      </c>
      <c r="AW189" s="13" t="s">
        <v>32</v>
      </c>
      <c r="AX189" s="13" t="s">
        <v>75</v>
      </c>
      <c r="AY189" s="243" t="s">
        <v>126</v>
      </c>
    </row>
    <row r="190" s="14" customFormat="1">
      <c r="A190" s="14"/>
      <c r="B190" s="244"/>
      <c r="C190" s="245"/>
      <c r="D190" s="229" t="s">
        <v>136</v>
      </c>
      <c r="E190" s="246" t="s">
        <v>1</v>
      </c>
      <c r="F190" s="247" t="s">
        <v>209</v>
      </c>
      <c r="G190" s="245"/>
      <c r="H190" s="248">
        <v>26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136</v>
      </c>
      <c r="AU190" s="254" t="s">
        <v>84</v>
      </c>
      <c r="AV190" s="14" t="s">
        <v>84</v>
      </c>
      <c r="AW190" s="14" t="s">
        <v>32</v>
      </c>
      <c r="AX190" s="14" t="s">
        <v>75</v>
      </c>
      <c r="AY190" s="254" t="s">
        <v>126</v>
      </c>
    </row>
    <row r="191" s="15" customFormat="1">
      <c r="A191" s="15"/>
      <c r="B191" s="255"/>
      <c r="C191" s="256"/>
      <c r="D191" s="229" t="s">
        <v>136</v>
      </c>
      <c r="E191" s="257" t="s">
        <v>1</v>
      </c>
      <c r="F191" s="258" t="s">
        <v>139</v>
      </c>
      <c r="G191" s="256"/>
      <c r="H191" s="259">
        <v>26</v>
      </c>
      <c r="I191" s="260"/>
      <c r="J191" s="256"/>
      <c r="K191" s="256"/>
      <c r="L191" s="261"/>
      <c r="M191" s="262"/>
      <c r="N191" s="263"/>
      <c r="O191" s="263"/>
      <c r="P191" s="263"/>
      <c r="Q191" s="263"/>
      <c r="R191" s="263"/>
      <c r="S191" s="263"/>
      <c r="T191" s="264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5" t="s">
        <v>136</v>
      </c>
      <c r="AU191" s="265" t="s">
        <v>84</v>
      </c>
      <c r="AV191" s="15" t="s">
        <v>132</v>
      </c>
      <c r="AW191" s="15" t="s">
        <v>32</v>
      </c>
      <c r="AX191" s="15" t="s">
        <v>82</v>
      </c>
      <c r="AY191" s="265" t="s">
        <v>126</v>
      </c>
    </row>
    <row r="192" s="2" customFormat="1" ht="24.15" customHeight="1">
      <c r="A192" s="38"/>
      <c r="B192" s="39"/>
      <c r="C192" s="215" t="s">
        <v>8</v>
      </c>
      <c r="D192" s="215" t="s">
        <v>128</v>
      </c>
      <c r="E192" s="216" t="s">
        <v>210</v>
      </c>
      <c r="F192" s="217" t="s">
        <v>211</v>
      </c>
      <c r="G192" s="218" t="s">
        <v>176</v>
      </c>
      <c r="H192" s="219">
        <v>3.6000000000000001</v>
      </c>
      <c r="I192" s="220"/>
      <c r="J192" s="221">
        <f>ROUND(I192*H192,2)</f>
        <v>0</v>
      </c>
      <c r="K192" s="222"/>
      <c r="L192" s="44"/>
      <c r="M192" s="223" t="s">
        <v>1</v>
      </c>
      <c r="N192" s="224" t="s">
        <v>40</v>
      </c>
      <c r="O192" s="91"/>
      <c r="P192" s="225">
        <f>O192*H192</f>
        <v>0</v>
      </c>
      <c r="Q192" s="225">
        <v>0</v>
      </c>
      <c r="R192" s="225">
        <f>Q192*H192</f>
        <v>0</v>
      </c>
      <c r="S192" s="225">
        <v>0</v>
      </c>
      <c r="T192" s="22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7" t="s">
        <v>132</v>
      </c>
      <c r="AT192" s="227" t="s">
        <v>128</v>
      </c>
      <c r="AU192" s="227" t="s">
        <v>84</v>
      </c>
      <c r="AY192" s="17" t="s">
        <v>126</v>
      </c>
      <c r="BE192" s="228">
        <f>IF(N192="základní",J192,0)</f>
        <v>0</v>
      </c>
      <c r="BF192" s="228">
        <f>IF(N192="snížená",J192,0)</f>
        <v>0</v>
      </c>
      <c r="BG192" s="228">
        <f>IF(N192="zákl. přenesená",J192,0)</f>
        <v>0</v>
      </c>
      <c r="BH192" s="228">
        <f>IF(N192="sníž. přenesená",J192,0)</f>
        <v>0</v>
      </c>
      <c r="BI192" s="228">
        <f>IF(N192="nulová",J192,0)</f>
        <v>0</v>
      </c>
      <c r="BJ192" s="17" t="s">
        <v>82</v>
      </c>
      <c r="BK192" s="228">
        <f>ROUND(I192*H192,2)</f>
        <v>0</v>
      </c>
      <c r="BL192" s="17" t="s">
        <v>132</v>
      </c>
      <c r="BM192" s="227" t="s">
        <v>212</v>
      </c>
    </row>
    <row r="193" s="2" customFormat="1">
      <c r="A193" s="38"/>
      <c r="B193" s="39"/>
      <c r="C193" s="40"/>
      <c r="D193" s="229" t="s">
        <v>134</v>
      </c>
      <c r="E193" s="40"/>
      <c r="F193" s="230" t="s">
        <v>213</v>
      </c>
      <c r="G193" s="40"/>
      <c r="H193" s="40"/>
      <c r="I193" s="231"/>
      <c r="J193" s="40"/>
      <c r="K193" s="40"/>
      <c r="L193" s="44"/>
      <c r="M193" s="232"/>
      <c r="N193" s="233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134</v>
      </c>
      <c r="AU193" s="17" t="s">
        <v>84</v>
      </c>
    </row>
    <row r="194" s="13" customFormat="1">
      <c r="A194" s="13"/>
      <c r="B194" s="234"/>
      <c r="C194" s="235"/>
      <c r="D194" s="229" t="s">
        <v>136</v>
      </c>
      <c r="E194" s="236" t="s">
        <v>1</v>
      </c>
      <c r="F194" s="237" t="s">
        <v>214</v>
      </c>
      <c r="G194" s="235"/>
      <c r="H194" s="236" t="s">
        <v>1</v>
      </c>
      <c r="I194" s="238"/>
      <c r="J194" s="235"/>
      <c r="K194" s="235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136</v>
      </c>
      <c r="AU194" s="243" t="s">
        <v>84</v>
      </c>
      <c r="AV194" s="13" t="s">
        <v>82</v>
      </c>
      <c r="AW194" s="13" t="s">
        <v>32</v>
      </c>
      <c r="AX194" s="13" t="s">
        <v>75</v>
      </c>
      <c r="AY194" s="243" t="s">
        <v>126</v>
      </c>
    </row>
    <row r="195" s="14" customFormat="1">
      <c r="A195" s="14"/>
      <c r="B195" s="244"/>
      <c r="C195" s="245"/>
      <c r="D195" s="229" t="s">
        <v>136</v>
      </c>
      <c r="E195" s="246" t="s">
        <v>1</v>
      </c>
      <c r="F195" s="247" t="s">
        <v>215</v>
      </c>
      <c r="G195" s="245"/>
      <c r="H195" s="248">
        <v>3.6000000000000001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136</v>
      </c>
      <c r="AU195" s="254" t="s">
        <v>84</v>
      </c>
      <c r="AV195" s="14" t="s">
        <v>84</v>
      </c>
      <c r="AW195" s="14" t="s">
        <v>32</v>
      </c>
      <c r="AX195" s="14" t="s">
        <v>75</v>
      </c>
      <c r="AY195" s="254" t="s">
        <v>126</v>
      </c>
    </row>
    <row r="196" s="15" customFormat="1">
      <c r="A196" s="15"/>
      <c r="B196" s="255"/>
      <c r="C196" s="256"/>
      <c r="D196" s="229" t="s">
        <v>136</v>
      </c>
      <c r="E196" s="257" t="s">
        <v>1</v>
      </c>
      <c r="F196" s="258" t="s">
        <v>139</v>
      </c>
      <c r="G196" s="256"/>
      <c r="H196" s="259">
        <v>3.6000000000000001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5" t="s">
        <v>136</v>
      </c>
      <c r="AU196" s="265" t="s">
        <v>84</v>
      </c>
      <c r="AV196" s="15" t="s">
        <v>132</v>
      </c>
      <c r="AW196" s="15" t="s">
        <v>32</v>
      </c>
      <c r="AX196" s="15" t="s">
        <v>82</v>
      </c>
      <c r="AY196" s="265" t="s">
        <v>126</v>
      </c>
    </row>
    <row r="197" s="2" customFormat="1" ht="24.15" customHeight="1">
      <c r="A197" s="38"/>
      <c r="B197" s="39"/>
      <c r="C197" s="215" t="s">
        <v>216</v>
      </c>
      <c r="D197" s="215" t="s">
        <v>128</v>
      </c>
      <c r="E197" s="216" t="s">
        <v>217</v>
      </c>
      <c r="F197" s="217" t="s">
        <v>218</v>
      </c>
      <c r="G197" s="218" t="s">
        <v>176</v>
      </c>
      <c r="H197" s="219">
        <v>3.6000000000000001</v>
      </c>
      <c r="I197" s="220"/>
      <c r="J197" s="221">
        <f>ROUND(I197*H197,2)</f>
        <v>0</v>
      </c>
      <c r="K197" s="222"/>
      <c r="L197" s="44"/>
      <c r="M197" s="223" t="s">
        <v>1</v>
      </c>
      <c r="N197" s="224" t="s">
        <v>40</v>
      </c>
      <c r="O197" s="91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7" t="s">
        <v>132</v>
      </c>
      <c r="AT197" s="227" t="s">
        <v>128</v>
      </c>
      <c r="AU197" s="227" t="s">
        <v>84</v>
      </c>
      <c r="AY197" s="17" t="s">
        <v>126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7" t="s">
        <v>82</v>
      </c>
      <c r="BK197" s="228">
        <f>ROUND(I197*H197,2)</f>
        <v>0</v>
      </c>
      <c r="BL197" s="17" t="s">
        <v>132</v>
      </c>
      <c r="BM197" s="227" t="s">
        <v>219</v>
      </c>
    </row>
    <row r="198" s="2" customFormat="1">
      <c r="A198" s="38"/>
      <c r="B198" s="39"/>
      <c r="C198" s="40"/>
      <c r="D198" s="229" t="s">
        <v>134</v>
      </c>
      <c r="E198" s="40"/>
      <c r="F198" s="230" t="s">
        <v>220</v>
      </c>
      <c r="G198" s="40"/>
      <c r="H198" s="40"/>
      <c r="I198" s="231"/>
      <c r="J198" s="40"/>
      <c r="K198" s="40"/>
      <c r="L198" s="44"/>
      <c r="M198" s="232"/>
      <c r="N198" s="233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134</v>
      </c>
      <c r="AU198" s="17" t="s">
        <v>84</v>
      </c>
    </row>
    <row r="199" s="12" customFormat="1" ht="22.8" customHeight="1">
      <c r="A199" s="12"/>
      <c r="B199" s="199"/>
      <c r="C199" s="200"/>
      <c r="D199" s="201" t="s">
        <v>74</v>
      </c>
      <c r="E199" s="213" t="s">
        <v>146</v>
      </c>
      <c r="F199" s="213" t="s">
        <v>221</v>
      </c>
      <c r="G199" s="200"/>
      <c r="H199" s="200"/>
      <c r="I199" s="203"/>
      <c r="J199" s="214">
        <f>BK199</f>
        <v>0</v>
      </c>
      <c r="K199" s="200"/>
      <c r="L199" s="205"/>
      <c r="M199" s="206"/>
      <c r="N199" s="207"/>
      <c r="O199" s="207"/>
      <c r="P199" s="208">
        <f>SUM(P200:P247)</f>
        <v>0</v>
      </c>
      <c r="Q199" s="207"/>
      <c r="R199" s="208">
        <f>SUM(R200:R247)</f>
        <v>2.58881571</v>
      </c>
      <c r="S199" s="207"/>
      <c r="T199" s="209">
        <f>SUM(T200:T247)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0" t="s">
        <v>82</v>
      </c>
      <c r="AT199" s="211" t="s">
        <v>74</v>
      </c>
      <c r="AU199" s="211" t="s">
        <v>82</v>
      </c>
      <c r="AY199" s="210" t="s">
        <v>126</v>
      </c>
      <c r="BK199" s="212">
        <f>SUM(BK200:BK247)</f>
        <v>0</v>
      </c>
    </row>
    <row r="200" s="2" customFormat="1" ht="24.15" customHeight="1">
      <c r="A200" s="38"/>
      <c r="B200" s="39"/>
      <c r="C200" s="215" t="s">
        <v>222</v>
      </c>
      <c r="D200" s="215" t="s">
        <v>128</v>
      </c>
      <c r="E200" s="216" t="s">
        <v>223</v>
      </c>
      <c r="F200" s="217" t="s">
        <v>224</v>
      </c>
      <c r="G200" s="218" t="s">
        <v>225</v>
      </c>
      <c r="H200" s="219">
        <v>26</v>
      </c>
      <c r="I200" s="220"/>
      <c r="J200" s="221">
        <f>ROUND(I200*H200,2)</f>
        <v>0</v>
      </c>
      <c r="K200" s="222"/>
      <c r="L200" s="44"/>
      <c r="M200" s="223" t="s">
        <v>1</v>
      </c>
      <c r="N200" s="224" t="s">
        <v>40</v>
      </c>
      <c r="O200" s="91"/>
      <c r="P200" s="225">
        <f>O200*H200</f>
        <v>0</v>
      </c>
      <c r="Q200" s="225">
        <v>0.00033</v>
      </c>
      <c r="R200" s="225">
        <f>Q200*H200</f>
        <v>0.0085800000000000008</v>
      </c>
      <c r="S200" s="225">
        <v>0</v>
      </c>
      <c r="T200" s="22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7" t="s">
        <v>132</v>
      </c>
      <c r="AT200" s="227" t="s">
        <v>128</v>
      </c>
      <c r="AU200" s="227" t="s">
        <v>84</v>
      </c>
      <c r="AY200" s="17" t="s">
        <v>126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17" t="s">
        <v>82</v>
      </c>
      <c r="BK200" s="228">
        <f>ROUND(I200*H200,2)</f>
        <v>0</v>
      </c>
      <c r="BL200" s="17" t="s">
        <v>132</v>
      </c>
      <c r="BM200" s="227" t="s">
        <v>226</v>
      </c>
    </row>
    <row r="201" s="2" customFormat="1">
      <c r="A201" s="38"/>
      <c r="B201" s="39"/>
      <c r="C201" s="40"/>
      <c r="D201" s="229" t="s">
        <v>134</v>
      </c>
      <c r="E201" s="40"/>
      <c r="F201" s="230" t="s">
        <v>224</v>
      </c>
      <c r="G201" s="40"/>
      <c r="H201" s="40"/>
      <c r="I201" s="231"/>
      <c r="J201" s="40"/>
      <c r="K201" s="40"/>
      <c r="L201" s="44"/>
      <c r="M201" s="232"/>
      <c r="N201" s="233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134</v>
      </c>
      <c r="AU201" s="17" t="s">
        <v>84</v>
      </c>
    </row>
    <row r="202" s="14" customFormat="1">
      <c r="A202" s="14"/>
      <c r="B202" s="244"/>
      <c r="C202" s="245"/>
      <c r="D202" s="229" t="s">
        <v>136</v>
      </c>
      <c r="E202" s="246" t="s">
        <v>1</v>
      </c>
      <c r="F202" s="247" t="s">
        <v>209</v>
      </c>
      <c r="G202" s="245"/>
      <c r="H202" s="248">
        <v>26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136</v>
      </c>
      <c r="AU202" s="254" t="s">
        <v>84</v>
      </c>
      <c r="AV202" s="14" t="s">
        <v>84</v>
      </c>
      <c r="AW202" s="14" t="s">
        <v>32</v>
      </c>
      <c r="AX202" s="14" t="s">
        <v>75</v>
      </c>
      <c r="AY202" s="254" t="s">
        <v>126</v>
      </c>
    </row>
    <row r="203" s="15" customFormat="1">
      <c r="A203" s="15"/>
      <c r="B203" s="255"/>
      <c r="C203" s="256"/>
      <c r="D203" s="229" t="s">
        <v>136</v>
      </c>
      <c r="E203" s="257" t="s">
        <v>1</v>
      </c>
      <c r="F203" s="258" t="s">
        <v>139</v>
      </c>
      <c r="G203" s="256"/>
      <c r="H203" s="259">
        <v>26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5" t="s">
        <v>136</v>
      </c>
      <c r="AU203" s="265" t="s">
        <v>84</v>
      </c>
      <c r="AV203" s="15" t="s">
        <v>132</v>
      </c>
      <c r="AW203" s="15" t="s">
        <v>32</v>
      </c>
      <c r="AX203" s="15" t="s">
        <v>82</v>
      </c>
      <c r="AY203" s="265" t="s">
        <v>126</v>
      </c>
    </row>
    <row r="204" s="2" customFormat="1" ht="16.5" customHeight="1">
      <c r="A204" s="38"/>
      <c r="B204" s="39"/>
      <c r="C204" s="266" t="s">
        <v>227</v>
      </c>
      <c r="D204" s="266" t="s">
        <v>228</v>
      </c>
      <c r="E204" s="267" t="s">
        <v>229</v>
      </c>
      <c r="F204" s="268" t="s">
        <v>230</v>
      </c>
      <c r="G204" s="269" t="s">
        <v>225</v>
      </c>
      <c r="H204" s="270">
        <v>26</v>
      </c>
      <c r="I204" s="271"/>
      <c r="J204" s="272">
        <f>ROUND(I204*H204,2)</f>
        <v>0</v>
      </c>
      <c r="K204" s="273"/>
      <c r="L204" s="274"/>
      <c r="M204" s="275" t="s">
        <v>1</v>
      </c>
      <c r="N204" s="276" t="s">
        <v>40</v>
      </c>
      <c r="O204" s="91"/>
      <c r="P204" s="225">
        <f>O204*H204</f>
        <v>0</v>
      </c>
      <c r="Q204" s="225">
        <v>0.0019</v>
      </c>
      <c r="R204" s="225">
        <f>Q204*H204</f>
        <v>0.049399999999999999</v>
      </c>
      <c r="S204" s="225">
        <v>0</v>
      </c>
      <c r="T204" s="22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7" t="s">
        <v>182</v>
      </c>
      <c r="AT204" s="227" t="s">
        <v>228</v>
      </c>
      <c r="AU204" s="227" t="s">
        <v>84</v>
      </c>
      <c r="AY204" s="17" t="s">
        <v>126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17" t="s">
        <v>82</v>
      </c>
      <c r="BK204" s="228">
        <f>ROUND(I204*H204,2)</f>
        <v>0</v>
      </c>
      <c r="BL204" s="17" t="s">
        <v>132</v>
      </c>
      <c r="BM204" s="227" t="s">
        <v>231</v>
      </c>
    </row>
    <row r="205" s="2" customFormat="1">
      <c r="A205" s="38"/>
      <c r="B205" s="39"/>
      <c r="C205" s="40"/>
      <c r="D205" s="229" t="s">
        <v>134</v>
      </c>
      <c r="E205" s="40"/>
      <c r="F205" s="230" t="s">
        <v>230</v>
      </c>
      <c r="G205" s="40"/>
      <c r="H205" s="40"/>
      <c r="I205" s="231"/>
      <c r="J205" s="40"/>
      <c r="K205" s="40"/>
      <c r="L205" s="44"/>
      <c r="M205" s="232"/>
      <c r="N205" s="233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134</v>
      </c>
      <c r="AU205" s="17" t="s">
        <v>84</v>
      </c>
    </row>
    <row r="206" s="14" customFormat="1">
      <c r="A206" s="14"/>
      <c r="B206" s="244"/>
      <c r="C206" s="245"/>
      <c r="D206" s="229" t="s">
        <v>136</v>
      </c>
      <c r="E206" s="246" t="s">
        <v>1</v>
      </c>
      <c r="F206" s="247" t="s">
        <v>209</v>
      </c>
      <c r="G206" s="245"/>
      <c r="H206" s="248">
        <v>26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136</v>
      </c>
      <c r="AU206" s="254" t="s">
        <v>84</v>
      </c>
      <c r="AV206" s="14" t="s">
        <v>84</v>
      </c>
      <c r="AW206" s="14" t="s">
        <v>32</v>
      </c>
      <c r="AX206" s="14" t="s">
        <v>75</v>
      </c>
      <c r="AY206" s="254" t="s">
        <v>126</v>
      </c>
    </row>
    <row r="207" s="15" customFormat="1">
      <c r="A207" s="15"/>
      <c r="B207" s="255"/>
      <c r="C207" s="256"/>
      <c r="D207" s="229" t="s">
        <v>136</v>
      </c>
      <c r="E207" s="257" t="s">
        <v>1</v>
      </c>
      <c r="F207" s="258" t="s">
        <v>139</v>
      </c>
      <c r="G207" s="256"/>
      <c r="H207" s="259">
        <v>26</v>
      </c>
      <c r="I207" s="260"/>
      <c r="J207" s="256"/>
      <c r="K207" s="256"/>
      <c r="L207" s="261"/>
      <c r="M207" s="262"/>
      <c r="N207" s="263"/>
      <c r="O207" s="263"/>
      <c r="P207" s="263"/>
      <c r="Q207" s="263"/>
      <c r="R207" s="263"/>
      <c r="S207" s="263"/>
      <c r="T207" s="26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5" t="s">
        <v>136</v>
      </c>
      <c r="AU207" s="265" t="s">
        <v>84</v>
      </c>
      <c r="AV207" s="15" t="s">
        <v>132</v>
      </c>
      <c r="AW207" s="15" t="s">
        <v>32</v>
      </c>
      <c r="AX207" s="15" t="s">
        <v>82</v>
      </c>
      <c r="AY207" s="265" t="s">
        <v>126</v>
      </c>
    </row>
    <row r="208" s="2" customFormat="1" ht="16.5" customHeight="1">
      <c r="A208" s="38"/>
      <c r="B208" s="39"/>
      <c r="C208" s="215" t="s">
        <v>232</v>
      </c>
      <c r="D208" s="215" t="s">
        <v>128</v>
      </c>
      <c r="E208" s="216" t="s">
        <v>233</v>
      </c>
      <c r="F208" s="217" t="s">
        <v>234</v>
      </c>
      <c r="G208" s="218" t="s">
        <v>176</v>
      </c>
      <c r="H208" s="219">
        <v>7.5</v>
      </c>
      <c r="I208" s="220"/>
      <c r="J208" s="221">
        <f>ROUND(I208*H208,2)</f>
        <v>0</v>
      </c>
      <c r="K208" s="222"/>
      <c r="L208" s="44"/>
      <c r="M208" s="223" t="s">
        <v>1</v>
      </c>
      <c r="N208" s="224" t="s">
        <v>40</v>
      </c>
      <c r="O208" s="91"/>
      <c r="P208" s="225">
        <f>O208*H208</f>
        <v>0</v>
      </c>
      <c r="Q208" s="225">
        <v>0</v>
      </c>
      <c r="R208" s="225">
        <f>Q208*H208</f>
        <v>0</v>
      </c>
      <c r="S208" s="225">
        <v>0</v>
      </c>
      <c r="T208" s="22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7" t="s">
        <v>132</v>
      </c>
      <c r="AT208" s="227" t="s">
        <v>128</v>
      </c>
      <c r="AU208" s="227" t="s">
        <v>84</v>
      </c>
      <c r="AY208" s="17" t="s">
        <v>126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17" t="s">
        <v>82</v>
      </c>
      <c r="BK208" s="228">
        <f>ROUND(I208*H208,2)</f>
        <v>0</v>
      </c>
      <c r="BL208" s="17" t="s">
        <v>132</v>
      </c>
      <c r="BM208" s="227" t="s">
        <v>235</v>
      </c>
    </row>
    <row r="209" s="2" customFormat="1">
      <c r="A209" s="38"/>
      <c r="B209" s="39"/>
      <c r="C209" s="40"/>
      <c r="D209" s="229" t="s">
        <v>134</v>
      </c>
      <c r="E209" s="40"/>
      <c r="F209" s="230" t="s">
        <v>236</v>
      </c>
      <c r="G209" s="40"/>
      <c r="H209" s="40"/>
      <c r="I209" s="231"/>
      <c r="J209" s="40"/>
      <c r="K209" s="40"/>
      <c r="L209" s="44"/>
      <c r="M209" s="232"/>
      <c r="N209" s="233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134</v>
      </c>
      <c r="AU209" s="17" t="s">
        <v>84</v>
      </c>
    </row>
    <row r="210" s="13" customFormat="1">
      <c r="A210" s="13"/>
      <c r="B210" s="234"/>
      <c r="C210" s="235"/>
      <c r="D210" s="229" t="s">
        <v>136</v>
      </c>
      <c r="E210" s="236" t="s">
        <v>1</v>
      </c>
      <c r="F210" s="237" t="s">
        <v>237</v>
      </c>
      <c r="G210" s="235"/>
      <c r="H210" s="236" t="s">
        <v>1</v>
      </c>
      <c r="I210" s="238"/>
      <c r="J210" s="235"/>
      <c r="K210" s="235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136</v>
      </c>
      <c r="AU210" s="243" t="s">
        <v>84</v>
      </c>
      <c r="AV210" s="13" t="s">
        <v>82</v>
      </c>
      <c r="AW210" s="13" t="s">
        <v>32</v>
      </c>
      <c r="AX210" s="13" t="s">
        <v>75</v>
      </c>
      <c r="AY210" s="243" t="s">
        <v>126</v>
      </c>
    </row>
    <row r="211" s="13" customFormat="1">
      <c r="A211" s="13"/>
      <c r="B211" s="234"/>
      <c r="C211" s="235"/>
      <c r="D211" s="229" t="s">
        <v>136</v>
      </c>
      <c r="E211" s="236" t="s">
        <v>1</v>
      </c>
      <c r="F211" s="237" t="s">
        <v>238</v>
      </c>
      <c r="G211" s="235"/>
      <c r="H211" s="236" t="s">
        <v>1</v>
      </c>
      <c r="I211" s="238"/>
      <c r="J211" s="235"/>
      <c r="K211" s="235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136</v>
      </c>
      <c r="AU211" s="243" t="s">
        <v>84</v>
      </c>
      <c r="AV211" s="13" t="s">
        <v>82</v>
      </c>
      <c r="AW211" s="13" t="s">
        <v>32</v>
      </c>
      <c r="AX211" s="13" t="s">
        <v>75</v>
      </c>
      <c r="AY211" s="243" t="s">
        <v>126</v>
      </c>
    </row>
    <row r="212" s="14" customFormat="1">
      <c r="A212" s="14"/>
      <c r="B212" s="244"/>
      <c r="C212" s="245"/>
      <c r="D212" s="229" t="s">
        <v>136</v>
      </c>
      <c r="E212" s="246" t="s">
        <v>1</v>
      </c>
      <c r="F212" s="247" t="s">
        <v>239</v>
      </c>
      <c r="G212" s="245"/>
      <c r="H212" s="248">
        <v>7.5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136</v>
      </c>
      <c r="AU212" s="254" t="s">
        <v>84</v>
      </c>
      <c r="AV212" s="14" t="s">
        <v>84</v>
      </c>
      <c r="AW212" s="14" t="s">
        <v>32</v>
      </c>
      <c r="AX212" s="14" t="s">
        <v>75</v>
      </c>
      <c r="AY212" s="254" t="s">
        <v>126</v>
      </c>
    </row>
    <row r="213" s="15" customFormat="1">
      <c r="A213" s="15"/>
      <c r="B213" s="255"/>
      <c r="C213" s="256"/>
      <c r="D213" s="229" t="s">
        <v>136</v>
      </c>
      <c r="E213" s="257" t="s">
        <v>1</v>
      </c>
      <c r="F213" s="258" t="s">
        <v>139</v>
      </c>
      <c r="G213" s="256"/>
      <c r="H213" s="259">
        <v>7.5</v>
      </c>
      <c r="I213" s="260"/>
      <c r="J213" s="256"/>
      <c r="K213" s="256"/>
      <c r="L213" s="261"/>
      <c r="M213" s="262"/>
      <c r="N213" s="263"/>
      <c r="O213" s="263"/>
      <c r="P213" s="263"/>
      <c r="Q213" s="263"/>
      <c r="R213" s="263"/>
      <c r="S213" s="263"/>
      <c r="T213" s="264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5" t="s">
        <v>136</v>
      </c>
      <c r="AU213" s="265" t="s">
        <v>84</v>
      </c>
      <c r="AV213" s="15" t="s">
        <v>132</v>
      </c>
      <c r="AW213" s="15" t="s">
        <v>32</v>
      </c>
      <c r="AX213" s="15" t="s">
        <v>82</v>
      </c>
      <c r="AY213" s="265" t="s">
        <v>126</v>
      </c>
    </row>
    <row r="214" s="2" customFormat="1" ht="16.5" customHeight="1">
      <c r="A214" s="38"/>
      <c r="B214" s="39"/>
      <c r="C214" s="215" t="s">
        <v>240</v>
      </c>
      <c r="D214" s="215" t="s">
        <v>128</v>
      </c>
      <c r="E214" s="216" t="s">
        <v>241</v>
      </c>
      <c r="F214" s="217" t="s">
        <v>242</v>
      </c>
      <c r="G214" s="218" t="s">
        <v>131</v>
      </c>
      <c r="H214" s="219">
        <v>26.859999999999999</v>
      </c>
      <c r="I214" s="220"/>
      <c r="J214" s="221">
        <f>ROUND(I214*H214,2)</f>
        <v>0</v>
      </c>
      <c r="K214" s="222"/>
      <c r="L214" s="44"/>
      <c r="M214" s="223" t="s">
        <v>1</v>
      </c>
      <c r="N214" s="224" t="s">
        <v>40</v>
      </c>
      <c r="O214" s="91"/>
      <c r="P214" s="225">
        <f>O214*H214</f>
        <v>0</v>
      </c>
      <c r="Q214" s="225">
        <v>0.041259999999999998</v>
      </c>
      <c r="R214" s="225">
        <f>Q214*H214</f>
        <v>1.1082436</v>
      </c>
      <c r="S214" s="225">
        <v>0</v>
      </c>
      <c r="T214" s="22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7" t="s">
        <v>132</v>
      </c>
      <c r="AT214" s="227" t="s">
        <v>128</v>
      </c>
      <c r="AU214" s="227" t="s">
        <v>84</v>
      </c>
      <c r="AY214" s="17" t="s">
        <v>126</v>
      </c>
      <c r="BE214" s="228">
        <f>IF(N214="základní",J214,0)</f>
        <v>0</v>
      </c>
      <c r="BF214" s="228">
        <f>IF(N214="snížená",J214,0)</f>
        <v>0</v>
      </c>
      <c r="BG214" s="228">
        <f>IF(N214="zákl. přenesená",J214,0)</f>
        <v>0</v>
      </c>
      <c r="BH214" s="228">
        <f>IF(N214="sníž. přenesená",J214,0)</f>
        <v>0</v>
      </c>
      <c r="BI214" s="228">
        <f>IF(N214="nulová",J214,0)</f>
        <v>0</v>
      </c>
      <c r="BJ214" s="17" t="s">
        <v>82</v>
      </c>
      <c r="BK214" s="228">
        <f>ROUND(I214*H214,2)</f>
        <v>0</v>
      </c>
      <c r="BL214" s="17" t="s">
        <v>132</v>
      </c>
      <c r="BM214" s="227" t="s">
        <v>243</v>
      </c>
    </row>
    <row r="215" s="2" customFormat="1">
      <c r="A215" s="38"/>
      <c r="B215" s="39"/>
      <c r="C215" s="40"/>
      <c r="D215" s="229" t="s">
        <v>134</v>
      </c>
      <c r="E215" s="40"/>
      <c r="F215" s="230" t="s">
        <v>244</v>
      </c>
      <c r="G215" s="40"/>
      <c r="H215" s="40"/>
      <c r="I215" s="231"/>
      <c r="J215" s="40"/>
      <c r="K215" s="40"/>
      <c r="L215" s="44"/>
      <c r="M215" s="232"/>
      <c r="N215" s="233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134</v>
      </c>
      <c r="AU215" s="17" t="s">
        <v>84</v>
      </c>
    </row>
    <row r="216" s="14" customFormat="1">
      <c r="A216" s="14"/>
      <c r="B216" s="244"/>
      <c r="C216" s="245"/>
      <c r="D216" s="229" t="s">
        <v>136</v>
      </c>
      <c r="E216" s="246" t="s">
        <v>1</v>
      </c>
      <c r="F216" s="247" t="s">
        <v>245</v>
      </c>
      <c r="G216" s="245"/>
      <c r="H216" s="248">
        <v>26.859999999999999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136</v>
      </c>
      <c r="AU216" s="254" t="s">
        <v>84</v>
      </c>
      <c r="AV216" s="14" t="s">
        <v>84</v>
      </c>
      <c r="AW216" s="14" t="s">
        <v>32</v>
      </c>
      <c r="AX216" s="14" t="s">
        <v>75</v>
      </c>
      <c r="AY216" s="254" t="s">
        <v>126</v>
      </c>
    </row>
    <row r="217" s="15" customFormat="1">
      <c r="A217" s="15"/>
      <c r="B217" s="255"/>
      <c r="C217" s="256"/>
      <c r="D217" s="229" t="s">
        <v>136</v>
      </c>
      <c r="E217" s="257" t="s">
        <v>1</v>
      </c>
      <c r="F217" s="258" t="s">
        <v>139</v>
      </c>
      <c r="G217" s="256"/>
      <c r="H217" s="259">
        <v>26.859999999999999</v>
      </c>
      <c r="I217" s="260"/>
      <c r="J217" s="256"/>
      <c r="K217" s="256"/>
      <c r="L217" s="261"/>
      <c r="M217" s="262"/>
      <c r="N217" s="263"/>
      <c r="O217" s="263"/>
      <c r="P217" s="263"/>
      <c r="Q217" s="263"/>
      <c r="R217" s="263"/>
      <c r="S217" s="263"/>
      <c r="T217" s="264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5" t="s">
        <v>136</v>
      </c>
      <c r="AU217" s="265" t="s">
        <v>84</v>
      </c>
      <c r="AV217" s="15" t="s">
        <v>132</v>
      </c>
      <c r="AW217" s="15" t="s">
        <v>32</v>
      </c>
      <c r="AX217" s="15" t="s">
        <v>82</v>
      </c>
      <c r="AY217" s="265" t="s">
        <v>126</v>
      </c>
    </row>
    <row r="218" s="2" customFormat="1" ht="16.5" customHeight="1">
      <c r="A218" s="38"/>
      <c r="B218" s="39"/>
      <c r="C218" s="215" t="s">
        <v>246</v>
      </c>
      <c r="D218" s="215" t="s">
        <v>128</v>
      </c>
      <c r="E218" s="216" t="s">
        <v>247</v>
      </c>
      <c r="F218" s="217" t="s">
        <v>248</v>
      </c>
      <c r="G218" s="218" t="s">
        <v>131</v>
      </c>
      <c r="H218" s="219">
        <v>26.859999999999999</v>
      </c>
      <c r="I218" s="220"/>
      <c r="J218" s="221">
        <f>ROUND(I218*H218,2)</f>
        <v>0</v>
      </c>
      <c r="K218" s="222"/>
      <c r="L218" s="44"/>
      <c r="M218" s="223" t="s">
        <v>1</v>
      </c>
      <c r="N218" s="224" t="s">
        <v>40</v>
      </c>
      <c r="O218" s="91"/>
      <c r="P218" s="225">
        <f>O218*H218</f>
        <v>0</v>
      </c>
      <c r="Q218" s="225">
        <v>2.0000000000000002E-05</v>
      </c>
      <c r="R218" s="225">
        <f>Q218*H218</f>
        <v>0.00053720000000000005</v>
      </c>
      <c r="S218" s="225">
        <v>0</v>
      </c>
      <c r="T218" s="22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7" t="s">
        <v>132</v>
      </c>
      <c r="AT218" s="227" t="s">
        <v>128</v>
      </c>
      <c r="AU218" s="227" t="s">
        <v>84</v>
      </c>
      <c r="AY218" s="17" t="s">
        <v>126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17" t="s">
        <v>82</v>
      </c>
      <c r="BK218" s="228">
        <f>ROUND(I218*H218,2)</f>
        <v>0</v>
      </c>
      <c r="BL218" s="17" t="s">
        <v>132</v>
      </c>
      <c r="BM218" s="227" t="s">
        <v>249</v>
      </c>
    </row>
    <row r="219" s="2" customFormat="1">
      <c r="A219" s="38"/>
      <c r="B219" s="39"/>
      <c r="C219" s="40"/>
      <c r="D219" s="229" t="s">
        <v>134</v>
      </c>
      <c r="E219" s="40"/>
      <c r="F219" s="230" t="s">
        <v>250</v>
      </c>
      <c r="G219" s="40"/>
      <c r="H219" s="40"/>
      <c r="I219" s="231"/>
      <c r="J219" s="40"/>
      <c r="K219" s="40"/>
      <c r="L219" s="44"/>
      <c r="M219" s="232"/>
      <c r="N219" s="233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134</v>
      </c>
      <c r="AU219" s="17" t="s">
        <v>84</v>
      </c>
    </row>
    <row r="220" s="14" customFormat="1">
      <c r="A220" s="14"/>
      <c r="B220" s="244"/>
      <c r="C220" s="245"/>
      <c r="D220" s="229" t="s">
        <v>136</v>
      </c>
      <c r="E220" s="246" t="s">
        <v>1</v>
      </c>
      <c r="F220" s="247" t="s">
        <v>245</v>
      </c>
      <c r="G220" s="245"/>
      <c r="H220" s="248">
        <v>26.859999999999999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136</v>
      </c>
      <c r="AU220" s="254" t="s">
        <v>84</v>
      </c>
      <c r="AV220" s="14" t="s">
        <v>84</v>
      </c>
      <c r="AW220" s="14" t="s">
        <v>32</v>
      </c>
      <c r="AX220" s="14" t="s">
        <v>75</v>
      </c>
      <c r="AY220" s="254" t="s">
        <v>126</v>
      </c>
    </row>
    <row r="221" s="15" customFormat="1">
      <c r="A221" s="15"/>
      <c r="B221" s="255"/>
      <c r="C221" s="256"/>
      <c r="D221" s="229" t="s">
        <v>136</v>
      </c>
      <c r="E221" s="257" t="s">
        <v>1</v>
      </c>
      <c r="F221" s="258" t="s">
        <v>139</v>
      </c>
      <c r="G221" s="256"/>
      <c r="H221" s="259">
        <v>26.859999999999999</v>
      </c>
      <c r="I221" s="260"/>
      <c r="J221" s="256"/>
      <c r="K221" s="256"/>
      <c r="L221" s="261"/>
      <c r="M221" s="262"/>
      <c r="N221" s="263"/>
      <c r="O221" s="263"/>
      <c r="P221" s="263"/>
      <c r="Q221" s="263"/>
      <c r="R221" s="263"/>
      <c r="S221" s="263"/>
      <c r="T221" s="264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5" t="s">
        <v>136</v>
      </c>
      <c r="AU221" s="265" t="s">
        <v>84</v>
      </c>
      <c r="AV221" s="15" t="s">
        <v>132</v>
      </c>
      <c r="AW221" s="15" t="s">
        <v>32</v>
      </c>
      <c r="AX221" s="15" t="s">
        <v>82</v>
      </c>
      <c r="AY221" s="265" t="s">
        <v>126</v>
      </c>
    </row>
    <row r="222" s="2" customFormat="1" ht="16.5" customHeight="1">
      <c r="A222" s="38"/>
      <c r="B222" s="39"/>
      <c r="C222" s="215" t="s">
        <v>251</v>
      </c>
      <c r="D222" s="215" t="s">
        <v>128</v>
      </c>
      <c r="E222" s="216" t="s">
        <v>252</v>
      </c>
      <c r="F222" s="217" t="s">
        <v>253</v>
      </c>
      <c r="G222" s="218" t="s">
        <v>254</v>
      </c>
      <c r="H222" s="219">
        <v>1.05</v>
      </c>
      <c r="I222" s="220"/>
      <c r="J222" s="221">
        <f>ROUND(I222*H222,2)</f>
        <v>0</v>
      </c>
      <c r="K222" s="222"/>
      <c r="L222" s="44"/>
      <c r="M222" s="223" t="s">
        <v>1</v>
      </c>
      <c r="N222" s="224" t="s">
        <v>40</v>
      </c>
      <c r="O222" s="91"/>
      <c r="P222" s="225">
        <f>O222*H222</f>
        <v>0</v>
      </c>
      <c r="Q222" s="225">
        <v>1.04877</v>
      </c>
      <c r="R222" s="225">
        <f>Q222*H222</f>
        <v>1.1012085</v>
      </c>
      <c r="S222" s="225">
        <v>0</v>
      </c>
      <c r="T222" s="22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7" t="s">
        <v>132</v>
      </c>
      <c r="AT222" s="227" t="s">
        <v>128</v>
      </c>
      <c r="AU222" s="227" t="s">
        <v>84</v>
      </c>
      <c r="AY222" s="17" t="s">
        <v>126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17" t="s">
        <v>82</v>
      </c>
      <c r="BK222" s="228">
        <f>ROUND(I222*H222,2)</f>
        <v>0</v>
      </c>
      <c r="BL222" s="17" t="s">
        <v>132</v>
      </c>
      <c r="BM222" s="227" t="s">
        <v>255</v>
      </c>
    </row>
    <row r="223" s="2" customFormat="1">
      <c r="A223" s="38"/>
      <c r="B223" s="39"/>
      <c r="C223" s="40"/>
      <c r="D223" s="229" t="s">
        <v>134</v>
      </c>
      <c r="E223" s="40"/>
      <c r="F223" s="230" t="s">
        <v>256</v>
      </c>
      <c r="G223" s="40"/>
      <c r="H223" s="40"/>
      <c r="I223" s="231"/>
      <c r="J223" s="40"/>
      <c r="K223" s="40"/>
      <c r="L223" s="44"/>
      <c r="M223" s="232"/>
      <c r="N223" s="233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134</v>
      </c>
      <c r="AU223" s="17" t="s">
        <v>84</v>
      </c>
    </row>
    <row r="224" s="13" customFormat="1">
      <c r="A224" s="13"/>
      <c r="B224" s="234"/>
      <c r="C224" s="235"/>
      <c r="D224" s="229" t="s">
        <v>136</v>
      </c>
      <c r="E224" s="236" t="s">
        <v>1</v>
      </c>
      <c r="F224" s="237" t="s">
        <v>257</v>
      </c>
      <c r="G224" s="235"/>
      <c r="H224" s="236" t="s">
        <v>1</v>
      </c>
      <c r="I224" s="238"/>
      <c r="J224" s="235"/>
      <c r="K224" s="235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136</v>
      </c>
      <c r="AU224" s="243" t="s">
        <v>84</v>
      </c>
      <c r="AV224" s="13" t="s">
        <v>82</v>
      </c>
      <c r="AW224" s="13" t="s">
        <v>32</v>
      </c>
      <c r="AX224" s="13" t="s">
        <v>75</v>
      </c>
      <c r="AY224" s="243" t="s">
        <v>126</v>
      </c>
    </row>
    <row r="225" s="14" customFormat="1">
      <c r="A225" s="14"/>
      <c r="B225" s="244"/>
      <c r="C225" s="245"/>
      <c r="D225" s="229" t="s">
        <v>136</v>
      </c>
      <c r="E225" s="246" t="s">
        <v>1</v>
      </c>
      <c r="F225" s="247" t="s">
        <v>258</v>
      </c>
      <c r="G225" s="245"/>
      <c r="H225" s="248">
        <v>1.05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136</v>
      </c>
      <c r="AU225" s="254" t="s">
        <v>84</v>
      </c>
      <c r="AV225" s="14" t="s">
        <v>84</v>
      </c>
      <c r="AW225" s="14" t="s">
        <v>32</v>
      </c>
      <c r="AX225" s="14" t="s">
        <v>75</v>
      </c>
      <c r="AY225" s="254" t="s">
        <v>126</v>
      </c>
    </row>
    <row r="226" s="15" customFormat="1">
      <c r="A226" s="15"/>
      <c r="B226" s="255"/>
      <c r="C226" s="256"/>
      <c r="D226" s="229" t="s">
        <v>136</v>
      </c>
      <c r="E226" s="257" t="s">
        <v>1</v>
      </c>
      <c r="F226" s="258" t="s">
        <v>139</v>
      </c>
      <c r="G226" s="256"/>
      <c r="H226" s="259">
        <v>1.05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5" t="s">
        <v>136</v>
      </c>
      <c r="AU226" s="265" t="s">
        <v>84</v>
      </c>
      <c r="AV226" s="15" t="s">
        <v>132</v>
      </c>
      <c r="AW226" s="15" t="s">
        <v>32</v>
      </c>
      <c r="AX226" s="15" t="s">
        <v>82</v>
      </c>
      <c r="AY226" s="265" t="s">
        <v>126</v>
      </c>
    </row>
    <row r="227" s="2" customFormat="1" ht="16.5" customHeight="1">
      <c r="A227" s="38"/>
      <c r="B227" s="39"/>
      <c r="C227" s="215" t="s">
        <v>259</v>
      </c>
      <c r="D227" s="215" t="s">
        <v>128</v>
      </c>
      <c r="E227" s="216" t="s">
        <v>260</v>
      </c>
      <c r="F227" s="217" t="s">
        <v>261</v>
      </c>
      <c r="G227" s="218" t="s">
        <v>176</v>
      </c>
      <c r="H227" s="219">
        <v>2.52</v>
      </c>
      <c r="I227" s="220"/>
      <c r="J227" s="221">
        <f>ROUND(I227*H227,2)</f>
        <v>0</v>
      </c>
      <c r="K227" s="222"/>
      <c r="L227" s="44"/>
      <c r="M227" s="223" t="s">
        <v>1</v>
      </c>
      <c r="N227" s="224" t="s">
        <v>40</v>
      </c>
      <c r="O227" s="91"/>
      <c r="P227" s="225">
        <f>O227*H227</f>
        <v>0</v>
      </c>
      <c r="Q227" s="225">
        <v>0</v>
      </c>
      <c r="R227" s="225">
        <f>Q227*H227</f>
        <v>0</v>
      </c>
      <c r="S227" s="225">
        <v>0</v>
      </c>
      <c r="T227" s="22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7" t="s">
        <v>132</v>
      </c>
      <c r="AT227" s="227" t="s">
        <v>128</v>
      </c>
      <c r="AU227" s="227" t="s">
        <v>84</v>
      </c>
      <c r="AY227" s="17" t="s">
        <v>126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17" t="s">
        <v>82</v>
      </c>
      <c r="BK227" s="228">
        <f>ROUND(I227*H227,2)</f>
        <v>0</v>
      </c>
      <c r="BL227" s="17" t="s">
        <v>132</v>
      </c>
      <c r="BM227" s="227" t="s">
        <v>262</v>
      </c>
    </row>
    <row r="228" s="2" customFormat="1">
      <c r="A228" s="38"/>
      <c r="B228" s="39"/>
      <c r="C228" s="40"/>
      <c r="D228" s="229" t="s">
        <v>134</v>
      </c>
      <c r="E228" s="40"/>
      <c r="F228" s="230" t="s">
        <v>263</v>
      </c>
      <c r="G228" s="40"/>
      <c r="H228" s="40"/>
      <c r="I228" s="231"/>
      <c r="J228" s="40"/>
      <c r="K228" s="40"/>
      <c r="L228" s="44"/>
      <c r="M228" s="232"/>
      <c r="N228" s="233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134</v>
      </c>
      <c r="AU228" s="17" t="s">
        <v>84</v>
      </c>
    </row>
    <row r="229" s="13" customFormat="1">
      <c r="A229" s="13"/>
      <c r="B229" s="234"/>
      <c r="C229" s="235"/>
      <c r="D229" s="229" t="s">
        <v>136</v>
      </c>
      <c r="E229" s="236" t="s">
        <v>1</v>
      </c>
      <c r="F229" s="237" t="s">
        <v>264</v>
      </c>
      <c r="G229" s="235"/>
      <c r="H229" s="236" t="s">
        <v>1</v>
      </c>
      <c r="I229" s="238"/>
      <c r="J229" s="235"/>
      <c r="K229" s="235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136</v>
      </c>
      <c r="AU229" s="243" t="s">
        <v>84</v>
      </c>
      <c r="AV229" s="13" t="s">
        <v>82</v>
      </c>
      <c r="AW229" s="13" t="s">
        <v>32</v>
      </c>
      <c r="AX229" s="13" t="s">
        <v>75</v>
      </c>
      <c r="AY229" s="243" t="s">
        <v>126</v>
      </c>
    </row>
    <row r="230" s="14" customFormat="1">
      <c r="A230" s="14"/>
      <c r="B230" s="244"/>
      <c r="C230" s="245"/>
      <c r="D230" s="229" t="s">
        <v>136</v>
      </c>
      <c r="E230" s="246" t="s">
        <v>1</v>
      </c>
      <c r="F230" s="247" t="s">
        <v>265</v>
      </c>
      <c r="G230" s="245"/>
      <c r="H230" s="248">
        <v>2.52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136</v>
      </c>
      <c r="AU230" s="254" t="s">
        <v>84</v>
      </c>
      <c r="AV230" s="14" t="s">
        <v>84</v>
      </c>
      <c r="AW230" s="14" t="s">
        <v>32</v>
      </c>
      <c r="AX230" s="14" t="s">
        <v>75</v>
      </c>
      <c r="AY230" s="254" t="s">
        <v>126</v>
      </c>
    </row>
    <row r="231" s="15" customFormat="1">
      <c r="A231" s="15"/>
      <c r="B231" s="255"/>
      <c r="C231" s="256"/>
      <c r="D231" s="229" t="s">
        <v>136</v>
      </c>
      <c r="E231" s="257" t="s">
        <v>1</v>
      </c>
      <c r="F231" s="258" t="s">
        <v>139</v>
      </c>
      <c r="G231" s="256"/>
      <c r="H231" s="259">
        <v>2.52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5" t="s">
        <v>136</v>
      </c>
      <c r="AU231" s="265" t="s">
        <v>84</v>
      </c>
      <c r="AV231" s="15" t="s">
        <v>132</v>
      </c>
      <c r="AW231" s="15" t="s">
        <v>32</v>
      </c>
      <c r="AX231" s="15" t="s">
        <v>82</v>
      </c>
      <c r="AY231" s="265" t="s">
        <v>126</v>
      </c>
    </row>
    <row r="232" s="2" customFormat="1" ht="33" customHeight="1">
      <c r="A232" s="38"/>
      <c r="B232" s="39"/>
      <c r="C232" s="215" t="s">
        <v>7</v>
      </c>
      <c r="D232" s="215" t="s">
        <v>128</v>
      </c>
      <c r="E232" s="216" t="s">
        <v>266</v>
      </c>
      <c r="F232" s="217" t="s">
        <v>267</v>
      </c>
      <c r="G232" s="218" t="s">
        <v>131</v>
      </c>
      <c r="H232" s="219">
        <v>10.08</v>
      </c>
      <c r="I232" s="220"/>
      <c r="J232" s="221">
        <f>ROUND(I232*H232,2)</f>
        <v>0</v>
      </c>
      <c r="K232" s="222"/>
      <c r="L232" s="44"/>
      <c r="M232" s="223" t="s">
        <v>1</v>
      </c>
      <c r="N232" s="224" t="s">
        <v>40</v>
      </c>
      <c r="O232" s="91"/>
      <c r="P232" s="225">
        <f>O232*H232</f>
        <v>0</v>
      </c>
      <c r="Q232" s="225">
        <v>0.0011800000000000001</v>
      </c>
      <c r="R232" s="225">
        <f>Q232*H232</f>
        <v>0.011894400000000001</v>
      </c>
      <c r="S232" s="225">
        <v>0</v>
      </c>
      <c r="T232" s="22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7" t="s">
        <v>132</v>
      </c>
      <c r="AT232" s="227" t="s">
        <v>128</v>
      </c>
      <c r="AU232" s="227" t="s">
        <v>84</v>
      </c>
      <c r="AY232" s="17" t="s">
        <v>126</v>
      </c>
      <c r="BE232" s="228">
        <f>IF(N232="základní",J232,0)</f>
        <v>0</v>
      </c>
      <c r="BF232" s="228">
        <f>IF(N232="snížená",J232,0)</f>
        <v>0</v>
      </c>
      <c r="BG232" s="228">
        <f>IF(N232="zákl. přenesená",J232,0)</f>
        <v>0</v>
      </c>
      <c r="BH232" s="228">
        <f>IF(N232="sníž. přenesená",J232,0)</f>
        <v>0</v>
      </c>
      <c r="BI232" s="228">
        <f>IF(N232="nulová",J232,0)</f>
        <v>0</v>
      </c>
      <c r="BJ232" s="17" t="s">
        <v>82</v>
      </c>
      <c r="BK232" s="228">
        <f>ROUND(I232*H232,2)</f>
        <v>0</v>
      </c>
      <c r="BL232" s="17" t="s">
        <v>132</v>
      </c>
      <c r="BM232" s="227" t="s">
        <v>268</v>
      </c>
    </row>
    <row r="233" s="2" customFormat="1">
      <c r="A233" s="38"/>
      <c r="B233" s="39"/>
      <c r="C233" s="40"/>
      <c r="D233" s="229" t="s">
        <v>134</v>
      </c>
      <c r="E233" s="40"/>
      <c r="F233" s="230" t="s">
        <v>269</v>
      </c>
      <c r="G233" s="40"/>
      <c r="H233" s="40"/>
      <c r="I233" s="231"/>
      <c r="J233" s="40"/>
      <c r="K233" s="40"/>
      <c r="L233" s="44"/>
      <c r="M233" s="232"/>
      <c r="N233" s="233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134</v>
      </c>
      <c r="AU233" s="17" t="s">
        <v>84</v>
      </c>
    </row>
    <row r="234" s="14" customFormat="1">
      <c r="A234" s="14"/>
      <c r="B234" s="244"/>
      <c r="C234" s="245"/>
      <c r="D234" s="229" t="s">
        <v>136</v>
      </c>
      <c r="E234" s="246" t="s">
        <v>1</v>
      </c>
      <c r="F234" s="247" t="s">
        <v>270</v>
      </c>
      <c r="G234" s="245"/>
      <c r="H234" s="248">
        <v>10.08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136</v>
      </c>
      <c r="AU234" s="254" t="s">
        <v>84</v>
      </c>
      <c r="AV234" s="14" t="s">
        <v>84</v>
      </c>
      <c r="AW234" s="14" t="s">
        <v>32</v>
      </c>
      <c r="AX234" s="14" t="s">
        <v>75</v>
      </c>
      <c r="AY234" s="254" t="s">
        <v>126</v>
      </c>
    </row>
    <row r="235" s="15" customFormat="1">
      <c r="A235" s="15"/>
      <c r="B235" s="255"/>
      <c r="C235" s="256"/>
      <c r="D235" s="229" t="s">
        <v>136</v>
      </c>
      <c r="E235" s="257" t="s">
        <v>1</v>
      </c>
      <c r="F235" s="258" t="s">
        <v>139</v>
      </c>
      <c r="G235" s="256"/>
      <c r="H235" s="259">
        <v>10.08</v>
      </c>
      <c r="I235" s="260"/>
      <c r="J235" s="256"/>
      <c r="K235" s="256"/>
      <c r="L235" s="261"/>
      <c r="M235" s="262"/>
      <c r="N235" s="263"/>
      <c r="O235" s="263"/>
      <c r="P235" s="263"/>
      <c r="Q235" s="263"/>
      <c r="R235" s="263"/>
      <c r="S235" s="263"/>
      <c r="T235" s="264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5" t="s">
        <v>136</v>
      </c>
      <c r="AU235" s="265" t="s">
        <v>84</v>
      </c>
      <c r="AV235" s="15" t="s">
        <v>132</v>
      </c>
      <c r="AW235" s="15" t="s">
        <v>32</v>
      </c>
      <c r="AX235" s="15" t="s">
        <v>82</v>
      </c>
      <c r="AY235" s="265" t="s">
        <v>126</v>
      </c>
    </row>
    <row r="236" s="2" customFormat="1" ht="33" customHeight="1">
      <c r="A236" s="38"/>
      <c r="B236" s="39"/>
      <c r="C236" s="215" t="s">
        <v>271</v>
      </c>
      <c r="D236" s="215" t="s">
        <v>128</v>
      </c>
      <c r="E236" s="216" t="s">
        <v>272</v>
      </c>
      <c r="F236" s="217" t="s">
        <v>273</v>
      </c>
      <c r="G236" s="218" t="s">
        <v>131</v>
      </c>
      <c r="H236" s="219">
        <v>10.08</v>
      </c>
      <c r="I236" s="220"/>
      <c r="J236" s="221">
        <f>ROUND(I236*H236,2)</f>
        <v>0</v>
      </c>
      <c r="K236" s="222"/>
      <c r="L236" s="44"/>
      <c r="M236" s="223" t="s">
        <v>1</v>
      </c>
      <c r="N236" s="224" t="s">
        <v>40</v>
      </c>
      <c r="O236" s="91"/>
      <c r="P236" s="225">
        <f>O236*H236</f>
        <v>0</v>
      </c>
      <c r="Q236" s="225">
        <v>4.0000000000000003E-05</v>
      </c>
      <c r="R236" s="225">
        <f>Q236*H236</f>
        <v>0.00040320000000000004</v>
      </c>
      <c r="S236" s="225">
        <v>0</v>
      </c>
      <c r="T236" s="22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7" t="s">
        <v>132</v>
      </c>
      <c r="AT236" s="227" t="s">
        <v>128</v>
      </c>
      <c r="AU236" s="227" t="s">
        <v>84</v>
      </c>
      <c r="AY236" s="17" t="s">
        <v>126</v>
      </c>
      <c r="BE236" s="228">
        <f>IF(N236="základní",J236,0)</f>
        <v>0</v>
      </c>
      <c r="BF236" s="228">
        <f>IF(N236="snížená",J236,0)</f>
        <v>0</v>
      </c>
      <c r="BG236" s="228">
        <f>IF(N236="zákl. přenesená",J236,0)</f>
        <v>0</v>
      </c>
      <c r="BH236" s="228">
        <f>IF(N236="sníž. přenesená",J236,0)</f>
        <v>0</v>
      </c>
      <c r="BI236" s="228">
        <f>IF(N236="nulová",J236,0)</f>
        <v>0</v>
      </c>
      <c r="BJ236" s="17" t="s">
        <v>82</v>
      </c>
      <c r="BK236" s="228">
        <f>ROUND(I236*H236,2)</f>
        <v>0</v>
      </c>
      <c r="BL236" s="17" t="s">
        <v>132</v>
      </c>
      <c r="BM236" s="227" t="s">
        <v>274</v>
      </c>
    </row>
    <row r="237" s="2" customFormat="1">
      <c r="A237" s="38"/>
      <c r="B237" s="39"/>
      <c r="C237" s="40"/>
      <c r="D237" s="229" t="s">
        <v>134</v>
      </c>
      <c r="E237" s="40"/>
      <c r="F237" s="230" t="s">
        <v>275</v>
      </c>
      <c r="G237" s="40"/>
      <c r="H237" s="40"/>
      <c r="I237" s="231"/>
      <c r="J237" s="40"/>
      <c r="K237" s="40"/>
      <c r="L237" s="44"/>
      <c r="M237" s="232"/>
      <c r="N237" s="233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134</v>
      </c>
      <c r="AU237" s="17" t="s">
        <v>84</v>
      </c>
    </row>
    <row r="238" s="14" customFormat="1">
      <c r="A238" s="14"/>
      <c r="B238" s="244"/>
      <c r="C238" s="245"/>
      <c r="D238" s="229" t="s">
        <v>136</v>
      </c>
      <c r="E238" s="246" t="s">
        <v>1</v>
      </c>
      <c r="F238" s="247" t="s">
        <v>270</v>
      </c>
      <c r="G238" s="245"/>
      <c r="H238" s="248">
        <v>10.08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136</v>
      </c>
      <c r="AU238" s="254" t="s">
        <v>84</v>
      </c>
      <c r="AV238" s="14" t="s">
        <v>84</v>
      </c>
      <c r="AW238" s="14" t="s">
        <v>32</v>
      </c>
      <c r="AX238" s="14" t="s">
        <v>75</v>
      </c>
      <c r="AY238" s="254" t="s">
        <v>126</v>
      </c>
    </row>
    <row r="239" s="15" customFormat="1">
      <c r="A239" s="15"/>
      <c r="B239" s="255"/>
      <c r="C239" s="256"/>
      <c r="D239" s="229" t="s">
        <v>136</v>
      </c>
      <c r="E239" s="257" t="s">
        <v>1</v>
      </c>
      <c r="F239" s="258" t="s">
        <v>139</v>
      </c>
      <c r="G239" s="256"/>
      <c r="H239" s="259">
        <v>10.08</v>
      </c>
      <c r="I239" s="260"/>
      <c r="J239" s="256"/>
      <c r="K239" s="256"/>
      <c r="L239" s="261"/>
      <c r="M239" s="262"/>
      <c r="N239" s="263"/>
      <c r="O239" s="263"/>
      <c r="P239" s="263"/>
      <c r="Q239" s="263"/>
      <c r="R239" s="263"/>
      <c r="S239" s="263"/>
      <c r="T239" s="264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5" t="s">
        <v>136</v>
      </c>
      <c r="AU239" s="265" t="s">
        <v>84</v>
      </c>
      <c r="AV239" s="15" t="s">
        <v>132</v>
      </c>
      <c r="AW239" s="15" t="s">
        <v>32</v>
      </c>
      <c r="AX239" s="15" t="s">
        <v>82</v>
      </c>
      <c r="AY239" s="265" t="s">
        <v>126</v>
      </c>
    </row>
    <row r="240" s="2" customFormat="1" ht="21.75" customHeight="1">
      <c r="A240" s="38"/>
      <c r="B240" s="39"/>
      <c r="C240" s="215" t="s">
        <v>276</v>
      </c>
      <c r="D240" s="215" t="s">
        <v>128</v>
      </c>
      <c r="E240" s="216" t="s">
        <v>277</v>
      </c>
      <c r="F240" s="217" t="s">
        <v>278</v>
      </c>
      <c r="G240" s="218" t="s">
        <v>254</v>
      </c>
      <c r="H240" s="219">
        <v>0.27700000000000002</v>
      </c>
      <c r="I240" s="220"/>
      <c r="J240" s="221">
        <f>ROUND(I240*H240,2)</f>
        <v>0</v>
      </c>
      <c r="K240" s="222"/>
      <c r="L240" s="44"/>
      <c r="M240" s="223" t="s">
        <v>1</v>
      </c>
      <c r="N240" s="224" t="s">
        <v>40</v>
      </c>
      <c r="O240" s="91"/>
      <c r="P240" s="225">
        <f>O240*H240</f>
        <v>0</v>
      </c>
      <c r="Q240" s="225">
        <v>1.07653</v>
      </c>
      <c r="R240" s="225">
        <f>Q240*H240</f>
        <v>0.29819881000000004</v>
      </c>
      <c r="S240" s="225">
        <v>0</v>
      </c>
      <c r="T240" s="22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7" t="s">
        <v>132</v>
      </c>
      <c r="AT240" s="227" t="s">
        <v>128</v>
      </c>
      <c r="AU240" s="227" t="s">
        <v>84</v>
      </c>
      <c r="AY240" s="17" t="s">
        <v>126</v>
      </c>
      <c r="BE240" s="228">
        <f>IF(N240="základní",J240,0)</f>
        <v>0</v>
      </c>
      <c r="BF240" s="228">
        <f>IF(N240="snížená",J240,0)</f>
        <v>0</v>
      </c>
      <c r="BG240" s="228">
        <f>IF(N240="zákl. přenesená",J240,0)</f>
        <v>0</v>
      </c>
      <c r="BH240" s="228">
        <f>IF(N240="sníž. přenesená",J240,0)</f>
        <v>0</v>
      </c>
      <c r="BI240" s="228">
        <f>IF(N240="nulová",J240,0)</f>
        <v>0</v>
      </c>
      <c r="BJ240" s="17" t="s">
        <v>82</v>
      </c>
      <c r="BK240" s="228">
        <f>ROUND(I240*H240,2)</f>
        <v>0</v>
      </c>
      <c r="BL240" s="17" t="s">
        <v>132</v>
      </c>
      <c r="BM240" s="227" t="s">
        <v>279</v>
      </c>
    </row>
    <row r="241" s="2" customFormat="1">
      <c r="A241" s="38"/>
      <c r="B241" s="39"/>
      <c r="C241" s="40"/>
      <c r="D241" s="229" t="s">
        <v>134</v>
      </c>
      <c r="E241" s="40"/>
      <c r="F241" s="230" t="s">
        <v>280</v>
      </c>
      <c r="G241" s="40"/>
      <c r="H241" s="40"/>
      <c r="I241" s="231"/>
      <c r="J241" s="40"/>
      <c r="K241" s="40"/>
      <c r="L241" s="44"/>
      <c r="M241" s="232"/>
      <c r="N241" s="233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134</v>
      </c>
      <c r="AU241" s="17" t="s">
        <v>84</v>
      </c>
    </row>
    <row r="242" s="14" customFormat="1">
      <c r="A242" s="14"/>
      <c r="B242" s="244"/>
      <c r="C242" s="245"/>
      <c r="D242" s="229" t="s">
        <v>136</v>
      </c>
      <c r="E242" s="246" t="s">
        <v>1</v>
      </c>
      <c r="F242" s="247" t="s">
        <v>281</v>
      </c>
      <c r="G242" s="245"/>
      <c r="H242" s="248">
        <v>0.27700000000000002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136</v>
      </c>
      <c r="AU242" s="254" t="s">
        <v>84</v>
      </c>
      <c r="AV242" s="14" t="s">
        <v>84</v>
      </c>
      <c r="AW242" s="14" t="s">
        <v>32</v>
      </c>
      <c r="AX242" s="14" t="s">
        <v>75</v>
      </c>
      <c r="AY242" s="254" t="s">
        <v>126</v>
      </c>
    </row>
    <row r="243" s="15" customFormat="1">
      <c r="A243" s="15"/>
      <c r="B243" s="255"/>
      <c r="C243" s="256"/>
      <c r="D243" s="229" t="s">
        <v>136</v>
      </c>
      <c r="E243" s="257" t="s">
        <v>1</v>
      </c>
      <c r="F243" s="258" t="s">
        <v>139</v>
      </c>
      <c r="G243" s="256"/>
      <c r="H243" s="259">
        <v>0.27700000000000002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5" t="s">
        <v>136</v>
      </c>
      <c r="AU243" s="265" t="s">
        <v>84</v>
      </c>
      <c r="AV243" s="15" t="s">
        <v>132</v>
      </c>
      <c r="AW243" s="15" t="s">
        <v>32</v>
      </c>
      <c r="AX243" s="15" t="s">
        <v>82</v>
      </c>
      <c r="AY243" s="265" t="s">
        <v>126</v>
      </c>
    </row>
    <row r="244" s="2" customFormat="1" ht="16.5" customHeight="1">
      <c r="A244" s="38"/>
      <c r="B244" s="39"/>
      <c r="C244" s="215" t="s">
        <v>282</v>
      </c>
      <c r="D244" s="215" t="s">
        <v>128</v>
      </c>
      <c r="E244" s="216" t="s">
        <v>283</v>
      </c>
      <c r="F244" s="217" t="s">
        <v>284</v>
      </c>
      <c r="G244" s="218" t="s">
        <v>162</v>
      </c>
      <c r="H244" s="219">
        <v>23</v>
      </c>
      <c r="I244" s="220"/>
      <c r="J244" s="221">
        <f>ROUND(I244*H244,2)</f>
        <v>0</v>
      </c>
      <c r="K244" s="222"/>
      <c r="L244" s="44"/>
      <c r="M244" s="223" t="s">
        <v>1</v>
      </c>
      <c r="N244" s="224" t="s">
        <v>40</v>
      </c>
      <c r="O244" s="91"/>
      <c r="P244" s="225">
        <f>O244*H244</f>
        <v>0</v>
      </c>
      <c r="Q244" s="225">
        <v>0.00044999999999999999</v>
      </c>
      <c r="R244" s="225">
        <f>Q244*H244</f>
        <v>0.01035</v>
      </c>
      <c r="S244" s="225">
        <v>0</v>
      </c>
      <c r="T244" s="22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7" t="s">
        <v>132</v>
      </c>
      <c r="AT244" s="227" t="s">
        <v>128</v>
      </c>
      <c r="AU244" s="227" t="s">
        <v>84</v>
      </c>
      <c r="AY244" s="17" t="s">
        <v>126</v>
      </c>
      <c r="BE244" s="228">
        <f>IF(N244="základní",J244,0)</f>
        <v>0</v>
      </c>
      <c r="BF244" s="228">
        <f>IF(N244="snížená",J244,0)</f>
        <v>0</v>
      </c>
      <c r="BG244" s="228">
        <f>IF(N244="zákl. přenesená",J244,0)</f>
        <v>0</v>
      </c>
      <c r="BH244" s="228">
        <f>IF(N244="sníž. přenesená",J244,0)</f>
        <v>0</v>
      </c>
      <c r="BI244" s="228">
        <f>IF(N244="nulová",J244,0)</f>
        <v>0</v>
      </c>
      <c r="BJ244" s="17" t="s">
        <v>82</v>
      </c>
      <c r="BK244" s="228">
        <f>ROUND(I244*H244,2)</f>
        <v>0</v>
      </c>
      <c r="BL244" s="17" t="s">
        <v>132</v>
      </c>
      <c r="BM244" s="227" t="s">
        <v>285</v>
      </c>
    </row>
    <row r="245" s="2" customFormat="1">
      <c r="A245" s="38"/>
      <c r="B245" s="39"/>
      <c r="C245" s="40"/>
      <c r="D245" s="229" t="s">
        <v>134</v>
      </c>
      <c r="E245" s="40"/>
      <c r="F245" s="230" t="s">
        <v>286</v>
      </c>
      <c r="G245" s="40"/>
      <c r="H245" s="40"/>
      <c r="I245" s="231"/>
      <c r="J245" s="40"/>
      <c r="K245" s="40"/>
      <c r="L245" s="44"/>
      <c r="M245" s="232"/>
      <c r="N245" s="233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134</v>
      </c>
      <c r="AU245" s="17" t="s">
        <v>84</v>
      </c>
    </row>
    <row r="246" s="14" customFormat="1">
      <c r="A246" s="14"/>
      <c r="B246" s="244"/>
      <c r="C246" s="245"/>
      <c r="D246" s="229" t="s">
        <v>136</v>
      </c>
      <c r="E246" s="246" t="s">
        <v>1</v>
      </c>
      <c r="F246" s="247" t="s">
        <v>287</v>
      </c>
      <c r="G246" s="245"/>
      <c r="H246" s="248">
        <v>23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136</v>
      </c>
      <c r="AU246" s="254" t="s">
        <v>84</v>
      </c>
      <c r="AV246" s="14" t="s">
        <v>84</v>
      </c>
      <c r="AW246" s="14" t="s">
        <v>32</v>
      </c>
      <c r="AX246" s="14" t="s">
        <v>75</v>
      </c>
      <c r="AY246" s="254" t="s">
        <v>126</v>
      </c>
    </row>
    <row r="247" s="15" customFormat="1">
      <c r="A247" s="15"/>
      <c r="B247" s="255"/>
      <c r="C247" s="256"/>
      <c r="D247" s="229" t="s">
        <v>136</v>
      </c>
      <c r="E247" s="257" t="s">
        <v>1</v>
      </c>
      <c r="F247" s="258" t="s">
        <v>139</v>
      </c>
      <c r="G247" s="256"/>
      <c r="H247" s="259">
        <v>23</v>
      </c>
      <c r="I247" s="260"/>
      <c r="J247" s="256"/>
      <c r="K247" s="256"/>
      <c r="L247" s="261"/>
      <c r="M247" s="262"/>
      <c r="N247" s="263"/>
      <c r="O247" s="263"/>
      <c r="P247" s="263"/>
      <c r="Q247" s="263"/>
      <c r="R247" s="263"/>
      <c r="S247" s="263"/>
      <c r="T247" s="264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5" t="s">
        <v>136</v>
      </c>
      <c r="AU247" s="265" t="s">
        <v>84</v>
      </c>
      <c r="AV247" s="15" t="s">
        <v>132</v>
      </c>
      <c r="AW247" s="15" t="s">
        <v>32</v>
      </c>
      <c r="AX247" s="15" t="s">
        <v>82</v>
      </c>
      <c r="AY247" s="265" t="s">
        <v>126</v>
      </c>
    </row>
    <row r="248" s="12" customFormat="1" ht="22.8" customHeight="1">
      <c r="A248" s="12"/>
      <c r="B248" s="199"/>
      <c r="C248" s="200"/>
      <c r="D248" s="201" t="s">
        <v>74</v>
      </c>
      <c r="E248" s="213" t="s">
        <v>132</v>
      </c>
      <c r="F248" s="213" t="s">
        <v>288</v>
      </c>
      <c r="G248" s="200"/>
      <c r="H248" s="200"/>
      <c r="I248" s="203"/>
      <c r="J248" s="214">
        <f>BK248</f>
        <v>0</v>
      </c>
      <c r="K248" s="200"/>
      <c r="L248" s="205"/>
      <c r="M248" s="206"/>
      <c r="N248" s="207"/>
      <c r="O248" s="207"/>
      <c r="P248" s="208">
        <f>SUM(P249:P333)</f>
        <v>0</v>
      </c>
      <c r="Q248" s="207"/>
      <c r="R248" s="208">
        <f>SUM(R249:R333)</f>
        <v>154.84046949999998</v>
      </c>
      <c r="S248" s="207"/>
      <c r="T248" s="209">
        <f>SUM(T249:T333)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0" t="s">
        <v>82</v>
      </c>
      <c r="AT248" s="211" t="s">
        <v>74</v>
      </c>
      <c r="AU248" s="211" t="s">
        <v>82</v>
      </c>
      <c r="AY248" s="210" t="s">
        <v>126</v>
      </c>
      <c r="BK248" s="212">
        <f>SUM(BK249:BK333)</f>
        <v>0</v>
      </c>
    </row>
    <row r="249" s="2" customFormat="1" ht="21.75" customHeight="1">
      <c r="A249" s="38"/>
      <c r="B249" s="39"/>
      <c r="C249" s="215" t="s">
        <v>289</v>
      </c>
      <c r="D249" s="215" t="s">
        <v>128</v>
      </c>
      <c r="E249" s="216" t="s">
        <v>290</v>
      </c>
      <c r="F249" s="217" t="s">
        <v>291</v>
      </c>
      <c r="G249" s="218" t="s">
        <v>176</v>
      </c>
      <c r="H249" s="219">
        <v>5</v>
      </c>
      <c r="I249" s="220"/>
      <c r="J249" s="221">
        <f>ROUND(I249*H249,2)</f>
        <v>0</v>
      </c>
      <c r="K249" s="222"/>
      <c r="L249" s="44"/>
      <c r="M249" s="223" t="s">
        <v>1</v>
      </c>
      <c r="N249" s="224" t="s">
        <v>40</v>
      </c>
      <c r="O249" s="91"/>
      <c r="P249" s="225">
        <f>O249*H249</f>
        <v>0</v>
      </c>
      <c r="Q249" s="225">
        <v>0</v>
      </c>
      <c r="R249" s="225">
        <f>Q249*H249</f>
        <v>0</v>
      </c>
      <c r="S249" s="225">
        <v>0</v>
      </c>
      <c r="T249" s="22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7" t="s">
        <v>132</v>
      </c>
      <c r="AT249" s="227" t="s">
        <v>128</v>
      </c>
      <c r="AU249" s="227" t="s">
        <v>84</v>
      </c>
      <c r="AY249" s="17" t="s">
        <v>126</v>
      </c>
      <c r="BE249" s="228">
        <f>IF(N249="základní",J249,0)</f>
        <v>0</v>
      </c>
      <c r="BF249" s="228">
        <f>IF(N249="snížená",J249,0)</f>
        <v>0</v>
      </c>
      <c r="BG249" s="228">
        <f>IF(N249="zákl. přenesená",J249,0)</f>
        <v>0</v>
      </c>
      <c r="BH249" s="228">
        <f>IF(N249="sníž. přenesená",J249,0)</f>
        <v>0</v>
      </c>
      <c r="BI249" s="228">
        <f>IF(N249="nulová",J249,0)</f>
        <v>0</v>
      </c>
      <c r="BJ249" s="17" t="s">
        <v>82</v>
      </c>
      <c r="BK249" s="228">
        <f>ROUND(I249*H249,2)</f>
        <v>0</v>
      </c>
      <c r="BL249" s="17" t="s">
        <v>132</v>
      </c>
      <c r="BM249" s="227" t="s">
        <v>292</v>
      </c>
    </row>
    <row r="250" s="2" customFormat="1">
      <c r="A250" s="38"/>
      <c r="B250" s="39"/>
      <c r="C250" s="40"/>
      <c r="D250" s="229" t="s">
        <v>134</v>
      </c>
      <c r="E250" s="40"/>
      <c r="F250" s="230" t="s">
        <v>293</v>
      </c>
      <c r="G250" s="40"/>
      <c r="H250" s="40"/>
      <c r="I250" s="231"/>
      <c r="J250" s="40"/>
      <c r="K250" s="40"/>
      <c r="L250" s="44"/>
      <c r="M250" s="232"/>
      <c r="N250" s="233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134</v>
      </c>
      <c r="AU250" s="17" t="s">
        <v>84</v>
      </c>
    </row>
    <row r="251" s="13" customFormat="1">
      <c r="A251" s="13"/>
      <c r="B251" s="234"/>
      <c r="C251" s="235"/>
      <c r="D251" s="229" t="s">
        <v>136</v>
      </c>
      <c r="E251" s="236" t="s">
        <v>1</v>
      </c>
      <c r="F251" s="237" t="s">
        <v>294</v>
      </c>
      <c r="G251" s="235"/>
      <c r="H251" s="236" t="s">
        <v>1</v>
      </c>
      <c r="I251" s="238"/>
      <c r="J251" s="235"/>
      <c r="K251" s="235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136</v>
      </c>
      <c r="AU251" s="243" t="s">
        <v>84</v>
      </c>
      <c r="AV251" s="13" t="s">
        <v>82</v>
      </c>
      <c r="AW251" s="13" t="s">
        <v>32</v>
      </c>
      <c r="AX251" s="13" t="s">
        <v>75</v>
      </c>
      <c r="AY251" s="243" t="s">
        <v>126</v>
      </c>
    </row>
    <row r="252" s="14" customFormat="1">
      <c r="A252" s="14"/>
      <c r="B252" s="244"/>
      <c r="C252" s="245"/>
      <c r="D252" s="229" t="s">
        <v>136</v>
      </c>
      <c r="E252" s="246" t="s">
        <v>1</v>
      </c>
      <c r="F252" s="247" t="s">
        <v>295</v>
      </c>
      <c r="G252" s="245"/>
      <c r="H252" s="248">
        <v>5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136</v>
      </c>
      <c r="AU252" s="254" t="s">
        <v>84</v>
      </c>
      <c r="AV252" s="14" t="s">
        <v>84</v>
      </c>
      <c r="AW252" s="14" t="s">
        <v>32</v>
      </c>
      <c r="AX252" s="14" t="s">
        <v>75</v>
      </c>
      <c r="AY252" s="254" t="s">
        <v>126</v>
      </c>
    </row>
    <row r="253" s="15" customFormat="1">
      <c r="A253" s="15"/>
      <c r="B253" s="255"/>
      <c r="C253" s="256"/>
      <c r="D253" s="229" t="s">
        <v>136</v>
      </c>
      <c r="E253" s="257" t="s">
        <v>1</v>
      </c>
      <c r="F253" s="258" t="s">
        <v>139</v>
      </c>
      <c r="G253" s="256"/>
      <c r="H253" s="259">
        <v>5</v>
      </c>
      <c r="I253" s="260"/>
      <c r="J253" s="256"/>
      <c r="K253" s="256"/>
      <c r="L253" s="261"/>
      <c r="M253" s="262"/>
      <c r="N253" s="263"/>
      <c r="O253" s="263"/>
      <c r="P253" s="263"/>
      <c r="Q253" s="263"/>
      <c r="R253" s="263"/>
      <c r="S253" s="263"/>
      <c r="T253" s="264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5" t="s">
        <v>136</v>
      </c>
      <c r="AU253" s="265" t="s">
        <v>84</v>
      </c>
      <c r="AV253" s="15" t="s">
        <v>132</v>
      </c>
      <c r="AW253" s="15" t="s">
        <v>32</v>
      </c>
      <c r="AX253" s="15" t="s">
        <v>82</v>
      </c>
      <c r="AY253" s="265" t="s">
        <v>126</v>
      </c>
    </row>
    <row r="254" s="2" customFormat="1" ht="37.8" customHeight="1">
      <c r="A254" s="38"/>
      <c r="B254" s="39"/>
      <c r="C254" s="215" t="s">
        <v>296</v>
      </c>
      <c r="D254" s="215" t="s">
        <v>128</v>
      </c>
      <c r="E254" s="216" t="s">
        <v>297</v>
      </c>
      <c r="F254" s="217" t="s">
        <v>298</v>
      </c>
      <c r="G254" s="218" t="s">
        <v>176</v>
      </c>
      <c r="H254" s="219">
        <v>5</v>
      </c>
      <c r="I254" s="220"/>
      <c r="J254" s="221">
        <f>ROUND(I254*H254,2)</f>
        <v>0</v>
      </c>
      <c r="K254" s="222"/>
      <c r="L254" s="44"/>
      <c r="M254" s="223" t="s">
        <v>1</v>
      </c>
      <c r="N254" s="224" t="s">
        <v>40</v>
      </c>
      <c r="O254" s="91"/>
      <c r="P254" s="225">
        <f>O254*H254</f>
        <v>0</v>
      </c>
      <c r="Q254" s="225">
        <v>0</v>
      </c>
      <c r="R254" s="225">
        <f>Q254*H254</f>
        <v>0</v>
      </c>
      <c r="S254" s="225">
        <v>0</v>
      </c>
      <c r="T254" s="22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7" t="s">
        <v>132</v>
      </c>
      <c r="AT254" s="227" t="s">
        <v>128</v>
      </c>
      <c r="AU254" s="227" t="s">
        <v>84</v>
      </c>
      <c r="AY254" s="17" t="s">
        <v>126</v>
      </c>
      <c r="BE254" s="228">
        <f>IF(N254="základní",J254,0)</f>
        <v>0</v>
      </c>
      <c r="BF254" s="228">
        <f>IF(N254="snížená",J254,0)</f>
        <v>0</v>
      </c>
      <c r="BG254" s="228">
        <f>IF(N254="zákl. přenesená",J254,0)</f>
        <v>0</v>
      </c>
      <c r="BH254" s="228">
        <f>IF(N254="sníž. přenesená",J254,0)</f>
        <v>0</v>
      </c>
      <c r="BI254" s="228">
        <f>IF(N254="nulová",J254,0)</f>
        <v>0</v>
      </c>
      <c r="BJ254" s="17" t="s">
        <v>82</v>
      </c>
      <c r="BK254" s="228">
        <f>ROUND(I254*H254,2)</f>
        <v>0</v>
      </c>
      <c r="BL254" s="17" t="s">
        <v>132</v>
      </c>
      <c r="BM254" s="227" t="s">
        <v>299</v>
      </c>
    </row>
    <row r="255" s="2" customFormat="1">
      <c r="A255" s="38"/>
      <c r="B255" s="39"/>
      <c r="C255" s="40"/>
      <c r="D255" s="229" t="s">
        <v>134</v>
      </c>
      <c r="E255" s="40"/>
      <c r="F255" s="230" t="s">
        <v>300</v>
      </c>
      <c r="G255" s="40"/>
      <c r="H255" s="40"/>
      <c r="I255" s="231"/>
      <c r="J255" s="40"/>
      <c r="K255" s="40"/>
      <c r="L255" s="44"/>
      <c r="M255" s="232"/>
      <c r="N255" s="233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134</v>
      </c>
      <c r="AU255" s="17" t="s">
        <v>84</v>
      </c>
    </row>
    <row r="256" s="13" customFormat="1">
      <c r="A256" s="13"/>
      <c r="B256" s="234"/>
      <c r="C256" s="235"/>
      <c r="D256" s="229" t="s">
        <v>136</v>
      </c>
      <c r="E256" s="236" t="s">
        <v>1</v>
      </c>
      <c r="F256" s="237" t="s">
        <v>294</v>
      </c>
      <c r="G256" s="235"/>
      <c r="H256" s="236" t="s">
        <v>1</v>
      </c>
      <c r="I256" s="238"/>
      <c r="J256" s="235"/>
      <c r="K256" s="235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136</v>
      </c>
      <c r="AU256" s="243" t="s">
        <v>84</v>
      </c>
      <c r="AV256" s="13" t="s">
        <v>82</v>
      </c>
      <c r="AW256" s="13" t="s">
        <v>32</v>
      </c>
      <c r="AX256" s="13" t="s">
        <v>75</v>
      </c>
      <c r="AY256" s="243" t="s">
        <v>126</v>
      </c>
    </row>
    <row r="257" s="14" customFormat="1">
      <c r="A257" s="14"/>
      <c r="B257" s="244"/>
      <c r="C257" s="245"/>
      <c r="D257" s="229" t="s">
        <v>136</v>
      </c>
      <c r="E257" s="246" t="s">
        <v>1</v>
      </c>
      <c r="F257" s="247" t="s">
        <v>295</v>
      </c>
      <c r="G257" s="245"/>
      <c r="H257" s="248">
        <v>5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136</v>
      </c>
      <c r="AU257" s="254" t="s">
        <v>84</v>
      </c>
      <c r="AV257" s="14" t="s">
        <v>84</v>
      </c>
      <c r="AW257" s="14" t="s">
        <v>32</v>
      </c>
      <c r="AX257" s="14" t="s">
        <v>75</v>
      </c>
      <c r="AY257" s="254" t="s">
        <v>126</v>
      </c>
    </row>
    <row r="258" s="15" customFormat="1">
      <c r="A258" s="15"/>
      <c r="B258" s="255"/>
      <c r="C258" s="256"/>
      <c r="D258" s="229" t="s">
        <v>136</v>
      </c>
      <c r="E258" s="257" t="s">
        <v>1</v>
      </c>
      <c r="F258" s="258" t="s">
        <v>139</v>
      </c>
      <c r="G258" s="256"/>
      <c r="H258" s="259">
        <v>5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5" t="s">
        <v>136</v>
      </c>
      <c r="AU258" s="265" t="s">
        <v>84</v>
      </c>
      <c r="AV258" s="15" t="s">
        <v>132</v>
      </c>
      <c r="AW258" s="15" t="s">
        <v>32</v>
      </c>
      <c r="AX258" s="15" t="s">
        <v>82</v>
      </c>
      <c r="AY258" s="265" t="s">
        <v>126</v>
      </c>
    </row>
    <row r="259" s="2" customFormat="1" ht="24.15" customHeight="1">
      <c r="A259" s="38"/>
      <c r="B259" s="39"/>
      <c r="C259" s="215" t="s">
        <v>301</v>
      </c>
      <c r="D259" s="215" t="s">
        <v>128</v>
      </c>
      <c r="E259" s="216" t="s">
        <v>302</v>
      </c>
      <c r="F259" s="217" t="s">
        <v>303</v>
      </c>
      <c r="G259" s="218" t="s">
        <v>131</v>
      </c>
      <c r="H259" s="219">
        <v>21.100000000000001</v>
      </c>
      <c r="I259" s="220"/>
      <c r="J259" s="221">
        <f>ROUND(I259*H259,2)</f>
        <v>0</v>
      </c>
      <c r="K259" s="222"/>
      <c r="L259" s="44"/>
      <c r="M259" s="223" t="s">
        <v>1</v>
      </c>
      <c r="N259" s="224" t="s">
        <v>40</v>
      </c>
      <c r="O259" s="91"/>
      <c r="P259" s="225">
        <f>O259*H259</f>
        <v>0</v>
      </c>
      <c r="Q259" s="225">
        <v>0.017639999999999999</v>
      </c>
      <c r="R259" s="225">
        <f>Q259*H259</f>
        <v>0.37220400000000003</v>
      </c>
      <c r="S259" s="225">
        <v>0</v>
      </c>
      <c r="T259" s="226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7" t="s">
        <v>132</v>
      </c>
      <c r="AT259" s="227" t="s">
        <v>128</v>
      </c>
      <c r="AU259" s="227" t="s">
        <v>84</v>
      </c>
      <c r="AY259" s="17" t="s">
        <v>126</v>
      </c>
      <c r="BE259" s="228">
        <f>IF(N259="základní",J259,0)</f>
        <v>0</v>
      </c>
      <c r="BF259" s="228">
        <f>IF(N259="snížená",J259,0)</f>
        <v>0</v>
      </c>
      <c r="BG259" s="228">
        <f>IF(N259="zákl. přenesená",J259,0)</f>
        <v>0</v>
      </c>
      <c r="BH259" s="228">
        <f>IF(N259="sníž. přenesená",J259,0)</f>
        <v>0</v>
      </c>
      <c r="BI259" s="228">
        <f>IF(N259="nulová",J259,0)</f>
        <v>0</v>
      </c>
      <c r="BJ259" s="17" t="s">
        <v>82</v>
      </c>
      <c r="BK259" s="228">
        <f>ROUND(I259*H259,2)</f>
        <v>0</v>
      </c>
      <c r="BL259" s="17" t="s">
        <v>132</v>
      </c>
      <c r="BM259" s="227" t="s">
        <v>304</v>
      </c>
    </row>
    <row r="260" s="2" customFormat="1">
      <c r="A260" s="38"/>
      <c r="B260" s="39"/>
      <c r="C260" s="40"/>
      <c r="D260" s="229" t="s">
        <v>134</v>
      </c>
      <c r="E260" s="40"/>
      <c r="F260" s="230" t="s">
        <v>305</v>
      </c>
      <c r="G260" s="40"/>
      <c r="H260" s="40"/>
      <c r="I260" s="231"/>
      <c r="J260" s="40"/>
      <c r="K260" s="40"/>
      <c r="L260" s="44"/>
      <c r="M260" s="232"/>
      <c r="N260" s="233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134</v>
      </c>
      <c r="AU260" s="17" t="s">
        <v>84</v>
      </c>
    </row>
    <row r="261" s="13" customFormat="1">
      <c r="A261" s="13"/>
      <c r="B261" s="234"/>
      <c r="C261" s="235"/>
      <c r="D261" s="229" t="s">
        <v>136</v>
      </c>
      <c r="E261" s="236" t="s">
        <v>1</v>
      </c>
      <c r="F261" s="237" t="s">
        <v>306</v>
      </c>
      <c r="G261" s="235"/>
      <c r="H261" s="236" t="s">
        <v>1</v>
      </c>
      <c r="I261" s="238"/>
      <c r="J261" s="235"/>
      <c r="K261" s="235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136</v>
      </c>
      <c r="AU261" s="243" t="s">
        <v>84</v>
      </c>
      <c r="AV261" s="13" t="s">
        <v>82</v>
      </c>
      <c r="AW261" s="13" t="s">
        <v>32</v>
      </c>
      <c r="AX261" s="13" t="s">
        <v>75</v>
      </c>
      <c r="AY261" s="243" t="s">
        <v>126</v>
      </c>
    </row>
    <row r="262" s="14" customFormat="1">
      <c r="A262" s="14"/>
      <c r="B262" s="244"/>
      <c r="C262" s="245"/>
      <c r="D262" s="229" t="s">
        <v>136</v>
      </c>
      <c r="E262" s="246" t="s">
        <v>1</v>
      </c>
      <c r="F262" s="247" t="s">
        <v>307</v>
      </c>
      <c r="G262" s="245"/>
      <c r="H262" s="248">
        <v>4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136</v>
      </c>
      <c r="AU262" s="254" t="s">
        <v>84</v>
      </c>
      <c r="AV262" s="14" t="s">
        <v>84</v>
      </c>
      <c r="AW262" s="14" t="s">
        <v>32</v>
      </c>
      <c r="AX262" s="14" t="s">
        <v>75</v>
      </c>
      <c r="AY262" s="254" t="s">
        <v>126</v>
      </c>
    </row>
    <row r="263" s="14" customFormat="1">
      <c r="A263" s="14"/>
      <c r="B263" s="244"/>
      <c r="C263" s="245"/>
      <c r="D263" s="229" t="s">
        <v>136</v>
      </c>
      <c r="E263" s="246" t="s">
        <v>1</v>
      </c>
      <c r="F263" s="247" t="s">
        <v>308</v>
      </c>
      <c r="G263" s="245"/>
      <c r="H263" s="248">
        <v>17.100000000000001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136</v>
      </c>
      <c r="AU263" s="254" t="s">
        <v>84</v>
      </c>
      <c r="AV263" s="14" t="s">
        <v>84</v>
      </c>
      <c r="AW263" s="14" t="s">
        <v>32</v>
      </c>
      <c r="AX263" s="14" t="s">
        <v>75</v>
      </c>
      <c r="AY263" s="254" t="s">
        <v>126</v>
      </c>
    </row>
    <row r="264" s="15" customFormat="1">
      <c r="A264" s="15"/>
      <c r="B264" s="255"/>
      <c r="C264" s="256"/>
      <c r="D264" s="229" t="s">
        <v>136</v>
      </c>
      <c r="E264" s="257" t="s">
        <v>1</v>
      </c>
      <c r="F264" s="258" t="s">
        <v>139</v>
      </c>
      <c r="G264" s="256"/>
      <c r="H264" s="259">
        <v>21.100000000000001</v>
      </c>
      <c r="I264" s="260"/>
      <c r="J264" s="256"/>
      <c r="K264" s="256"/>
      <c r="L264" s="261"/>
      <c r="M264" s="262"/>
      <c r="N264" s="263"/>
      <c r="O264" s="263"/>
      <c r="P264" s="263"/>
      <c r="Q264" s="263"/>
      <c r="R264" s="263"/>
      <c r="S264" s="263"/>
      <c r="T264" s="264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5" t="s">
        <v>136</v>
      </c>
      <c r="AU264" s="265" t="s">
        <v>84</v>
      </c>
      <c r="AV264" s="15" t="s">
        <v>132</v>
      </c>
      <c r="AW264" s="15" t="s">
        <v>32</v>
      </c>
      <c r="AX264" s="15" t="s">
        <v>82</v>
      </c>
      <c r="AY264" s="265" t="s">
        <v>126</v>
      </c>
    </row>
    <row r="265" s="2" customFormat="1" ht="24.15" customHeight="1">
      <c r="A265" s="38"/>
      <c r="B265" s="39"/>
      <c r="C265" s="215" t="s">
        <v>309</v>
      </c>
      <c r="D265" s="215" t="s">
        <v>128</v>
      </c>
      <c r="E265" s="216" t="s">
        <v>310</v>
      </c>
      <c r="F265" s="217" t="s">
        <v>311</v>
      </c>
      <c r="G265" s="218" t="s">
        <v>131</v>
      </c>
      <c r="H265" s="219">
        <v>21.100000000000001</v>
      </c>
      <c r="I265" s="220"/>
      <c r="J265" s="221">
        <f>ROUND(I265*H265,2)</f>
        <v>0</v>
      </c>
      <c r="K265" s="222"/>
      <c r="L265" s="44"/>
      <c r="M265" s="223" t="s">
        <v>1</v>
      </c>
      <c r="N265" s="224" t="s">
        <v>40</v>
      </c>
      <c r="O265" s="91"/>
      <c r="P265" s="225">
        <f>O265*H265</f>
        <v>0</v>
      </c>
      <c r="Q265" s="225">
        <v>0</v>
      </c>
      <c r="R265" s="225">
        <f>Q265*H265</f>
        <v>0</v>
      </c>
      <c r="S265" s="225">
        <v>0</v>
      </c>
      <c r="T265" s="226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7" t="s">
        <v>132</v>
      </c>
      <c r="AT265" s="227" t="s">
        <v>128</v>
      </c>
      <c r="AU265" s="227" t="s">
        <v>84</v>
      </c>
      <c r="AY265" s="17" t="s">
        <v>126</v>
      </c>
      <c r="BE265" s="228">
        <f>IF(N265="základní",J265,0)</f>
        <v>0</v>
      </c>
      <c r="BF265" s="228">
        <f>IF(N265="snížená",J265,0)</f>
        <v>0</v>
      </c>
      <c r="BG265" s="228">
        <f>IF(N265="zákl. přenesená",J265,0)</f>
        <v>0</v>
      </c>
      <c r="BH265" s="228">
        <f>IF(N265="sníž. přenesená",J265,0)</f>
        <v>0</v>
      </c>
      <c r="BI265" s="228">
        <f>IF(N265="nulová",J265,0)</f>
        <v>0</v>
      </c>
      <c r="BJ265" s="17" t="s">
        <v>82</v>
      </c>
      <c r="BK265" s="228">
        <f>ROUND(I265*H265,2)</f>
        <v>0</v>
      </c>
      <c r="BL265" s="17" t="s">
        <v>132</v>
      </c>
      <c r="BM265" s="227" t="s">
        <v>312</v>
      </c>
    </row>
    <row r="266" s="2" customFormat="1">
      <c r="A266" s="38"/>
      <c r="B266" s="39"/>
      <c r="C266" s="40"/>
      <c r="D266" s="229" t="s">
        <v>134</v>
      </c>
      <c r="E266" s="40"/>
      <c r="F266" s="230" t="s">
        <v>313</v>
      </c>
      <c r="G266" s="40"/>
      <c r="H266" s="40"/>
      <c r="I266" s="231"/>
      <c r="J266" s="40"/>
      <c r="K266" s="40"/>
      <c r="L266" s="44"/>
      <c r="M266" s="232"/>
      <c r="N266" s="233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134</v>
      </c>
      <c r="AU266" s="17" t="s">
        <v>84</v>
      </c>
    </row>
    <row r="267" s="13" customFormat="1">
      <c r="A267" s="13"/>
      <c r="B267" s="234"/>
      <c r="C267" s="235"/>
      <c r="D267" s="229" t="s">
        <v>136</v>
      </c>
      <c r="E267" s="236" t="s">
        <v>1</v>
      </c>
      <c r="F267" s="237" t="s">
        <v>306</v>
      </c>
      <c r="G267" s="235"/>
      <c r="H267" s="236" t="s">
        <v>1</v>
      </c>
      <c r="I267" s="238"/>
      <c r="J267" s="235"/>
      <c r="K267" s="235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136</v>
      </c>
      <c r="AU267" s="243" t="s">
        <v>84</v>
      </c>
      <c r="AV267" s="13" t="s">
        <v>82</v>
      </c>
      <c r="AW267" s="13" t="s">
        <v>32</v>
      </c>
      <c r="AX267" s="13" t="s">
        <v>75</v>
      </c>
      <c r="AY267" s="243" t="s">
        <v>126</v>
      </c>
    </row>
    <row r="268" s="14" customFormat="1">
      <c r="A268" s="14"/>
      <c r="B268" s="244"/>
      <c r="C268" s="245"/>
      <c r="D268" s="229" t="s">
        <v>136</v>
      </c>
      <c r="E268" s="246" t="s">
        <v>1</v>
      </c>
      <c r="F268" s="247" t="s">
        <v>307</v>
      </c>
      <c r="G268" s="245"/>
      <c r="H268" s="248">
        <v>4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136</v>
      </c>
      <c r="AU268" s="254" t="s">
        <v>84</v>
      </c>
      <c r="AV268" s="14" t="s">
        <v>84</v>
      </c>
      <c r="AW268" s="14" t="s">
        <v>32</v>
      </c>
      <c r="AX268" s="14" t="s">
        <v>75</v>
      </c>
      <c r="AY268" s="254" t="s">
        <v>126</v>
      </c>
    </row>
    <row r="269" s="14" customFormat="1">
      <c r="A269" s="14"/>
      <c r="B269" s="244"/>
      <c r="C269" s="245"/>
      <c r="D269" s="229" t="s">
        <v>136</v>
      </c>
      <c r="E269" s="246" t="s">
        <v>1</v>
      </c>
      <c r="F269" s="247" t="s">
        <v>308</v>
      </c>
      <c r="G269" s="245"/>
      <c r="H269" s="248">
        <v>17.100000000000001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136</v>
      </c>
      <c r="AU269" s="254" t="s">
        <v>84</v>
      </c>
      <c r="AV269" s="14" t="s">
        <v>84</v>
      </c>
      <c r="AW269" s="14" t="s">
        <v>32</v>
      </c>
      <c r="AX269" s="14" t="s">
        <v>75</v>
      </c>
      <c r="AY269" s="254" t="s">
        <v>126</v>
      </c>
    </row>
    <row r="270" s="15" customFormat="1">
      <c r="A270" s="15"/>
      <c r="B270" s="255"/>
      <c r="C270" s="256"/>
      <c r="D270" s="229" t="s">
        <v>136</v>
      </c>
      <c r="E270" s="257" t="s">
        <v>1</v>
      </c>
      <c r="F270" s="258" t="s">
        <v>139</v>
      </c>
      <c r="G270" s="256"/>
      <c r="H270" s="259">
        <v>21.100000000000001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5" t="s">
        <v>136</v>
      </c>
      <c r="AU270" s="265" t="s">
        <v>84</v>
      </c>
      <c r="AV270" s="15" t="s">
        <v>132</v>
      </c>
      <c r="AW270" s="15" t="s">
        <v>32</v>
      </c>
      <c r="AX270" s="15" t="s">
        <v>82</v>
      </c>
      <c r="AY270" s="265" t="s">
        <v>126</v>
      </c>
    </row>
    <row r="271" s="2" customFormat="1" ht="21.75" customHeight="1">
      <c r="A271" s="38"/>
      <c r="B271" s="39"/>
      <c r="C271" s="215" t="s">
        <v>314</v>
      </c>
      <c r="D271" s="215" t="s">
        <v>128</v>
      </c>
      <c r="E271" s="216" t="s">
        <v>315</v>
      </c>
      <c r="F271" s="217" t="s">
        <v>316</v>
      </c>
      <c r="G271" s="218" t="s">
        <v>254</v>
      </c>
      <c r="H271" s="219">
        <v>0.90000000000000002</v>
      </c>
      <c r="I271" s="220"/>
      <c r="J271" s="221">
        <f>ROUND(I271*H271,2)</f>
        <v>0</v>
      </c>
      <c r="K271" s="222"/>
      <c r="L271" s="44"/>
      <c r="M271" s="223" t="s">
        <v>1</v>
      </c>
      <c r="N271" s="224" t="s">
        <v>40</v>
      </c>
      <c r="O271" s="91"/>
      <c r="P271" s="225">
        <f>O271*H271</f>
        <v>0</v>
      </c>
      <c r="Q271" s="225">
        <v>1.0492699999999999</v>
      </c>
      <c r="R271" s="225">
        <f>Q271*H271</f>
        <v>0.94434299999999993</v>
      </c>
      <c r="S271" s="225">
        <v>0</v>
      </c>
      <c r="T271" s="226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7" t="s">
        <v>132</v>
      </c>
      <c r="AT271" s="227" t="s">
        <v>128</v>
      </c>
      <c r="AU271" s="227" t="s">
        <v>84</v>
      </c>
      <c r="AY271" s="17" t="s">
        <v>126</v>
      </c>
      <c r="BE271" s="228">
        <f>IF(N271="základní",J271,0)</f>
        <v>0</v>
      </c>
      <c r="BF271" s="228">
        <f>IF(N271="snížená",J271,0)</f>
        <v>0</v>
      </c>
      <c r="BG271" s="228">
        <f>IF(N271="zákl. přenesená",J271,0)</f>
        <v>0</v>
      </c>
      <c r="BH271" s="228">
        <f>IF(N271="sníž. přenesená",J271,0)</f>
        <v>0</v>
      </c>
      <c r="BI271" s="228">
        <f>IF(N271="nulová",J271,0)</f>
        <v>0</v>
      </c>
      <c r="BJ271" s="17" t="s">
        <v>82</v>
      </c>
      <c r="BK271" s="228">
        <f>ROUND(I271*H271,2)</f>
        <v>0</v>
      </c>
      <c r="BL271" s="17" t="s">
        <v>132</v>
      </c>
      <c r="BM271" s="227" t="s">
        <v>317</v>
      </c>
    </row>
    <row r="272" s="2" customFormat="1">
      <c r="A272" s="38"/>
      <c r="B272" s="39"/>
      <c r="C272" s="40"/>
      <c r="D272" s="229" t="s">
        <v>134</v>
      </c>
      <c r="E272" s="40"/>
      <c r="F272" s="230" t="s">
        <v>318</v>
      </c>
      <c r="G272" s="40"/>
      <c r="H272" s="40"/>
      <c r="I272" s="231"/>
      <c r="J272" s="40"/>
      <c r="K272" s="40"/>
      <c r="L272" s="44"/>
      <c r="M272" s="232"/>
      <c r="N272" s="233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134</v>
      </c>
      <c r="AU272" s="17" t="s">
        <v>84</v>
      </c>
    </row>
    <row r="273" s="13" customFormat="1">
      <c r="A273" s="13"/>
      <c r="B273" s="234"/>
      <c r="C273" s="235"/>
      <c r="D273" s="229" t="s">
        <v>136</v>
      </c>
      <c r="E273" s="236" t="s">
        <v>1</v>
      </c>
      <c r="F273" s="237" t="s">
        <v>294</v>
      </c>
      <c r="G273" s="235"/>
      <c r="H273" s="236" t="s">
        <v>1</v>
      </c>
      <c r="I273" s="238"/>
      <c r="J273" s="235"/>
      <c r="K273" s="235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136</v>
      </c>
      <c r="AU273" s="243" t="s">
        <v>84</v>
      </c>
      <c r="AV273" s="13" t="s">
        <v>82</v>
      </c>
      <c r="AW273" s="13" t="s">
        <v>32</v>
      </c>
      <c r="AX273" s="13" t="s">
        <v>75</v>
      </c>
      <c r="AY273" s="243" t="s">
        <v>126</v>
      </c>
    </row>
    <row r="274" s="14" customFormat="1">
      <c r="A274" s="14"/>
      <c r="B274" s="244"/>
      <c r="C274" s="245"/>
      <c r="D274" s="229" t="s">
        <v>136</v>
      </c>
      <c r="E274" s="246" t="s">
        <v>1</v>
      </c>
      <c r="F274" s="247" t="s">
        <v>319</v>
      </c>
      <c r="G274" s="245"/>
      <c r="H274" s="248">
        <v>0.90000000000000002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136</v>
      </c>
      <c r="AU274" s="254" t="s">
        <v>84</v>
      </c>
      <c r="AV274" s="14" t="s">
        <v>84</v>
      </c>
      <c r="AW274" s="14" t="s">
        <v>32</v>
      </c>
      <c r="AX274" s="14" t="s">
        <v>75</v>
      </c>
      <c r="AY274" s="254" t="s">
        <v>126</v>
      </c>
    </row>
    <row r="275" s="15" customFormat="1">
      <c r="A275" s="15"/>
      <c r="B275" s="255"/>
      <c r="C275" s="256"/>
      <c r="D275" s="229" t="s">
        <v>136</v>
      </c>
      <c r="E275" s="257" t="s">
        <v>1</v>
      </c>
      <c r="F275" s="258" t="s">
        <v>139</v>
      </c>
      <c r="G275" s="256"/>
      <c r="H275" s="259">
        <v>0.90000000000000002</v>
      </c>
      <c r="I275" s="260"/>
      <c r="J275" s="256"/>
      <c r="K275" s="256"/>
      <c r="L275" s="261"/>
      <c r="M275" s="262"/>
      <c r="N275" s="263"/>
      <c r="O275" s="263"/>
      <c r="P275" s="263"/>
      <c r="Q275" s="263"/>
      <c r="R275" s="263"/>
      <c r="S275" s="263"/>
      <c r="T275" s="264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5" t="s">
        <v>136</v>
      </c>
      <c r="AU275" s="265" t="s">
        <v>84</v>
      </c>
      <c r="AV275" s="15" t="s">
        <v>132</v>
      </c>
      <c r="AW275" s="15" t="s">
        <v>32</v>
      </c>
      <c r="AX275" s="15" t="s">
        <v>82</v>
      </c>
      <c r="AY275" s="265" t="s">
        <v>126</v>
      </c>
    </row>
    <row r="276" s="2" customFormat="1" ht="21.75" customHeight="1">
      <c r="A276" s="38"/>
      <c r="B276" s="39"/>
      <c r="C276" s="215" t="s">
        <v>320</v>
      </c>
      <c r="D276" s="215" t="s">
        <v>128</v>
      </c>
      <c r="E276" s="216" t="s">
        <v>321</v>
      </c>
      <c r="F276" s="217" t="s">
        <v>322</v>
      </c>
      <c r="G276" s="218" t="s">
        <v>254</v>
      </c>
      <c r="H276" s="219">
        <v>1.1499999999999999</v>
      </c>
      <c r="I276" s="220"/>
      <c r="J276" s="221">
        <f>ROUND(I276*H276,2)</f>
        <v>0</v>
      </c>
      <c r="K276" s="222"/>
      <c r="L276" s="44"/>
      <c r="M276" s="223" t="s">
        <v>1</v>
      </c>
      <c r="N276" s="224" t="s">
        <v>40</v>
      </c>
      <c r="O276" s="91"/>
      <c r="P276" s="225">
        <f>O276*H276</f>
        <v>0</v>
      </c>
      <c r="Q276" s="225">
        <v>1.09687</v>
      </c>
      <c r="R276" s="225">
        <f>Q276*H276</f>
        <v>1.2614004999999999</v>
      </c>
      <c r="S276" s="225">
        <v>0</v>
      </c>
      <c r="T276" s="226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7" t="s">
        <v>132</v>
      </c>
      <c r="AT276" s="227" t="s">
        <v>128</v>
      </c>
      <c r="AU276" s="227" t="s">
        <v>84</v>
      </c>
      <c r="AY276" s="17" t="s">
        <v>126</v>
      </c>
      <c r="BE276" s="228">
        <f>IF(N276="základní",J276,0)</f>
        <v>0</v>
      </c>
      <c r="BF276" s="228">
        <f>IF(N276="snížená",J276,0)</f>
        <v>0</v>
      </c>
      <c r="BG276" s="228">
        <f>IF(N276="zákl. přenesená",J276,0)</f>
        <v>0</v>
      </c>
      <c r="BH276" s="228">
        <f>IF(N276="sníž. přenesená",J276,0)</f>
        <v>0</v>
      </c>
      <c r="BI276" s="228">
        <f>IF(N276="nulová",J276,0)</f>
        <v>0</v>
      </c>
      <c r="BJ276" s="17" t="s">
        <v>82</v>
      </c>
      <c r="BK276" s="228">
        <f>ROUND(I276*H276,2)</f>
        <v>0</v>
      </c>
      <c r="BL276" s="17" t="s">
        <v>132</v>
      </c>
      <c r="BM276" s="227" t="s">
        <v>323</v>
      </c>
    </row>
    <row r="277" s="2" customFormat="1">
      <c r="A277" s="38"/>
      <c r="B277" s="39"/>
      <c r="C277" s="40"/>
      <c r="D277" s="229" t="s">
        <v>134</v>
      </c>
      <c r="E277" s="40"/>
      <c r="F277" s="230" t="s">
        <v>324</v>
      </c>
      <c r="G277" s="40"/>
      <c r="H277" s="40"/>
      <c r="I277" s="231"/>
      <c r="J277" s="40"/>
      <c r="K277" s="40"/>
      <c r="L277" s="44"/>
      <c r="M277" s="232"/>
      <c r="N277" s="233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134</v>
      </c>
      <c r="AU277" s="17" t="s">
        <v>84</v>
      </c>
    </row>
    <row r="278" s="13" customFormat="1">
      <c r="A278" s="13"/>
      <c r="B278" s="234"/>
      <c r="C278" s="235"/>
      <c r="D278" s="229" t="s">
        <v>136</v>
      </c>
      <c r="E278" s="236" t="s">
        <v>1</v>
      </c>
      <c r="F278" s="237" t="s">
        <v>325</v>
      </c>
      <c r="G278" s="235"/>
      <c r="H278" s="236" t="s">
        <v>1</v>
      </c>
      <c r="I278" s="238"/>
      <c r="J278" s="235"/>
      <c r="K278" s="235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136</v>
      </c>
      <c r="AU278" s="243" t="s">
        <v>84</v>
      </c>
      <c r="AV278" s="13" t="s">
        <v>82</v>
      </c>
      <c r="AW278" s="13" t="s">
        <v>32</v>
      </c>
      <c r="AX278" s="13" t="s">
        <v>75</v>
      </c>
      <c r="AY278" s="243" t="s">
        <v>126</v>
      </c>
    </row>
    <row r="279" s="13" customFormat="1">
      <c r="A279" s="13"/>
      <c r="B279" s="234"/>
      <c r="C279" s="235"/>
      <c r="D279" s="229" t="s">
        <v>136</v>
      </c>
      <c r="E279" s="236" t="s">
        <v>1</v>
      </c>
      <c r="F279" s="237" t="s">
        <v>326</v>
      </c>
      <c r="G279" s="235"/>
      <c r="H279" s="236" t="s">
        <v>1</v>
      </c>
      <c r="I279" s="238"/>
      <c r="J279" s="235"/>
      <c r="K279" s="235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136</v>
      </c>
      <c r="AU279" s="243" t="s">
        <v>84</v>
      </c>
      <c r="AV279" s="13" t="s">
        <v>82</v>
      </c>
      <c r="AW279" s="13" t="s">
        <v>32</v>
      </c>
      <c r="AX279" s="13" t="s">
        <v>75</v>
      </c>
      <c r="AY279" s="243" t="s">
        <v>126</v>
      </c>
    </row>
    <row r="280" s="14" customFormat="1">
      <c r="A280" s="14"/>
      <c r="B280" s="244"/>
      <c r="C280" s="245"/>
      <c r="D280" s="229" t="s">
        <v>136</v>
      </c>
      <c r="E280" s="246" t="s">
        <v>1</v>
      </c>
      <c r="F280" s="247" t="s">
        <v>327</v>
      </c>
      <c r="G280" s="245"/>
      <c r="H280" s="248">
        <v>1.1499999999999999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4" t="s">
        <v>136</v>
      </c>
      <c r="AU280" s="254" t="s">
        <v>84</v>
      </c>
      <c r="AV280" s="14" t="s">
        <v>84</v>
      </c>
      <c r="AW280" s="14" t="s">
        <v>32</v>
      </c>
      <c r="AX280" s="14" t="s">
        <v>75</v>
      </c>
      <c r="AY280" s="254" t="s">
        <v>126</v>
      </c>
    </row>
    <row r="281" s="15" customFormat="1">
      <c r="A281" s="15"/>
      <c r="B281" s="255"/>
      <c r="C281" s="256"/>
      <c r="D281" s="229" t="s">
        <v>136</v>
      </c>
      <c r="E281" s="257" t="s">
        <v>1</v>
      </c>
      <c r="F281" s="258" t="s">
        <v>139</v>
      </c>
      <c r="G281" s="256"/>
      <c r="H281" s="259">
        <v>1.1499999999999999</v>
      </c>
      <c r="I281" s="260"/>
      <c r="J281" s="256"/>
      <c r="K281" s="256"/>
      <c r="L281" s="261"/>
      <c r="M281" s="262"/>
      <c r="N281" s="263"/>
      <c r="O281" s="263"/>
      <c r="P281" s="263"/>
      <c r="Q281" s="263"/>
      <c r="R281" s="263"/>
      <c r="S281" s="263"/>
      <c r="T281" s="264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65" t="s">
        <v>136</v>
      </c>
      <c r="AU281" s="265" t="s">
        <v>84</v>
      </c>
      <c r="AV281" s="15" t="s">
        <v>132</v>
      </c>
      <c r="AW281" s="15" t="s">
        <v>32</v>
      </c>
      <c r="AX281" s="15" t="s">
        <v>82</v>
      </c>
      <c r="AY281" s="265" t="s">
        <v>126</v>
      </c>
    </row>
    <row r="282" s="2" customFormat="1" ht="16.5" customHeight="1">
      <c r="A282" s="38"/>
      <c r="B282" s="39"/>
      <c r="C282" s="215" t="s">
        <v>328</v>
      </c>
      <c r="D282" s="215" t="s">
        <v>128</v>
      </c>
      <c r="E282" s="216" t="s">
        <v>329</v>
      </c>
      <c r="F282" s="217" t="s">
        <v>330</v>
      </c>
      <c r="G282" s="218" t="s">
        <v>131</v>
      </c>
      <c r="H282" s="219">
        <v>13.199999999999999</v>
      </c>
      <c r="I282" s="220"/>
      <c r="J282" s="221">
        <f>ROUND(I282*H282,2)</f>
        <v>0</v>
      </c>
      <c r="K282" s="222"/>
      <c r="L282" s="44"/>
      <c r="M282" s="223" t="s">
        <v>1</v>
      </c>
      <c r="N282" s="224" t="s">
        <v>40</v>
      </c>
      <c r="O282" s="91"/>
      <c r="P282" s="225">
        <f>O282*H282</f>
        <v>0</v>
      </c>
      <c r="Q282" s="225">
        <v>0.010710000000000001</v>
      </c>
      <c r="R282" s="225">
        <f>Q282*H282</f>
        <v>0.141372</v>
      </c>
      <c r="S282" s="225">
        <v>0</v>
      </c>
      <c r="T282" s="22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7" t="s">
        <v>132</v>
      </c>
      <c r="AT282" s="227" t="s">
        <v>128</v>
      </c>
      <c r="AU282" s="227" t="s">
        <v>84</v>
      </c>
      <c r="AY282" s="17" t="s">
        <v>126</v>
      </c>
      <c r="BE282" s="228">
        <f>IF(N282="základní",J282,0)</f>
        <v>0</v>
      </c>
      <c r="BF282" s="228">
        <f>IF(N282="snížená",J282,0)</f>
        <v>0</v>
      </c>
      <c r="BG282" s="228">
        <f>IF(N282="zákl. přenesená",J282,0)</f>
        <v>0</v>
      </c>
      <c r="BH282" s="228">
        <f>IF(N282="sníž. přenesená",J282,0)</f>
        <v>0</v>
      </c>
      <c r="BI282" s="228">
        <f>IF(N282="nulová",J282,0)</f>
        <v>0</v>
      </c>
      <c r="BJ282" s="17" t="s">
        <v>82</v>
      </c>
      <c r="BK282" s="228">
        <f>ROUND(I282*H282,2)</f>
        <v>0</v>
      </c>
      <c r="BL282" s="17" t="s">
        <v>132</v>
      </c>
      <c r="BM282" s="227" t="s">
        <v>331</v>
      </c>
    </row>
    <row r="283" s="2" customFormat="1">
      <c r="A283" s="38"/>
      <c r="B283" s="39"/>
      <c r="C283" s="40"/>
      <c r="D283" s="229" t="s">
        <v>134</v>
      </c>
      <c r="E283" s="40"/>
      <c r="F283" s="230" t="s">
        <v>332</v>
      </c>
      <c r="G283" s="40"/>
      <c r="H283" s="40"/>
      <c r="I283" s="231"/>
      <c r="J283" s="40"/>
      <c r="K283" s="40"/>
      <c r="L283" s="44"/>
      <c r="M283" s="232"/>
      <c r="N283" s="233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134</v>
      </c>
      <c r="AU283" s="17" t="s">
        <v>84</v>
      </c>
    </row>
    <row r="284" s="13" customFormat="1">
      <c r="A284" s="13"/>
      <c r="B284" s="234"/>
      <c r="C284" s="235"/>
      <c r="D284" s="229" t="s">
        <v>136</v>
      </c>
      <c r="E284" s="236" t="s">
        <v>1</v>
      </c>
      <c r="F284" s="237" t="s">
        <v>294</v>
      </c>
      <c r="G284" s="235"/>
      <c r="H284" s="236" t="s">
        <v>1</v>
      </c>
      <c r="I284" s="238"/>
      <c r="J284" s="235"/>
      <c r="K284" s="235"/>
      <c r="L284" s="239"/>
      <c r="M284" s="240"/>
      <c r="N284" s="241"/>
      <c r="O284" s="241"/>
      <c r="P284" s="241"/>
      <c r="Q284" s="241"/>
      <c r="R284" s="241"/>
      <c r="S284" s="241"/>
      <c r="T284" s="24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3" t="s">
        <v>136</v>
      </c>
      <c r="AU284" s="243" t="s">
        <v>84</v>
      </c>
      <c r="AV284" s="13" t="s">
        <v>82</v>
      </c>
      <c r="AW284" s="13" t="s">
        <v>32</v>
      </c>
      <c r="AX284" s="13" t="s">
        <v>75</v>
      </c>
      <c r="AY284" s="243" t="s">
        <v>126</v>
      </c>
    </row>
    <row r="285" s="14" customFormat="1">
      <c r="A285" s="14"/>
      <c r="B285" s="244"/>
      <c r="C285" s="245"/>
      <c r="D285" s="229" t="s">
        <v>136</v>
      </c>
      <c r="E285" s="246" t="s">
        <v>1</v>
      </c>
      <c r="F285" s="247" t="s">
        <v>333</v>
      </c>
      <c r="G285" s="245"/>
      <c r="H285" s="248">
        <v>7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136</v>
      </c>
      <c r="AU285" s="254" t="s">
        <v>84</v>
      </c>
      <c r="AV285" s="14" t="s">
        <v>84</v>
      </c>
      <c r="AW285" s="14" t="s">
        <v>32</v>
      </c>
      <c r="AX285" s="14" t="s">
        <v>75</v>
      </c>
      <c r="AY285" s="254" t="s">
        <v>126</v>
      </c>
    </row>
    <row r="286" s="14" customFormat="1">
      <c r="A286" s="14"/>
      <c r="B286" s="244"/>
      <c r="C286" s="245"/>
      <c r="D286" s="229" t="s">
        <v>136</v>
      </c>
      <c r="E286" s="246" t="s">
        <v>1</v>
      </c>
      <c r="F286" s="247" t="s">
        <v>334</v>
      </c>
      <c r="G286" s="245"/>
      <c r="H286" s="248">
        <v>5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136</v>
      </c>
      <c r="AU286" s="254" t="s">
        <v>84</v>
      </c>
      <c r="AV286" s="14" t="s">
        <v>84</v>
      </c>
      <c r="AW286" s="14" t="s">
        <v>32</v>
      </c>
      <c r="AX286" s="14" t="s">
        <v>75</v>
      </c>
      <c r="AY286" s="254" t="s">
        <v>126</v>
      </c>
    </row>
    <row r="287" s="14" customFormat="1">
      <c r="A287" s="14"/>
      <c r="B287" s="244"/>
      <c r="C287" s="245"/>
      <c r="D287" s="229" t="s">
        <v>136</v>
      </c>
      <c r="E287" s="246" t="s">
        <v>1</v>
      </c>
      <c r="F287" s="247" t="s">
        <v>335</v>
      </c>
      <c r="G287" s="245"/>
      <c r="H287" s="248">
        <v>1.2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4" t="s">
        <v>136</v>
      </c>
      <c r="AU287" s="254" t="s">
        <v>84</v>
      </c>
      <c r="AV287" s="14" t="s">
        <v>84</v>
      </c>
      <c r="AW287" s="14" t="s">
        <v>32</v>
      </c>
      <c r="AX287" s="14" t="s">
        <v>75</v>
      </c>
      <c r="AY287" s="254" t="s">
        <v>126</v>
      </c>
    </row>
    <row r="288" s="15" customFormat="1">
      <c r="A288" s="15"/>
      <c r="B288" s="255"/>
      <c r="C288" s="256"/>
      <c r="D288" s="229" t="s">
        <v>136</v>
      </c>
      <c r="E288" s="257" t="s">
        <v>1</v>
      </c>
      <c r="F288" s="258" t="s">
        <v>139</v>
      </c>
      <c r="G288" s="256"/>
      <c r="H288" s="259">
        <v>13.199999999999999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5" t="s">
        <v>136</v>
      </c>
      <c r="AU288" s="265" t="s">
        <v>84</v>
      </c>
      <c r="AV288" s="15" t="s">
        <v>132</v>
      </c>
      <c r="AW288" s="15" t="s">
        <v>32</v>
      </c>
      <c r="AX288" s="15" t="s">
        <v>82</v>
      </c>
      <c r="AY288" s="265" t="s">
        <v>126</v>
      </c>
    </row>
    <row r="289" s="2" customFormat="1" ht="21.75" customHeight="1">
      <c r="A289" s="38"/>
      <c r="B289" s="39"/>
      <c r="C289" s="215" t="s">
        <v>336</v>
      </c>
      <c r="D289" s="215" t="s">
        <v>128</v>
      </c>
      <c r="E289" s="216" t="s">
        <v>337</v>
      </c>
      <c r="F289" s="217" t="s">
        <v>338</v>
      </c>
      <c r="G289" s="218" t="s">
        <v>131</v>
      </c>
      <c r="H289" s="219">
        <v>13.199999999999999</v>
      </c>
      <c r="I289" s="220"/>
      <c r="J289" s="221">
        <f>ROUND(I289*H289,2)</f>
        <v>0</v>
      </c>
      <c r="K289" s="222"/>
      <c r="L289" s="44"/>
      <c r="M289" s="223" t="s">
        <v>1</v>
      </c>
      <c r="N289" s="224" t="s">
        <v>40</v>
      </c>
      <c r="O289" s="91"/>
      <c r="P289" s="225">
        <f>O289*H289</f>
        <v>0</v>
      </c>
      <c r="Q289" s="225">
        <v>0</v>
      </c>
      <c r="R289" s="225">
        <f>Q289*H289</f>
        <v>0</v>
      </c>
      <c r="S289" s="225">
        <v>0</v>
      </c>
      <c r="T289" s="22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7" t="s">
        <v>132</v>
      </c>
      <c r="AT289" s="227" t="s">
        <v>128</v>
      </c>
      <c r="AU289" s="227" t="s">
        <v>84</v>
      </c>
      <c r="AY289" s="17" t="s">
        <v>126</v>
      </c>
      <c r="BE289" s="228">
        <f>IF(N289="základní",J289,0)</f>
        <v>0</v>
      </c>
      <c r="BF289" s="228">
        <f>IF(N289="snížená",J289,0)</f>
        <v>0</v>
      </c>
      <c r="BG289" s="228">
        <f>IF(N289="zákl. přenesená",J289,0)</f>
        <v>0</v>
      </c>
      <c r="BH289" s="228">
        <f>IF(N289="sníž. přenesená",J289,0)</f>
        <v>0</v>
      </c>
      <c r="BI289" s="228">
        <f>IF(N289="nulová",J289,0)</f>
        <v>0</v>
      </c>
      <c r="BJ289" s="17" t="s">
        <v>82</v>
      </c>
      <c r="BK289" s="228">
        <f>ROUND(I289*H289,2)</f>
        <v>0</v>
      </c>
      <c r="BL289" s="17" t="s">
        <v>132</v>
      </c>
      <c r="BM289" s="227" t="s">
        <v>339</v>
      </c>
    </row>
    <row r="290" s="2" customFormat="1">
      <c r="A290" s="38"/>
      <c r="B290" s="39"/>
      <c r="C290" s="40"/>
      <c r="D290" s="229" t="s">
        <v>134</v>
      </c>
      <c r="E290" s="40"/>
      <c r="F290" s="230" t="s">
        <v>340</v>
      </c>
      <c r="G290" s="40"/>
      <c r="H290" s="40"/>
      <c r="I290" s="231"/>
      <c r="J290" s="40"/>
      <c r="K290" s="40"/>
      <c r="L290" s="44"/>
      <c r="M290" s="232"/>
      <c r="N290" s="233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134</v>
      </c>
      <c r="AU290" s="17" t="s">
        <v>84</v>
      </c>
    </row>
    <row r="291" s="13" customFormat="1">
      <c r="A291" s="13"/>
      <c r="B291" s="234"/>
      <c r="C291" s="235"/>
      <c r="D291" s="229" t="s">
        <v>136</v>
      </c>
      <c r="E291" s="236" t="s">
        <v>1</v>
      </c>
      <c r="F291" s="237" t="s">
        <v>294</v>
      </c>
      <c r="G291" s="235"/>
      <c r="H291" s="236" t="s">
        <v>1</v>
      </c>
      <c r="I291" s="238"/>
      <c r="J291" s="235"/>
      <c r="K291" s="235"/>
      <c r="L291" s="239"/>
      <c r="M291" s="240"/>
      <c r="N291" s="241"/>
      <c r="O291" s="241"/>
      <c r="P291" s="241"/>
      <c r="Q291" s="241"/>
      <c r="R291" s="241"/>
      <c r="S291" s="241"/>
      <c r="T291" s="24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3" t="s">
        <v>136</v>
      </c>
      <c r="AU291" s="243" t="s">
        <v>84</v>
      </c>
      <c r="AV291" s="13" t="s">
        <v>82</v>
      </c>
      <c r="AW291" s="13" t="s">
        <v>32</v>
      </c>
      <c r="AX291" s="13" t="s">
        <v>75</v>
      </c>
      <c r="AY291" s="243" t="s">
        <v>126</v>
      </c>
    </row>
    <row r="292" s="14" customFormat="1">
      <c r="A292" s="14"/>
      <c r="B292" s="244"/>
      <c r="C292" s="245"/>
      <c r="D292" s="229" t="s">
        <v>136</v>
      </c>
      <c r="E292" s="246" t="s">
        <v>1</v>
      </c>
      <c r="F292" s="247" t="s">
        <v>333</v>
      </c>
      <c r="G292" s="245"/>
      <c r="H292" s="248">
        <v>7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4" t="s">
        <v>136</v>
      </c>
      <c r="AU292" s="254" t="s">
        <v>84</v>
      </c>
      <c r="AV292" s="14" t="s">
        <v>84</v>
      </c>
      <c r="AW292" s="14" t="s">
        <v>32</v>
      </c>
      <c r="AX292" s="14" t="s">
        <v>75</v>
      </c>
      <c r="AY292" s="254" t="s">
        <v>126</v>
      </c>
    </row>
    <row r="293" s="14" customFormat="1">
      <c r="A293" s="14"/>
      <c r="B293" s="244"/>
      <c r="C293" s="245"/>
      <c r="D293" s="229" t="s">
        <v>136</v>
      </c>
      <c r="E293" s="246" t="s">
        <v>1</v>
      </c>
      <c r="F293" s="247" t="s">
        <v>334</v>
      </c>
      <c r="G293" s="245"/>
      <c r="H293" s="248">
        <v>5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136</v>
      </c>
      <c r="AU293" s="254" t="s">
        <v>84</v>
      </c>
      <c r="AV293" s="14" t="s">
        <v>84</v>
      </c>
      <c r="AW293" s="14" t="s">
        <v>32</v>
      </c>
      <c r="AX293" s="14" t="s">
        <v>75</v>
      </c>
      <c r="AY293" s="254" t="s">
        <v>126</v>
      </c>
    </row>
    <row r="294" s="14" customFormat="1">
      <c r="A294" s="14"/>
      <c r="B294" s="244"/>
      <c r="C294" s="245"/>
      <c r="D294" s="229" t="s">
        <v>136</v>
      </c>
      <c r="E294" s="246" t="s">
        <v>1</v>
      </c>
      <c r="F294" s="247" t="s">
        <v>335</v>
      </c>
      <c r="G294" s="245"/>
      <c r="H294" s="248">
        <v>1.2</v>
      </c>
      <c r="I294" s="249"/>
      <c r="J294" s="245"/>
      <c r="K294" s="245"/>
      <c r="L294" s="250"/>
      <c r="M294" s="251"/>
      <c r="N294" s="252"/>
      <c r="O294" s="252"/>
      <c r="P294" s="252"/>
      <c r="Q294" s="252"/>
      <c r="R294" s="252"/>
      <c r="S294" s="252"/>
      <c r="T294" s="25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4" t="s">
        <v>136</v>
      </c>
      <c r="AU294" s="254" t="s">
        <v>84</v>
      </c>
      <c r="AV294" s="14" t="s">
        <v>84</v>
      </c>
      <c r="AW294" s="14" t="s">
        <v>32</v>
      </c>
      <c r="AX294" s="14" t="s">
        <v>75</v>
      </c>
      <c r="AY294" s="254" t="s">
        <v>126</v>
      </c>
    </row>
    <row r="295" s="15" customFormat="1">
      <c r="A295" s="15"/>
      <c r="B295" s="255"/>
      <c r="C295" s="256"/>
      <c r="D295" s="229" t="s">
        <v>136</v>
      </c>
      <c r="E295" s="257" t="s">
        <v>1</v>
      </c>
      <c r="F295" s="258" t="s">
        <v>139</v>
      </c>
      <c r="G295" s="256"/>
      <c r="H295" s="259">
        <v>13.199999999999999</v>
      </c>
      <c r="I295" s="260"/>
      <c r="J295" s="256"/>
      <c r="K295" s="256"/>
      <c r="L295" s="261"/>
      <c r="M295" s="262"/>
      <c r="N295" s="263"/>
      <c r="O295" s="263"/>
      <c r="P295" s="263"/>
      <c r="Q295" s="263"/>
      <c r="R295" s="263"/>
      <c r="S295" s="263"/>
      <c r="T295" s="264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5" t="s">
        <v>136</v>
      </c>
      <c r="AU295" s="265" t="s">
        <v>84</v>
      </c>
      <c r="AV295" s="15" t="s">
        <v>132</v>
      </c>
      <c r="AW295" s="15" t="s">
        <v>32</v>
      </c>
      <c r="AX295" s="15" t="s">
        <v>82</v>
      </c>
      <c r="AY295" s="265" t="s">
        <v>126</v>
      </c>
    </row>
    <row r="296" s="2" customFormat="1" ht="24.15" customHeight="1">
      <c r="A296" s="38"/>
      <c r="B296" s="39"/>
      <c r="C296" s="215" t="s">
        <v>341</v>
      </c>
      <c r="D296" s="215" t="s">
        <v>128</v>
      </c>
      <c r="E296" s="216" t="s">
        <v>342</v>
      </c>
      <c r="F296" s="217" t="s">
        <v>343</v>
      </c>
      <c r="G296" s="218" t="s">
        <v>131</v>
      </c>
      <c r="H296" s="219">
        <v>1.5</v>
      </c>
      <c r="I296" s="220"/>
      <c r="J296" s="221">
        <f>ROUND(I296*H296,2)</f>
        <v>0</v>
      </c>
      <c r="K296" s="222"/>
      <c r="L296" s="44"/>
      <c r="M296" s="223" t="s">
        <v>1</v>
      </c>
      <c r="N296" s="224" t="s">
        <v>40</v>
      </c>
      <c r="O296" s="91"/>
      <c r="P296" s="225">
        <f>O296*H296</f>
        <v>0</v>
      </c>
      <c r="Q296" s="225">
        <v>0.05305</v>
      </c>
      <c r="R296" s="225">
        <f>Q296*H296</f>
        <v>0.079575000000000007</v>
      </c>
      <c r="S296" s="225">
        <v>0</v>
      </c>
      <c r="T296" s="22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7" t="s">
        <v>132</v>
      </c>
      <c r="AT296" s="227" t="s">
        <v>128</v>
      </c>
      <c r="AU296" s="227" t="s">
        <v>84</v>
      </c>
      <c r="AY296" s="17" t="s">
        <v>126</v>
      </c>
      <c r="BE296" s="228">
        <f>IF(N296="základní",J296,0)</f>
        <v>0</v>
      </c>
      <c r="BF296" s="228">
        <f>IF(N296="snížená",J296,0)</f>
        <v>0</v>
      </c>
      <c r="BG296" s="228">
        <f>IF(N296="zákl. přenesená",J296,0)</f>
        <v>0</v>
      </c>
      <c r="BH296" s="228">
        <f>IF(N296="sníž. přenesená",J296,0)</f>
        <v>0</v>
      </c>
      <c r="BI296" s="228">
        <f>IF(N296="nulová",J296,0)</f>
        <v>0</v>
      </c>
      <c r="BJ296" s="17" t="s">
        <v>82</v>
      </c>
      <c r="BK296" s="228">
        <f>ROUND(I296*H296,2)</f>
        <v>0</v>
      </c>
      <c r="BL296" s="17" t="s">
        <v>132</v>
      </c>
      <c r="BM296" s="227" t="s">
        <v>344</v>
      </c>
    </row>
    <row r="297" s="2" customFormat="1">
      <c r="A297" s="38"/>
      <c r="B297" s="39"/>
      <c r="C297" s="40"/>
      <c r="D297" s="229" t="s">
        <v>134</v>
      </c>
      <c r="E297" s="40"/>
      <c r="F297" s="230" t="s">
        <v>345</v>
      </c>
      <c r="G297" s="40"/>
      <c r="H297" s="40"/>
      <c r="I297" s="231"/>
      <c r="J297" s="40"/>
      <c r="K297" s="40"/>
      <c r="L297" s="44"/>
      <c r="M297" s="232"/>
      <c r="N297" s="233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134</v>
      </c>
      <c r="AU297" s="17" t="s">
        <v>84</v>
      </c>
    </row>
    <row r="298" s="13" customFormat="1">
      <c r="A298" s="13"/>
      <c r="B298" s="234"/>
      <c r="C298" s="235"/>
      <c r="D298" s="229" t="s">
        <v>136</v>
      </c>
      <c r="E298" s="236" t="s">
        <v>1</v>
      </c>
      <c r="F298" s="237" t="s">
        <v>346</v>
      </c>
      <c r="G298" s="235"/>
      <c r="H298" s="236" t="s">
        <v>1</v>
      </c>
      <c r="I298" s="238"/>
      <c r="J298" s="235"/>
      <c r="K298" s="235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136</v>
      </c>
      <c r="AU298" s="243" t="s">
        <v>84</v>
      </c>
      <c r="AV298" s="13" t="s">
        <v>82</v>
      </c>
      <c r="AW298" s="13" t="s">
        <v>32</v>
      </c>
      <c r="AX298" s="13" t="s">
        <v>75</v>
      </c>
      <c r="AY298" s="243" t="s">
        <v>126</v>
      </c>
    </row>
    <row r="299" s="14" customFormat="1">
      <c r="A299" s="14"/>
      <c r="B299" s="244"/>
      <c r="C299" s="245"/>
      <c r="D299" s="229" t="s">
        <v>136</v>
      </c>
      <c r="E299" s="246" t="s">
        <v>1</v>
      </c>
      <c r="F299" s="247" t="s">
        <v>347</v>
      </c>
      <c r="G299" s="245"/>
      <c r="H299" s="248">
        <v>1.5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4" t="s">
        <v>136</v>
      </c>
      <c r="AU299" s="254" t="s">
        <v>84</v>
      </c>
      <c r="AV299" s="14" t="s">
        <v>84</v>
      </c>
      <c r="AW299" s="14" t="s">
        <v>32</v>
      </c>
      <c r="AX299" s="14" t="s">
        <v>75</v>
      </c>
      <c r="AY299" s="254" t="s">
        <v>126</v>
      </c>
    </row>
    <row r="300" s="15" customFormat="1">
      <c r="A300" s="15"/>
      <c r="B300" s="255"/>
      <c r="C300" s="256"/>
      <c r="D300" s="229" t="s">
        <v>136</v>
      </c>
      <c r="E300" s="257" t="s">
        <v>1</v>
      </c>
      <c r="F300" s="258" t="s">
        <v>139</v>
      </c>
      <c r="G300" s="256"/>
      <c r="H300" s="259">
        <v>1.5</v>
      </c>
      <c r="I300" s="260"/>
      <c r="J300" s="256"/>
      <c r="K300" s="256"/>
      <c r="L300" s="261"/>
      <c r="M300" s="262"/>
      <c r="N300" s="263"/>
      <c r="O300" s="263"/>
      <c r="P300" s="263"/>
      <c r="Q300" s="263"/>
      <c r="R300" s="263"/>
      <c r="S300" s="263"/>
      <c r="T300" s="264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5" t="s">
        <v>136</v>
      </c>
      <c r="AU300" s="265" t="s">
        <v>84</v>
      </c>
      <c r="AV300" s="15" t="s">
        <v>132</v>
      </c>
      <c r="AW300" s="15" t="s">
        <v>32</v>
      </c>
      <c r="AX300" s="15" t="s">
        <v>82</v>
      </c>
      <c r="AY300" s="265" t="s">
        <v>126</v>
      </c>
    </row>
    <row r="301" s="2" customFormat="1" ht="24.15" customHeight="1">
      <c r="A301" s="38"/>
      <c r="B301" s="39"/>
      <c r="C301" s="215" t="s">
        <v>348</v>
      </c>
      <c r="D301" s="215" t="s">
        <v>128</v>
      </c>
      <c r="E301" s="216" t="s">
        <v>349</v>
      </c>
      <c r="F301" s="217" t="s">
        <v>350</v>
      </c>
      <c r="G301" s="218" t="s">
        <v>131</v>
      </c>
      <c r="H301" s="219">
        <v>1.5</v>
      </c>
      <c r="I301" s="220"/>
      <c r="J301" s="221">
        <f>ROUND(I301*H301,2)</f>
        <v>0</v>
      </c>
      <c r="K301" s="222"/>
      <c r="L301" s="44"/>
      <c r="M301" s="223" t="s">
        <v>1</v>
      </c>
      <c r="N301" s="224" t="s">
        <v>40</v>
      </c>
      <c r="O301" s="91"/>
      <c r="P301" s="225">
        <f>O301*H301</f>
        <v>0</v>
      </c>
      <c r="Q301" s="225">
        <v>0.05305</v>
      </c>
      <c r="R301" s="225">
        <f>Q301*H301</f>
        <v>0.079575000000000007</v>
      </c>
      <c r="S301" s="225">
        <v>0</v>
      </c>
      <c r="T301" s="226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7" t="s">
        <v>132</v>
      </c>
      <c r="AT301" s="227" t="s">
        <v>128</v>
      </c>
      <c r="AU301" s="227" t="s">
        <v>84</v>
      </c>
      <c r="AY301" s="17" t="s">
        <v>126</v>
      </c>
      <c r="BE301" s="228">
        <f>IF(N301="základní",J301,0)</f>
        <v>0</v>
      </c>
      <c r="BF301" s="228">
        <f>IF(N301="snížená",J301,0)</f>
        <v>0</v>
      </c>
      <c r="BG301" s="228">
        <f>IF(N301="zákl. přenesená",J301,0)</f>
        <v>0</v>
      </c>
      <c r="BH301" s="228">
        <f>IF(N301="sníž. přenesená",J301,0)</f>
        <v>0</v>
      </c>
      <c r="BI301" s="228">
        <f>IF(N301="nulová",J301,0)</f>
        <v>0</v>
      </c>
      <c r="BJ301" s="17" t="s">
        <v>82</v>
      </c>
      <c r="BK301" s="228">
        <f>ROUND(I301*H301,2)</f>
        <v>0</v>
      </c>
      <c r="BL301" s="17" t="s">
        <v>132</v>
      </c>
      <c r="BM301" s="227" t="s">
        <v>351</v>
      </c>
    </row>
    <row r="302" s="2" customFormat="1">
      <c r="A302" s="38"/>
      <c r="B302" s="39"/>
      <c r="C302" s="40"/>
      <c r="D302" s="229" t="s">
        <v>134</v>
      </c>
      <c r="E302" s="40"/>
      <c r="F302" s="230" t="s">
        <v>352</v>
      </c>
      <c r="G302" s="40"/>
      <c r="H302" s="40"/>
      <c r="I302" s="231"/>
      <c r="J302" s="40"/>
      <c r="K302" s="40"/>
      <c r="L302" s="44"/>
      <c r="M302" s="232"/>
      <c r="N302" s="233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134</v>
      </c>
      <c r="AU302" s="17" t="s">
        <v>84</v>
      </c>
    </row>
    <row r="303" s="13" customFormat="1">
      <c r="A303" s="13"/>
      <c r="B303" s="234"/>
      <c r="C303" s="235"/>
      <c r="D303" s="229" t="s">
        <v>136</v>
      </c>
      <c r="E303" s="236" t="s">
        <v>1</v>
      </c>
      <c r="F303" s="237" t="s">
        <v>346</v>
      </c>
      <c r="G303" s="235"/>
      <c r="H303" s="236" t="s">
        <v>1</v>
      </c>
      <c r="I303" s="238"/>
      <c r="J303" s="235"/>
      <c r="K303" s="235"/>
      <c r="L303" s="239"/>
      <c r="M303" s="240"/>
      <c r="N303" s="241"/>
      <c r="O303" s="241"/>
      <c r="P303" s="241"/>
      <c r="Q303" s="241"/>
      <c r="R303" s="241"/>
      <c r="S303" s="241"/>
      <c r="T303" s="24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3" t="s">
        <v>136</v>
      </c>
      <c r="AU303" s="243" t="s">
        <v>84</v>
      </c>
      <c r="AV303" s="13" t="s">
        <v>82</v>
      </c>
      <c r="AW303" s="13" t="s">
        <v>32</v>
      </c>
      <c r="AX303" s="13" t="s">
        <v>75</v>
      </c>
      <c r="AY303" s="243" t="s">
        <v>126</v>
      </c>
    </row>
    <row r="304" s="14" customFormat="1">
      <c r="A304" s="14"/>
      <c r="B304" s="244"/>
      <c r="C304" s="245"/>
      <c r="D304" s="229" t="s">
        <v>136</v>
      </c>
      <c r="E304" s="246" t="s">
        <v>1</v>
      </c>
      <c r="F304" s="247" t="s">
        <v>347</v>
      </c>
      <c r="G304" s="245"/>
      <c r="H304" s="248">
        <v>1.5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136</v>
      </c>
      <c r="AU304" s="254" t="s">
        <v>84</v>
      </c>
      <c r="AV304" s="14" t="s">
        <v>84</v>
      </c>
      <c r="AW304" s="14" t="s">
        <v>32</v>
      </c>
      <c r="AX304" s="14" t="s">
        <v>75</v>
      </c>
      <c r="AY304" s="254" t="s">
        <v>126</v>
      </c>
    </row>
    <row r="305" s="15" customFormat="1">
      <c r="A305" s="15"/>
      <c r="B305" s="255"/>
      <c r="C305" s="256"/>
      <c r="D305" s="229" t="s">
        <v>136</v>
      </c>
      <c r="E305" s="257" t="s">
        <v>1</v>
      </c>
      <c r="F305" s="258" t="s">
        <v>139</v>
      </c>
      <c r="G305" s="256"/>
      <c r="H305" s="259">
        <v>1.5</v>
      </c>
      <c r="I305" s="260"/>
      <c r="J305" s="256"/>
      <c r="K305" s="256"/>
      <c r="L305" s="261"/>
      <c r="M305" s="262"/>
      <c r="N305" s="263"/>
      <c r="O305" s="263"/>
      <c r="P305" s="263"/>
      <c r="Q305" s="263"/>
      <c r="R305" s="263"/>
      <c r="S305" s="263"/>
      <c r="T305" s="264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5" t="s">
        <v>136</v>
      </c>
      <c r="AU305" s="265" t="s">
        <v>84</v>
      </c>
      <c r="AV305" s="15" t="s">
        <v>132</v>
      </c>
      <c r="AW305" s="15" t="s">
        <v>32</v>
      </c>
      <c r="AX305" s="15" t="s">
        <v>82</v>
      </c>
      <c r="AY305" s="265" t="s">
        <v>126</v>
      </c>
    </row>
    <row r="306" s="2" customFormat="1" ht="24.15" customHeight="1">
      <c r="A306" s="38"/>
      <c r="B306" s="39"/>
      <c r="C306" s="215" t="s">
        <v>353</v>
      </c>
      <c r="D306" s="215" t="s">
        <v>128</v>
      </c>
      <c r="E306" s="216" t="s">
        <v>354</v>
      </c>
      <c r="F306" s="217" t="s">
        <v>355</v>
      </c>
      <c r="G306" s="218" t="s">
        <v>176</v>
      </c>
      <c r="H306" s="219">
        <v>4</v>
      </c>
      <c r="I306" s="220"/>
      <c r="J306" s="221">
        <f>ROUND(I306*H306,2)</f>
        <v>0</v>
      </c>
      <c r="K306" s="222"/>
      <c r="L306" s="44"/>
      <c r="M306" s="223" t="s">
        <v>1</v>
      </c>
      <c r="N306" s="224" t="s">
        <v>40</v>
      </c>
      <c r="O306" s="91"/>
      <c r="P306" s="225">
        <f>O306*H306</f>
        <v>0</v>
      </c>
      <c r="Q306" s="225">
        <v>0</v>
      </c>
      <c r="R306" s="225">
        <f>Q306*H306</f>
        <v>0</v>
      </c>
      <c r="S306" s="225">
        <v>0</v>
      </c>
      <c r="T306" s="226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7" t="s">
        <v>132</v>
      </c>
      <c r="AT306" s="227" t="s">
        <v>128</v>
      </c>
      <c r="AU306" s="227" t="s">
        <v>84</v>
      </c>
      <c r="AY306" s="17" t="s">
        <v>126</v>
      </c>
      <c r="BE306" s="228">
        <f>IF(N306="základní",J306,0)</f>
        <v>0</v>
      </c>
      <c r="BF306" s="228">
        <f>IF(N306="snížená",J306,0)</f>
        <v>0</v>
      </c>
      <c r="BG306" s="228">
        <f>IF(N306="zákl. přenesená",J306,0)</f>
        <v>0</v>
      </c>
      <c r="BH306" s="228">
        <f>IF(N306="sníž. přenesená",J306,0)</f>
        <v>0</v>
      </c>
      <c r="BI306" s="228">
        <f>IF(N306="nulová",J306,0)</f>
        <v>0</v>
      </c>
      <c r="BJ306" s="17" t="s">
        <v>82</v>
      </c>
      <c r="BK306" s="228">
        <f>ROUND(I306*H306,2)</f>
        <v>0</v>
      </c>
      <c r="BL306" s="17" t="s">
        <v>132</v>
      </c>
      <c r="BM306" s="227" t="s">
        <v>356</v>
      </c>
    </row>
    <row r="307" s="2" customFormat="1">
      <c r="A307" s="38"/>
      <c r="B307" s="39"/>
      <c r="C307" s="40"/>
      <c r="D307" s="229" t="s">
        <v>134</v>
      </c>
      <c r="E307" s="40"/>
      <c r="F307" s="230" t="s">
        <v>357</v>
      </c>
      <c r="G307" s="40"/>
      <c r="H307" s="40"/>
      <c r="I307" s="231"/>
      <c r="J307" s="40"/>
      <c r="K307" s="40"/>
      <c r="L307" s="44"/>
      <c r="M307" s="232"/>
      <c r="N307" s="233"/>
      <c r="O307" s="91"/>
      <c r="P307" s="91"/>
      <c r="Q307" s="91"/>
      <c r="R307" s="91"/>
      <c r="S307" s="91"/>
      <c r="T307" s="92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134</v>
      </c>
      <c r="AU307" s="17" t="s">
        <v>84</v>
      </c>
    </row>
    <row r="308" s="13" customFormat="1">
      <c r="A308" s="13"/>
      <c r="B308" s="234"/>
      <c r="C308" s="235"/>
      <c r="D308" s="229" t="s">
        <v>136</v>
      </c>
      <c r="E308" s="236" t="s">
        <v>1</v>
      </c>
      <c r="F308" s="237" t="s">
        <v>358</v>
      </c>
      <c r="G308" s="235"/>
      <c r="H308" s="236" t="s">
        <v>1</v>
      </c>
      <c r="I308" s="238"/>
      <c r="J308" s="235"/>
      <c r="K308" s="235"/>
      <c r="L308" s="239"/>
      <c r="M308" s="240"/>
      <c r="N308" s="241"/>
      <c r="O308" s="241"/>
      <c r="P308" s="241"/>
      <c r="Q308" s="241"/>
      <c r="R308" s="241"/>
      <c r="S308" s="241"/>
      <c r="T308" s="24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3" t="s">
        <v>136</v>
      </c>
      <c r="AU308" s="243" t="s">
        <v>84</v>
      </c>
      <c r="AV308" s="13" t="s">
        <v>82</v>
      </c>
      <c r="AW308" s="13" t="s">
        <v>32</v>
      </c>
      <c r="AX308" s="13" t="s">
        <v>75</v>
      </c>
      <c r="AY308" s="243" t="s">
        <v>126</v>
      </c>
    </row>
    <row r="309" s="14" customFormat="1">
      <c r="A309" s="14"/>
      <c r="B309" s="244"/>
      <c r="C309" s="245"/>
      <c r="D309" s="229" t="s">
        <v>136</v>
      </c>
      <c r="E309" s="246" t="s">
        <v>1</v>
      </c>
      <c r="F309" s="247" t="s">
        <v>359</v>
      </c>
      <c r="G309" s="245"/>
      <c r="H309" s="248">
        <v>4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4" t="s">
        <v>136</v>
      </c>
      <c r="AU309" s="254" t="s">
        <v>84</v>
      </c>
      <c r="AV309" s="14" t="s">
        <v>84</v>
      </c>
      <c r="AW309" s="14" t="s">
        <v>32</v>
      </c>
      <c r="AX309" s="14" t="s">
        <v>75</v>
      </c>
      <c r="AY309" s="254" t="s">
        <v>126</v>
      </c>
    </row>
    <row r="310" s="15" customFormat="1">
      <c r="A310" s="15"/>
      <c r="B310" s="255"/>
      <c r="C310" s="256"/>
      <c r="D310" s="229" t="s">
        <v>136</v>
      </c>
      <c r="E310" s="257" t="s">
        <v>1</v>
      </c>
      <c r="F310" s="258" t="s">
        <v>139</v>
      </c>
      <c r="G310" s="256"/>
      <c r="H310" s="259">
        <v>4</v>
      </c>
      <c r="I310" s="260"/>
      <c r="J310" s="256"/>
      <c r="K310" s="256"/>
      <c r="L310" s="261"/>
      <c r="M310" s="262"/>
      <c r="N310" s="263"/>
      <c r="O310" s="263"/>
      <c r="P310" s="263"/>
      <c r="Q310" s="263"/>
      <c r="R310" s="263"/>
      <c r="S310" s="263"/>
      <c r="T310" s="264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5" t="s">
        <v>136</v>
      </c>
      <c r="AU310" s="265" t="s">
        <v>84</v>
      </c>
      <c r="AV310" s="15" t="s">
        <v>132</v>
      </c>
      <c r="AW310" s="15" t="s">
        <v>32</v>
      </c>
      <c r="AX310" s="15" t="s">
        <v>82</v>
      </c>
      <c r="AY310" s="265" t="s">
        <v>126</v>
      </c>
    </row>
    <row r="311" s="2" customFormat="1" ht="24.15" customHeight="1">
      <c r="A311" s="38"/>
      <c r="B311" s="39"/>
      <c r="C311" s="215" t="s">
        <v>360</v>
      </c>
      <c r="D311" s="215" t="s">
        <v>128</v>
      </c>
      <c r="E311" s="216" t="s">
        <v>361</v>
      </c>
      <c r="F311" s="217" t="s">
        <v>362</v>
      </c>
      <c r="G311" s="218" t="s">
        <v>176</v>
      </c>
      <c r="H311" s="219">
        <v>18</v>
      </c>
      <c r="I311" s="220"/>
      <c r="J311" s="221">
        <f>ROUND(I311*H311,2)</f>
        <v>0</v>
      </c>
      <c r="K311" s="222"/>
      <c r="L311" s="44"/>
      <c r="M311" s="223" t="s">
        <v>1</v>
      </c>
      <c r="N311" s="224" t="s">
        <v>40</v>
      </c>
      <c r="O311" s="91"/>
      <c r="P311" s="225">
        <f>O311*H311</f>
        <v>0</v>
      </c>
      <c r="Q311" s="225">
        <v>0</v>
      </c>
      <c r="R311" s="225">
        <f>Q311*H311</f>
        <v>0</v>
      </c>
      <c r="S311" s="225">
        <v>0</v>
      </c>
      <c r="T311" s="22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7" t="s">
        <v>132</v>
      </c>
      <c r="AT311" s="227" t="s">
        <v>128</v>
      </c>
      <c r="AU311" s="227" t="s">
        <v>84</v>
      </c>
      <c r="AY311" s="17" t="s">
        <v>126</v>
      </c>
      <c r="BE311" s="228">
        <f>IF(N311="základní",J311,0)</f>
        <v>0</v>
      </c>
      <c r="BF311" s="228">
        <f>IF(N311="snížená",J311,0)</f>
        <v>0</v>
      </c>
      <c r="BG311" s="228">
        <f>IF(N311="zákl. přenesená",J311,0)</f>
        <v>0</v>
      </c>
      <c r="BH311" s="228">
        <f>IF(N311="sníž. přenesená",J311,0)</f>
        <v>0</v>
      </c>
      <c r="BI311" s="228">
        <f>IF(N311="nulová",J311,0)</f>
        <v>0</v>
      </c>
      <c r="BJ311" s="17" t="s">
        <v>82</v>
      </c>
      <c r="BK311" s="228">
        <f>ROUND(I311*H311,2)</f>
        <v>0</v>
      </c>
      <c r="BL311" s="17" t="s">
        <v>132</v>
      </c>
      <c r="BM311" s="227" t="s">
        <v>363</v>
      </c>
    </row>
    <row r="312" s="2" customFormat="1">
      <c r="A312" s="38"/>
      <c r="B312" s="39"/>
      <c r="C312" s="40"/>
      <c r="D312" s="229" t="s">
        <v>134</v>
      </c>
      <c r="E312" s="40"/>
      <c r="F312" s="230" t="s">
        <v>364</v>
      </c>
      <c r="G312" s="40"/>
      <c r="H312" s="40"/>
      <c r="I312" s="231"/>
      <c r="J312" s="40"/>
      <c r="K312" s="40"/>
      <c r="L312" s="44"/>
      <c r="M312" s="232"/>
      <c r="N312" s="233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134</v>
      </c>
      <c r="AU312" s="17" t="s">
        <v>84</v>
      </c>
    </row>
    <row r="313" s="13" customFormat="1">
      <c r="A313" s="13"/>
      <c r="B313" s="234"/>
      <c r="C313" s="235"/>
      <c r="D313" s="229" t="s">
        <v>136</v>
      </c>
      <c r="E313" s="236" t="s">
        <v>1</v>
      </c>
      <c r="F313" s="237" t="s">
        <v>365</v>
      </c>
      <c r="G313" s="235"/>
      <c r="H313" s="236" t="s">
        <v>1</v>
      </c>
      <c r="I313" s="238"/>
      <c r="J313" s="235"/>
      <c r="K313" s="235"/>
      <c r="L313" s="239"/>
      <c r="M313" s="240"/>
      <c r="N313" s="241"/>
      <c r="O313" s="241"/>
      <c r="P313" s="241"/>
      <c r="Q313" s="241"/>
      <c r="R313" s="241"/>
      <c r="S313" s="241"/>
      <c r="T313" s="24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3" t="s">
        <v>136</v>
      </c>
      <c r="AU313" s="243" t="s">
        <v>84</v>
      </c>
      <c r="AV313" s="13" t="s">
        <v>82</v>
      </c>
      <c r="AW313" s="13" t="s">
        <v>32</v>
      </c>
      <c r="AX313" s="13" t="s">
        <v>75</v>
      </c>
      <c r="AY313" s="243" t="s">
        <v>126</v>
      </c>
    </row>
    <row r="314" s="14" customFormat="1">
      <c r="A314" s="14"/>
      <c r="B314" s="244"/>
      <c r="C314" s="245"/>
      <c r="D314" s="229" t="s">
        <v>136</v>
      </c>
      <c r="E314" s="246" t="s">
        <v>1</v>
      </c>
      <c r="F314" s="247" t="s">
        <v>246</v>
      </c>
      <c r="G314" s="245"/>
      <c r="H314" s="248">
        <v>18</v>
      </c>
      <c r="I314" s="249"/>
      <c r="J314" s="245"/>
      <c r="K314" s="245"/>
      <c r="L314" s="250"/>
      <c r="M314" s="251"/>
      <c r="N314" s="252"/>
      <c r="O314" s="252"/>
      <c r="P314" s="252"/>
      <c r="Q314" s="252"/>
      <c r="R314" s="252"/>
      <c r="S314" s="252"/>
      <c r="T314" s="25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4" t="s">
        <v>136</v>
      </c>
      <c r="AU314" s="254" t="s">
        <v>84</v>
      </c>
      <c r="AV314" s="14" t="s">
        <v>84</v>
      </c>
      <c r="AW314" s="14" t="s">
        <v>32</v>
      </c>
      <c r="AX314" s="14" t="s">
        <v>75</v>
      </c>
      <c r="AY314" s="254" t="s">
        <v>126</v>
      </c>
    </row>
    <row r="315" s="15" customFormat="1">
      <c r="A315" s="15"/>
      <c r="B315" s="255"/>
      <c r="C315" s="256"/>
      <c r="D315" s="229" t="s">
        <v>136</v>
      </c>
      <c r="E315" s="257" t="s">
        <v>1</v>
      </c>
      <c r="F315" s="258" t="s">
        <v>139</v>
      </c>
      <c r="G315" s="256"/>
      <c r="H315" s="259">
        <v>18</v>
      </c>
      <c r="I315" s="260"/>
      <c r="J315" s="256"/>
      <c r="K315" s="256"/>
      <c r="L315" s="261"/>
      <c r="M315" s="262"/>
      <c r="N315" s="263"/>
      <c r="O315" s="263"/>
      <c r="P315" s="263"/>
      <c r="Q315" s="263"/>
      <c r="R315" s="263"/>
      <c r="S315" s="263"/>
      <c r="T315" s="264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5" t="s">
        <v>136</v>
      </c>
      <c r="AU315" s="265" t="s">
        <v>84</v>
      </c>
      <c r="AV315" s="15" t="s">
        <v>132</v>
      </c>
      <c r="AW315" s="15" t="s">
        <v>32</v>
      </c>
      <c r="AX315" s="15" t="s">
        <v>82</v>
      </c>
      <c r="AY315" s="265" t="s">
        <v>126</v>
      </c>
    </row>
    <row r="316" s="2" customFormat="1" ht="24.15" customHeight="1">
      <c r="A316" s="38"/>
      <c r="B316" s="39"/>
      <c r="C316" s="215" t="s">
        <v>366</v>
      </c>
      <c r="D316" s="215" t="s">
        <v>128</v>
      </c>
      <c r="E316" s="216" t="s">
        <v>367</v>
      </c>
      <c r="F316" s="217" t="s">
        <v>368</v>
      </c>
      <c r="G316" s="218" t="s">
        <v>176</v>
      </c>
      <c r="H316" s="219">
        <v>20</v>
      </c>
      <c r="I316" s="220"/>
      <c r="J316" s="221">
        <f>ROUND(I316*H316,2)</f>
        <v>0</v>
      </c>
      <c r="K316" s="222"/>
      <c r="L316" s="44"/>
      <c r="M316" s="223" t="s">
        <v>1</v>
      </c>
      <c r="N316" s="224" t="s">
        <v>40</v>
      </c>
      <c r="O316" s="91"/>
      <c r="P316" s="225">
        <f>O316*H316</f>
        <v>0</v>
      </c>
      <c r="Q316" s="225">
        <v>0</v>
      </c>
      <c r="R316" s="225">
        <f>Q316*H316</f>
        <v>0</v>
      </c>
      <c r="S316" s="225">
        <v>0</v>
      </c>
      <c r="T316" s="226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7" t="s">
        <v>132</v>
      </c>
      <c r="AT316" s="227" t="s">
        <v>128</v>
      </c>
      <c r="AU316" s="227" t="s">
        <v>84</v>
      </c>
      <c r="AY316" s="17" t="s">
        <v>126</v>
      </c>
      <c r="BE316" s="228">
        <f>IF(N316="základní",J316,0)</f>
        <v>0</v>
      </c>
      <c r="BF316" s="228">
        <f>IF(N316="snížená",J316,0)</f>
        <v>0</v>
      </c>
      <c r="BG316" s="228">
        <f>IF(N316="zákl. přenesená",J316,0)</f>
        <v>0</v>
      </c>
      <c r="BH316" s="228">
        <f>IF(N316="sníž. přenesená",J316,0)</f>
        <v>0</v>
      </c>
      <c r="BI316" s="228">
        <f>IF(N316="nulová",J316,0)</f>
        <v>0</v>
      </c>
      <c r="BJ316" s="17" t="s">
        <v>82</v>
      </c>
      <c r="BK316" s="228">
        <f>ROUND(I316*H316,2)</f>
        <v>0</v>
      </c>
      <c r="BL316" s="17" t="s">
        <v>132</v>
      </c>
      <c r="BM316" s="227" t="s">
        <v>369</v>
      </c>
    </row>
    <row r="317" s="2" customFormat="1">
      <c r="A317" s="38"/>
      <c r="B317" s="39"/>
      <c r="C317" s="40"/>
      <c r="D317" s="229" t="s">
        <v>134</v>
      </c>
      <c r="E317" s="40"/>
      <c r="F317" s="230" t="s">
        <v>370</v>
      </c>
      <c r="G317" s="40"/>
      <c r="H317" s="40"/>
      <c r="I317" s="231"/>
      <c r="J317" s="40"/>
      <c r="K317" s="40"/>
      <c r="L317" s="44"/>
      <c r="M317" s="232"/>
      <c r="N317" s="233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134</v>
      </c>
      <c r="AU317" s="17" t="s">
        <v>84</v>
      </c>
    </row>
    <row r="318" s="14" customFormat="1">
      <c r="A318" s="14"/>
      <c r="B318" s="244"/>
      <c r="C318" s="245"/>
      <c r="D318" s="229" t="s">
        <v>136</v>
      </c>
      <c r="E318" s="246" t="s">
        <v>1</v>
      </c>
      <c r="F318" s="247" t="s">
        <v>371</v>
      </c>
      <c r="G318" s="245"/>
      <c r="H318" s="248">
        <v>20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136</v>
      </c>
      <c r="AU318" s="254" t="s">
        <v>84</v>
      </c>
      <c r="AV318" s="14" t="s">
        <v>84</v>
      </c>
      <c r="AW318" s="14" t="s">
        <v>32</v>
      </c>
      <c r="AX318" s="14" t="s">
        <v>75</v>
      </c>
      <c r="AY318" s="254" t="s">
        <v>126</v>
      </c>
    </row>
    <row r="319" s="15" customFormat="1">
      <c r="A319" s="15"/>
      <c r="B319" s="255"/>
      <c r="C319" s="256"/>
      <c r="D319" s="229" t="s">
        <v>136</v>
      </c>
      <c r="E319" s="257" t="s">
        <v>1</v>
      </c>
      <c r="F319" s="258" t="s">
        <v>139</v>
      </c>
      <c r="G319" s="256"/>
      <c r="H319" s="259">
        <v>20</v>
      </c>
      <c r="I319" s="260"/>
      <c r="J319" s="256"/>
      <c r="K319" s="256"/>
      <c r="L319" s="261"/>
      <c r="M319" s="262"/>
      <c r="N319" s="263"/>
      <c r="O319" s="263"/>
      <c r="P319" s="263"/>
      <c r="Q319" s="263"/>
      <c r="R319" s="263"/>
      <c r="S319" s="263"/>
      <c r="T319" s="264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5" t="s">
        <v>136</v>
      </c>
      <c r="AU319" s="265" t="s">
        <v>84</v>
      </c>
      <c r="AV319" s="15" t="s">
        <v>132</v>
      </c>
      <c r="AW319" s="15" t="s">
        <v>32</v>
      </c>
      <c r="AX319" s="15" t="s">
        <v>82</v>
      </c>
      <c r="AY319" s="265" t="s">
        <v>126</v>
      </c>
    </row>
    <row r="320" s="2" customFormat="1" ht="24.15" customHeight="1">
      <c r="A320" s="38"/>
      <c r="B320" s="39"/>
      <c r="C320" s="215" t="s">
        <v>372</v>
      </c>
      <c r="D320" s="215" t="s">
        <v>128</v>
      </c>
      <c r="E320" s="216" t="s">
        <v>373</v>
      </c>
      <c r="F320" s="217" t="s">
        <v>374</v>
      </c>
      <c r="G320" s="218" t="s">
        <v>176</v>
      </c>
      <c r="H320" s="219">
        <v>45</v>
      </c>
      <c r="I320" s="220"/>
      <c r="J320" s="221">
        <f>ROUND(I320*H320,2)</f>
        <v>0</v>
      </c>
      <c r="K320" s="222"/>
      <c r="L320" s="44"/>
      <c r="M320" s="223" t="s">
        <v>1</v>
      </c>
      <c r="N320" s="224" t="s">
        <v>40</v>
      </c>
      <c r="O320" s="91"/>
      <c r="P320" s="225">
        <f>O320*H320</f>
        <v>0</v>
      </c>
      <c r="Q320" s="225">
        <v>2.0019999999999998</v>
      </c>
      <c r="R320" s="225">
        <f>Q320*H320</f>
        <v>90.089999999999989</v>
      </c>
      <c r="S320" s="225">
        <v>0</v>
      </c>
      <c r="T320" s="226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7" t="s">
        <v>132</v>
      </c>
      <c r="AT320" s="227" t="s">
        <v>128</v>
      </c>
      <c r="AU320" s="227" t="s">
        <v>84</v>
      </c>
      <c r="AY320" s="17" t="s">
        <v>126</v>
      </c>
      <c r="BE320" s="228">
        <f>IF(N320="základní",J320,0)</f>
        <v>0</v>
      </c>
      <c r="BF320" s="228">
        <f>IF(N320="snížená",J320,0)</f>
        <v>0</v>
      </c>
      <c r="BG320" s="228">
        <f>IF(N320="zákl. přenesená",J320,0)</f>
        <v>0</v>
      </c>
      <c r="BH320" s="228">
        <f>IF(N320="sníž. přenesená",J320,0)</f>
        <v>0</v>
      </c>
      <c r="BI320" s="228">
        <f>IF(N320="nulová",J320,0)</f>
        <v>0</v>
      </c>
      <c r="BJ320" s="17" t="s">
        <v>82</v>
      </c>
      <c r="BK320" s="228">
        <f>ROUND(I320*H320,2)</f>
        <v>0</v>
      </c>
      <c r="BL320" s="17" t="s">
        <v>132</v>
      </c>
      <c r="BM320" s="227" t="s">
        <v>375</v>
      </c>
    </row>
    <row r="321" s="2" customFormat="1">
      <c r="A321" s="38"/>
      <c r="B321" s="39"/>
      <c r="C321" s="40"/>
      <c r="D321" s="229" t="s">
        <v>134</v>
      </c>
      <c r="E321" s="40"/>
      <c r="F321" s="230" t="s">
        <v>376</v>
      </c>
      <c r="G321" s="40"/>
      <c r="H321" s="40"/>
      <c r="I321" s="231"/>
      <c r="J321" s="40"/>
      <c r="K321" s="40"/>
      <c r="L321" s="44"/>
      <c r="M321" s="232"/>
      <c r="N321" s="233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134</v>
      </c>
      <c r="AU321" s="17" t="s">
        <v>84</v>
      </c>
    </row>
    <row r="322" s="13" customFormat="1">
      <c r="A322" s="13"/>
      <c r="B322" s="234"/>
      <c r="C322" s="235"/>
      <c r="D322" s="229" t="s">
        <v>136</v>
      </c>
      <c r="E322" s="236" t="s">
        <v>1</v>
      </c>
      <c r="F322" s="237" t="s">
        <v>377</v>
      </c>
      <c r="G322" s="235"/>
      <c r="H322" s="236" t="s">
        <v>1</v>
      </c>
      <c r="I322" s="238"/>
      <c r="J322" s="235"/>
      <c r="K322" s="235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136</v>
      </c>
      <c r="AU322" s="243" t="s">
        <v>84</v>
      </c>
      <c r="AV322" s="13" t="s">
        <v>82</v>
      </c>
      <c r="AW322" s="13" t="s">
        <v>32</v>
      </c>
      <c r="AX322" s="13" t="s">
        <v>75</v>
      </c>
      <c r="AY322" s="243" t="s">
        <v>126</v>
      </c>
    </row>
    <row r="323" s="14" customFormat="1">
      <c r="A323" s="14"/>
      <c r="B323" s="244"/>
      <c r="C323" s="245"/>
      <c r="D323" s="229" t="s">
        <v>136</v>
      </c>
      <c r="E323" s="246" t="s">
        <v>1</v>
      </c>
      <c r="F323" s="247" t="s">
        <v>378</v>
      </c>
      <c r="G323" s="245"/>
      <c r="H323" s="248">
        <v>45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4" t="s">
        <v>136</v>
      </c>
      <c r="AU323" s="254" t="s">
        <v>84</v>
      </c>
      <c r="AV323" s="14" t="s">
        <v>84</v>
      </c>
      <c r="AW323" s="14" t="s">
        <v>32</v>
      </c>
      <c r="AX323" s="14" t="s">
        <v>75</v>
      </c>
      <c r="AY323" s="254" t="s">
        <v>126</v>
      </c>
    </row>
    <row r="324" s="15" customFormat="1">
      <c r="A324" s="15"/>
      <c r="B324" s="255"/>
      <c r="C324" s="256"/>
      <c r="D324" s="229" t="s">
        <v>136</v>
      </c>
      <c r="E324" s="257" t="s">
        <v>1</v>
      </c>
      <c r="F324" s="258" t="s">
        <v>139</v>
      </c>
      <c r="G324" s="256"/>
      <c r="H324" s="259">
        <v>45</v>
      </c>
      <c r="I324" s="260"/>
      <c r="J324" s="256"/>
      <c r="K324" s="256"/>
      <c r="L324" s="261"/>
      <c r="M324" s="262"/>
      <c r="N324" s="263"/>
      <c r="O324" s="263"/>
      <c r="P324" s="263"/>
      <c r="Q324" s="263"/>
      <c r="R324" s="263"/>
      <c r="S324" s="263"/>
      <c r="T324" s="264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5" t="s">
        <v>136</v>
      </c>
      <c r="AU324" s="265" t="s">
        <v>84</v>
      </c>
      <c r="AV324" s="15" t="s">
        <v>132</v>
      </c>
      <c r="AW324" s="15" t="s">
        <v>32</v>
      </c>
      <c r="AX324" s="15" t="s">
        <v>82</v>
      </c>
      <c r="AY324" s="265" t="s">
        <v>126</v>
      </c>
    </row>
    <row r="325" s="2" customFormat="1" ht="24.15" customHeight="1">
      <c r="A325" s="38"/>
      <c r="B325" s="39"/>
      <c r="C325" s="215" t="s">
        <v>379</v>
      </c>
      <c r="D325" s="215" t="s">
        <v>128</v>
      </c>
      <c r="E325" s="216" t="s">
        <v>380</v>
      </c>
      <c r="F325" s="217" t="s">
        <v>381</v>
      </c>
      <c r="G325" s="218" t="s">
        <v>131</v>
      </c>
      <c r="H325" s="219">
        <v>130</v>
      </c>
      <c r="I325" s="220"/>
      <c r="J325" s="221">
        <f>ROUND(I325*H325,2)</f>
        <v>0</v>
      </c>
      <c r="K325" s="222"/>
      <c r="L325" s="44"/>
      <c r="M325" s="223" t="s">
        <v>1</v>
      </c>
      <c r="N325" s="224" t="s">
        <v>40</v>
      </c>
      <c r="O325" s="91"/>
      <c r="P325" s="225">
        <f>O325*H325</f>
        <v>0</v>
      </c>
      <c r="Q325" s="225">
        <v>0</v>
      </c>
      <c r="R325" s="225">
        <f>Q325*H325</f>
        <v>0</v>
      </c>
      <c r="S325" s="225">
        <v>0</v>
      </c>
      <c r="T325" s="226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7" t="s">
        <v>132</v>
      </c>
      <c r="AT325" s="227" t="s">
        <v>128</v>
      </c>
      <c r="AU325" s="227" t="s">
        <v>84</v>
      </c>
      <c r="AY325" s="17" t="s">
        <v>126</v>
      </c>
      <c r="BE325" s="228">
        <f>IF(N325="základní",J325,0)</f>
        <v>0</v>
      </c>
      <c r="BF325" s="228">
        <f>IF(N325="snížená",J325,0)</f>
        <v>0</v>
      </c>
      <c r="BG325" s="228">
        <f>IF(N325="zákl. přenesená",J325,0)</f>
        <v>0</v>
      </c>
      <c r="BH325" s="228">
        <f>IF(N325="sníž. přenesená",J325,0)</f>
        <v>0</v>
      </c>
      <c r="BI325" s="228">
        <f>IF(N325="nulová",J325,0)</f>
        <v>0</v>
      </c>
      <c r="BJ325" s="17" t="s">
        <v>82</v>
      </c>
      <c r="BK325" s="228">
        <f>ROUND(I325*H325,2)</f>
        <v>0</v>
      </c>
      <c r="BL325" s="17" t="s">
        <v>132</v>
      </c>
      <c r="BM325" s="227" t="s">
        <v>382</v>
      </c>
    </row>
    <row r="326" s="2" customFormat="1">
      <c r="A326" s="38"/>
      <c r="B326" s="39"/>
      <c r="C326" s="40"/>
      <c r="D326" s="229" t="s">
        <v>134</v>
      </c>
      <c r="E326" s="40"/>
      <c r="F326" s="230" t="s">
        <v>383</v>
      </c>
      <c r="G326" s="40"/>
      <c r="H326" s="40"/>
      <c r="I326" s="231"/>
      <c r="J326" s="40"/>
      <c r="K326" s="40"/>
      <c r="L326" s="44"/>
      <c r="M326" s="232"/>
      <c r="N326" s="233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134</v>
      </c>
      <c r="AU326" s="17" t="s">
        <v>84</v>
      </c>
    </row>
    <row r="327" s="14" customFormat="1">
      <c r="A327" s="14"/>
      <c r="B327" s="244"/>
      <c r="C327" s="245"/>
      <c r="D327" s="229" t="s">
        <v>136</v>
      </c>
      <c r="E327" s="246" t="s">
        <v>1</v>
      </c>
      <c r="F327" s="247" t="s">
        <v>384</v>
      </c>
      <c r="G327" s="245"/>
      <c r="H327" s="248">
        <v>130</v>
      </c>
      <c r="I327" s="249"/>
      <c r="J327" s="245"/>
      <c r="K327" s="245"/>
      <c r="L327" s="250"/>
      <c r="M327" s="251"/>
      <c r="N327" s="252"/>
      <c r="O327" s="252"/>
      <c r="P327" s="252"/>
      <c r="Q327" s="252"/>
      <c r="R327" s="252"/>
      <c r="S327" s="252"/>
      <c r="T327" s="25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4" t="s">
        <v>136</v>
      </c>
      <c r="AU327" s="254" t="s">
        <v>84</v>
      </c>
      <c r="AV327" s="14" t="s">
        <v>84</v>
      </c>
      <c r="AW327" s="14" t="s">
        <v>32</v>
      </c>
      <c r="AX327" s="14" t="s">
        <v>75</v>
      </c>
      <c r="AY327" s="254" t="s">
        <v>126</v>
      </c>
    </row>
    <row r="328" s="15" customFormat="1">
      <c r="A328" s="15"/>
      <c r="B328" s="255"/>
      <c r="C328" s="256"/>
      <c r="D328" s="229" t="s">
        <v>136</v>
      </c>
      <c r="E328" s="257" t="s">
        <v>1</v>
      </c>
      <c r="F328" s="258" t="s">
        <v>139</v>
      </c>
      <c r="G328" s="256"/>
      <c r="H328" s="259">
        <v>130</v>
      </c>
      <c r="I328" s="260"/>
      <c r="J328" s="256"/>
      <c r="K328" s="256"/>
      <c r="L328" s="261"/>
      <c r="M328" s="262"/>
      <c r="N328" s="263"/>
      <c r="O328" s="263"/>
      <c r="P328" s="263"/>
      <c r="Q328" s="263"/>
      <c r="R328" s="263"/>
      <c r="S328" s="263"/>
      <c r="T328" s="264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65" t="s">
        <v>136</v>
      </c>
      <c r="AU328" s="265" t="s">
        <v>84</v>
      </c>
      <c r="AV328" s="15" t="s">
        <v>132</v>
      </c>
      <c r="AW328" s="15" t="s">
        <v>32</v>
      </c>
      <c r="AX328" s="15" t="s">
        <v>82</v>
      </c>
      <c r="AY328" s="265" t="s">
        <v>126</v>
      </c>
    </row>
    <row r="329" s="2" customFormat="1" ht="33" customHeight="1">
      <c r="A329" s="38"/>
      <c r="B329" s="39"/>
      <c r="C329" s="215" t="s">
        <v>385</v>
      </c>
      <c r="D329" s="215" t="s">
        <v>128</v>
      </c>
      <c r="E329" s="216" t="s">
        <v>386</v>
      </c>
      <c r="F329" s="217" t="s">
        <v>387</v>
      </c>
      <c r="G329" s="218" t="s">
        <v>131</v>
      </c>
      <c r="H329" s="219">
        <v>60</v>
      </c>
      <c r="I329" s="220"/>
      <c r="J329" s="221">
        <f>ROUND(I329*H329,2)</f>
        <v>0</v>
      </c>
      <c r="K329" s="222"/>
      <c r="L329" s="44"/>
      <c r="M329" s="223" t="s">
        <v>1</v>
      </c>
      <c r="N329" s="224" t="s">
        <v>40</v>
      </c>
      <c r="O329" s="91"/>
      <c r="P329" s="225">
        <f>O329*H329</f>
        <v>0</v>
      </c>
      <c r="Q329" s="225">
        <v>1.0311999999999999</v>
      </c>
      <c r="R329" s="225">
        <f>Q329*H329</f>
        <v>61.871999999999993</v>
      </c>
      <c r="S329" s="225">
        <v>0</v>
      </c>
      <c r="T329" s="226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7" t="s">
        <v>132</v>
      </c>
      <c r="AT329" s="227" t="s">
        <v>128</v>
      </c>
      <c r="AU329" s="227" t="s">
        <v>84</v>
      </c>
      <c r="AY329" s="17" t="s">
        <v>126</v>
      </c>
      <c r="BE329" s="228">
        <f>IF(N329="základní",J329,0)</f>
        <v>0</v>
      </c>
      <c r="BF329" s="228">
        <f>IF(N329="snížená",J329,0)</f>
        <v>0</v>
      </c>
      <c r="BG329" s="228">
        <f>IF(N329="zákl. přenesená",J329,0)</f>
        <v>0</v>
      </c>
      <c r="BH329" s="228">
        <f>IF(N329="sníž. přenesená",J329,0)</f>
        <v>0</v>
      </c>
      <c r="BI329" s="228">
        <f>IF(N329="nulová",J329,0)</f>
        <v>0</v>
      </c>
      <c r="BJ329" s="17" t="s">
        <v>82</v>
      </c>
      <c r="BK329" s="228">
        <f>ROUND(I329*H329,2)</f>
        <v>0</v>
      </c>
      <c r="BL329" s="17" t="s">
        <v>132</v>
      </c>
      <c r="BM329" s="227" t="s">
        <v>388</v>
      </c>
    </row>
    <row r="330" s="2" customFormat="1">
      <c r="A330" s="38"/>
      <c r="B330" s="39"/>
      <c r="C330" s="40"/>
      <c r="D330" s="229" t="s">
        <v>134</v>
      </c>
      <c r="E330" s="40"/>
      <c r="F330" s="230" t="s">
        <v>389</v>
      </c>
      <c r="G330" s="40"/>
      <c r="H330" s="40"/>
      <c r="I330" s="231"/>
      <c r="J330" s="40"/>
      <c r="K330" s="40"/>
      <c r="L330" s="44"/>
      <c r="M330" s="232"/>
      <c r="N330" s="233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134</v>
      </c>
      <c r="AU330" s="17" t="s">
        <v>84</v>
      </c>
    </row>
    <row r="331" s="13" customFormat="1">
      <c r="A331" s="13"/>
      <c r="B331" s="234"/>
      <c r="C331" s="235"/>
      <c r="D331" s="229" t="s">
        <v>136</v>
      </c>
      <c r="E331" s="236" t="s">
        <v>1</v>
      </c>
      <c r="F331" s="237" t="s">
        <v>390</v>
      </c>
      <c r="G331" s="235"/>
      <c r="H331" s="236" t="s">
        <v>1</v>
      </c>
      <c r="I331" s="238"/>
      <c r="J331" s="235"/>
      <c r="K331" s="235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136</v>
      </c>
      <c r="AU331" s="243" t="s">
        <v>84</v>
      </c>
      <c r="AV331" s="13" t="s">
        <v>82</v>
      </c>
      <c r="AW331" s="13" t="s">
        <v>32</v>
      </c>
      <c r="AX331" s="13" t="s">
        <v>75</v>
      </c>
      <c r="AY331" s="243" t="s">
        <v>126</v>
      </c>
    </row>
    <row r="332" s="14" customFormat="1">
      <c r="A332" s="14"/>
      <c r="B332" s="244"/>
      <c r="C332" s="245"/>
      <c r="D332" s="229" t="s">
        <v>136</v>
      </c>
      <c r="E332" s="246" t="s">
        <v>1</v>
      </c>
      <c r="F332" s="247" t="s">
        <v>391</v>
      </c>
      <c r="G332" s="245"/>
      <c r="H332" s="248">
        <v>60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136</v>
      </c>
      <c r="AU332" s="254" t="s">
        <v>84</v>
      </c>
      <c r="AV332" s="14" t="s">
        <v>84</v>
      </c>
      <c r="AW332" s="14" t="s">
        <v>32</v>
      </c>
      <c r="AX332" s="14" t="s">
        <v>75</v>
      </c>
      <c r="AY332" s="254" t="s">
        <v>126</v>
      </c>
    </row>
    <row r="333" s="15" customFormat="1">
      <c r="A333" s="15"/>
      <c r="B333" s="255"/>
      <c r="C333" s="256"/>
      <c r="D333" s="229" t="s">
        <v>136</v>
      </c>
      <c r="E333" s="257" t="s">
        <v>1</v>
      </c>
      <c r="F333" s="258" t="s">
        <v>139</v>
      </c>
      <c r="G333" s="256"/>
      <c r="H333" s="259">
        <v>60</v>
      </c>
      <c r="I333" s="260"/>
      <c r="J333" s="256"/>
      <c r="K333" s="256"/>
      <c r="L333" s="261"/>
      <c r="M333" s="262"/>
      <c r="N333" s="263"/>
      <c r="O333" s="263"/>
      <c r="P333" s="263"/>
      <c r="Q333" s="263"/>
      <c r="R333" s="263"/>
      <c r="S333" s="263"/>
      <c r="T333" s="264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5" t="s">
        <v>136</v>
      </c>
      <c r="AU333" s="265" t="s">
        <v>84</v>
      </c>
      <c r="AV333" s="15" t="s">
        <v>132</v>
      </c>
      <c r="AW333" s="15" t="s">
        <v>32</v>
      </c>
      <c r="AX333" s="15" t="s">
        <v>82</v>
      </c>
      <c r="AY333" s="265" t="s">
        <v>126</v>
      </c>
    </row>
    <row r="334" s="12" customFormat="1" ht="22.8" customHeight="1">
      <c r="A334" s="12"/>
      <c r="B334" s="199"/>
      <c r="C334" s="200"/>
      <c r="D334" s="201" t="s">
        <v>74</v>
      </c>
      <c r="E334" s="213" t="s">
        <v>159</v>
      </c>
      <c r="F334" s="213" t="s">
        <v>392</v>
      </c>
      <c r="G334" s="200"/>
      <c r="H334" s="200"/>
      <c r="I334" s="203"/>
      <c r="J334" s="214">
        <f>BK334</f>
        <v>0</v>
      </c>
      <c r="K334" s="200"/>
      <c r="L334" s="205"/>
      <c r="M334" s="206"/>
      <c r="N334" s="207"/>
      <c r="O334" s="207"/>
      <c r="P334" s="208">
        <f>SUM(P335:P366)</f>
        <v>0</v>
      </c>
      <c r="Q334" s="207"/>
      <c r="R334" s="208">
        <f>SUM(R335:R366)</f>
        <v>29.5076</v>
      </c>
      <c r="S334" s="207"/>
      <c r="T334" s="209">
        <f>SUM(T335:T366)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10" t="s">
        <v>82</v>
      </c>
      <c r="AT334" s="211" t="s">
        <v>74</v>
      </c>
      <c r="AU334" s="211" t="s">
        <v>82</v>
      </c>
      <c r="AY334" s="210" t="s">
        <v>126</v>
      </c>
      <c r="BK334" s="212">
        <f>SUM(BK335:BK366)</f>
        <v>0</v>
      </c>
    </row>
    <row r="335" s="2" customFormat="1" ht="21.75" customHeight="1">
      <c r="A335" s="38"/>
      <c r="B335" s="39"/>
      <c r="C335" s="215" t="s">
        <v>393</v>
      </c>
      <c r="D335" s="215" t="s">
        <v>128</v>
      </c>
      <c r="E335" s="216" t="s">
        <v>394</v>
      </c>
      <c r="F335" s="217" t="s">
        <v>395</v>
      </c>
      <c r="G335" s="218" t="s">
        <v>131</v>
      </c>
      <c r="H335" s="219">
        <v>56</v>
      </c>
      <c r="I335" s="220"/>
      <c r="J335" s="221">
        <f>ROUND(I335*H335,2)</f>
        <v>0</v>
      </c>
      <c r="K335" s="222"/>
      <c r="L335" s="44"/>
      <c r="M335" s="223" t="s">
        <v>1</v>
      </c>
      <c r="N335" s="224" t="s">
        <v>40</v>
      </c>
      <c r="O335" s="91"/>
      <c r="P335" s="225">
        <f>O335*H335</f>
        <v>0</v>
      </c>
      <c r="Q335" s="225">
        <v>0</v>
      </c>
      <c r="R335" s="225">
        <f>Q335*H335</f>
        <v>0</v>
      </c>
      <c r="S335" s="225">
        <v>0</v>
      </c>
      <c r="T335" s="226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27" t="s">
        <v>132</v>
      </c>
      <c r="AT335" s="227" t="s">
        <v>128</v>
      </c>
      <c r="AU335" s="227" t="s">
        <v>84</v>
      </c>
      <c r="AY335" s="17" t="s">
        <v>126</v>
      </c>
      <c r="BE335" s="228">
        <f>IF(N335="základní",J335,0)</f>
        <v>0</v>
      </c>
      <c r="BF335" s="228">
        <f>IF(N335="snížená",J335,0)</f>
        <v>0</v>
      </c>
      <c r="BG335" s="228">
        <f>IF(N335="zákl. přenesená",J335,0)</f>
        <v>0</v>
      </c>
      <c r="BH335" s="228">
        <f>IF(N335="sníž. přenesená",J335,0)</f>
        <v>0</v>
      </c>
      <c r="BI335" s="228">
        <f>IF(N335="nulová",J335,0)</f>
        <v>0</v>
      </c>
      <c r="BJ335" s="17" t="s">
        <v>82</v>
      </c>
      <c r="BK335" s="228">
        <f>ROUND(I335*H335,2)</f>
        <v>0</v>
      </c>
      <c r="BL335" s="17" t="s">
        <v>132</v>
      </c>
      <c r="BM335" s="227" t="s">
        <v>396</v>
      </c>
    </row>
    <row r="336" s="2" customFormat="1">
      <c r="A336" s="38"/>
      <c r="B336" s="39"/>
      <c r="C336" s="40"/>
      <c r="D336" s="229" t="s">
        <v>134</v>
      </c>
      <c r="E336" s="40"/>
      <c r="F336" s="230" t="s">
        <v>397</v>
      </c>
      <c r="G336" s="40"/>
      <c r="H336" s="40"/>
      <c r="I336" s="231"/>
      <c r="J336" s="40"/>
      <c r="K336" s="40"/>
      <c r="L336" s="44"/>
      <c r="M336" s="232"/>
      <c r="N336" s="233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134</v>
      </c>
      <c r="AU336" s="17" t="s">
        <v>84</v>
      </c>
    </row>
    <row r="337" s="14" customFormat="1">
      <c r="A337" s="14"/>
      <c r="B337" s="244"/>
      <c r="C337" s="245"/>
      <c r="D337" s="229" t="s">
        <v>136</v>
      </c>
      <c r="E337" s="246" t="s">
        <v>1</v>
      </c>
      <c r="F337" s="247" t="s">
        <v>398</v>
      </c>
      <c r="G337" s="245"/>
      <c r="H337" s="248">
        <v>50</v>
      </c>
      <c r="I337" s="249"/>
      <c r="J337" s="245"/>
      <c r="K337" s="245"/>
      <c r="L337" s="250"/>
      <c r="M337" s="251"/>
      <c r="N337" s="252"/>
      <c r="O337" s="252"/>
      <c r="P337" s="252"/>
      <c r="Q337" s="252"/>
      <c r="R337" s="252"/>
      <c r="S337" s="252"/>
      <c r="T337" s="25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4" t="s">
        <v>136</v>
      </c>
      <c r="AU337" s="254" t="s">
        <v>84</v>
      </c>
      <c r="AV337" s="14" t="s">
        <v>84</v>
      </c>
      <c r="AW337" s="14" t="s">
        <v>32</v>
      </c>
      <c r="AX337" s="14" t="s">
        <v>75</v>
      </c>
      <c r="AY337" s="254" t="s">
        <v>126</v>
      </c>
    </row>
    <row r="338" s="14" customFormat="1">
      <c r="A338" s="14"/>
      <c r="B338" s="244"/>
      <c r="C338" s="245"/>
      <c r="D338" s="229" t="s">
        <v>136</v>
      </c>
      <c r="E338" s="246" t="s">
        <v>1</v>
      </c>
      <c r="F338" s="247" t="s">
        <v>399</v>
      </c>
      <c r="G338" s="245"/>
      <c r="H338" s="248">
        <v>6</v>
      </c>
      <c r="I338" s="249"/>
      <c r="J338" s="245"/>
      <c r="K338" s="245"/>
      <c r="L338" s="250"/>
      <c r="M338" s="251"/>
      <c r="N338" s="252"/>
      <c r="O338" s="252"/>
      <c r="P338" s="252"/>
      <c r="Q338" s="252"/>
      <c r="R338" s="252"/>
      <c r="S338" s="252"/>
      <c r="T338" s="25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4" t="s">
        <v>136</v>
      </c>
      <c r="AU338" s="254" t="s">
        <v>84</v>
      </c>
      <c r="AV338" s="14" t="s">
        <v>84</v>
      </c>
      <c r="AW338" s="14" t="s">
        <v>32</v>
      </c>
      <c r="AX338" s="14" t="s">
        <v>75</v>
      </c>
      <c r="AY338" s="254" t="s">
        <v>126</v>
      </c>
    </row>
    <row r="339" s="15" customFormat="1">
      <c r="A339" s="15"/>
      <c r="B339" s="255"/>
      <c r="C339" s="256"/>
      <c r="D339" s="229" t="s">
        <v>136</v>
      </c>
      <c r="E339" s="257" t="s">
        <v>1</v>
      </c>
      <c r="F339" s="258" t="s">
        <v>139</v>
      </c>
      <c r="G339" s="256"/>
      <c r="H339" s="259">
        <v>56</v>
      </c>
      <c r="I339" s="260"/>
      <c r="J339" s="256"/>
      <c r="K339" s="256"/>
      <c r="L339" s="261"/>
      <c r="M339" s="262"/>
      <c r="N339" s="263"/>
      <c r="O339" s="263"/>
      <c r="P339" s="263"/>
      <c r="Q339" s="263"/>
      <c r="R339" s="263"/>
      <c r="S339" s="263"/>
      <c r="T339" s="264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65" t="s">
        <v>136</v>
      </c>
      <c r="AU339" s="265" t="s">
        <v>84</v>
      </c>
      <c r="AV339" s="15" t="s">
        <v>132</v>
      </c>
      <c r="AW339" s="15" t="s">
        <v>32</v>
      </c>
      <c r="AX339" s="15" t="s">
        <v>82</v>
      </c>
      <c r="AY339" s="265" t="s">
        <v>126</v>
      </c>
    </row>
    <row r="340" s="2" customFormat="1" ht="21.75" customHeight="1">
      <c r="A340" s="38"/>
      <c r="B340" s="39"/>
      <c r="C340" s="215" t="s">
        <v>400</v>
      </c>
      <c r="D340" s="215" t="s">
        <v>128</v>
      </c>
      <c r="E340" s="216" t="s">
        <v>401</v>
      </c>
      <c r="F340" s="217" t="s">
        <v>402</v>
      </c>
      <c r="G340" s="218" t="s">
        <v>131</v>
      </c>
      <c r="H340" s="219">
        <v>90</v>
      </c>
      <c r="I340" s="220"/>
      <c r="J340" s="221">
        <f>ROUND(I340*H340,2)</f>
        <v>0</v>
      </c>
      <c r="K340" s="222"/>
      <c r="L340" s="44"/>
      <c r="M340" s="223" t="s">
        <v>1</v>
      </c>
      <c r="N340" s="224" t="s">
        <v>40</v>
      </c>
      <c r="O340" s="91"/>
      <c r="P340" s="225">
        <f>O340*H340</f>
        <v>0</v>
      </c>
      <c r="Q340" s="225">
        <v>0.32400000000000001</v>
      </c>
      <c r="R340" s="225">
        <f>Q340*H340</f>
        <v>29.16</v>
      </c>
      <c r="S340" s="225">
        <v>0</v>
      </c>
      <c r="T340" s="226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7" t="s">
        <v>132</v>
      </c>
      <c r="AT340" s="227" t="s">
        <v>128</v>
      </c>
      <c r="AU340" s="227" t="s">
        <v>84</v>
      </c>
      <c r="AY340" s="17" t="s">
        <v>126</v>
      </c>
      <c r="BE340" s="228">
        <f>IF(N340="základní",J340,0)</f>
        <v>0</v>
      </c>
      <c r="BF340" s="228">
        <f>IF(N340="snížená",J340,0)</f>
        <v>0</v>
      </c>
      <c r="BG340" s="228">
        <f>IF(N340="zákl. přenesená",J340,0)</f>
        <v>0</v>
      </c>
      <c r="BH340" s="228">
        <f>IF(N340="sníž. přenesená",J340,0)</f>
        <v>0</v>
      </c>
      <c r="BI340" s="228">
        <f>IF(N340="nulová",J340,0)</f>
        <v>0</v>
      </c>
      <c r="BJ340" s="17" t="s">
        <v>82</v>
      </c>
      <c r="BK340" s="228">
        <f>ROUND(I340*H340,2)</f>
        <v>0</v>
      </c>
      <c r="BL340" s="17" t="s">
        <v>132</v>
      </c>
      <c r="BM340" s="227" t="s">
        <v>403</v>
      </c>
    </row>
    <row r="341" s="2" customFormat="1">
      <c r="A341" s="38"/>
      <c r="B341" s="39"/>
      <c r="C341" s="40"/>
      <c r="D341" s="229" t="s">
        <v>134</v>
      </c>
      <c r="E341" s="40"/>
      <c r="F341" s="230" t="s">
        <v>404</v>
      </c>
      <c r="G341" s="40"/>
      <c r="H341" s="40"/>
      <c r="I341" s="231"/>
      <c r="J341" s="40"/>
      <c r="K341" s="40"/>
      <c r="L341" s="44"/>
      <c r="M341" s="232"/>
      <c r="N341" s="233"/>
      <c r="O341" s="91"/>
      <c r="P341" s="91"/>
      <c r="Q341" s="91"/>
      <c r="R341" s="91"/>
      <c r="S341" s="91"/>
      <c r="T341" s="92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134</v>
      </c>
      <c r="AU341" s="17" t="s">
        <v>84</v>
      </c>
    </row>
    <row r="342" s="14" customFormat="1">
      <c r="A342" s="14"/>
      <c r="B342" s="244"/>
      <c r="C342" s="245"/>
      <c r="D342" s="229" t="s">
        <v>136</v>
      </c>
      <c r="E342" s="246" t="s">
        <v>1</v>
      </c>
      <c r="F342" s="247" t="s">
        <v>405</v>
      </c>
      <c r="G342" s="245"/>
      <c r="H342" s="248">
        <v>50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4" t="s">
        <v>136</v>
      </c>
      <c r="AU342" s="254" t="s">
        <v>84</v>
      </c>
      <c r="AV342" s="14" t="s">
        <v>84</v>
      </c>
      <c r="AW342" s="14" t="s">
        <v>32</v>
      </c>
      <c r="AX342" s="14" t="s">
        <v>75</v>
      </c>
      <c r="AY342" s="254" t="s">
        <v>126</v>
      </c>
    </row>
    <row r="343" s="14" customFormat="1">
      <c r="A343" s="14"/>
      <c r="B343" s="244"/>
      <c r="C343" s="245"/>
      <c r="D343" s="229" t="s">
        <v>136</v>
      </c>
      <c r="E343" s="246" t="s">
        <v>1</v>
      </c>
      <c r="F343" s="247" t="s">
        <v>406</v>
      </c>
      <c r="G343" s="245"/>
      <c r="H343" s="248">
        <v>40</v>
      </c>
      <c r="I343" s="249"/>
      <c r="J343" s="245"/>
      <c r="K343" s="245"/>
      <c r="L343" s="250"/>
      <c r="M343" s="251"/>
      <c r="N343" s="252"/>
      <c r="O343" s="252"/>
      <c r="P343" s="252"/>
      <c r="Q343" s="252"/>
      <c r="R343" s="252"/>
      <c r="S343" s="252"/>
      <c r="T343" s="25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4" t="s">
        <v>136</v>
      </c>
      <c r="AU343" s="254" t="s">
        <v>84</v>
      </c>
      <c r="AV343" s="14" t="s">
        <v>84</v>
      </c>
      <c r="AW343" s="14" t="s">
        <v>32</v>
      </c>
      <c r="AX343" s="14" t="s">
        <v>75</v>
      </c>
      <c r="AY343" s="254" t="s">
        <v>126</v>
      </c>
    </row>
    <row r="344" s="15" customFormat="1">
      <c r="A344" s="15"/>
      <c r="B344" s="255"/>
      <c r="C344" s="256"/>
      <c r="D344" s="229" t="s">
        <v>136</v>
      </c>
      <c r="E344" s="257" t="s">
        <v>1</v>
      </c>
      <c r="F344" s="258" t="s">
        <v>139</v>
      </c>
      <c r="G344" s="256"/>
      <c r="H344" s="259">
        <v>90</v>
      </c>
      <c r="I344" s="260"/>
      <c r="J344" s="256"/>
      <c r="K344" s="256"/>
      <c r="L344" s="261"/>
      <c r="M344" s="262"/>
      <c r="N344" s="263"/>
      <c r="O344" s="263"/>
      <c r="P344" s="263"/>
      <c r="Q344" s="263"/>
      <c r="R344" s="263"/>
      <c r="S344" s="263"/>
      <c r="T344" s="264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5" t="s">
        <v>136</v>
      </c>
      <c r="AU344" s="265" t="s">
        <v>84</v>
      </c>
      <c r="AV344" s="15" t="s">
        <v>132</v>
      </c>
      <c r="AW344" s="15" t="s">
        <v>32</v>
      </c>
      <c r="AX344" s="15" t="s">
        <v>82</v>
      </c>
      <c r="AY344" s="265" t="s">
        <v>126</v>
      </c>
    </row>
    <row r="345" s="2" customFormat="1" ht="21.75" customHeight="1">
      <c r="A345" s="38"/>
      <c r="B345" s="39"/>
      <c r="C345" s="215" t="s">
        <v>407</v>
      </c>
      <c r="D345" s="215" t="s">
        <v>128</v>
      </c>
      <c r="E345" s="216" t="s">
        <v>408</v>
      </c>
      <c r="F345" s="217" t="s">
        <v>409</v>
      </c>
      <c r="G345" s="218" t="s">
        <v>131</v>
      </c>
      <c r="H345" s="219">
        <v>492</v>
      </c>
      <c r="I345" s="220"/>
      <c r="J345" s="221">
        <f>ROUND(I345*H345,2)</f>
        <v>0</v>
      </c>
      <c r="K345" s="222"/>
      <c r="L345" s="44"/>
      <c r="M345" s="223" t="s">
        <v>1</v>
      </c>
      <c r="N345" s="224" t="s">
        <v>40</v>
      </c>
      <c r="O345" s="91"/>
      <c r="P345" s="225">
        <f>O345*H345</f>
        <v>0</v>
      </c>
      <c r="Q345" s="225">
        <v>0</v>
      </c>
      <c r="R345" s="225">
        <f>Q345*H345</f>
        <v>0</v>
      </c>
      <c r="S345" s="225">
        <v>0</v>
      </c>
      <c r="T345" s="226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27" t="s">
        <v>132</v>
      </c>
      <c r="AT345" s="227" t="s">
        <v>128</v>
      </c>
      <c r="AU345" s="227" t="s">
        <v>84</v>
      </c>
      <c r="AY345" s="17" t="s">
        <v>126</v>
      </c>
      <c r="BE345" s="228">
        <f>IF(N345="základní",J345,0)</f>
        <v>0</v>
      </c>
      <c r="BF345" s="228">
        <f>IF(N345="snížená",J345,0)</f>
        <v>0</v>
      </c>
      <c r="BG345" s="228">
        <f>IF(N345="zákl. přenesená",J345,0)</f>
        <v>0</v>
      </c>
      <c r="BH345" s="228">
        <f>IF(N345="sníž. přenesená",J345,0)</f>
        <v>0</v>
      </c>
      <c r="BI345" s="228">
        <f>IF(N345="nulová",J345,0)</f>
        <v>0</v>
      </c>
      <c r="BJ345" s="17" t="s">
        <v>82</v>
      </c>
      <c r="BK345" s="228">
        <f>ROUND(I345*H345,2)</f>
        <v>0</v>
      </c>
      <c r="BL345" s="17" t="s">
        <v>132</v>
      </c>
      <c r="BM345" s="227" t="s">
        <v>410</v>
      </c>
    </row>
    <row r="346" s="2" customFormat="1">
      <c r="A346" s="38"/>
      <c r="B346" s="39"/>
      <c r="C346" s="40"/>
      <c r="D346" s="229" t="s">
        <v>134</v>
      </c>
      <c r="E346" s="40"/>
      <c r="F346" s="230" t="s">
        <v>411</v>
      </c>
      <c r="G346" s="40"/>
      <c r="H346" s="40"/>
      <c r="I346" s="231"/>
      <c r="J346" s="40"/>
      <c r="K346" s="40"/>
      <c r="L346" s="44"/>
      <c r="M346" s="232"/>
      <c r="N346" s="233"/>
      <c r="O346" s="91"/>
      <c r="P346" s="91"/>
      <c r="Q346" s="91"/>
      <c r="R346" s="91"/>
      <c r="S346" s="91"/>
      <c r="T346" s="92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134</v>
      </c>
      <c r="AU346" s="17" t="s">
        <v>84</v>
      </c>
    </row>
    <row r="347" s="14" customFormat="1">
      <c r="A347" s="14"/>
      <c r="B347" s="244"/>
      <c r="C347" s="245"/>
      <c r="D347" s="229" t="s">
        <v>136</v>
      </c>
      <c r="E347" s="246" t="s">
        <v>1</v>
      </c>
      <c r="F347" s="247" t="s">
        <v>412</v>
      </c>
      <c r="G347" s="245"/>
      <c r="H347" s="248">
        <v>192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4" t="s">
        <v>136</v>
      </c>
      <c r="AU347" s="254" t="s">
        <v>84</v>
      </c>
      <c r="AV347" s="14" t="s">
        <v>84</v>
      </c>
      <c r="AW347" s="14" t="s">
        <v>32</v>
      </c>
      <c r="AX347" s="14" t="s">
        <v>75</v>
      </c>
      <c r="AY347" s="254" t="s">
        <v>126</v>
      </c>
    </row>
    <row r="348" s="14" customFormat="1">
      <c r="A348" s="14"/>
      <c r="B348" s="244"/>
      <c r="C348" s="245"/>
      <c r="D348" s="229" t="s">
        <v>136</v>
      </c>
      <c r="E348" s="246" t="s">
        <v>1</v>
      </c>
      <c r="F348" s="247" t="s">
        <v>413</v>
      </c>
      <c r="G348" s="245"/>
      <c r="H348" s="248">
        <v>300</v>
      </c>
      <c r="I348" s="249"/>
      <c r="J348" s="245"/>
      <c r="K348" s="245"/>
      <c r="L348" s="250"/>
      <c r="M348" s="251"/>
      <c r="N348" s="252"/>
      <c r="O348" s="252"/>
      <c r="P348" s="252"/>
      <c r="Q348" s="252"/>
      <c r="R348" s="252"/>
      <c r="S348" s="252"/>
      <c r="T348" s="25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4" t="s">
        <v>136</v>
      </c>
      <c r="AU348" s="254" t="s">
        <v>84</v>
      </c>
      <c r="AV348" s="14" t="s">
        <v>84</v>
      </c>
      <c r="AW348" s="14" t="s">
        <v>32</v>
      </c>
      <c r="AX348" s="14" t="s">
        <v>75</v>
      </c>
      <c r="AY348" s="254" t="s">
        <v>126</v>
      </c>
    </row>
    <row r="349" s="15" customFormat="1">
      <c r="A349" s="15"/>
      <c r="B349" s="255"/>
      <c r="C349" s="256"/>
      <c r="D349" s="229" t="s">
        <v>136</v>
      </c>
      <c r="E349" s="257" t="s">
        <v>1</v>
      </c>
      <c r="F349" s="258" t="s">
        <v>139</v>
      </c>
      <c r="G349" s="256"/>
      <c r="H349" s="259">
        <v>492</v>
      </c>
      <c r="I349" s="260"/>
      <c r="J349" s="256"/>
      <c r="K349" s="256"/>
      <c r="L349" s="261"/>
      <c r="M349" s="262"/>
      <c r="N349" s="263"/>
      <c r="O349" s="263"/>
      <c r="P349" s="263"/>
      <c r="Q349" s="263"/>
      <c r="R349" s="263"/>
      <c r="S349" s="263"/>
      <c r="T349" s="264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5" t="s">
        <v>136</v>
      </c>
      <c r="AU349" s="265" t="s">
        <v>84</v>
      </c>
      <c r="AV349" s="15" t="s">
        <v>132</v>
      </c>
      <c r="AW349" s="15" t="s">
        <v>32</v>
      </c>
      <c r="AX349" s="15" t="s">
        <v>82</v>
      </c>
      <c r="AY349" s="265" t="s">
        <v>126</v>
      </c>
    </row>
    <row r="350" s="2" customFormat="1" ht="24.15" customHeight="1">
      <c r="A350" s="38"/>
      <c r="B350" s="39"/>
      <c r="C350" s="215" t="s">
        <v>414</v>
      </c>
      <c r="D350" s="215" t="s">
        <v>128</v>
      </c>
      <c r="E350" s="216" t="s">
        <v>415</v>
      </c>
      <c r="F350" s="217" t="s">
        <v>416</v>
      </c>
      <c r="G350" s="218" t="s">
        <v>131</v>
      </c>
      <c r="H350" s="219">
        <v>300</v>
      </c>
      <c r="I350" s="220"/>
      <c r="J350" s="221">
        <f>ROUND(I350*H350,2)</f>
        <v>0</v>
      </c>
      <c r="K350" s="222"/>
      <c r="L350" s="44"/>
      <c r="M350" s="223" t="s">
        <v>1</v>
      </c>
      <c r="N350" s="224" t="s">
        <v>40</v>
      </c>
      <c r="O350" s="91"/>
      <c r="P350" s="225">
        <f>O350*H350</f>
        <v>0</v>
      </c>
      <c r="Q350" s="225">
        <v>0</v>
      </c>
      <c r="R350" s="225">
        <f>Q350*H350</f>
        <v>0</v>
      </c>
      <c r="S350" s="225">
        <v>0</v>
      </c>
      <c r="T350" s="226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27" t="s">
        <v>132</v>
      </c>
      <c r="AT350" s="227" t="s">
        <v>128</v>
      </c>
      <c r="AU350" s="227" t="s">
        <v>84</v>
      </c>
      <c r="AY350" s="17" t="s">
        <v>126</v>
      </c>
      <c r="BE350" s="228">
        <f>IF(N350="základní",J350,0)</f>
        <v>0</v>
      </c>
      <c r="BF350" s="228">
        <f>IF(N350="snížená",J350,0)</f>
        <v>0</v>
      </c>
      <c r="BG350" s="228">
        <f>IF(N350="zákl. přenesená",J350,0)</f>
        <v>0</v>
      </c>
      <c r="BH350" s="228">
        <f>IF(N350="sníž. přenesená",J350,0)</f>
        <v>0</v>
      </c>
      <c r="BI350" s="228">
        <f>IF(N350="nulová",J350,0)</f>
        <v>0</v>
      </c>
      <c r="BJ350" s="17" t="s">
        <v>82</v>
      </c>
      <c r="BK350" s="228">
        <f>ROUND(I350*H350,2)</f>
        <v>0</v>
      </c>
      <c r="BL350" s="17" t="s">
        <v>132</v>
      </c>
      <c r="BM350" s="227" t="s">
        <v>417</v>
      </c>
    </row>
    <row r="351" s="2" customFormat="1">
      <c r="A351" s="38"/>
      <c r="B351" s="39"/>
      <c r="C351" s="40"/>
      <c r="D351" s="229" t="s">
        <v>134</v>
      </c>
      <c r="E351" s="40"/>
      <c r="F351" s="230" t="s">
        <v>418</v>
      </c>
      <c r="G351" s="40"/>
      <c r="H351" s="40"/>
      <c r="I351" s="231"/>
      <c r="J351" s="40"/>
      <c r="K351" s="40"/>
      <c r="L351" s="44"/>
      <c r="M351" s="232"/>
      <c r="N351" s="233"/>
      <c r="O351" s="91"/>
      <c r="P351" s="91"/>
      <c r="Q351" s="91"/>
      <c r="R351" s="91"/>
      <c r="S351" s="91"/>
      <c r="T351" s="92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134</v>
      </c>
      <c r="AU351" s="17" t="s">
        <v>84</v>
      </c>
    </row>
    <row r="352" s="14" customFormat="1">
      <c r="A352" s="14"/>
      <c r="B352" s="244"/>
      <c r="C352" s="245"/>
      <c r="D352" s="229" t="s">
        <v>136</v>
      </c>
      <c r="E352" s="246" t="s">
        <v>1</v>
      </c>
      <c r="F352" s="247" t="s">
        <v>419</v>
      </c>
      <c r="G352" s="245"/>
      <c r="H352" s="248">
        <v>300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136</v>
      </c>
      <c r="AU352" s="254" t="s">
        <v>84</v>
      </c>
      <c r="AV352" s="14" t="s">
        <v>84</v>
      </c>
      <c r="AW352" s="14" t="s">
        <v>32</v>
      </c>
      <c r="AX352" s="14" t="s">
        <v>75</v>
      </c>
      <c r="AY352" s="254" t="s">
        <v>126</v>
      </c>
    </row>
    <row r="353" s="15" customFormat="1">
      <c r="A353" s="15"/>
      <c r="B353" s="255"/>
      <c r="C353" s="256"/>
      <c r="D353" s="229" t="s">
        <v>136</v>
      </c>
      <c r="E353" s="257" t="s">
        <v>1</v>
      </c>
      <c r="F353" s="258" t="s">
        <v>139</v>
      </c>
      <c r="G353" s="256"/>
      <c r="H353" s="259">
        <v>300</v>
      </c>
      <c r="I353" s="260"/>
      <c r="J353" s="256"/>
      <c r="K353" s="256"/>
      <c r="L353" s="261"/>
      <c r="M353" s="262"/>
      <c r="N353" s="263"/>
      <c r="O353" s="263"/>
      <c r="P353" s="263"/>
      <c r="Q353" s="263"/>
      <c r="R353" s="263"/>
      <c r="S353" s="263"/>
      <c r="T353" s="264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5" t="s">
        <v>136</v>
      </c>
      <c r="AU353" s="265" t="s">
        <v>84</v>
      </c>
      <c r="AV353" s="15" t="s">
        <v>132</v>
      </c>
      <c r="AW353" s="15" t="s">
        <v>32</v>
      </c>
      <c r="AX353" s="15" t="s">
        <v>82</v>
      </c>
      <c r="AY353" s="265" t="s">
        <v>126</v>
      </c>
    </row>
    <row r="354" s="2" customFormat="1" ht="24.15" customHeight="1">
      <c r="A354" s="38"/>
      <c r="B354" s="39"/>
      <c r="C354" s="215" t="s">
        <v>420</v>
      </c>
      <c r="D354" s="215" t="s">
        <v>128</v>
      </c>
      <c r="E354" s="216" t="s">
        <v>421</v>
      </c>
      <c r="F354" s="217" t="s">
        <v>422</v>
      </c>
      <c r="G354" s="218" t="s">
        <v>131</v>
      </c>
      <c r="H354" s="219">
        <v>192</v>
      </c>
      <c r="I354" s="220"/>
      <c r="J354" s="221">
        <f>ROUND(I354*H354,2)</f>
        <v>0</v>
      </c>
      <c r="K354" s="222"/>
      <c r="L354" s="44"/>
      <c r="M354" s="223" t="s">
        <v>1</v>
      </c>
      <c r="N354" s="224" t="s">
        <v>40</v>
      </c>
      <c r="O354" s="91"/>
      <c r="P354" s="225">
        <f>O354*H354</f>
        <v>0</v>
      </c>
      <c r="Q354" s="225">
        <v>0</v>
      </c>
      <c r="R354" s="225">
        <f>Q354*H354</f>
        <v>0</v>
      </c>
      <c r="S354" s="225">
        <v>0</v>
      </c>
      <c r="T354" s="226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7" t="s">
        <v>132</v>
      </c>
      <c r="AT354" s="227" t="s">
        <v>128</v>
      </c>
      <c r="AU354" s="227" t="s">
        <v>84</v>
      </c>
      <c r="AY354" s="17" t="s">
        <v>126</v>
      </c>
      <c r="BE354" s="228">
        <f>IF(N354="základní",J354,0)</f>
        <v>0</v>
      </c>
      <c r="BF354" s="228">
        <f>IF(N354="snížená",J354,0)</f>
        <v>0</v>
      </c>
      <c r="BG354" s="228">
        <f>IF(N354="zákl. přenesená",J354,0)</f>
        <v>0</v>
      </c>
      <c r="BH354" s="228">
        <f>IF(N354="sníž. přenesená",J354,0)</f>
        <v>0</v>
      </c>
      <c r="BI354" s="228">
        <f>IF(N354="nulová",J354,0)</f>
        <v>0</v>
      </c>
      <c r="BJ354" s="17" t="s">
        <v>82</v>
      </c>
      <c r="BK354" s="228">
        <f>ROUND(I354*H354,2)</f>
        <v>0</v>
      </c>
      <c r="BL354" s="17" t="s">
        <v>132</v>
      </c>
      <c r="BM354" s="227" t="s">
        <v>423</v>
      </c>
    </row>
    <row r="355" s="2" customFormat="1">
      <c r="A355" s="38"/>
      <c r="B355" s="39"/>
      <c r="C355" s="40"/>
      <c r="D355" s="229" t="s">
        <v>134</v>
      </c>
      <c r="E355" s="40"/>
      <c r="F355" s="230" t="s">
        <v>424</v>
      </c>
      <c r="G355" s="40"/>
      <c r="H355" s="40"/>
      <c r="I355" s="231"/>
      <c r="J355" s="40"/>
      <c r="K355" s="40"/>
      <c r="L355" s="44"/>
      <c r="M355" s="232"/>
      <c r="N355" s="233"/>
      <c r="O355" s="91"/>
      <c r="P355" s="91"/>
      <c r="Q355" s="91"/>
      <c r="R355" s="91"/>
      <c r="S355" s="91"/>
      <c r="T355" s="92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134</v>
      </c>
      <c r="AU355" s="17" t="s">
        <v>84</v>
      </c>
    </row>
    <row r="356" s="14" customFormat="1">
      <c r="A356" s="14"/>
      <c r="B356" s="244"/>
      <c r="C356" s="245"/>
      <c r="D356" s="229" t="s">
        <v>136</v>
      </c>
      <c r="E356" s="246" t="s">
        <v>1</v>
      </c>
      <c r="F356" s="247" t="s">
        <v>425</v>
      </c>
      <c r="G356" s="245"/>
      <c r="H356" s="248">
        <v>192</v>
      </c>
      <c r="I356" s="249"/>
      <c r="J356" s="245"/>
      <c r="K356" s="245"/>
      <c r="L356" s="250"/>
      <c r="M356" s="251"/>
      <c r="N356" s="252"/>
      <c r="O356" s="252"/>
      <c r="P356" s="252"/>
      <c r="Q356" s="252"/>
      <c r="R356" s="252"/>
      <c r="S356" s="252"/>
      <c r="T356" s="25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4" t="s">
        <v>136</v>
      </c>
      <c r="AU356" s="254" t="s">
        <v>84</v>
      </c>
      <c r="AV356" s="14" t="s">
        <v>84</v>
      </c>
      <c r="AW356" s="14" t="s">
        <v>32</v>
      </c>
      <c r="AX356" s="14" t="s">
        <v>75</v>
      </c>
      <c r="AY356" s="254" t="s">
        <v>126</v>
      </c>
    </row>
    <row r="357" s="15" customFormat="1">
      <c r="A357" s="15"/>
      <c r="B357" s="255"/>
      <c r="C357" s="256"/>
      <c r="D357" s="229" t="s">
        <v>136</v>
      </c>
      <c r="E357" s="257" t="s">
        <v>1</v>
      </c>
      <c r="F357" s="258" t="s">
        <v>139</v>
      </c>
      <c r="G357" s="256"/>
      <c r="H357" s="259">
        <v>192</v>
      </c>
      <c r="I357" s="260"/>
      <c r="J357" s="256"/>
      <c r="K357" s="256"/>
      <c r="L357" s="261"/>
      <c r="M357" s="262"/>
      <c r="N357" s="263"/>
      <c r="O357" s="263"/>
      <c r="P357" s="263"/>
      <c r="Q357" s="263"/>
      <c r="R357" s="263"/>
      <c r="S357" s="263"/>
      <c r="T357" s="264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5" t="s">
        <v>136</v>
      </c>
      <c r="AU357" s="265" t="s">
        <v>84</v>
      </c>
      <c r="AV357" s="15" t="s">
        <v>132</v>
      </c>
      <c r="AW357" s="15" t="s">
        <v>32</v>
      </c>
      <c r="AX357" s="15" t="s">
        <v>82</v>
      </c>
      <c r="AY357" s="265" t="s">
        <v>126</v>
      </c>
    </row>
    <row r="358" s="2" customFormat="1" ht="24.15" customHeight="1">
      <c r="A358" s="38"/>
      <c r="B358" s="39"/>
      <c r="C358" s="215" t="s">
        <v>426</v>
      </c>
      <c r="D358" s="215" t="s">
        <v>128</v>
      </c>
      <c r="E358" s="216" t="s">
        <v>427</v>
      </c>
      <c r="F358" s="217" t="s">
        <v>428</v>
      </c>
      <c r="G358" s="218" t="s">
        <v>131</v>
      </c>
      <c r="H358" s="219">
        <v>79</v>
      </c>
      <c r="I358" s="220"/>
      <c r="J358" s="221">
        <f>ROUND(I358*H358,2)</f>
        <v>0</v>
      </c>
      <c r="K358" s="222"/>
      <c r="L358" s="44"/>
      <c r="M358" s="223" t="s">
        <v>1</v>
      </c>
      <c r="N358" s="224" t="s">
        <v>40</v>
      </c>
      <c r="O358" s="91"/>
      <c r="P358" s="225">
        <f>O358*H358</f>
        <v>0</v>
      </c>
      <c r="Q358" s="225">
        <v>0</v>
      </c>
      <c r="R358" s="225">
        <f>Q358*H358</f>
        <v>0</v>
      </c>
      <c r="S358" s="225">
        <v>0</v>
      </c>
      <c r="T358" s="226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7" t="s">
        <v>132</v>
      </c>
      <c r="AT358" s="227" t="s">
        <v>128</v>
      </c>
      <c r="AU358" s="227" t="s">
        <v>84</v>
      </c>
      <c r="AY358" s="17" t="s">
        <v>126</v>
      </c>
      <c r="BE358" s="228">
        <f>IF(N358="základní",J358,0)</f>
        <v>0</v>
      </c>
      <c r="BF358" s="228">
        <f>IF(N358="snížená",J358,0)</f>
        <v>0</v>
      </c>
      <c r="BG358" s="228">
        <f>IF(N358="zákl. přenesená",J358,0)</f>
        <v>0</v>
      </c>
      <c r="BH358" s="228">
        <f>IF(N358="sníž. přenesená",J358,0)</f>
        <v>0</v>
      </c>
      <c r="BI358" s="228">
        <f>IF(N358="nulová",J358,0)</f>
        <v>0</v>
      </c>
      <c r="BJ358" s="17" t="s">
        <v>82</v>
      </c>
      <c r="BK358" s="228">
        <f>ROUND(I358*H358,2)</f>
        <v>0</v>
      </c>
      <c r="BL358" s="17" t="s">
        <v>132</v>
      </c>
      <c r="BM358" s="227" t="s">
        <v>429</v>
      </c>
    </row>
    <row r="359" s="2" customFormat="1">
      <c r="A359" s="38"/>
      <c r="B359" s="39"/>
      <c r="C359" s="40"/>
      <c r="D359" s="229" t="s">
        <v>134</v>
      </c>
      <c r="E359" s="40"/>
      <c r="F359" s="230" t="s">
        <v>430</v>
      </c>
      <c r="G359" s="40"/>
      <c r="H359" s="40"/>
      <c r="I359" s="231"/>
      <c r="J359" s="40"/>
      <c r="K359" s="40"/>
      <c r="L359" s="44"/>
      <c r="M359" s="232"/>
      <c r="N359" s="233"/>
      <c r="O359" s="91"/>
      <c r="P359" s="91"/>
      <c r="Q359" s="91"/>
      <c r="R359" s="91"/>
      <c r="S359" s="91"/>
      <c r="T359" s="92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134</v>
      </c>
      <c r="AU359" s="17" t="s">
        <v>84</v>
      </c>
    </row>
    <row r="360" s="14" customFormat="1">
      <c r="A360" s="14"/>
      <c r="B360" s="244"/>
      <c r="C360" s="245"/>
      <c r="D360" s="229" t="s">
        <v>136</v>
      </c>
      <c r="E360" s="246" t="s">
        <v>1</v>
      </c>
      <c r="F360" s="247" t="s">
        <v>431</v>
      </c>
      <c r="G360" s="245"/>
      <c r="H360" s="248">
        <v>79</v>
      </c>
      <c r="I360" s="249"/>
      <c r="J360" s="245"/>
      <c r="K360" s="245"/>
      <c r="L360" s="250"/>
      <c r="M360" s="251"/>
      <c r="N360" s="252"/>
      <c r="O360" s="252"/>
      <c r="P360" s="252"/>
      <c r="Q360" s="252"/>
      <c r="R360" s="252"/>
      <c r="S360" s="252"/>
      <c r="T360" s="253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4" t="s">
        <v>136</v>
      </c>
      <c r="AU360" s="254" t="s">
        <v>84</v>
      </c>
      <c r="AV360" s="14" t="s">
        <v>84</v>
      </c>
      <c r="AW360" s="14" t="s">
        <v>32</v>
      </c>
      <c r="AX360" s="14" t="s">
        <v>75</v>
      </c>
      <c r="AY360" s="254" t="s">
        <v>126</v>
      </c>
    </row>
    <row r="361" s="15" customFormat="1">
      <c r="A361" s="15"/>
      <c r="B361" s="255"/>
      <c r="C361" s="256"/>
      <c r="D361" s="229" t="s">
        <v>136</v>
      </c>
      <c r="E361" s="257" t="s">
        <v>1</v>
      </c>
      <c r="F361" s="258" t="s">
        <v>139</v>
      </c>
      <c r="G361" s="256"/>
      <c r="H361" s="259">
        <v>79</v>
      </c>
      <c r="I361" s="260"/>
      <c r="J361" s="256"/>
      <c r="K361" s="256"/>
      <c r="L361" s="261"/>
      <c r="M361" s="262"/>
      <c r="N361" s="263"/>
      <c r="O361" s="263"/>
      <c r="P361" s="263"/>
      <c r="Q361" s="263"/>
      <c r="R361" s="263"/>
      <c r="S361" s="263"/>
      <c r="T361" s="264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65" t="s">
        <v>136</v>
      </c>
      <c r="AU361" s="265" t="s">
        <v>84</v>
      </c>
      <c r="AV361" s="15" t="s">
        <v>132</v>
      </c>
      <c r="AW361" s="15" t="s">
        <v>32</v>
      </c>
      <c r="AX361" s="15" t="s">
        <v>82</v>
      </c>
      <c r="AY361" s="265" t="s">
        <v>126</v>
      </c>
    </row>
    <row r="362" s="2" customFormat="1" ht="21.75" customHeight="1">
      <c r="A362" s="38"/>
      <c r="B362" s="39"/>
      <c r="C362" s="215" t="s">
        <v>432</v>
      </c>
      <c r="D362" s="215" t="s">
        <v>128</v>
      </c>
      <c r="E362" s="216" t="s">
        <v>433</v>
      </c>
      <c r="F362" s="217" t="s">
        <v>434</v>
      </c>
      <c r="G362" s="218" t="s">
        <v>131</v>
      </c>
      <c r="H362" s="219">
        <v>79</v>
      </c>
      <c r="I362" s="220"/>
      <c r="J362" s="221">
        <f>ROUND(I362*H362,2)</f>
        <v>0</v>
      </c>
      <c r="K362" s="222"/>
      <c r="L362" s="44"/>
      <c r="M362" s="223" t="s">
        <v>1</v>
      </c>
      <c r="N362" s="224" t="s">
        <v>40</v>
      </c>
      <c r="O362" s="91"/>
      <c r="P362" s="225">
        <f>O362*H362</f>
        <v>0</v>
      </c>
      <c r="Q362" s="225">
        <v>0.0044000000000000003</v>
      </c>
      <c r="R362" s="225">
        <f>Q362*H362</f>
        <v>0.34760000000000002</v>
      </c>
      <c r="S362" s="225">
        <v>0</v>
      </c>
      <c r="T362" s="226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7" t="s">
        <v>132</v>
      </c>
      <c r="AT362" s="227" t="s">
        <v>128</v>
      </c>
      <c r="AU362" s="227" t="s">
        <v>84</v>
      </c>
      <c r="AY362" s="17" t="s">
        <v>126</v>
      </c>
      <c r="BE362" s="228">
        <f>IF(N362="základní",J362,0)</f>
        <v>0</v>
      </c>
      <c r="BF362" s="228">
        <f>IF(N362="snížená",J362,0)</f>
        <v>0</v>
      </c>
      <c r="BG362" s="228">
        <f>IF(N362="zákl. přenesená",J362,0)</f>
        <v>0</v>
      </c>
      <c r="BH362" s="228">
        <f>IF(N362="sníž. přenesená",J362,0)</f>
        <v>0</v>
      </c>
      <c r="BI362" s="228">
        <f>IF(N362="nulová",J362,0)</f>
        <v>0</v>
      </c>
      <c r="BJ362" s="17" t="s">
        <v>82</v>
      </c>
      <c r="BK362" s="228">
        <f>ROUND(I362*H362,2)</f>
        <v>0</v>
      </c>
      <c r="BL362" s="17" t="s">
        <v>132</v>
      </c>
      <c r="BM362" s="227" t="s">
        <v>435</v>
      </c>
    </row>
    <row r="363" s="2" customFormat="1">
      <c r="A363" s="38"/>
      <c r="B363" s="39"/>
      <c r="C363" s="40"/>
      <c r="D363" s="229" t="s">
        <v>134</v>
      </c>
      <c r="E363" s="40"/>
      <c r="F363" s="230" t="s">
        <v>436</v>
      </c>
      <c r="G363" s="40"/>
      <c r="H363" s="40"/>
      <c r="I363" s="231"/>
      <c r="J363" s="40"/>
      <c r="K363" s="40"/>
      <c r="L363" s="44"/>
      <c r="M363" s="232"/>
      <c r="N363" s="233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134</v>
      </c>
      <c r="AU363" s="17" t="s">
        <v>84</v>
      </c>
    </row>
    <row r="364" s="13" customFormat="1">
      <c r="A364" s="13"/>
      <c r="B364" s="234"/>
      <c r="C364" s="235"/>
      <c r="D364" s="229" t="s">
        <v>136</v>
      </c>
      <c r="E364" s="236" t="s">
        <v>1</v>
      </c>
      <c r="F364" s="237" t="s">
        <v>437</v>
      </c>
      <c r="G364" s="235"/>
      <c r="H364" s="236" t="s">
        <v>1</v>
      </c>
      <c r="I364" s="238"/>
      <c r="J364" s="235"/>
      <c r="K364" s="235"/>
      <c r="L364" s="239"/>
      <c r="M364" s="240"/>
      <c r="N364" s="241"/>
      <c r="O364" s="241"/>
      <c r="P364" s="241"/>
      <c r="Q364" s="241"/>
      <c r="R364" s="241"/>
      <c r="S364" s="241"/>
      <c r="T364" s="24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3" t="s">
        <v>136</v>
      </c>
      <c r="AU364" s="243" t="s">
        <v>84</v>
      </c>
      <c r="AV364" s="13" t="s">
        <v>82</v>
      </c>
      <c r="AW364" s="13" t="s">
        <v>32</v>
      </c>
      <c r="AX364" s="13" t="s">
        <v>75</v>
      </c>
      <c r="AY364" s="243" t="s">
        <v>126</v>
      </c>
    </row>
    <row r="365" s="14" customFormat="1">
      <c r="A365" s="14"/>
      <c r="B365" s="244"/>
      <c r="C365" s="245"/>
      <c r="D365" s="229" t="s">
        <v>136</v>
      </c>
      <c r="E365" s="246" t="s">
        <v>1</v>
      </c>
      <c r="F365" s="247" t="s">
        <v>431</v>
      </c>
      <c r="G365" s="245"/>
      <c r="H365" s="248">
        <v>79</v>
      </c>
      <c r="I365" s="249"/>
      <c r="J365" s="245"/>
      <c r="K365" s="245"/>
      <c r="L365" s="250"/>
      <c r="M365" s="251"/>
      <c r="N365" s="252"/>
      <c r="O365" s="252"/>
      <c r="P365" s="252"/>
      <c r="Q365" s="252"/>
      <c r="R365" s="252"/>
      <c r="S365" s="252"/>
      <c r="T365" s="25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4" t="s">
        <v>136</v>
      </c>
      <c r="AU365" s="254" t="s">
        <v>84</v>
      </c>
      <c r="AV365" s="14" t="s">
        <v>84</v>
      </c>
      <c r="AW365" s="14" t="s">
        <v>32</v>
      </c>
      <c r="AX365" s="14" t="s">
        <v>75</v>
      </c>
      <c r="AY365" s="254" t="s">
        <v>126</v>
      </c>
    </row>
    <row r="366" s="15" customFormat="1">
      <c r="A366" s="15"/>
      <c r="B366" s="255"/>
      <c r="C366" s="256"/>
      <c r="D366" s="229" t="s">
        <v>136</v>
      </c>
      <c r="E366" s="257" t="s">
        <v>1</v>
      </c>
      <c r="F366" s="258" t="s">
        <v>139</v>
      </c>
      <c r="G366" s="256"/>
      <c r="H366" s="259">
        <v>79</v>
      </c>
      <c r="I366" s="260"/>
      <c r="J366" s="256"/>
      <c r="K366" s="256"/>
      <c r="L366" s="261"/>
      <c r="M366" s="262"/>
      <c r="N366" s="263"/>
      <c r="O366" s="263"/>
      <c r="P366" s="263"/>
      <c r="Q366" s="263"/>
      <c r="R366" s="263"/>
      <c r="S366" s="263"/>
      <c r="T366" s="264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5" t="s">
        <v>136</v>
      </c>
      <c r="AU366" s="265" t="s">
        <v>84</v>
      </c>
      <c r="AV366" s="15" t="s">
        <v>132</v>
      </c>
      <c r="AW366" s="15" t="s">
        <v>32</v>
      </c>
      <c r="AX366" s="15" t="s">
        <v>82</v>
      </c>
      <c r="AY366" s="265" t="s">
        <v>126</v>
      </c>
    </row>
    <row r="367" s="12" customFormat="1" ht="22.8" customHeight="1">
      <c r="A367" s="12"/>
      <c r="B367" s="199"/>
      <c r="C367" s="200"/>
      <c r="D367" s="201" t="s">
        <v>74</v>
      </c>
      <c r="E367" s="213" t="s">
        <v>167</v>
      </c>
      <c r="F367" s="213" t="s">
        <v>438</v>
      </c>
      <c r="G367" s="200"/>
      <c r="H367" s="200"/>
      <c r="I367" s="203"/>
      <c r="J367" s="214">
        <f>BK367</f>
        <v>0</v>
      </c>
      <c r="K367" s="200"/>
      <c r="L367" s="205"/>
      <c r="M367" s="206"/>
      <c r="N367" s="207"/>
      <c r="O367" s="207"/>
      <c r="P367" s="208">
        <f>SUM(P368:P372)</f>
        <v>0</v>
      </c>
      <c r="Q367" s="207"/>
      <c r="R367" s="208">
        <f>SUM(R368:R372)</f>
        <v>3.8000000000000002E-05</v>
      </c>
      <c r="S367" s="207"/>
      <c r="T367" s="209">
        <f>SUM(T368:T372)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10" t="s">
        <v>82</v>
      </c>
      <c r="AT367" s="211" t="s">
        <v>74</v>
      </c>
      <c r="AU367" s="211" t="s">
        <v>82</v>
      </c>
      <c r="AY367" s="210" t="s">
        <v>126</v>
      </c>
      <c r="BK367" s="212">
        <f>SUM(BK368:BK372)</f>
        <v>0</v>
      </c>
    </row>
    <row r="368" s="2" customFormat="1" ht="24.15" customHeight="1">
      <c r="A368" s="38"/>
      <c r="B368" s="39"/>
      <c r="C368" s="215" t="s">
        <v>439</v>
      </c>
      <c r="D368" s="215" t="s">
        <v>128</v>
      </c>
      <c r="E368" s="216" t="s">
        <v>440</v>
      </c>
      <c r="F368" s="217" t="s">
        <v>441</v>
      </c>
      <c r="G368" s="218" t="s">
        <v>162</v>
      </c>
      <c r="H368" s="219">
        <v>3.7999999999999998</v>
      </c>
      <c r="I368" s="220"/>
      <c r="J368" s="221">
        <f>ROUND(I368*H368,2)</f>
        <v>0</v>
      </c>
      <c r="K368" s="222"/>
      <c r="L368" s="44"/>
      <c r="M368" s="223" t="s">
        <v>1</v>
      </c>
      <c r="N368" s="224" t="s">
        <v>40</v>
      </c>
      <c r="O368" s="91"/>
      <c r="P368" s="225">
        <f>O368*H368</f>
        <v>0</v>
      </c>
      <c r="Q368" s="225">
        <v>1.0000000000000001E-05</v>
      </c>
      <c r="R368" s="225">
        <f>Q368*H368</f>
        <v>3.8000000000000002E-05</v>
      </c>
      <c r="S368" s="225">
        <v>0</v>
      </c>
      <c r="T368" s="226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7" t="s">
        <v>132</v>
      </c>
      <c r="AT368" s="227" t="s">
        <v>128</v>
      </c>
      <c r="AU368" s="227" t="s">
        <v>84</v>
      </c>
      <c r="AY368" s="17" t="s">
        <v>126</v>
      </c>
      <c r="BE368" s="228">
        <f>IF(N368="základní",J368,0)</f>
        <v>0</v>
      </c>
      <c r="BF368" s="228">
        <f>IF(N368="snížená",J368,0)</f>
        <v>0</v>
      </c>
      <c r="BG368" s="228">
        <f>IF(N368="zákl. přenesená",J368,0)</f>
        <v>0</v>
      </c>
      <c r="BH368" s="228">
        <f>IF(N368="sníž. přenesená",J368,0)</f>
        <v>0</v>
      </c>
      <c r="BI368" s="228">
        <f>IF(N368="nulová",J368,0)</f>
        <v>0</v>
      </c>
      <c r="BJ368" s="17" t="s">
        <v>82</v>
      </c>
      <c r="BK368" s="228">
        <f>ROUND(I368*H368,2)</f>
        <v>0</v>
      </c>
      <c r="BL368" s="17" t="s">
        <v>132</v>
      </c>
      <c r="BM368" s="227" t="s">
        <v>442</v>
      </c>
    </row>
    <row r="369" s="2" customFormat="1">
      <c r="A369" s="38"/>
      <c r="B369" s="39"/>
      <c r="C369" s="40"/>
      <c r="D369" s="229" t="s">
        <v>134</v>
      </c>
      <c r="E369" s="40"/>
      <c r="F369" s="230" t="s">
        <v>443</v>
      </c>
      <c r="G369" s="40"/>
      <c r="H369" s="40"/>
      <c r="I369" s="231"/>
      <c r="J369" s="40"/>
      <c r="K369" s="40"/>
      <c r="L369" s="44"/>
      <c r="M369" s="232"/>
      <c r="N369" s="233"/>
      <c r="O369" s="91"/>
      <c r="P369" s="91"/>
      <c r="Q369" s="91"/>
      <c r="R369" s="91"/>
      <c r="S369" s="91"/>
      <c r="T369" s="92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134</v>
      </c>
      <c r="AU369" s="17" t="s">
        <v>84</v>
      </c>
    </row>
    <row r="370" s="13" customFormat="1">
      <c r="A370" s="13"/>
      <c r="B370" s="234"/>
      <c r="C370" s="235"/>
      <c r="D370" s="229" t="s">
        <v>136</v>
      </c>
      <c r="E370" s="236" t="s">
        <v>1</v>
      </c>
      <c r="F370" s="237" t="s">
        <v>444</v>
      </c>
      <c r="G370" s="235"/>
      <c r="H370" s="236" t="s">
        <v>1</v>
      </c>
      <c r="I370" s="238"/>
      <c r="J370" s="235"/>
      <c r="K370" s="235"/>
      <c r="L370" s="239"/>
      <c r="M370" s="240"/>
      <c r="N370" s="241"/>
      <c r="O370" s="241"/>
      <c r="P370" s="241"/>
      <c r="Q370" s="241"/>
      <c r="R370" s="241"/>
      <c r="S370" s="241"/>
      <c r="T370" s="24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3" t="s">
        <v>136</v>
      </c>
      <c r="AU370" s="243" t="s">
        <v>84</v>
      </c>
      <c r="AV370" s="13" t="s">
        <v>82</v>
      </c>
      <c r="AW370" s="13" t="s">
        <v>32</v>
      </c>
      <c r="AX370" s="13" t="s">
        <v>75</v>
      </c>
      <c r="AY370" s="243" t="s">
        <v>126</v>
      </c>
    </row>
    <row r="371" s="14" customFormat="1">
      <c r="A371" s="14"/>
      <c r="B371" s="244"/>
      <c r="C371" s="245"/>
      <c r="D371" s="229" t="s">
        <v>136</v>
      </c>
      <c r="E371" s="246" t="s">
        <v>1</v>
      </c>
      <c r="F371" s="247" t="s">
        <v>445</v>
      </c>
      <c r="G371" s="245"/>
      <c r="H371" s="248">
        <v>3.7999999999999998</v>
      </c>
      <c r="I371" s="249"/>
      <c r="J371" s="245"/>
      <c r="K371" s="245"/>
      <c r="L371" s="250"/>
      <c r="M371" s="251"/>
      <c r="N371" s="252"/>
      <c r="O371" s="252"/>
      <c r="P371" s="252"/>
      <c r="Q371" s="252"/>
      <c r="R371" s="252"/>
      <c r="S371" s="252"/>
      <c r="T371" s="253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4" t="s">
        <v>136</v>
      </c>
      <c r="AU371" s="254" t="s">
        <v>84</v>
      </c>
      <c r="AV371" s="14" t="s">
        <v>84</v>
      </c>
      <c r="AW371" s="14" t="s">
        <v>32</v>
      </c>
      <c r="AX371" s="14" t="s">
        <v>75</v>
      </c>
      <c r="AY371" s="254" t="s">
        <v>126</v>
      </c>
    </row>
    <row r="372" s="15" customFormat="1">
      <c r="A372" s="15"/>
      <c r="B372" s="255"/>
      <c r="C372" s="256"/>
      <c r="D372" s="229" t="s">
        <v>136</v>
      </c>
      <c r="E372" s="257" t="s">
        <v>1</v>
      </c>
      <c r="F372" s="258" t="s">
        <v>139</v>
      </c>
      <c r="G372" s="256"/>
      <c r="H372" s="259">
        <v>3.7999999999999998</v>
      </c>
      <c r="I372" s="260"/>
      <c r="J372" s="256"/>
      <c r="K372" s="256"/>
      <c r="L372" s="261"/>
      <c r="M372" s="262"/>
      <c r="N372" s="263"/>
      <c r="O372" s="263"/>
      <c r="P372" s="263"/>
      <c r="Q372" s="263"/>
      <c r="R372" s="263"/>
      <c r="S372" s="263"/>
      <c r="T372" s="264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65" t="s">
        <v>136</v>
      </c>
      <c r="AU372" s="265" t="s">
        <v>84</v>
      </c>
      <c r="AV372" s="15" t="s">
        <v>132</v>
      </c>
      <c r="AW372" s="15" t="s">
        <v>32</v>
      </c>
      <c r="AX372" s="15" t="s">
        <v>82</v>
      </c>
      <c r="AY372" s="265" t="s">
        <v>126</v>
      </c>
    </row>
    <row r="373" s="12" customFormat="1" ht="22.8" customHeight="1">
      <c r="A373" s="12"/>
      <c r="B373" s="199"/>
      <c r="C373" s="200"/>
      <c r="D373" s="201" t="s">
        <v>74</v>
      </c>
      <c r="E373" s="213" t="s">
        <v>189</v>
      </c>
      <c r="F373" s="213" t="s">
        <v>446</v>
      </c>
      <c r="G373" s="200"/>
      <c r="H373" s="200"/>
      <c r="I373" s="203"/>
      <c r="J373" s="214">
        <f>BK373</f>
        <v>0</v>
      </c>
      <c r="K373" s="200"/>
      <c r="L373" s="205"/>
      <c r="M373" s="206"/>
      <c r="N373" s="207"/>
      <c r="O373" s="207"/>
      <c r="P373" s="208">
        <f>SUM(P374:P594)</f>
        <v>0</v>
      </c>
      <c r="Q373" s="207"/>
      <c r="R373" s="208">
        <f>SUM(R374:R594)</f>
        <v>9.7170529999999999</v>
      </c>
      <c r="S373" s="207"/>
      <c r="T373" s="209">
        <f>SUM(T374:T594)</f>
        <v>105.09520000000002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10" t="s">
        <v>82</v>
      </c>
      <c r="AT373" s="211" t="s">
        <v>74</v>
      </c>
      <c r="AU373" s="211" t="s">
        <v>82</v>
      </c>
      <c r="AY373" s="210" t="s">
        <v>126</v>
      </c>
      <c r="BK373" s="212">
        <f>SUM(BK374:BK594)</f>
        <v>0</v>
      </c>
    </row>
    <row r="374" s="2" customFormat="1" ht="24.15" customHeight="1">
      <c r="A374" s="38"/>
      <c r="B374" s="39"/>
      <c r="C374" s="215" t="s">
        <v>14</v>
      </c>
      <c r="D374" s="215" t="s">
        <v>128</v>
      </c>
      <c r="E374" s="216" t="s">
        <v>447</v>
      </c>
      <c r="F374" s="217" t="s">
        <v>448</v>
      </c>
      <c r="G374" s="218" t="s">
        <v>162</v>
      </c>
      <c r="H374" s="219">
        <v>48</v>
      </c>
      <c r="I374" s="220"/>
      <c r="J374" s="221">
        <f>ROUND(I374*H374,2)</f>
        <v>0</v>
      </c>
      <c r="K374" s="222"/>
      <c r="L374" s="44"/>
      <c r="M374" s="223" t="s">
        <v>1</v>
      </c>
      <c r="N374" s="224" t="s">
        <v>40</v>
      </c>
      <c r="O374" s="91"/>
      <c r="P374" s="225">
        <f>O374*H374</f>
        <v>0</v>
      </c>
      <c r="Q374" s="225">
        <v>0.02027</v>
      </c>
      <c r="R374" s="225">
        <f>Q374*H374</f>
        <v>0.97296000000000005</v>
      </c>
      <c r="S374" s="225">
        <v>0</v>
      </c>
      <c r="T374" s="226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7" t="s">
        <v>132</v>
      </c>
      <c r="AT374" s="227" t="s">
        <v>128</v>
      </c>
      <c r="AU374" s="227" t="s">
        <v>84</v>
      </c>
      <c r="AY374" s="17" t="s">
        <v>126</v>
      </c>
      <c r="BE374" s="228">
        <f>IF(N374="základní",J374,0)</f>
        <v>0</v>
      </c>
      <c r="BF374" s="228">
        <f>IF(N374="snížená",J374,0)</f>
        <v>0</v>
      </c>
      <c r="BG374" s="228">
        <f>IF(N374="zákl. přenesená",J374,0)</f>
        <v>0</v>
      </c>
      <c r="BH374" s="228">
        <f>IF(N374="sníž. přenesená",J374,0)</f>
        <v>0</v>
      </c>
      <c r="BI374" s="228">
        <f>IF(N374="nulová",J374,0)</f>
        <v>0</v>
      </c>
      <c r="BJ374" s="17" t="s">
        <v>82</v>
      </c>
      <c r="BK374" s="228">
        <f>ROUND(I374*H374,2)</f>
        <v>0</v>
      </c>
      <c r="BL374" s="17" t="s">
        <v>132</v>
      </c>
      <c r="BM374" s="227" t="s">
        <v>449</v>
      </c>
    </row>
    <row r="375" s="2" customFormat="1">
      <c r="A375" s="38"/>
      <c r="B375" s="39"/>
      <c r="C375" s="40"/>
      <c r="D375" s="229" t="s">
        <v>134</v>
      </c>
      <c r="E375" s="40"/>
      <c r="F375" s="230" t="s">
        <v>450</v>
      </c>
      <c r="G375" s="40"/>
      <c r="H375" s="40"/>
      <c r="I375" s="231"/>
      <c r="J375" s="40"/>
      <c r="K375" s="40"/>
      <c r="L375" s="44"/>
      <c r="M375" s="232"/>
      <c r="N375" s="233"/>
      <c r="O375" s="91"/>
      <c r="P375" s="91"/>
      <c r="Q375" s="91"/>
      <c r="R375" s="91"/>
      <c r="S375" s="91"/>
      <c r="T375" s="92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134</v>
      </c>
      <c r="AU375" s="17" t="s">
        <v>84</v>
      </c>
    </row>
    <row r="376" s="13" customFormat="1">
      <c r="A376" s="13"/>
      <c r="B376" s="234"/>
      <c r="C376" s="235"/>
      <c r="D376" s="229" t="s">
        <v>136</v>
      </c>
      <c r="E376" s="236" t="s">
        <v>1</v>
      </c>
      <c r="F376" s="237" t="s">
        <v>451</v>
      </c>
      <c r="G376" s="235"/>
      <c r="H376" s="236" t="s">
        <v>1</v>
      </c>
      <c r="I376" s="238"/>
      <c r="J376" s="235"/>
      <c r="K376" s="235"/>
      <c r="L376" s="239"/>
      <c r="M376" s="240"/>
      <c r="N376" s="241"/>
      <c r="O376" s="241"/>
      <c r="P376" s="241"/>
      <c r="Q376" s="241"/>
      <c r="R376" s="241"/>
      <c r="S376" s="241"/>
      <c r="T376" s="24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3" t="s">
        <v>136</v>
      </c>
      <c r="AU376" s="243" t="s">
        <v>84</v>
      </c>
      <c r="AV376" s="13" t="s">
        <v>82</v>
      </c>
      <c r="AW376" s="13" t="s">
        <v>32</v>
      </c>
      <c r="AX376" s="13" t="s">
        <v>75</v>
      </c>
      <c r="AY376" s="243" t="s">
        <v>126</v>
      </c>
    </row>
    <row r="377" s="14" customFormat="1">
      <c r="A377" s="14"/>
      <c r="B377" s="244"/>
      <c r="C377" s="245"/>
      <c r="D377" s="229" t="s">
        <v>136</v>
      </c>
      <c r="E377" s="246" t="s">
        <v>1</v>
      </c>
      <c r="F377" s="247" t="s">
        <v>452</v>
      </c>
      <c r="G377" s="245"/>
      <c r="H377" s="248">
        <v>32</v>
      </c>
      <c r="I377" s="249"/>
      <c r="J377" s="245"/>
      <c r="K377" s="245"/>
      <c r="L377" s="250"/>
      <c r="M377" s="251"/>
      <c r="N377" s="252"/>
      <c r="O377" s="252"/>
      <c r="P377" s="252"/>
      <c r="Q377" s="252"/>
      <c r="R377" s="252"/>
      <c r="S377" s="252"/>
      <c r="T377" s="253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4" t="s">
        <v>136</v>
      </c>
      <c r="AU377" s="254" t="s">
        <v>84</v>
      </c>
      <c r="AV377" s="14" t="s">
        <v>84</v>
      </c>
      <c r="AW377" s="14" t="s">
        <v>32</v>
      </c>
      <c r="AX377" s="14" t="s">
        <v>75</v>
      </c>
      <c r="AY377" s="254" t="s">
        <v>126</v>
      </c>
    </row>
    <row r="378" s="14" customFormat="1">
      <c r="A378" s="14"/>
      <c r="B378" s="244"/>
      <c r="C378" s="245"/>
      <c r="D378" s="229" t="s">
        <v>136</v>
      </c>
      <c r="E378" s="246" t="s">
        <v>1</v>
      </c>
      <c r="F378" s="247" t="s">
        <v>453</v>
      </c>
      <c r="G378" s="245"/>
      <c r="H378" s="248">
        <v>16</v>
      </c>
      <c r="I378" s="249"/>
      <c r="J378" s="245"/>
      <c r="K378" s="245"/>
      <c r="L378" s="250"/>
      <c r="M378" s="251"/>
      <c r="N378" s="252"/>
      <c r="O378" s="252"/>
      <c r="P378" s="252"/>
      <c r="Q378" s="252"/>
      <c r="R378" s="252"/>
      <c r="S378" s="252"/>
      <c r="T378" s="253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4" t="s">
        <v>136</v>
      </c>
      <c r="AU378" s="254" t="s">
        <v>84</v>
      </c>
      <c r="AV378" s="14" t="s">
        <v>84</v>
      </c>
      <c r="AW378" s="14" t="s">
        <v>32</v>
      </c>
      <c r="AX378" s="14" t="s">
        <v>75</v>
      </c>
      <c r="AY378" s="254" t="s">
        <v>126</v>
      </c>
    </row>
    <row r="379" s="15" customFormat="1">
      <c r="A379" s="15"/>
      <c r="B379" s="255"/>
      <c r="C379" s="256"/>
      <c r="D379" s="229" t="s">
        <v>136</v>
      </c>
      <c r="E379" s="257" t="s">
        <v>1</v>
      </c>
      <c r="F379" s="258" t="s">
        <v>139</v>
      </c>
      <c r="G379" s="256"/>
      <c r="H379" s="259">
        <v>48</v>
      </c>
      <c r="I379" s="260"/>
      <c r="J379" s="256"/>
      <c r="K379" s="256"/>
      <c r="L379" s="261"/>
      <c r="M379" s="262"/>
      <c r="N379" s="263"/>
      <c r="O379" s="263"/>
      <c r="P379" s="263"/>
      <c r="Q379" s="263"/>
      <c r="R379" s="263"/>
      <c r="S379" s="263"/>
      <c r="T379" s="264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5" t="s">
        <v>136</v>
      </c>
      <c r="AU379" s="265" t="s">
        <v>84</v>
      </c>
      <c r="AV379" s="15" t="s">
        <v>132</v>
      </c>
      <c r="AW379" s="15" t="s">
        <v>32</v>
      </c>
      <c r="AX379" s="15" t="s">
        <v>82</v>
      </c>
      <c r="AY379" s="265" t="s">
        <v>126</v>
      </c>
    </row>
    <row r="380" s="2" customFormat="1" ht="24.15" customHeight="1">
      <c r="A380" s="38"/>
      <c r="B380" s="39"/>
      <c r="C380" s="215" t="s">
        <v>201</v>
      </c>
      <c r="D380" s="215" t="s">
        <v>128</v>
      </c>
      <c r="E380" s="216" t="s">
        <v>454</v>
      </c>
      <c r="F380" s="217" t="s">
        <v>455</v>
      </c>
      <c r="G380" s="218" t="s">
        <v>162</v>
      </c>
      <c r="H380" s="219">
        <v>28</v>
      </c>
      <c r="I380" s="220"/>
      <c r="J380" s="221">
        <f>ROUND(I380*H380,2)</f>
        <v>0</v>
      </c>
      <c r="K380" s="222"/>
      <c r="L380" s="44"/>
      <c r="M380" s="223" t="s">
        <v>1</v>
      </c>
      <c r="N380" s="224" t="s">
        <v>40</v>
      </c>
      <c r="O380" s="91"/>
      <c r="P380" s="225">
        <f>O380*H380</f>
        <v>0</v>
      </c>
      <c r="Q380" s="225">
        <v>0.05611</v>
      </c>
      <c r="R380" s="225">
        <f>Q380*H380</f>
        <v>1.57108</v>
      </c>
      <c r="S380" s="225">
        <v>0</v>
      </c>
      <c r="T380" s="226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7" t="s">
        <v>132</v>
      </c>
      <c r="AT380" s="227" t="s">
        <v>128</v>
      </c>
      <c r="AU380" s="227" t="s">
        <v>84</v>
      </c>
      <c r="AY380" s="17" t="s">
        <v>126</v>
      </c>
      <c r="BE380" s="228">
        <f>IF(N380="základní",J380,0)</f>
        <v>0</v>
      </c>
      <c r="BF380" s="228">
        <f>IF(N380="snížená",J380,0)</f>
        <v>0</v>
      </c>
      <c r="BG380" s="228">
        <f>IF(N380="zákl. přenesená",J380,0)</f>
        <v>0</v>
      </c>
      <c r="BH380" s="228">
        <f>IF(N380="sníž. přenesená",J380,0)</f>
        <v>0</v>
      </c>
      <c r="BI380" s="228">
        <f>IF(N380="nulová",J380,0)</f>
        <v>0</v>
      </c>
      <c r="BJ380" s="17" t="s">
        <v>82</v>
      </c>
      <c r="BK380" s="228">
        <f>ROUND(I380*H380,2)</f>
        <v>0</v>
      </c>
      <c r="BL380" s="17" t="s">
        <v>132</v>
      </c>
      <c r="BM380" s="227" t="s">
        <v>456</v>
      </c>
    </row>
    <row r="381" s="2" customFormat="1">
      <c r="A381" s="38"/>
      <c r="B381" s="39"/>
      <c r="C381" s="40"/>
      <c r="D381" s="229" t="s">
        <v>134</v>
      </c>
      <c r="E381" s="40"/>
      <c r="F381" s="230" t="s">
        <v>457</v>
      </c>
      <c r="G381" s="40"/>
      <c r="H381" s="40"/>
      <c r="I381" s="231"/>
      <c r="J381" s="40"/>
      <c r="K381" s="40"/>
      <c r="L381" s="44"/>
      <c r="M381" s="232"/>
      <c r="N381" s="233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134</v>
      </c>
      <c r="AU381" s="17" t="s">
        <v>84</v>
      </c>
    </row>
    <row r="382" s="13" customFormat="1">
      <c r="A382" s="13"/>
      <c r="B382" s="234"/>
      <c r="C382" s="235"/>
      <c r="D382" s="229" t="s">
        <v>136</v>
      </c>
      <c r="E382" s="236" t="s">
        <v>1</v>
      </c>
      <c r="F382" s="237" t="s">
        <v>458</v>
      </c>
      <c r="G382" s="235"/>
      <c r="H382" s="236" t="s">
        <v>1</v>
      </c>
      <c r="I382" s="238"/>
      <c r="J382" s="235"/>
      <c r="K382" s="235"/>
      <c r="L382" s="239"/>
      <c r="M382" s="240"/>
      <c r="N382" s="241"/>
      <c r="O382" s="241"/>
      <c r="P382" s="241"/>
      <c r="Q382" s="241"/>
      <c r="R382" s="241"/>
      <c r="S382" s="241"/>
      <c r="T382" s="24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3" t="s">
        <v>136</v>
      </c>
      <c r="AU382" s="243" t="s">
        <v>84</v>
      </c>
      <c r="AV382" s="13" t="s">
        <v>82</v>
      </c>
      <c r="AW382" s="13" t="s">
        <v>32</v>
      </c>
      <c r="AX382" s="13" t="s">
        <v>75</v>
      </c>
      <c r="AY382" s="243" t="s">
        <v>126</v>
      </c>
    </row>
    <row r="383" s="13" customFormat="1">
      <c r="A383" s="13"/>
      <c r="B383" s="234"/>
      <c r="C383" s="235"/>
      <c r="D383" s="229" t="s">
        <v>136</v>
      </c>
      <c r="E383" s="236" t="s">
        <v>1</v>
      </c>
      <c r="F383" s="237" t="s">
        <v>459</v>
      </c>
      <c r="G383" s="235"/>
      <c r="H383" s="236" t="s">
        <v>1</v>
      </c>
      <c r="I383" s="238"/>
      <c r="J383" s="235"/>
      <c r="K383" s="235"/>
      <c r="L383" s="239"/>
      <c r="M383" s="240"/>
      <c r="N383" s="241"/>
      <c r="O383" s="241"/>
      <c r="P383" s="241"/>
      <c r="Q383" s="241"/>
      <c r="R383" s="241"/>
      <c r="S383" s="241"/>
      <c r="T383" s="242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3" t="s">
        <v>136</v>
      </c>
      <c r="AU383" s="243" t="s">
        <v>84</v>
      </c>
      <c r="AV383" s="13" t="s">
        <v>82</v>
      </c>
      <c r="AW383" s="13" t="s">
        <v>32</v>
      </c>
      <c r="AX383" s="13" t="s">
        <v>75</v>
      </c>
      <c r="AY383" s="243" t="s">
        <v>126</v>
      </c>
    </row>
    <row r="384" s="13" customFormat="1">
      <c r="A384" s="13"/>
      <c r="B384" s="234"/>
      <c r="C384" s="235"/>
      <c r="D384" s="229" t="s">
        <v>136</v>
      </c>
      <c r="E384" s="236" t="s">
        <v>1</v>
      </c>
      <c r="F384" s="237" t="s">
        <v>460</v>
      </c>
      <c r="G384" s="235"/>
      <c r="H384" s="236" t="s">
        <v>1</v>
      </c>
      <c r="I384" s="238"/>
      <c r="J384" s="235"/>
      <c r="K384" s="235"/>
      <c r="L384" s="239"/>
      <c r="M384" s="240"/>
      <c r="N384" s="241"/>
      <c r="O384" s="241"/>
      <c r="P384" s="241"/>
      <c r="Q384" s="241"/>
      <c r="R384" s="241"/>
      <c r="S384" s="241"/>
      <c r="T384" s="24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3" t="s">
        <v>136</v>
      </c>
      <c r="AU384" s="243" t="s">
        <v>84</v>
      </c>
      <c r="AV384" s="13" t="s">
        <v>82</v>
      </c>
      <c r="AW384" s="13" t="s">
        <v>32</v>
      </c>
      <c r="AX384" s="13" t="s">
        <v>75</v>
      </c>
      <c r="AY384" s="243" t="s">
        <v>126</v>
      </c>
    </row>
    <row r="385" s="14" customFormat="1">
      <c r="A385" s="14"/>
      <c r="B385" s="244"/>
      <c r="C385" s="245"/>
      <c r="D385" s="229" t="s">
        <v>136</v>
      </c>
      <c r="E385" s="246" t="s">
        <v>1</v>
      </c>
      <c r="F385" s="247" t="s">
        <v>461</v>
      </c>
      <c r="G385" s="245"/>
      <c r="H385" s="248">
        <v>28</v>
      </c>
      <c r="I385" s="249"/>
      <c r="J385" s="245"/>
      <c r="K385" s="245"/>
      <c r="L385" s="250"/>
      <c r="M385" s="251"/>
      <c r="N385" s="252"/>
      <c r="O385" s="252"/>
      <c r="P385" s="252"/>
      <c r="Q385" s="252"/>
      <c r="R385" s="252"/>
      <c r="S385" s="252"/>
      <c r="T385" s="25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4" t="s">
        <v>136</v>
      </c>
      <c r="AU385" s="254" t="s">
        <v>84</v>
      </c>
      <c r="AV385" s="14" t="s">
        <v>84</v>
      </c>
      <c r="AW385" s="14" t="s">
        <v>32</v>
      </c>
      <c r="AX385" s="14" t="s">
        <v>75</v>
      </c>
      <c r="AY385" s="254" t="s">
        <v>126</v>
      </c>
    </row>
    <row r="386" s="15" customFormat="1">
      <c r="A386" s="15"/>
      <c r="B386" s="255"/>
      <c r="C386" s="256"/>
      <c r="D386" s="229" t="s">
        <v>136</v>
      </c>
      <c r="E386" s="257" t="s">
        <v>1</v>
      </c>
      <c r="F386" s="258" t="s">
        <v>139</v>
      </c>
      <c r="G386" s="256"/>
      <c r="H386" s="259">
        <v>28</v>
      </c>
      <c r="I386" s="260"/>
      <c r="J386" s="256"/>
      <c r="K386" s="256"/>
      <c r="L386" s="261"/>
      <c r="M386" s="262"/>
      <c r="N386" s="263"/>
      <c r="O386" s="263"/>
      <c r="P386" s="263"/>
      <c r="Q386" s="263"/>
      <c r="R386" s="263"/>
      <c r="S386" s="263"/>
      <c r="T386" s="264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5" t="s">
        <v>136</v>
      </c>
      <c r="AU386" s="265" t="s">
        <v>84</v>
      </c>
      <c r="AV386" s="15" t="s">
        <v>132</v>
      </c>
      <c r="AW386" s="15" t="s">
        <v>32</v>
      </c>
      <c r="AX386" s="15" t="s">
        <v>82</v>
      </c>
      <c r="AY386" s="265" t="s">
        <v>126</v>
      </c>
    </row>
    <row r="387" s="2" customFormat="1" ht="24.15" customHeight="1">
      <c r="A387" s="38"/>
      <c r="B387" s="39"/>
      <c r="C387" s="215" t="s">
        <v>462</v>
      </c>
      <c r="D387" s="215" t="s">
        <v>128</v>
      </c>
      <c r="E387" s="216" t="s">
        <v>463</v>
      </c>
      <c r="F387" s="217" t="s">
        <v>464</v>
      </c>
      <c r="G387" s="218" t="s">
        <v>225</v>
      </c>
      <c r="H387" s="219">
        <v>2</v>
      </c>
      <c r="I387" s="220"/>
      <c r="J387" s="221">
        <f>ROUND(I387*H387,2)</f>
        <v>0</v>
      </c>
      <c r="K387" s="222"/>
      <c r="L387" s="44"/>
      <c r="M387" s="223" t="s">
        <v>1</v>
      </c>
      <c r="N387" s="224" t="s">
        <v>40</v>
      </c>
      <c r="O387" s="91"/>
      <c r="P387" s="225">
        <f>O387*H387</f>
        <v>0</v>
      </c>
      <c r="Q387" s="225">
        <v>0.11241</v>
      </c>
      <c r="R387" s="225">
        <f>Q387*H387</f>
        <v>0.22481999999999999</v>
      </c>
      <c r="S387" s="225">
        <v>0</v>
      </c>
      <c r="T387" s="226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7" t="s">
        <v>132</v>
      </c>
      <c r="AT387" s="227" t="s">
        <v>128</v>
      </c>
      <c r="AU387" s="227" t="s">
        <v>84</v>
      </c>
      <c r="AY387" s="17" t="s">
        <v>126</v>
      </c>
      <c r="BE387" s="228">
        <f>IF(N387="základní",J387,0)</f>
        <v>0</v>
      </c>
      <c r="BF387" s="228">
        <f>IF(N387="snížená",J387,0)</f>
        <v>0</v>
      </c>
      <c r="BG387" s="228">
        <f>IF(N387="zákl. přenesená",J387,0)</f>
        <v>0</v>
      </c>
      <c r="BH387" s="228">
        <f>IF(N387="sníž. přenesená",J387,0)</f>
        <v>0</v>
      </c>
      <c r="BI387" s="228">
        <f>IF(N387="nulová",J387,0)</f>
        <v>0</v>
      </c>
      <c r="BJ387" s="17" t="s">
        <v>82</v>
      </c>
      <c r="BK387" s="228">
        <f>ROUND(I387*H387,2)</f>
        <v>0</v>
      </c>
      <c r="BL387" s="17" t="s">
        <v>132</v>
      </c>
      <c r="BM387" s="227" t="s">
        <v>465</v>
      </c>
    </row>
    <row r="388" s="2" customFormat="1">
      <c r="A388" s="38"/>
      <c r="B388" s="39"/>
      <c r="C388" s="40"/>
      <c r="D388" s="229" t="s">
        <v>134</v>
      </c>
      <c r="E388" s="40"/>
      <c r="F388" s="230" t="s">
        <v>466</v>
      </c>
      <c r="G388" s="40"/>
      <c r="H388" s="40"/>
      <c r="I388" s="231"/>
      <c r="J388" s="40"/>
      <c r="K388" s="40"/>
      <c r="L388" s="44"/>
      <c r="M388" s="232"/>
      <c r="N388" s="233"/>
      <c r="O388" s="91"/>
      <c r="P388" s="91"/>
      <c r="Q388" s="91"/>
      <c r="R388" s="91"/>
      <c r="S388" s="91"/>
      <c r="T388" s="92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134</v>
      </c>
      <c r="AU388" s="17" t="s">
        <v>84</v>
      </c>
    </row>
    <row r="389" s="13" customFormat="1">
      <c r="A389" s="13"/>
      <c r="B389" s="234"/>
      <c r="C389" s="235"/>
      <c r="D389" s="229" t="s">
        <v>136</v>
      </c>
      <c r="E389" s="236" t="s">
        <v>1</v>
      </c>
      <c r="F389" s="237" t="s">
        <v>467</v>
      </c>
      <c r="G389" s="235"/>
      <c r="H389" s="236" t="s">
        <v>1</v>
      </c>
      <c r="I389" s="238"/>
      <c r="J389" s="235"/>
      <c r="K389" s="235"/>
      <c r="L389" s="239"/>
      <c r="M389" s="240"/>
      <c r="N389" s="241"/>
      <c r="O389" s="241"/>
      <c r="P389" s="241"/>
      <c r="Q389" s="241"/>
      <c r="R389" s="241"/>
      <c r="S389" s="241"/>
      <c r="T389" s="24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3" t="s">
        <v>136</v>
      </c>
      <c r="AU389" s="243" t="s">
        <v>84</v>
      </c>
      <c r="AV389" s="13" t="s">
        <v>82</v>
      </c>
      <c r="AW389" s="13" t="s">
        <v>32</v>
      </c>
      <c r="AX389" s="13" t="s">
        <v>75</v>
      </c>
      <c r="AY389" s="243" t="s">
        <v>126</v>
      </c>
    </row>
    <row r="390" s="14" customFormat="1">
      <c r="A390" s="14"/>
      <c r="B390" s="244"/>
      <c r="C390" s="245"/>
      <c r="D390" s="229" t="s">
        <v>136</v>
      </c>
      <c r="E390" s="246" t="s">
        <v>1</v>
      </c>
      <c r="F390" s="247" t="s">
        <v>84</v>
      </c>
      <c r="G390" s="245"/>
      <c r="H390" s="248">
        <v>2</v>
      </c>
      <c r="I390" s="249"/>
      <c r="J390" s="245"/>
      <c r="K390" s="245"/>
      <c r="L390" s="250"/>
      <c r="M390" s="251"/>
      <c r="N390" s="252"/>
      <c r="O390" s="252"/>
      <c r="P390" s="252"/>
      <c r="Q390" s="252"/>
      <c r="R390" s="252"/>
      <c r="S390" s="252"/>
      <c r="T390" s="253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4" t="s">
        <v>136</v>
      </c>
      <c r="AU390" s="254" t="s">
        <v>84</v>
      </c>
      <c r="AV390" s="14" t="s">
        <v>84</v>
      </c>
      <c r="AW390" s="14" t="s">
        <v>32</v>
      </c>
      <c r="AX390" s="14" t="s">
        <v>75</v>
      </c>
      <c r="AY390" s="254" t="s">
        <v>126</v>
      </c>
    </row>
    <row r="391" s="15" customFormat="1">
      <c r="A391" s="15"/>
      <c r="B391" s="255"/>
      <c r="C391" s="256"/>
      <c r="D391" s="229" t="s">
        <v>136</v>
      </c>
      <c r="E391" s="257" t="s">
        <v>1</v>
      </c>
      <c r="F391" s="258" t="s">
        <v>139</v>
      </c>
      <c r="G391" s="256"/>
      <c r="H391" s="259">
        <v>2</v>
      </c>
      <c r="I391" s="260"/>
      <c r="J391" s="256"/>
      <c r="K391" s="256"/>
      <c r="L391" s="261"/>
      <c r="M391" s="262"/>
      <c r="N391" s="263"/>
      <c r="O391" s="263"/>
      <c r="P391" s="263"/>
      <c r="Q391" s="263"/>
      <c r="R391" s="263"/>
      <c r="S391" s="263"/>
      <c r="T391" s="264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5" t="s">
        <v>136</v>
      </c>
      <c r="AU391" s="265" t="s">
        <v>84</v>
      </c>
      <c r="AV391" s="15" t="s">
        <v>132</v>
      </c>
      <c r="AW391" s="15" t="s">
        <v>32</v>
      </c>
      <c r="AX391" s="15" t="s">
        <v>82</v>
      </c>
      <c r="AY391" s="265" t="s">
        <v>126</v>
      </c>
    </row>
    <row r="392" s="2" customFormat="1" ht="24.15" customHeight="1">
      <c r="A392" s="38"/>
      <c r="B392" s="39"/>
      <c r="C392" s="215" t="s">
        <v>468</v>
      </c>
      <c r="D392" s="215" t="s">
        <v>128</v>
      </c>
      <c r="E392" s="216" t="s">
        <v>469</v>
      </c>
      <c r="F392" s="217" t="s">
        <v>470</v>
      </c>
      <c r="G392" s="218" t="s">
        <v>162</v>
      </c>
      <c r="H392" s="219">
        <v>84</v>
      </c>
      <c r="I392" s="220"/>
      <c r="J392" s="221">
        <f>ROUND(I392*H392,2)</f>
        <v>0</v>
      </c>
      <c r="K392" s="222"/>
      <c r="L392" s="44"/>
      <c r="M392" s="223" t="s">
        <v>1</v>
      </c>
      <c r="N392" s="224" t="s">
        <v>40</v>
      </c>
      <c r="O392" s="91"/>
      <c r="P392" s="225">
        <f>O392*H392</f>
        <v>0</v>
      </c>
      <c r="Q392" s="225">
        <v>0.00010000000000000001</v>
      </c>
      <c r="R392" s="225">
        <f>Q392*H392</f>
        <v>0.0084000000000000012</v>
      </c>
      <c r="S392" s="225">
        <v>0</v>
      </c>
      <c r="T392" s="226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27" t="s">
        <v>132</v>
      </c>
      <c r="AT392" s="227" t="s">
        <v>128</v>
      </c>
      <c r="AU392" s="227" t="s">
        <v>84</v>
      </c>
      <c r="AY392" s="17" t="s">
        <v>126</v>
      </c>
      <c r="BE392" s="228">
        <f>IF(N392="základní",J392,0)</f>
        <v>0</v>
      </c>
      <c r="BF392" s="228">
        <f>IF(N392="snížená",J392,0)</f>
        <v>0</v>
      </c>
      <c r="BG392" s="228">
        <f>IF(N392="zákl. přenesená",J392,0)</f>
        <v>0</v>
      </c>
      <c r="BH392" s="228">
        <f>IF(N392="sníž. přenesená",J392,0)</f>
        <v>0</v>
      </c>
      <c r="BI392" s="228">
        <f>IF(N392="nulová",J392,0)</f>
        <v>0</v>
      </c>
      <c r="BJ392" s="17" t="s">
        <v>82</v>
      </c>
      <c r="BK392" s="228">
        <f>ROUND(I392*H392,2)</f>
        <v>0</v>
      </c>
      <c r="BL392" s="17" t="s">
        <v>132</v>
      </c>
      <c r="BM392" s="227" t="s">
        <v>471</v>
      </c>
    </row>
    <row r="393" s="2" customFormat="1">
      <c r="A393" s="38"/>
      <c r="B393" s="39"/>
      <c r="C393" s="40"/>
      <c r="D393" s="229" t="s">
        <v>134</v>
      </c>
      <c r="E393" s="40"/>
      <c r="F393" s="230" t="s">
        <v>472</v>
      </c>
      <c r="G393" s="40"/>
      <c r="H393" s="40"/>
      <c r="I393" s="231"/>
      <c r="J393" s="40"/>
      <c r="K393" s="40"/>
      <c r="L393" s="44"/>
      <c r="M393" s="232"/>
      <c r="N393" s="233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134</v>
      </c>
      <c r="AU393" s="17" t="s">
        <v>84</v>
      </c>
    </row>
    <row r="394" s="13" customFormat="1">
      <c r="A394" s="13"/>
      <c r="B394" s="234"/>
      <c r="C394" s="235"/>
      <c r="D394" s="229" t="s">
        <v>136</v>
      </c>
      <c r="E394" s="236" t="s">
        <v>1</v>
      </c>
      <c r="F394" s="237" t="s">
        <v>473</v>
      </c>
      <c r="G394" s="235"/>
      <c r="H394" s="236" t="s">
        <v>1</v>
      </c>
      <c r="I394" s="238"/>
      <c r="J394" s="235"/>
      <c r="K394" s="235"/>
      <c r="L394" s="239"/>
      <c r="M394" s="240"/>
      <c r="N394" s="241"/>
      <c r="O394" s="241"/>
      <c r="P394" s="241"/>
      <c r="Q394" s="241"/>
      <c r="R394" s="241"/>
      <c r="S394" s="241"/>
      <c r="T394" s="24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3" t="s">
        <v>136</v>
      </c>
      <c r="AU394" s="243" t="s">
        <v>84</v>
      </c>
      <c r="AV394" s="13" t="s">
        <v>82</v>
      </c>
      <c r="AW394" s="13" t="s">
        <v>32</v>
      </c>
      <c r="AX394" s="13" t="s">
        <v>75</v>
      </c>
      <c r="AY394" s="243" t="s">
        <v>126</v>
      </c>
    </row>
    <row r="395" s="14" customFormat="1">
      <c r="A395" s="14"/>
      <c r="B395" s="244"/>
      <c r="C395" s="245"/>
      <c r="D395" s="229" t="s">
        <v>136</v>
      </c>
      <c r="E395" s="246" t="s">
        <v>1</v>
      </c>
      <c r="F395" s="247" t="s">
        <v>474</v>
      </c>
      <c r="G395" s="245"/>
      <c r="H395" s="248">
        <v>84</v>
      </c>
      <c r="I395" s="249"/>
      <c r="J395" s="245"/>
      <c r="K395" s="245"/>
      <c r="L395" s="250"/>
      <c r="M395" s="251"/>
      <c r="N395" s="252"/>
      <c r="O395" s="252"/>
      <c r="P395" s="252"/>
      <c r="Q395" s="252"/>
      <c r="R395" s="252"/>
      <c r="S395" s="252"/>
      <c r="T395" s="25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4" t="s">
        <v>136</v>
      </c>
      <c r="AU395" s="254" t="s">
        <v>84</v>
      </c>
      <c r="AV395" s="14" t="s">
        <v>84</v>
      </c>
      <c r="AW395" s="14" t="s">
        <v>32</v>
      </c>
      <c r="AX395" s="14" t="s">
        <v>75</v>
      </c>
      <c r="AY395" s="254" t="s">
        <v>126</v>
      </c>
    </row>
    <row r="396" s="15" customFormat="1">
      <c r="A396" s="15"/>
      <c r="B396" s="255"/>
      <c r="C396" s="256"/>
      <c r="D396" s="229" t="s">
        <v>136</v>
      </c>
      <c r="E396" s="257" t="s">
        <v>1</v>
      </c>
      <c r="F396" s="258" t="s">
        <v>139</v>
      </c>
      <c r="G396" s="256"/>
      <c r="H396" s="259">
        <v>84</v>
      </c>
      <c r="I396" s="260"/>
      <c r="J396" s="256"/>
      <c r="K396" s="256"/>
      <c r="L396" s="261"/>
      <c r="M396" s="262"/>
      <c r="N396" s="263"/>
      <c r="O396" s="263"/>
      <c r="P396" s="263"/>
      <c r="Q396" s="263"/>
      <c r="R396" s="263"/>
      <c r="S396" s="263"/>
      <c r="T396" s="264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5" t="s">
        <v>136</v>
      </c>
      <c r="AU396" s="265" t="s">
        <v>84</v>
      </c>
      <c r="AV396" s="15" t="s">
        <v>132</v>
      </c>
      <c r="AW396" s="15" t="s">
        <v>32</v>
      </c>
      <c r="AX396" s="15" t="s">
        <v>82</v>
      </c>
      <c r="AY396" s="265" t="s">
        <v>126</v>
      </c>
    </row>
    <row r="397" s="2" customFormat="1" ht="24.15" customHeight="1">
      <c r="A397" s="38"/>
      <c r="B397" s="39"/>
      <c r="C397" s="215" t="s">
        <v>475</v>
      </c>
      <c r="D397" s="215" t="s">
        <v>128</v>
      </c>
      <c r="E397" s="216" t="s">
        <v>476</v>
      </c>
      <c r="F397" s="217" t="s">
        <v>477</v>
      </c>
      <c r="G397" s="218" t="s">
        <v>162</v>
      </c>
      <c r="H397" s="219">
        <v>84</v>
      </c>
      <c r="I397" s="220"/>
      <c r="J397" s="221">
        <f>ROUND(I397*H397,2)</f>
        <v>0</v>
      </c>
      <c r="K397" s="222"/>
      <c r="L397" s="44"/>
      <c r="M397" s="223" t="s">
        <v>1</v>
      </c>
      <c r="N397" s="224" t="s">
        <v>40</v>
      </c>
      <c r="O397" s="91"/>
      <c r="P397" s="225">
        <f>O397*H397</f>
        <v>0</v>
      </c>
      <c r="Q397" s="225">
        <v>0.00020000000000000001</v>
      </c>
      <c r="R397" s="225">
        <f>Q397*H397</f>
        <v>0.016800000000000002</v>
      </c>
      <c r="S397" s="225">
        <v>0</v>
      </c>
      <c r="T397" s="226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27" t="s">
        <v>132</v>
      </c>
      <c r="AT397" s="227" t="s">
        <v>128</v>
      </c>
      <c r="AU397" s="227" t="s">
        <v>84</v>
      </c>
      <c r="AY397" s="17" t="s">
        <v>126</v>
      </c>
      <c r="BE397" s="228">
        <f>IF(N397="základní",J397,0)</f>
        <v>0</v>
      </c>
      <c r="BF397" s="228">
        <f>IF(N397="snížená",J397,0)</f>
        <v>0</v>
      </c>
      <c r="BG397" s="228">
        <f>IF(N397="zákl. přenesená",J397,0)</f>
        <v>0</v>
      </c>
      <c r="BH397" s="228">
        <f>IF(N397="sníž. přenesená",J397,0)</f>
        <v>0</v>
      </c>
      <c r="BI397" s="228">
        <f>IF(N397="nulová",J397,0)</f>
        <v>0</v>
      </c>
      <c r="BJ397" s="17" t="s">
        <v>82</v>
      </c>
      <c r="BK397" s="228">
        <f>ROUND(I397*H397,2)</f>
        <v>0</v>
      </c>
      <c r="BL397" s="17" t="s">
        <v>132</v>
      </c>
      <c r="BM397" s="227" t="s">
        <v>478</v>
      </c>
    </row>
    <row r="398" s="2" customFormat="1">
      <c r="A398" s="38"/>
      <c r="B398" s="39"/>
      <c r="C398" s="40"/>
      <c r="D398" s="229" t="s">
        <v>134</v>
      </c>
      <c r="E398" s="40"/>
      <c r="F398" s="230" t="s">
        <v>479</v>
      </c>
      <c r="G398" s="40"/>
      <c r="H398" s="40"/>
      <c r="I398" s="231"/>
      <c r="J398" s="40"/>
      <c r="K398" s="40"/>
      <c r="L398" s="44"/>
      <c r="M398" s="232"/>
      <c r="N398" s="233"/>
      <c r="O398" s="91"/>
      <c r="P398" s="91"/>
      <c r="Q398" s="91"/>
      <c r="R398" s="91"/>
      <c r="S398" s="91"/>
      <c r="T398" s="92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134</v>
      </c>
      <c r="AU398" s="17" t="s">
        <v>84</v>
      </c>
    </row>
    <row r="399" s="13" customFormat="1">
      <c r="A399" s="13"/>
      <c r="B399" s="234"/>
      <c r="C399" s="235"/>
      <c r="D399" s="229" t="s">
        <v>136</v>
      </c>
      <c r="E399" s="236" t="s">
        <v>1</v>
      </c>
      <c r="F399" s="237" t="s">
        <v>480</v>
      </c>
      <c r="G399" s="235"/>
      <c r="H399" s="236" t="s">
        <v>1</v>
      </c>
      <c r="I399" s="238"/>
      <c r="J399" s="235"/>
      <c r="K399" s="235"/>
      <c r="L399" s="239"/>
      <c r="M399" s="240"/>
      <c r="N399" s="241"/>
      <c r="O399" s="241"/>
      <c r="P399" s="241"/>
      <c r="Q399" s="241"/>
      <c r="R399" s="241"/>
      <c r="S399" s="241"/>
      <c r="T399" s="24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3" t="s">
        <v>136</v>
      </c>
      <c r="AU399" s="243" t="s">
        <v>84</v>
      </c>
      <c r="AV399" s="13" t="s">
        <v>82</v>
      </c>
      <c r="AW399" s="13" t="s">
        <v>32</v>
      </c>
      <c r="AX399" s="13" t="s">
        <v>75</v>
      </c>
      <c r="AY399" s="243" t="s">
        <v>126</v>
      </c>
    </row>
    <row r="400" s="14" customFormat="1">
      <c r="A400" s="14"/>
      <c r="B400" s="244"/>
      <c r="C400" s="245"/>
      <c r="D400" s="229" t="s">
        <v>136</v>
      </c>
      <c r="E400" s="246" t="s">
        <v>1</v>
      </c>
      <c r="F400" s="247" t="s">
        <v>474</v>
      </c>
      <c r="G400" s="245"/>
      <c r="H400" s="248">
        <v>84</v>
      </c>
      <c r="I400" s="249"/>
      <c r="J400" s="245"/>
      <c r="K400" s="245"/>
      <c r="L400" s="250"/>
      <c r="M400" s="251"/>
      <c r="N400" s="252"/>
      <c r="O400" s="252"/>
      <c r="P400" s="252"/>
      <c r="Q400" s="252"/>
      <c r="R400" s="252"/>
      <c r="S400" s="252"/>
      <c r="T400" s="25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4" t="s">
        <v>136</v>
      </c>
      <c r="AU400" s="254" t="s">
        <v>84</v>
      </c>
      <c r="AV400" s="14" t="s">
        <v>84</v>
      </c>
      <c r="AW400" s="14" t="s">
        <v>32</v>
      </c>
      <c r="AX400" s="14" t="s">
        <v>75</v>
      </c>
      <c r="AY400" s="254" t="s">
        <v>126</v>
      </c>
    </row>
    <row r="401" s="15" customFormat="1">
      <c r="A401" s="15"/>
      <c r="B401" s="255"/>
      <c r="C401" s="256"/>
      <c r="D401" s="229" t="s">
        <v>136</v>
      </c>
      <c r="E401" s="257" t="s">
        <v>1</v>
      </c>
      <c r="F401" s="258" t="s">
        <v>139</v>
      </c>
      <c r="G401" s="256"/>
      <c r="H401" s="259">
        <v>84</v>
      </c>
      <c r="I401" s="260"/>
      <c r="J401" s="256"/>
      <c r="K401" s="256"/>
      <c r="L401" s="261"/>
      <c r="M401" s="262"/>
      <c r="N401" s="263"/>
      <c r="O401" s="263"/>
      <c r="P401" s="263"/>
      <c r="Q401" s="263"/>
      <c r="R401" s="263"/>
      <c r="S401" s="263"/>
      <c r="T401" s="264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65" t="s">
        <v>136</v>
      </c>
      <c r="AU401" s="265" t="s">
        <v>84</v>
      </c>
      <c r="AV401" s="15" t="s">
        <v>132</v>
      </c>
      <c r="AW401" s="15" t="s">
        <v>32</v>
      </c>
      <c r="AX401" s="15" t="s">
        <v>82</v>
      </c>
      <c r="AY401" s="265" t="s">
        <v>126</v>
      </c>
    </row>
    <row r="402" s="2" customFormat="1" ht="33" customHeight="1">
      <c r="A402" s="38"/>
      <c r="B402" s="39"/>
      <c r="C402" s="215" t="s">
        <v>481</v>
      </c>
      <c r="D402" s="215" t="s">
        <v>128</v>
      </c>
      <c r="E402" s="216" t="s">
        <v>482</v>
      </c>
      <c r="F402" s="217" t="s">
        <v>483</v>
      </c>
      <c r="G402" s="218" t="s">
        <v>162</v>
      </c>
      <c r="H402" s="219">
        <v>4</v>
      </c>
      <c r="I402" s="220"/>
      <c r="J402" s="221">
        <f>ROUND(I402*H402,2)</f>
        <v>0</v>
      </c>
      <c r="K402" s="222"/>
      <c r="L402" s="44"/>
      <c r="M402" s="223" t="s">
        <v>1</v>
      </c>
      <c r="N402" s="224" t="s">
        <v>40</v>
      </c>
      <c r="O402" s="91"/>
      <c r="P402" s="225">
        <f>O402*H402</f>
        <v>0</v>
      </c>
      <c r="Q402" s="225">
        <v>0.16850000000000001</v>
      </c>
      <c r="R402" s="225">
        <f>Q402*H402</f>
        <v>0.67400000000000004</v>
      </c>
      <c r="S402" s="225">
        <v>0</v>
      </c>
      <c r="T402" s="226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7" t="s">
        <v>132</v>
      </c>
      <c r="AT402" s="227" t="s">
        <v>128</v>
      </c>
      <c r="AU402" s="227" t="s">
        <v>84</v>
      </c>
      <c r="AY402" s="17" t="s">
        <v>126</v>
      </c>
      <c r="BE402" s="228">
        <f>IF(N402="základní",J402,0)</f>
        <v>0</v>
      </c>
      <c r="BF402" s="228">
        <f>IF(N402="snížená",J402,0)</f>
        <v>0</v>
      </c>
      <c r="BG402" s="228">
        <f>IF(N402="zákl. přenesená",J402,0)</f>
        <v>0</v>
      </c>
      <c r="BH402" s="228">
        <f>IF(N402="sníž. přenesená",J402,0)</f>
        <v>0</v>
      </c>
      <c r="BI402" s="228">
        <f>IF(N402="nulová",J402,0)</f>
        <v>0</v>
      </c>
      <c r="BJ402" s="17" t="s">
        <v>82</v>
      </c>
      <c r="BK402" s="228">
        <f>ROUND(I402*H402,2)</f>
        <v>0</v>
      </c>
      <c r="BL402" s="17" t="s">
        <v>132</v>
      </c>
      <c r="BM402" s="227" t="s">
        <v>484</v>
      </c>
    </row>
    <row r="403" s="2" customFormat="1">
      <c r="A403" s="38"/>
      <c r="B403" s="39"/>
      <c r="C403" s="40"/>
      <c r="D403" s="229" t="s">
        <v>134</v>
      </c>
      <c r="E403" s="40"/>
      <c r="F403" s="230" t="s">
        <v>485</v>
      </c>
      <c r="G403" s="40"/>
      <c r="H403" s="40"/>
      <c r="I403" s="231"/>
      <c r="J403" s="40"/>
      <c r="K403" s="40"/>
      <c r="L403" s="44"/>
      <c r="M403" s="232"/>
      <c r="N403" s="233"/>
      <c r="O403" s="91"/>
      <c r="P403" s="91"/>
      <c r="Q403" s="91"/>
      <c r="R403" s="91"/>
      <c r="S403" s="91"/>
      <c r="T403" s="92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134</v>
      </c>
      <c r="AU403" s="17" t="s">
        <v>84</v>
      </c>
    </row>
    <row r="404" s="13" customFormat="1">
      <c r="A404" s="13"/>
      <c r="B404" s="234"/>
      <c r="C404" s="235"/>
      <c r="D404" s="229" t="s">
        <v>136</v>
      </c>
      <c r="E404" s="236" t="s">
        <v>1</v>
      </c>
      <c r="F404" s="237" t="s">
        <v>486</v>
      </c>
      <c r="G404" s="235"/>
      <c r="H404" s="236" t="s">
        <v>1</v>
      </c>
      <c r="I404" s="238"/>
      <c r="J404" s="235"/>
      <c r="K404" s="235"/>
      <c r="L404" s="239"/>
      <c r="M404" s="240"/>
      <c r="N404" s="241"/>
      <c r="O404" s="241"/>
      <c r="P404" s="241"/>
      <c r="Q404" s="241"/>
      <c r="R404" s="241"/>
      <c r="S404" s="241"/>
      <c r="T404" s="24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3" t="s">
        <v>136</v>
      </c>
      <c r="AU404" s="243" t="s">
        <v>84</v>
      </c>
      <c r="AV404" s="13" t="s">
        <v>82</v>
      </c>
      <c r="AW404" s="13" t="s">
        <v>32</v>
      </c>
      <c r="AX404" s="13" t="s">
        <v>75</v>
      </c>
      <c r="AY404" s="243" t="s">
        <v>126</v>
      </c>
    </row>
    <row r="405" s="14" customFormat="1">
      <c r="A405" s="14"/>
      <c r="B405" s="244"/>
      <c r="C405" s="245"/>
      <c r="D405" s="229" t="s">
        <v>136</v>
      </c>
      <c r="E405" s="246" t="s">
        <v>1</v>
      </c>
      <c r="F405" s="247" t="s">
        <v>487</v>
      </c>
      <c r="G405" s="245"/>
      <c r="H405" s="248">
        <v>4</v>
      </c>
      <c r="I405" s="249"/>
      <c r="J405" s="245"/>
      <c r="K405" s="245"/>
      <c r="L405" s="250"/>
      <c r="M405" s="251"/>
      <c r="N405" s="252"/>
      <c r="O405" s="252"/>
      <c r="P405" s="252"/>
      <c r="Q405" s="252"/>
      <c r="R405" s="252"/>
      <c r="S405" s="252"/>
      <c r="T405" s="25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4" t="s">
        <v>136</v>
      </c>
      <c r="AU405" s="254" t="s">
        <v>84</v>
      </c>
      <c r="AV405" s="14" t="s">
        <v>84</v>
      </c>
      <c r="AW405" s="14" t="s">
        <v>32</v>
      </c>
      <c r="AX405" s="14" t="s">
        <v>75</v>
      </c>
      <c r="AY405" s="254" t="s">
        <v>126</v>
      </c>
    </row>
    <row r="406" s="15" customFormat="1">
      <c r="A406" s="15"/>
      <c r="B406" s="255"/>
      <c r="C406" s="256"/>
      <c r="D406" s="229" t="s">
        <v>136</v>
      </c>
      <c r="E406" s="257" t="s">
        <v>1</v>
      </c>
      <c r="F406" s="258" t="s">
        <v>139</v>
      </c>
      <c r="G406" s="256"/>
      <c r="H406" s="259">
        <v>4</v>
      </c>
      <c r="I406" s="260"/>
      <c r="J406" s="256"/>
      <c r="K406" s="256"/>
      <c r="L406" s="261"/>
      <c r="M406" s="262"/>
      <c r="N406" s="263"/>
      <c r="O406" s="263"/>
      <c r="P406" s="263"/>
      <c r="Q406" s="263"/>
      <c r="R406" s="263"/>
      <c r="S406" s="263"/>
      <c r="T406" s="264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5" t="s">
        <v>136</v>
      </c>
      <c r="AU406" s="265" t="s">
        <v>84</v>
      </c>
      <c r="AV406" s="15" t="s">
        <v>132</v>
      </c>
      <c r="AW406" s="15" t="s">
        <v>32</v>
      </c>
      <c r="AX406" s="15" t="s">
        <v>82</v>
      </c>
      <c r="AY406" s="265" t="s">
        <v>126</v>
      </c>
    </row>
    <row r="407" s="2" customFormat="1" ht="16.5" customHeight="1">
      <c r="A407" s="38"/>
      <c r="B407" s="39"/>
      <c r="C407" s="266" t="s">
        <v>488</v>
      </c>
      <c r="D407" s="266" t="s">
        <v>228</v>
      </c>
      <c r="E407" s="267" t="s">
        <v>489</v>
      </c>
      <c r="F407" s="268" t="s">
        <v>490</v>
      </c>
      <c r="G407" s="269" t="s">
        <v>162</v>
      </c>
      <c r="H407" s="270">
        <v>4</v>
      </c>
      <c r="I407" s="271"/>
      <c r="J407" s="272">
        <f>ROUND(I407*H407,2)</f>
        <v>0</v>
      </c>
      <c r="K407" s="273"/>
      <c r="L407" s="274"/>
      <c r="M407" s="275" t="s">
        <v>1</v>
      </c>
      <c r="N407" s="276" t="s">
        <v>40</v>
      </c>
      <c r="O407" s="91"/>
      <c r="P407" s="225">
        <f>O407*H407</f>
        <v>0</v>
      </c>
      <c r="Q407" s="225">
        <v>0.080000000000000002</v>
      </c>
      <c r="R407" s="225">
        <f>Q407*H407</f>
        <v>0.32000000000000001</v>
      </c>
      <c r="S407" s="225">
        <v>0</v>
      </c>
      <c r="T407" s="226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7" t="s">
        <v>182</v>
      </c>
      <c r="AT407" s="227" t="s">
        <v>228</v>
      </c>
      <c r="AU407" s="227" t="s">
        <v>84</v>
      </c>
      <c r="AY407" s="17" t="s">
        <v>126</v>
      </c>
      <c r="BE407" s="228">
        <f>IF(N407="základní",J407,0)</f>
        <v>0</v>
      </c>
      <c r="BF407" s="228">
        <f>IF(N407="snížená",J407,0)</f>
        <v>0</v>
      </c>
      <c r="BG407" s="228">
        <f>IF(N407="zákl. přenesená",J407,0)</f>
        <v>0</v>
      </c>
      <c r="BH407" s="228">
        <f>IF(N407="sníž. přenesená",J407,0)</f>
        <v>0</v>
      </c>
      <c r="BI407" s="228">
        <f>IF(N407="nulová",J407,0)</f>
        <v>0</v>
      </c>
      <c r="BJ407" s="17" t="s">
        <v>82</v>
      </c>
      <c r="BK407" s="228">
        <f>ROUND(I407*H407,2)</f>
        <v>0</v>
      </c>
      <c r="BL407" s="17" t="s">
        <v>132</v>
      </c>
      <c r="BM407" s="227" t="s">
        <v>491</v>
      </c>
    </row>
    <row r="408" s="2" customFormat="1">
      <c r="A408" s="38"/>
      <c r="B408" s="39"/>
      <c r="C408" s="40"/>
      <c r="D408" s="229" t="s">
        <v>134</v>
      </c>
      <c r="E408" s="40"/>
      <c r="F408" s="230" t="s">
        <v>490</v>
      </c>
      <c r="G408" s="40"/>
      <c r="H408" s="40"/>
      <c r="I408" s="231"/>
      <c r="J408" s="40"/>
      <c r="K408" s="40"/>
      <c r="L408" s="44"/>
      <c r="M408" s="232"/>
      <c r="N408" s="233"/>
      <c r="O408" s="91"/>
      <c r="P408" s="91"/>
      <c r="Q408" s="91"/>
      <c r="R408" s="91"/>
      <c r="S408" s="91"/>
      <c r="T408" s="92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134</v>
      </c>
      <c r="AU408" s="17" t="s">
        <v>84</v>
      </c>
    </row>
    <row r="409" s="14" customFormat="1">
      <c r="A409" s="14"/>
      <c r="B409" s="244"/>
      <c r="C409" s="245"/>
      <c r="D409" s="229" t="s">
        <v>136</v>
      </c>
      <c r="E409" s="246" t="s">
        <v>1</v>
      </c>
      <c r="F409" s="247" t="s">
        <v>487</v>
      </c>
      <c r="G409" s="245"/>
      <c r="H409" s="248">
        <v>4</v>
      </c>
      <c r="I409" s="249"/>
      <c r="J409" s="245"/>
      <c r="K409" s="245"/>
      <c r="L409" s="250"/>
      <c r="M409" s="251"/>
      <c r="N409" s="252"/>
      <c r="O409" s="252"/>
      <c r="P409" s="252"/>
      <c r="Q409" s="252"/>
      <c r="R409" s="252"/>
      <c r="S409" s="252"/>
      <c r="T409" s="253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4" t="s">
        <v>136</v>
      </c>
      <c r="AU409" s="254" t="s">
        <v>84</v>
      </c>
      <c r="AV409" s="14" t="s">
        <v>84</v>
      </c>
      <c r="AW409" s="14" t="s">
        <v>32</v>
      </c>
      <c r="AX409" s="14" t="s">
        <v>75</v>
      </c>
      <c r="AY409" s="254" t="s">
        <v>126</v>
      </c>
    </row>
    <row r="410" s="15" customFormat="1">
      <c r="A410" s="15"/>
      <c r="B410" s="255"/>
      <c r="C410" s="256"/>
      <c r="D410" s="229" t="s">
        <v>136</v>
      </c>
      <c r="E410" s="257" t="s">
        <v>1</v>
      </c>
      <c r="F410" s="258" t="s">
        <v>139</v>
      </c>
      <c r="G410" s="256"/>
      <c r="H410" s="259">
        <v>4</v>
      </c>
      <c r="I410" s="260"/>
      <c r="J410" s="256"/>
      <c r="K410" s="256"/>
      <c r="L410" s="261"/>
      <c r="M410" s="262"/>
      <c r="N410" s="263"/>
      <c r="O410" s="263"/>
      <c r="P410" s="263"/>
      <c r="Q410" s="263"/>
      <c r="R410" s="263"/>
      <c r="S410" s="263"/>
      <c r="T410" s="264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65" t="s">
        <v>136</v>
      </c>
      <c r="AU410" s="265" t="s">
        <v>84</v>
      </c>
      <c r="AV410" s="15" t="s">
        <v>132</v>
      </c>
      <c r="AW410" s="15" t="s">
        <v>32</v>
      </c>
      <c r="AX410" s="15" t="s">
        <v>82</v>
      </c>
      <c r="AY410" s="265" t="s">
        <v>126</v>
      </c>
    </row>
    <row r="411" s="2" customFormat="1" ht="24.15" customHeight="1">
      <c r="A411" s="38"/>
      <c r="B411" s="39"/>
      <c r="C411" s="215" t="s">
        <v>492</v>
      </c>
      <c r="D411" s="215" t="s">
        <v>128</v>
      </c>
      <c r="E411" s="216" t="s">
        <v>493</v>
      </c>
      <c r="F411" s="217" t="s">
        <v>494</v>
      </c>
      <c r="G411" s="218" t="s">
        <v>162</v>
      </c>
      <c r="H411" s="219">
        <v>48</v>
      </c>
      <c r="I411" s="220"/>
      <c r="J411" s="221">
        <f>ROUND(I411*H411,2)</f>
        <v>0</v>
      </c>
      <c r="K411" s="222"/>
      <c r="L411" s="44"/>
      <c r="M411" s="223" t="s">
        <v>1</v>
      </c>
      <c r="N411" s="224" t="s">
        <v>40</v>
      </c>
      <c r="O411" s="91"/>
      <c r="P411" s="225">
        <f>O411*H411</f>
        <v>0</v>
      </c>
      <c r="Q411" s="225">
        <v>1.0000000000000001E-05</v>
      </c>
      <c r="R411" s="225">
        <f>Q411*H411</f>
        <v>0.00048000000000000007</v>
      </c>
      <c r="S411" s="225">
        <v>0</v>
      </c>
      <c r="T411" s="226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27" t="s">
        <v>132</v>
      </c>
      <c r="AT411" s="227" t="s">
        <v>128</v>
      </c>
      <c r="AU411" s="227" t="s">
        <v>84</v>
      </c>
      <c r="AY411" s="17" t="s">
        <v>126</v>
      </c>
      <c r="BE411" s="228">
        <f>IF(N411="základní",J411,0)</f>
        <v>0</v>
      </c>
      <c r="BF411" s="228">
        <f>IF(N411="snížená",J411,0)</f>
        <v>0</v>
      </c>
      <c r="BG411" s="228">
        <f>IF(N411="zákl. přenesená",J411,0)</f>
        <v>0</v>
      </c>
      <c r="BH411" s="228">
        <f>IF(N411="sníž. přenesená",J411,0)</f>
        <v>0</v>
      </c>
      <c r="BI411" s="228">
        <f>IF(N411="nulová",J411,0)</f>
        <v>0</v>
      </c>
      <c r="BJ411" s="17" t="s">
        <v>82</v>
      </c>
      <c r="BK411" s="228">
        <f>ROUND(I411*H411,2)</f>
        <v>0</v>
      </c>
      <c r="BL411" s="17" t="s">
        <v>132</v>
      </c>
      <c r="BM411" s="227" t="s">
        <v>495</v>
      </c>
    </row>
    <row r="412" s="2" customFormat="1">
      <c r="A412" s="38"/>
      <c r="B412" s="39"/>
      <c r="C412" s="40"/>
      <c r="D412" s="229" t="s">
        <v>134</v>
      </c>
      <c r="E412" s="40"/>
      <c r="F412" s="230" t="s">
        <v>496</v>
      </c>
      <c r="G412" s="40"/>
      <c r="H412" s="40"/>
      <c r="I412" s="231"/>
      <c r="J412" s="40"/>
      <c r="K412" s="40"/>
      <c r="L412" s="44"/>
      <c r="M412" s="232"/>
      <c r="N412" s="233"/>
      <c r="O412" s="91"/>
      <c r="P412" s="91"/>
      <c r="Q412" s="91"/>
      <c r="R412" s="91"/>
      <c r="S412" s="91"/>
      <c r="T412" s="92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134</v>
      </c>
      <c r="AU412" s="17" t="s">
        <v>84</v>
      </c>
    </row>
    <row r="413" s="14" customFormat="1">
      <c r="A413" s="14"/>
      <c r="B413" s="244"/>
      <c r="C413" s="245"/>
      <c r="D413" s="229" t="s">
        <v>136</v>
      </c>
      <c r="E413" s="246" t="s">
        <v>1</v>
      </c>
      <c r="F413" s="247" t="s">
        <v>497</v>
      </c>
      <c r="G413" s="245"/>
      <c r="H413" s="248">
        <v>29</v>
      </c>
      <c r="I413" s="249"/>
      <c r="J413" s="245"/>
      <c r="K413" s="245"/>
      <c r="L413" s="250"/>
      <c r="M413" s="251"/>
      <c r="N413" s="252"/>
      <c r="O413" s="252"/>
      <c r="P413" s="252"/>
      <c r="Q413" s="252"/>
      <c r="R413" s="252"/>
      <c r="S413" s="252"/>
      <c r="T413" s="253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4" t="s">
        <v>136</v>
      </c>
      <c r="AU413" s="254" t="s">
        <v>84</v>
      </c>
      <c r="AV413" s="14" t="s">
        <v>84</v>
      </c>
      <c r="AW413" s="14" t="s">
        <v>32</v>
      </c>
      <c r="AX413" s="14" t="s">
        <v>75</v>
      </c>
      <c r="AY413" s="254" t="s">
        <v>126</v>
      </c>
    </row>
    <row r="414" s="14" customFormat="1">
      <c r="A414" s="14"/>
      <c r="B414" s="244"/>
      <c r="C414" s="245"/>
      <c r="D414" s="229" t="s">
        <v>136</v>
      </c>
      <c r="E414" s="246" t="s">
        <v>1</v>
      </c>
      <c r="F414" s="247" t="s">
        <v>498</v>
      </c>
      <c r="G414" s="245"/>
      <c r="H414" s="248">
        <v>19</v>
      </c>
      <c r="I414" s="249"/>
      <c r="J414" s="245"/>
      <c r="K414" s="245"/>
      <c r="L414" s="250"/>
      <c r="M414" s="251"/>
      <c r="N414" s="252"/>
      <c r="O414" s="252"/>
      <c r="P414" s="252"/>
      <c r="Q414" s="252"/>
      <c r="R414" s="252"/>
      <c r="S414" s="252"/>
      <c r="T414" s="253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4" t="s">
        <v>136</v>
      </c>
      <c r="AU414" s="254" t="s">
        <v>84</v>
      </c>
      <c r="AV414" s="14" t="s">
        <v>84</v>
      </c>
      <c r="AW414" s="14" t="s">
        <v>32</v>
      </c>
      <c r="AX414" s="14" t="s">
        <v>75</v>
      </c>
      <c r="AY414" s="254" t="s">
        <v>126</v>
      </c>
    </row>
    <row r="415" s="15" customFormat="1">
      <c r="A415" s="15"/>
      <c r="B415" s="255"/>
      <c r="C415" s="256"/>
      <c r="D415" s="229" t="s">
        <v>136</v>
      </c>
      <c r="E415" s="257" t="s">
        <v>1</v>
      </c>
      <c r="F415" s="258" t="s">
        <v>139</v>
      </c>
      <c r="G415" s="256"/>
      <c r="H415" s="259">
        <v>48</v>
      </c>
      <c r="I415" s="260"/>
      <c r="J415" s="256"/>
      <c r="K415" s="256"/>
      <c r="L415" s="261"/>
      <c r="M415" s="262"/>
      <c r="N415" s="263"/>
      <c r="O415" s="263"/>
      <c r="P415" s="263"/>
      <c r="Q415" s="263"/>
      <c r="R415" s="263"/>
      <c r="S415" s="263"/>
      <c r="T415" s="264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65" t="s">
        <v>136</v>
      </c>
      <c r="AU415" s="265" t="s">
        <v>84</v>
      </c>
      <c r="AV415" s="15" t="s">
        <v>132</v>
      </c>
      <c r="AW415" s="15" t="s">
        <v>32</v>
      </c>
      <c r="AX415" s="15" t="s">
        <v>82</v>
      </c>
      <c r="AY415" s="265" t="s">
        <v>126</v>
      </c>
    </row>
    <row r="416" s="2" customFormat="1" ht="24.15" customHeight="1">
      <c r="A416" s="38"/>
      <c r="B416" s="39"/>
      <c r="C416" s="215" t="s">
        <v>499</v>
      </c>
      <c r="D416" s="215" t="s">
        <v>128</v>
      </c>
      <c r="E416" s="216" t="s">
        <v>500</v>
      </c>
      <c r="F416" s="217" t="s">
        <v>501</v>
      </c>
      <c r="G416" s="218" t="s">
        <v>162</v>
      </c>
      <c r="H416" s="219">
        <v>48</v>
      </c>
      <c r="I416" s="220"/>
      <c r="J416" s="221">
        <f>ROUND(I416*H416,2)</f>
        <v>0</v>
      </c>
      <c r="K416" s="222"/>
      <c r="L416" s="44"/>
      <c r="M416" s="223" t="s">
        <v>1</v>
      </c>
      <c r="N416" s="224" t="s">
        <v>40</v>
      </c>
      <c r="O416" s="91"/>
      <c r="P416" s="225">
        <f>O416*H416</f>
        <v>0</v>
      </c>
      <c r="Q416" s="225">
        <v>0.00034000000000000002</v>
      </c>
      <c r="R416" s="225">
        <f>Q416*H416</f>
        <v>0.016320000000000001</v>
      </c>
      <c r="S416" s="225">
        <v>0</v>
      </c>
      <c r="T416" s="226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27" t="s">
        <v>132</v>
      </c>
      <c r="AT416" s="227" t="s">
        <v>128</v>
      </c>
      <c r="AU416" s="227" t="s">
        <v>84</v>
      </c>
      <c r="AY416" s="17" t="s">
        <v>126</v>
      </c>
      <c r="BE416" s="228">
        <f>IF(N416="základní",J416,0)</f>
        <v>0</v>
      </c>
      <c r="BF416" s="228">
        <f>IF(N416="snížená",J416,0)</f>
        <v>0</v>
      </c>
      <c r="BG416" s="228">
        <f>IF(N416="zákl. přenesená",J416,0)</f>
        <v>0</v>
      </c>
      <c r="BH416" s="228">
        <f>IF(N416="sníž. přenesená",J416,0)</f>
        <v>0</v>
      </c>
      <c r="BI416" s="228">
        <f>IF(N416="nulová",J416,0)</f>
        <v>0</v>
      </c>
      <c r="BJ416" s="17" t="s">
        <v>82</v>
      </c>
      <c r="BK416" s="228">
        <f>ROUND(I416*H416,2)</f>
        <v>0</v>
      </c>
      <c r="BL416" s="17" t="s">
        <v>132</v>
      </c>
      <c r="BM416" s="227" t="s">
        <v>502</v>
      </c>
    </row>
    <row r="417" s="2" customFormat="1">
      <c r="A417" s="38"/>
      <c r="B417" s="39"/>
      <c r="C417" s="40"/>
      <c r="D417" s="229" t="s">
        <v>134</v>
      </c>
      <c r="E417" s="40"/>
      <c r="F417" s="230" t="s">
        <v>503</v>
      </c>
      <c r="G417" s="40"/>
      <c r="H417" s="40"/>
      <c r="I417" s="231"/>
      <c r="J417" s="40"/>
      <c r="K417" s="40"/>
      <c r="L417" s="44"/>
      <c r="M417" s="232"/>
      <c r="N417" s="233"/>
      <c r="O417" s="91"/>
      <c r="P417" s="91"/>
      <c r="Q417" s="91"/>
      <c r="R417" s="91"/>
      <c r="S417" s="91"/>
      <c r="T417" s="92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134</v>
      </c>
      <c r="AU417" s="17" t="s">
        <v>84</v>
      </c>
    </row>
    <row r="418" s="14" customFormat="1">
      <c r="A418" s="14"/>
      <c r="B418" s="244"/>
      <c r="C418" s="245"/>
      <c r="D418" s="229" t="s">
        <v>136</v>
      </c>
      <c r="E418" s="246" t="s">
        <v>1</v>
      </c>
      <c r="F418" s="247" t="s">
        <v>498</v>
      </c>
      <c r="G418" s="245"/>
      <c r="H418" s="248">
        <v>19</v>
      </c>
      <c r="I418" s="249"/>
      <c r="J418" s="245"/>
      <c r="K418" s="245"/>
      <c r="L418" s="250"/>
      <c r="M418" s="251"/>
      <c r="N418" s="252"/>
      <c r="O418" s="252"/>
      <c r="P418" s="252"/>
      <c r="Q418" s="252"/>
      <c r="R418" s="252"/>
      <c r="S418" s="252"/>
      <c r="T418" s="253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4" t="s">
        <v>136</v>
      </c>
      <c r="AU418" s="254" t="s">
        <v>84</v>
      </c>
      <c r="AV418" s="14" t="s">
        <v>84</v>
      </c>
      <c r="AW418" s="14" t="s">
        <v>32</v>
      </c>
      <c r="AX418" s="14" t="s">
        <v>75</v>
      </c>
      <c r="AY418" s="254" t="s">
        <v>126</v>
      </c>
    </row>
    <row r="419" s="14" customFormat="1">
      <c r="A419" s="14"/>
      <c r="B419" s="244"/>
      <c r="C419" s="245"/>
      <c r="D419" s="229" t="s">
        <v>136</v>
      </c>
      <c r="E419" s="246" t="s">
        <v>1</v>
      </c>
      <c r="F419" s="247" t="s">
        <v>497</v>
      </c>
      <c r="G419" s="245"/>
      <c r="H419" s="248">
        <v>29</v>
      </c>
      <c r="I419" s="249"/>
      <c r="J419" s="245"/>
      <c r="K419" s="245"/>
      <c r="L419" s="250"/>
      <c r="M419" s="251"/>
      <c r="N419" s="252"/>
      <c r="O419" s="252"/>
      <c r="P419" s="252"/>
      <c r="Q419" s="252"/>
      <c r="R419" s="252"/>
      <c r="S419" s="252"/>
      <c r="T419" s="253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4" t="s">
        <v>136</v>
      </c>
      <c r="AU419" s="254" t="s">
        <v>84</v>
      </c>
      <c r="AV419" s="14" t="s">
        <v>84</v>
      </c>
      <c r="AW419" s="14" t="s">
        <v>32</v>
      </c>
      <c r="AX419" s="14" t="s">
        <v>75</v>
      </c>
      <c r="AY419" s="254" t="s">
        <v>126</v>
      </c>
    </row>
    <row r="420" s="15" customFormat="1">
      <c r="A420" s="15"/>
      <c r="B420" s="255"/>
      <c r="C420" s="256"/>
      <c r="D420" s="229" t="s">
        <v>136</v>
      </c>
      <c r="E420" s="257" t="s">
        <v>1</v>
      </c>
      <c r="F420" s="258" t="s">
        <v>139</v>
      </c>
      <c r="G420" s="256"/>
      <c r="H420" s="259">
        <v>48</v>
      </c>
      <c r="I420" s="260"/>
      <c r="J420" s="256"/>
      <c r="K420" s="256"/>
      <c r="L420" s="261"/>
      <c r="M420" s="262"/>
      <c r="N420" s="263"/>
      <c r="O420" s="263"/>
      <c r="P420" s="263"/>
      <c r="Q420" s="263"/>
      <c r="R420" s="263"/>
      <c r="S420" s="263"/>
      <c r="T420" s="264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65" t="s">
        <v>136</v>
      </c>
      <c r="AU420" s="265" t="s">
        <v>84</v>
      </c>
      <c r="AV420" s="15" t="s">
        <v>132</v>
      </c>
      <c r="AW420" s="15" t="s">
        <v>32</v>
      </c>
      <c r="AX420" s="15" t="s">
        <v>82</v>
      </c>
      <c r="AY420" s="265" t="s">
        <v>126</v>
      </c>
    </row>
    <row r="421" s="2" customFormat="1" ht="24.15" customHeight="1">
      <c r="A421" s="38"/>
      <c r="B421" s="39"/>
      <c r="C421" s="215" t="s">
        <v>504</v>
      </c>
      <c r="D421" s="215" t="s">
        <v>128</v>
      </c>
      <c r="E421" s="216" t="s">
        <v>505</v>
      </c>
      <c r="F421" s="217" t="s">
        <v>506</v>
      </c>
      <c r="G421" s="218" t="s">
        <v>131</v>
      </c>
      <c r="H421" s="219">
        <v>38</v>
      </c>
      <c r="I421" s="220"/>
      <c r="J421" s="221">
        <f>ROUND(I421*H421,2)</f>
        <v>0</v>
      </c>
      <c r="K421" s="222"/>
      <c r="L421" s="44"/>
      <c r="M421" s="223" t="s">
        <v>1</v>
      </c>
      <c r="N421" s="224" t="s">
        <v>40</v>
      </c>
      <c r="O421" s="91"/>
      <c r="P421" s="225">
        <f>O421*H421</f>
        <v>0</v>
      </c>
      <c r="Q421" s="225">
        <v>0.00124</v>
      </c>
      <c r="R421" s="225">
        <f>Q421*H421</f>
        <v>0.047120000000000002</v>
      </c>
      <c r="S421" s="225">
        <v>0</v>
      </c>
      <c r="T421" s="226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27" t="s">
        <v>132</v>
      </c>
      <c r="AT421" s="227" t="s">
        <v>128</v>
      </c>
      <c r="AU421" s="227" t="s">
        <v>84</v>
      </c>
      <c r="AY421" s="17" t="s">
        <v>126</v>
      </c>
      <c r="BE421" s="228">
        <f>IF(N421="základní",J421,0)</f>
        <v>0</v>
      </c>
      <c r="BF421" s="228">
        <f>IF(N421="snížená",J421,0)</f>
        <v>0</v>
      </c>
      <c r="BG421" s="228">
        <f>IF(N421="zákl. přenesená",J421,0)</f>
        <v>0</v>
      </c>
      <c r="BH421" s="228">
        <f>IF(N421="sníž. přenesená",J421,0)</f>
        <v>0</v>
      </c>
      <c r="BI421" s="228">
        <f>IF(N421="nulová",J421,0)</f>
        <v>0</v>
      </c>
      <c r="BJ421" s="17" t="s">
        <v>82</v>
      </c>
      <c r="BK421" s="228">
        <f>ROUND(I421*H421,2)</f>
        <v>0</v>
      </c>
      <c r="BL421" s="17" t="s">
        <v>132</v>
      </c>
      <c r="BM421" s="227" t="s">
        <v>507</v>
      </c>
    </row>
    <row r="422" s="2" customFormat="1">
      <c r="A422" s="38"/>
      <c r="B422" s="39"/>
      <c r="C422" s="40"/>
      <c r="D422" s="229" t="s">
        <v>134</v>
      </c>
      <c r="E422" s="40"/>
      <c r="F422" s="230" t="s">
        <v>508</v>
      </c>
      <c r="G422" s="40"/>
      <c r="H422" s="40"/>
      <c r="I422" s="231"/>
      <c r="J422" s="40"/>
      <c r="K422" s="40"/>
      <c r="L422" s="44"/>
      <c r="M422" s="232"/>
      <c r="N422" s="233"/>
      <c r="O422" s="91"/>
      <c r="P422" s="91"/>
      <c r="Q422" s="91"/>
      <c r="R422" s="91"/>
      <c r="S422" s="91"/>
      <c r="T422" s="92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134</v>
      </c>
      <c r="AU422" s="17" t="s">
        <v>84</v>
      </c>
    </row>
    <row r="423" s="14" customFormat="1">
      <c r="A423" s="14"/>
      <c r="B423" s="244"/>
      <c r="C423" s="245"/>
      <c r="D423" s="229" t="s">
        <v>136</v>
      </c>
      <c r="E423" s="246" t="s">
        <v>1</v>
      </c>
      <c r="F423" s="247" t="s">
        <v>509</v>
      </c>
      <c r="G423" s="245"/>
      <c r="H423" s="248">
        <v>20</v>
      </c>
      <c r="I423" s="249"/>
      <c r="J423" s="245"/>
      <c r="K423" s="245"/>
      <c r="L423" s="250"/>
      <c r="M423" s="251"/>
      <c r="N423" s="252"/>
      <c r="O423" s="252"/>
      <c r="P423" s="252"/>
      <c r="Q423" s="252"/>
      <c r="R423" s="252"/>
      <c r="S423" s="252"/>
      <c r="T423" s="253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4" t="s">
        <v>136</v>
      </c>
      <c r="AU423" s="254" t="s">
        <v>84</v>
      </c>
      <c r="AV423" s="14" t="s">
        <v>84</v>
      </c>
      <c r="AW423" s="14" t="s">
        <v>32</v>
      </c>
      <c r="AX423" s="14" t="s">
        <v>75</v>
      </c>
      <c r="AY423" s="254" t="s">
        <v>126</v>
      </c>
    </row>
    <row r="424" s="14" customFormat="1">
      <c r="A424" s="14"/>
      <c r="B424" s="244"/>
      <c r="C424" s="245"/>
      <c r="D424" s="229" t="s">
        <v>136</v>
      </c>
      <c r="E424" s="246" t="s">
        <v>1</v>
      </c>
      <c r="F424" s="247" t="s">
        <v>510</v>
      </c>
      <c r="G424" s="245"/>
      <c r="H424" s="248">
        <v>14</v>
      </c>
      <c r="I424" s="249"/>
      <c r="J424" s="245"/>
      <c r="K424" s="245"/>
      <c r="L424" s="250"/>
      <c r="M424" s="251"/>
      <c r="N424" s="252"/>
      <c r="O424" s="252"/>
      <c r="P424" s="252"/>
      <c r="Q424" s="252"/>
      <c r="R424" s="252"/>
      <c r="S424" s="252"/>
      <c r="T424" s="253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4" t="s">
        <v>136</v>
      </c>
      <c r="AU424" s="254" t="s">
        <v>84</v>
      </c>
      <c r="AV424" s="14" t="s">
        <v>84</v>
      </c>
      <c r="AW424" s="14" t="s">
        <v>32</v>
      </c>
      <c r="AX424" s="14" t="s">
        <v>75</v>
      </c>
      <c r="AY424" s="254" t="s">
        <v>126</v>
      </c>
    </row>
    <row r="425" s="14" customFormat="1">
      <c r="A425" s="14"/>
      <c r="B425" s="244"/>
      <c r="C425" s="245"/>
      <c r="D425" s="229" t="s">
        <v>136</v>
      </c>
      <c r="E425" s="246" t="s">
        <v>1</v>
      </c>
      <c r="F425" s="247" t="s">
        <v>511</v>
      </c>
      <c r="G425" s="245"/>
      <c r="H425" s="248">
        <v>4</v>
      </c>
      <c r="I425" s="249"/>
      <c r="J425" s="245"/>
      <c r="K425" s="245"/>
      <c r="L425" s="250"/>
      <c r="M425" s="251"/>
      <c r="N425" s="252"/>
      <c r="O425" s="252"/>
      <c r="P425" s="252"/>
      <c r="Q425" s="252"/>
      <c r="R425" s="252"/>
      <c r="S425" s="252"/>
      <c r="T425" s="253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4" t="s">
        <v>136</v>
      </c>
      <c r="AU425" s="254" t="s">
        <v>84</v>
      </c>
      <c r="AV425" s="14" t="s">
        <v>84</v>
      </c>
      <c r="AW425" s="14" t="s">
        <v>32</v>
      </c>
      <c r="AX425" s="14" t="s">
        <v>75</v>
      </c>
      <c r="AY425" s="254" t="s">
        <v>126</v>
      </c>
    </row>
    <row r="426" s="15" customFormat="1">
      <c r="A426" s="15"/>
      <c r="B426" s="255"/>
      <c r="C426" s="256"/>
      <c r="D426" s="229" t="s">
        <v>136</v>
      </c>
      <c r="E426" s="257" t="s">
        <v>1</v>
      </c>
      <c r="F426" s="258" t="s">
        <v>139</v>
      </c>
      <c r="G426" s="256"/>
      <c r="H426" s="259">
        <v>38</v>
      </c>
      <c r="I426" s="260"/>
      <c r="J426" s="256"/>
      <c r="K426" s="256"/>
      <c r="L426" s="261"/>
      <c r="M426" s="262"/>
      <c r="N426" s="263"/>
      <c r="O426" s="263"/>
      <c r="P426" s="263"/>
      <c r="Q426" s="263"/>
      <c r="R426" s="263"/>
      <c r="S426" s="263"/>
      <c r="T426" s="264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65" t="s">
        <v>136</v>
      </c>
      <c r="AU426" s="265" t="s">
        <v>84</v>
      </c>
      <c r="AV426" s="15" t="s">
        <v>132</v>
      </c>
      <c r="AW426" s="15" t="s">
        <v>32</v>
      </c>
      <c r="AX426" s="15" t="s">
        <v>82</v>
      </c>
      <c r="AY426" s="265" t="s">
        <v>126</v>
      </c>
    </row>
    <row r="427" s="2" customFormat="1" ht="33" customHeight="1">
      <c r="A427" s="38"/>
      <c r="B427" s="39"/>
      <c r="C427" s="215" t="s">
        <v>512</v>
      </c>
      <c r="D427" s="215" t="s">
        <v>128</v>
      </c>
      <c r="E427" s="216" t="s">
        <v>513</v>
      </c>
      <c r="F427" s="217" t="s">
        <v>514</v>
      </c>
      <c r="G427" s="218" t="s">
        <v>162</v>
      </c>
      <c r="H427" s="219">
        <v>54</v>
      </c>
      <c r="I427" s="220"/>
      <c r="J427" s="221">
        <f>ROUND(I427*H427,2)</f>
        <v>0</v>
      </c>
      <c r="K427" s="222"/>
      <c r="L427" s="44"/>
      <c r="M427" s="223" t="s">
        <v>1</v>
      </c>
      <c r="N427" s="224" t="s">
        <v>40</v>
      </c>
      <c r="O427" s="91"/>
      <c r="P427" s="225">
        <f>O427*H427</f>
        <v>0</v>
      </c>
      <c r="Q427" s="225">
        <v>0.00060999999999999997</v>
      </c>
      <c r="R427" s="225">
        <f>Q427*H427</f>
        <v>0.032939999999999997</v>
      </c>
      <c r="S427" s="225">
        <v>0</v>
      </c>
      <c r="T427" s="226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27" t="s">
        <v>132</v>
      </c>
      <c r="AT427" s="227" t="s">
        <v>128</v>
      </c>
      <c r="AU427" s="227" t="s">
        <v>84</v>
      </c>
      <c r="AY427" s="17" t="s">
        <v>126</v>
      </c>
      <c r="BE427" s="228">
        <f>IF(N427="základní",J427,0)</f>
        <v>0</v>
      </c>
      <c r="BF427" s="228">
        <f>IF(N427="snížená",J427,0)</f>
        <v>0</v>
      </c>
      <c r="BG427" s="228">
        <f>IF(N427="zákl. přenesená",J427,0)</f>
        <v>0</v>
      </c>
      <c r="BH427" s="228">
        <f>IF(N427="sníž. přenesená",J427,0)</f>
        <v>0</v>
      </c>
      <c r="BI427" s="228">
        <f>IF(N427="nulová",J427,0)</f>
        <v>0</v>
      </c>
      <c r="BJ427" s="17" t="s">
        <v>82</v>
      </c>
      <c r="BK427" s="228">
        <f>ROUND(I427*H427,2)</f>
        <v>0</v>
      </c>
      <c r="BL427" s="17" t="s">
        <v>132</v>
      </c>
      <c r="BM427" s="227" t="s">
        <v>515</v>
      </c>
    </row>
    <row r="428" s="2" customFormat="1">
      <c r="A428" s="38"/>
      <c r="B428" s="39"/>
      <c r="C428" s="40"/>
      <c r="D428" s="229" t="s">
        <v>134</v>
      </c>
      <c r="E428" s="40"/>
      <c r="F428" s="230" t="s">
        <v>516</v>
      </c>
      <c r="G428" s="40"/>
      <c r="H428" s="40"/>
      <c r="I428" s="231"/>
      <c r="J428" s="40"/>
      <c r="K428" s="40"/>
      <c r="L428" s="44"/>
      <c r="M428" s="232"/>
      <c r="N428" s="233"/>
      <c r="O428" s="91"/>
      <c r="P428" s="91"/>
      <c r="Q428" s="91"/>
      <c r="R428" s="91"/>
      <c r="S428" s="91"/>
      <c r="T428" s="92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T428" s="17" t="s">
        <v>134</v>
      </c>
      <c r="AU428" s="17" t="s">
        <v>84</v>
      </c>
    </row>
    <row r="429" s="14" customFormat="1">
      <c r="A429" s="14"/>
      <c r="B429" s="244"/>
      <c r="C429" s="245"/>
      <c r="D429" s="229" t="s">
        <v>136</v>
      </c>
      <c r="E429" s="246" t="s">
        <v>1</v>
      </c>
      <c r="F429" s="247" t="s">
        <v>517</v>
      </c>
      <c r="G429" s="245"/>
      <c r="H429" s="248">
        <v>14</v>
      </c>
      <c r="I429" s="249"/>
      <c r="J429" s="245"/>
      <c r="K429" s="245"/>
      <c r="L429" s="250"/>
      <c r="M429" s="251"/>
      <c r="N429" s="252"/>
      <c r="O429" s="252"/>
      <c r="P429" s="252"/>
      <c r="Q429" s="252"/>
      <c r="R429" s="252"/>
      <c r="S429" s="252"/>
      <c r="T429" s="25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4" t="s">
        <v>136</v>
      </c>
      <c r="AU429" s="254" t="s">
        <v>84</v>
      </c>
      <c r="AV429" s="14" t="s">
        <v>84</v>
      </c>
      <c r="AW429" s="14" t="s">
        <v>32</v>
      </c>
      <c r="AX429" s="14" t="s">
        <v>75</v>
      </c>
      <c r="AY429" s="254" t="s">
        <v>126</v>
      </c>
    </row>
    <row r="430" s="14" customFormat="1">
      <c r="A430" s="14"/>
      <c r="B430" s="244"/>
      <c r="C430" s="245"/>
      <c r="D430" s="229" t="s">
        <v>136</v>
      </c>
      <c r="E430" s="246" t="s">
        <v>1</v>
      </c>
      <c r="F430" s="247" t="s">
        <v>518</v>
      </c>
      <c r="G430" s="245"/>
      <c r="H430" s="248">
        <v>40</v>
      </c>
      <c r="I430" s="249"/>
      <c r="J430" s="245"/>
      <c r="K430" s="245"/>
      <c r="L430" s="250"/>
      <c r="M430" s="251"/>
      <c r="N430" s="252"/>
      <c r="O430" s="252"/>
      <c r="P430" s="252"/>
      <c r="Q430" s="252"/>
      <c r="R430" s="252"/>
      <c r="S430" s="252"/>
      <c r="T430" s="25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4" t="s">
        <v>136</v>
      </c>
      <c r="AU430" s="254" t="s">
        <v>84</v>
      </c>
      <c r="AV430" s="14" t="s">
        <v>84</v>
      </c>
      <c r="AW430" s="14" t="s">
        <v>32</v>
      </c>
      <c r="AX430" s="14" t="s">
        <v>75</v>
      </c>
      <c r="AY430" s="254" t="s">
        <v>126</v>
      </c>
    </row>
    <row r="431" s="15" customFormat="1">
      <c r="A431" s="15"/>
      <c r="B431" s="255"/>
      <c r="C431" s="256"/>
      <c r="D431" s="229" t="s">
        <v>136</v>
      </c>
      <c r="E431" s="257" t="s">
        <v>1</v>
      </c>
      <c r="F431" s="258" t="s">
        <v>139</v>
      </c>
      <c r="G431" s="256"/>
      <c r="H431" s="259">
        <v>54</v>
      </c>
      <c r="I431" s="260"/>
      <c r="J431" s="256"/>
      <c r="K431" s="256"/>
      <c r="L431" s="261"/>
      <c r="M431" s="262"/>
      <c r="N431" s="263"/>
      <c r="O431" s="263"/>
      <c r="P431" s="263"/>
      <c r="Q431" s="263"/>
      <c r="R431" s="263"/>
      <c r="S431" s="263"/>
      <c r="T431" s="264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65" t="s">
        <v>136</v>
      </c>
      <c r="AU431" s="265" t="s">
        <v>84</v>
      </c>
      <c r="AV431" s="15" t="s">
        <v>132</v>
      </c>
      <c r="AW431" s="15" t="s">
        <v>32</v>
      </c>
      <c r="AX431" s="15" t="s">
        <v>82</v>
      </c>
      <c r="AY431" s="265" t="s">
        <v>126</v>
      </c>
    </row>
    <row r="432" s="2" customFormat="1" ht="24.15" customHeight="1">
      <c r="A432" s="38"/>
      <c r="B432" s="39"/>
      <c r="C432" s="215" t="s">
        <v>519</v>
      </c>
      <c r="D432" s="215" t="s">
        <v>128</v>
      </c>
      <c r="E432" s="216" t="s">
        <v>520</v>
      </c>
      <c r="F432" s="217" t="s">
        <v>521</v>
      </c>
      <c r="G432" s="218" t="s">
        <v>162</v>
      </c>
      <c r="H432" s="219">
        <v>3.7999999999999998</v>
      </c>
      <c r="I432" s="220"/>
      <c r="J432" s="221">
        <f>ROUND(I432*H432,2)</f>
        <v>0</v>
      </c>
      <c r="K432" s="222"/>
      <c r="L432" s="44"/>
      <c r="M432" s="223" t="s">
        <v>1</v>
      </c>
      <c r="N432" s="224" t="s">
        <v>40</v>
      </c>
      <c r="O432" s="91"/>
      <c r="P432" s="225">
        <f>O432*H432</f>
        <v>0</v>
      </c>
      <c r="Q432" s="225">
        <v>3.0000000000000001E-05</v>
      </c>
      <c r="R432" s="225">
        <f>Q432*H432</f>
        <v>0.00011399999999999999</v>
      </c>
      <c r="S432" s="225">
        <v>0</v>
      </c>
      <c r="T432" s="226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27" t="s">
        <v>132</v>
      </c>
      <c r="AT432" s="227" t="s">
        <v>128</v>
      </c>
      <c r="AU432" s="227" t="s">
        <v>84</v>
      </c>
      <c r="AY432" s="17" t="s">
        <v>126</v>
      </c>
      <c r="BE432" s="228">
        <f>IF(N432="základní",J432,0)</f>
        <v>0</v>
      </c>
      <c r="BF432" s="228">
        <f>IF(N432="snížená",J432,0)</f>
        <v>0</v>
      </c>
      <c r="BG432" s="228">
        <f>IF(N432="zákl. přenesená",J432,0)</f>
        <v>0</v>
      </c>
      <c r="BH432" s="228">
        <f>IF(N432="sníž. přenesená",J432,0)</f>
        <v>0</v>
      </c>
      <c r="BI432" s="228">
        <f>IF(N432="nulová",J432,0)</f>
        <v>0</v>
      </c>
      <c r="BJ432" s="17" t="s">
        <v>82</v>
      </c>
      <c r="BK432" s="228">
        <f>ROUND(I432*H432,2)</f>
        <v>0</v>
      </c>
      <c r="BL432" s="17" t="s">
        <v>132</v>
      </c>
      <c r="BM432" s="227" t="s">
        <v>522</v>
      </c>
    </row>
    <row r="433" s="2" customFormat="1">
      <c r="A433" s="38"/>
      <c r="B433" s="39"/>
      <c r="C433" s="40"/>
      <c r="D433" s="229" t="s">
        <v>134</v>
      </c>
      <c r="E433" s="40"/>
      <c r="F433" s="230" t="s">
        <v>523</v>
      </c>
      <c r="G433" s="40"/>
      <c r="H433" s="40"/>
      <c r="I433" s="231"/>
      <c r="J433" s="40"/>
      <c r="K433" s="40"/>
      <c r="L433" s="44"/>
      <c r="M433" s="232"/>
      <c r="N433" s="233"/>
      <c r="O433" s="91"/>
      <c r="P433" s="91"/>
      <c r="Q433" s="91"/>
      <c r="R433" s="91"/>
      <c r="S433" s="91"/>
      <c r="T433" s="92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134</v>
      </c>
      <c r="AU433" s="17" t="s">
        <v>84</v>
      </c>
    </row>
    <row r="434" s="13" customFormat="1">
      <c r="A434" s="13"/>
      <c r="B434" s="234"/>
      <c r="C434" s="235"/>
      <c r="D434" s="229" t="s">
        <v>136</v>
      </c>
      <c r="E434" s="236" t="s">
        <v>1</v>
      </c>
      <c r="F434" s="237" t="s">
        <v>444</v>
      </c>
      <c r="G434" s="235"/>
      <c r="H434" s="236" t="s">
        <v>1</v>
      </c>
      <c r="I434" s="238"/>
      <c r="J434" s="235"/>
      <c r="K434" s="235"/>
      <c r="L434" s="239"/>
      <c r="M434" s="240"/>
      <c r="N434" s="241"/>
      <c r="O434" s="241"/>
      <c r="P434" s="241"/>
      <c r="Q434" s="241"/>
      <c r="R434" s="241"/>
      <c r="S434" s="241"/>
      <c r="T434" s="24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3" t="s">
        <v>136</v>
      </c>
      <c r="AU434" s="243" t="s">
        <v>84</v>
      </c>
      <c r="AV434" s="13" t="s">
        <v>82</v>
      </c>
      <c r="AW434" s="13" t="s">
        <v>32</v>
      </c>
      <c r="AX434" s="13" t="s">
        <v>75</v>
      </c>
      <c r="AY434" s="243" t="s">
        <v>126</v>
      </c>
    </row>
    <row r="435" s="14" customFormat="1">
      <c r="A435" s="14"/>
      <c r="B435" s="244"/>
      <c r="C435" s="245"/>
      <c r="D435" s="229" t="s">
        <v>136</v>
      </c>
      <c r="E435" s="246" t="s">
        <v>1</v>
      </c>
      <c r="F435" s="247" t="s">
        <v>445</v>
      </c>
      <c r="G435" s="245"/>
      <c r="H435" s="248">
        <v>3.7999999999999998</v>
      </c>
      <c r="I435" s="249"/>
      <c r="J435" s="245"/>
      <c r="K435" s="245"/>
      <c r="L435" s="250"/>
      <c r="M435" s="251"/>
      <c r="N435" s="252"/>
      <c r="O435" s="252"/>
      <c r="P435" s="252"/>
      <c r="Q435" s="252"/>
      <c r="R435" s="252"/>
      <c r="S435" s="252"/>
      <c r="T435" s="25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4" t="s">
        <v>136</v>
      </c>
      <c r="AU435" s="254" t="s">
        <v>84</v>
      </c>
      <c r="AV435" s="14" t="s">
        <v>84</v>
      </c>
      <c r="AW435" s="14" t="s">
        <v>32</v>
      </c>
      <c r="AX435" s="14" t="s">
        <v>75</v>
      </c>
      <c r="AY435" s="254" t="s">
        <v>126</v>
      </c>
    </row>
    <row r="436" s="15" customFormat="1">
      <c r="A436" s="15"/>
      <c r="B436" s="255"/>
      <c r="C436" s="256"/>
      <c r="D436" s="229" t="s">
        <v>136</v>
      </c>
      <c r="E436" s="257" t="s">
        <v>1</v>
      </c>
      <c r="F436" s="258" t="s">
        <v>139</v>
      </c>
      <c r="G436" s="256"/>
      <c r="H436" s="259">
        <v>3.7999999999999998</v>
      </c>
      <c r="I436" s="260"/>
      <c r="J436" s="256"/>
      <c r="K436" s="256"/>
      <c r="L436" s="261"/>
      <c r="M436" s="262"/>
      <c r="N436" s="263"/>
      <c r="O436" s="263"/>
      <c r="P436" s="263"/>
      <c r="Q436" s="263"/>
      <c r="R436" s="263"/>
      <c r="S436" s="263"/>
      <c r="T436" s="264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65" t="s">
        <v>136</v>
      </c>
      <c r="AU436" s="265" t="s">
        <v>84</v>
      </c>
      <c r="AV436" s="15" t="s">
        <v>132</v>
      </c>
      <c r="AW436" s="15" t="s">
        <v>32</v>
      </c>
      <c r="AX436" s="15" t="s">
        <v>82</v>
      </c>
      <c r="AY436" s="265" t="s">
        <v>126</v>
      </c>
    </row>
    <row r="437" s="2" customFormat="1" ht="37.8" customHeight="1">
      <c r="A437" s="38"/>
      <c r="B437" s="39"/>
      <c r="C437" s="215" t="s">
        <v>524</v>
      </c>
      <c r="D437" s="215" t="s">
        <v>128</v>
      </c>
      <c r="E437" s="216" t="s">
        <v>525</v>
      </c>
      <c r="F437" s="217" t="s">
        <v>526</v>
      </c>
      <c r="G437" s="218" t="s">
        <v>131</v>
      </c>
      <c r="H437" s="219">
        <v>58</v>
      </c>
      <c r="I437" s="220"/>
      <c r="J437" s="221">
        <f>ROUND(I437*H437,2)</f>
        <v>0</v>
      </c>
      <c r="K437" s="222"/>
      <c r="L437" s="44"/>
      <c r="M437" s="223" t="s">
        <v>1</v>
      </c>
      <c r="N437" s="224" t="s">
        <v>40</v>
      </c>
      <c r="O437" s="91"/>
      <c r="P437" s="225">
        <f>O437*H437</f>
        <v>0</v>
      </c>
      <c r="Q437" s="225">
        <v>0</v>
      </c>
      <c r="R437" s="225">
        <f>Q437*H437</f>
        <v>0</v>
      </c>
      <c r="S437" s="225">
        <v>0.252</v>
      </c>
      <c r="T437" s="226">
        <f>S437*H437</f>
        <v>14.616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7" t="s">
        <v>132</v>
      </c>
      <c r="AT437" s="227" t="s">
        <v>128</v>
      </c>
      <c r="AU437" s="227" t="s">
        <v>84</v>
      </c>
      <c r="AY437" s="17" t="s">
        <v>126</v>
      </c>
      <c r="BE437" s="228">
        <f>IF(N437="základní",J437,0)</f>
        <v>0</v>
      </c>
      <c r="BF437" s="228">
        <f>IF(N437="snížená",J437,0)</f>
        <v>0</v>
      </c>
      <c r="BG437" s="228">
        <f>IF(N437="zákl. přenesená",J437,0)</f>
        <v>0</v>
      </c>
      <c r="BH437" s="228">
        <f>IF(N437="sníž. přenesená",J437,0)</f>
        <v>0</v>
      </c>
      <c r="BI437" s="228">
        <f>IF(N437="nulová",J437,0)</f>
        <v>0</v>
      </c>
      <c r="BJ437" s="17" t="s">
        <v>82</v>
      </c>
      <c r="BK437" s="228">
        <f>ROUND(I437*H437,2)</f>
        <v>0</v>
      </c>
      <c r="BL437" s="17" t="s">
        <v>132</v>
      </c>
      <c r="BM437" s="227" t="s">
        <v>527</v>
      </c>
    </row>
    <row r="438" s="2" customFormat="1">
      <c r="A438" s="38"/>
      <c r="B438" s="39"/>
      <c r="C438" s="40"/>
      <c r="D438" s="229" t="s">
        <v>134</v>
      </c>
      <c r="E438" s="40"/>
      <c r="F438" s="230" t="s">
        <v>528</v>
      </c>
      <c r="G438" s="40"/>
      <c r="H438" s="40"/>
      <c r="I438" s="231"/>
      <c r="J438" s="40"/>
      <c r="K438" s="40"/>
      <c r="L438" s="44"/>
      <c r="M438" s="232"/>
      <c r="N438" s="233"/>
      <c r="O438" s="91"/>
      <c r="P438" s="91"/>
      <c r="Q438" s="91"/>
      <c r="R438" s="91"/>
      <c r="S438" s="91"/>
      <c r="T438" s="92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134</v>
      </c>
      <c r="AU438" s="17" t="s">
        <v>84</v>
      </c>
    </row>
    <row r="439" s="13" customFormat="1">
      <c r="A439" s="13"/>
      <c r="B439" s="234"/>
      <c r="C439" s="235"/>
      <c r="D439" s="229" t="s">
        <v>136</v>
      </c>
      <c r="E439" s="236" t="s">
        <v>1</v>
      </c>
      <c r="F439" s="237" t="s">
        <v>529</v>
      </c>
      <c r="G439" s="235"/>
      <c r="H439" s="236" t="s">
        <v>1</v>
      </c>
      <c r="I439" s="238"/>
      <c r="J439" s="235"/>
      <c r="K439" s="235"/>
      <c r="L439" s="239"/>
      <c r="M439" s="240"/>
      <c r="N439" s="241"/>
      <c r="O439" s="241"/>
      <c r="P439" s="241"/>
      <c r="Q439" s="241"/>
      <c r="R439" s="241"/>
      <c r="S439" s="241"/>
      <c r="T439" s="24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3" t="s">
        <v>136</v>
      </c>
      <c r="AU439" s="243" t="s">
        <v>84</v>
      </c>
      <c r="AV439" s="13" t="s">
        <v>82</v>
      </c>
      <c r="AW439" s="13" t="s">
        <v>32</v>
      </c>
      <c r="AX439" s="13" t="s">
        <v>75</v>
      </c>
      <c r="AY439" s="243" t="s">
        <v>126</v>
      </c>
    </row>
    <row r="440" s="14" customFormat="1">
      <c r="A440" s="14"/>
      <c r="B440" s="244"/>
      <c r="C440" s="245"/>
      <c r="D440" s="229" t="s">
        <v>136</v>
      </c>
      <c r="E440" s="246" t="s">
        <v>1</v>
      </c>
      <c r="F440" s="247" t="s">
        <v>530</v>
      </c>
      <c r="G440" s="245"/>
      <c r="H440" s="248">
        <v>58</v>
      </c>
      <c r="I440" s="249"/>
      <c r="J440" s="245"/>
      <c r="K440" s="245"/>
      <c r="L440" s="250"/>
      <c r="M440" s="251"/>
      <c r="N440" s="252"/>
      <c r="O440" s="252"/>
      <c r="P440" s="252"/>
      <c r="Q440" s="252"/>
      <c r="R440" s="252"/>
      <c r="S440" s="252"/>
      <c r="T440" s="253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4" t="s">
        <v>136</v>
      </c>
      <c r="AU440" s="254" t="s">
        <v>84</v>
      </c>
      <c r="AV440" s="14" t="s">
        <v>84</v>
      </c>
      <c r="AW440" s="14" t="s">
        <v>32</v>
      </c>
      <c r="AX440" s="14" t="s">
        <v>75</v>
      </c>
      <c r="AY440" s="254" t="s">
        <v>126</v>
      </c>
    </row>
    <row r="441" s="15" customFormat="1">
      <c r="A441" s="15"/>
      <c r="B441" s="255"/>
      <c r="C441" s="256"/>
      <c r="D441" s="229" t="s">
        <v>136</v>
      </c>
      <c r="E441" s="257" t="s">
        <v>1</v>
      </c>
      <c r="F441" s="258" t="s">
        <v>139</v>
      </c>
      <c r="G441" s="256"/>
      <c r="H441" s="259">
        <v>58</v>
      </c>
      <c r="I441" s="260"/>
      <c r="J441" s="256"/>
      <c r="K441" s="256"/>
      <c r="L441" s="261"/>
      <c r="M441" s="262"/>
      <c r="N441" s="263"/>
      <c r="O441" s="263"/>
      <c r="P441" s="263"/>
      <c r="Q441" s="263"/>
      <c r="R441" s="263"/>
      <c r="S441" s="263"/>
      <c r="T441" s="264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5" t="s">
        <v>136</v>
      </c>
      <c r="AU441" s="265" t="s">
        <v>84</v>
      </c>
      <c r="AV441" s="15" t="s">
        <v>132</v>
      </c>
      <c r="AW441" s="15" t="s">
        <v>32</v>
      </c>
      <c r="AX441" s="15" t="s">
        <v>82</v>
      </c>
      <c r="AY441" s="265" t="s">
        <v>126</v>
      </c>
    </row>
    <row r="442" s="2" customFormat="1" ht="24.15" customHeight="1">
      <c r="A442" s="38"/>
      <c r="B442" s="39"/>
      <c r="C442" s="215" t="s">
        <v>531</v>
      </c>
      <c r="D442" s="215" t="s">
        <v>128</v>
      </c>
      <c r="E442" s="216" t="s">
        <v>532</v>
      </c>
      <c r="F442" s="217" t="s">
        <v>533</v>
      </c>
      <c r="G442" s="218" t="s">
        <v>176</v>
      </c>
      <c r="H442" s="219">
        <v>117</v>
      </c>
      <c r="I442" s="220"/>
      <c r="J442" s="221">
        <f>ROUND(I442*H442,2)</f>
        <v>0</v>
      </c>
      <c r="K442" s="222"/>
      <c r="L442" s="44"/>
      <c r="M442" s="223" t="s">
        <v>1</v>
      </c>
      <c r="N442" s="224" t="s">
        <v>40</v>
      </c>
      <c r="O442" s="91"/>
      <c r="P442" s="225">
        <f>O442*H442</f>
        <v>0</v>
      </c>
      <c r="Q442" s="225">
        <v>0</v>
      </c>
      <c r="R442" s="225">
        <f>Q442*H442</f>
        <v>0</v>
      </c>
      <c r="S442" s="225">
        <v>0</v>
      </c>
      <c r="T442" s="226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27" t="s">
        <v>132</v>
      </c>
      <c r="AT442" s="227" t="s">
        <v>128</v>
      </c>
      <c r="AU442" s="227" t="s">
        <v>84</v>
      </c>
      <c r="AY442" s="17" t="s">
        <v>126</v>
      </c>
      <c r="BE442" s="228">
        <f>IF(N442="základní",J442,0)</f>
        <v>0</v>
      </c>
      <c r="BF442" s="228">
        <f>IF(N442="snížená",J442,0)</f>
        <v>0</v>
      </c>
      <c r="BG442" s="228">
        <f>IF(N442="zákl. přenesená",J442,0)</f>
        <v>0</v>
      </c>
      <c r="BH442" s="228">
        <f>IF(N442="sníž. přenesená",J442,0)</f>
        <v>0</v>
      </c>
      <c r="BI442" s="228">
        <f>IF(N442="nulová",J442,0)</f>
        <v>0</v>
      </c>
      <c r="BJ442" s="17" t="s">
        <v>82</v>
      </c>
      <c r="BK442" s="228">
        <f>ROUND(I442*H442,2)</f>
        <v>0</v>
      </c>
      <c r="BL442" s="17" t="s">
        <v>132</v>
      </c>
      <c r="BM442" s="227" t="s">
        <v>534</v>
      </c>
    </row>
    <row r="443" s="2" customFormat="1">
      <c r="A443" s="38"/>
      <c r="B443" s="39"/>
      <c r="C443" s="40"/>
      <c r="D443" s="229" t="s">
        <v>134</v>
      </c>
      <c r="E443" s="40"/>
      <c r="F443" s="230" t="s">
        <v>535</v>
      </c>
      <c r="G443" s="40"/>
      <c r="H443" s="40"/>
      <c r="I443" s="231"/>
      <c r="J443" s="40"/>
      <c r="K443" s="40"/>
      <c r="L443" s="44"/>
      <c r="M443" s="232"/>
      <c r="N443" s="233"/>
      <c r="O443" s="91"/>
      <c r="P443" s="91"/>
      <c r="Q443" s="91"/>
      <c r="R443" s="91"/>
      <c r="S443" s="91"/>
      <c r="T443" s="92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T443" s="17" t="s">
        <v>134</v>
      </c>
      <c r="AU443" s="17" t="s">
        <v>84</v>
      </c>
    </row>
    <row r="444" s="13" customFormat="1">
      <c r="A444" s="13"/>
      <c r="B444" s="234"/>
      <c r="C444" s="235"/>
      <c r="D444" s="229" t="s">
        <v>136</v>
      </c>
      <c r="E444" s="236" t="s">
        <v>1</v>
      </c>
      <c r="F444" s="237" t="s">
        <v>536</v>
      </c>
      <c r="G444" s="235"/>
      <c r="H444" s="236" t="s">
        <v>1</v>
      </c>
      <c r="I444" s="238"/>
      <c r="J444" s="235"/>
      <c r="K444" s="235"/>
      <c r="L444" s="239"/>
      <c r="M444" s="240"/>
      <c r="N444" s="241"/>
      <c r="O444" s="241"/>
      <c r="P444" s="241"/>
      <c r="Q444" s="241"/>
      <c r="R444" s="241"/>
      <c r="S444" s="241"/>
      <c r="T444" s="242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3" t="s">
        <v>136</v>
      </c>
      <c r="AU444" s="243" t="s">
        <v>84</v>
      </c>
      <c r="AV444" s="13" t="s">
        <v>82</v>
      </c>
      <c r="AW444" s="13" t="s">
        <v>32</v>
      </c>
      <c r="AX444" s="13" t="s">
        <v>75</v>
      </c>
      <c r="AY444" s="243" t="s">
        <v>126</v>
      </c>
    </row>
    <row r="445" s="14" customFormat="1">
      <c r="A445" s="14"/>
      <c r="B445" s="244"/>
      <c r="C445" s="245"/>
      <c r="D445" s="229" t="s">
        <v>136</v>
      </c>
      <c r="E445" s="246" t="s">
        <v>1</v>
      </c>
      <c r="F445" s="247" t="s">
        <v>537</v>
      </c>
      <c r="G445" s="245"/>
      <c r="H445" s="248">
        <v>117</v>
      </c>
      <c r="I445" s="249"/>
      <c r="J445" s="245"/>
      <c r="K445" s="245"/>
      <c r="L445" s="250"/>
      <c r="M445" s="251"/>
      <c r="N445" s="252"/>
      <c r="O445" s="252"/>
      <c r="P445" s="252"/>
      <c r="Q445" s="252"/>
      <c r="R445" s="252"/>
      <c r="S445" s="252"/>
      <c r="T445" s="253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4" t="s">
        <v>136</v>
      </c>
      <c r="AU445" s="254" t="s">
        <v>84</v>
      </c>
      <c r="AV445" s="14" t="s">
        <v>84</v>
      </c>
      <c r="AW445" s="14" t="s">
        <v>32</v>
      </c>
      <c r="AX445" s="14" t="s">
        <v>75</v>
      </c>
      <c r="AY445" s="254" t="s">
        <v>126</v>
      </c>
    </row>
    <row r="446" s="15" customFormat="1">
      <c r="A446" s="15"/>
      <c r="B446" s="255"/>
      <c r="C446" s="256"/>
      <c r="D446" s="229" t="s">
        <v>136</v>
      </c>
      <c r="E446" s="257" t="s">
        <v>1</v>
      </c>
      <c r="F446" s="258" t="s">
        <v>139</v>
      </c>
      <c r="G446" s="256"/>
      <c r="H446" s="259">
        <v>117</v>
      </c>
      <c r="I446" s="260"/>
      <c r="J446" s="256"/>
      <c r="K446" s="256"/>
      <c r="L446" s="261"/>
      <c r="M446" s="262"/>
      <c r="N446" s="263"/>
      <c r="O446" s="263"/>
      <c r="P446" s="263"/>
      <c r="Q446" s="263"/>
      <c r="R446" s="263"/>
      <c r="S446" s="263"/>
      <c r="T446" s="264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65" t="s">
        <v>136</v>
      </c>
      <c r="AU446" s="265" t="s">
        <v>84</v>
      </c>
      <c r="AV446" s="15" t="s">
        <v>132</v>
      </c>
      <c r="AW446" s="15" t="s">
        <v>32</v>
      </c>
      <c r="AX446" s="15" t="s">
        <v>82</v>
      </c>
      <c r="AY446" s="265" t="s">
        <v>126</v>
      </c>
    </row>
    <row r="447" s="2" customFormat="1" ht="33" customHeight="1">
      <c r="A447" s="38"/>
      <c r="B447" s="39"/>
      <c r="C447" s="215" t="s">
        <v>538</v>
      </c>
      <c r="D447" s="215" t="s">
        <v>128</v>
      </c>
      <c r="E447" s="216" t="s">
        <v>539</v>
      </c>
      <c r="F447" s="217" t="s">
        <v>540</v>
      </c>
      <c r="G447" s="218" t="s">
        <v>176</v>
      </c>
      <c r="H447" s="219">
        <v>117</v>
      </c>
      <c r="I447" s="220"/>
      <c r="J447" s="221">
        <f>ROUND(I447*H447,2)</f>
        <v>0</v>
      </c>
      <c r="K447" s="222"/>
      <c r="L447" s="44"/>
      <c r="M447" s="223" t="s">
        <v>1</v>
      </c>
      <c r="N447" s="224" t="s">
        <v>40</v>
      </c>
      <c r="O447" s="91"/>
      <c r="P447" s="225">
        <f>O447*H447</f>
        <v>0</v>
      </c>
      <c r="Q447" s="225">
        <v>0</v>
      </c>
      <c r="R447" s="225">
        <f>Q447*H447</f>
        <v>0</v>
      </c>
      <c r="S447" s="225">
        <v>0</v>
      </c>
      <c r="T447" s="226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27" t="s">
        <v>132</v>
      </c>
      <c r="AT447" s="227" t="s">
        <v>128</v>
      </c>
      <c r="AU447" s="227" t="s">
        <v>84</v>
      </c>
      <c r="AY447" s="17" t="s">
        <v>126</v>
      </c>
      <c r="BE447" s="228">
        <f>IF(N447="základní",J447,0)</f>
        <v>0</v>
      </c>
      <c r="BF447" s="228">
        <f>IF(N447="snížená",J447,0)</f>
        <v>0</v>
      </c>
      <c r="BG447" s="228">
        <f>IF(N447="zákl. přenesená",J447,0)</f>
        <v>0</v>
      </c>
      <c r="BH447" s="228">
        <f>IF(N447="sníž. přenesená",J447,0)</f>
        <v>0</v>
      </c>
      <c r="BI447" s="228">
        <f>IF(N447="nulová",J447,0)</f>
        <v>0</v>
      </c>
      <c r="BJ447" s="17" t="s">
        <v>82</v>
      </c>
      <c r="BK447" s="228">
        <f>ROUND(I447*H447,2)</f>
        <v>0</v>
      </c>
      <c r="BL447" s="17" t="s">
        <v>132</v>
      </c>
      <c r="BM447" s="227" t="s">
        <v>541</v>
      </c>
    </row>
    <row r="448" s="2" customFormat="1">
      <c r="A448" s="38"/>
      <c r="B448" s="39"/>
      <c r="C448" s="40"/>
      <c r="D448" s="229" t="s">
        <v>134</v>
      </c>
      <c r="E448" s="40"/>
      <c r="F448" s="230" t="s">
        <v>542</v>
      </c>
      <c r="G448" s="40"/>
      <c r="H448" s="40"/>
      <c r="I448" s="231"/>
      <c r="J448" s="40"/>
      <c r="K448" s="40"/>
      <c r="L448" s="44"/>
      <c r="M448" s="232"/>
      <c r="N448" s="233"/>
      <c r="O448" s="91"/>
      <c r="P448" s="91"/>
      <c r="Q448" s="91"/>
      <c r="R448" s="91"/>
      <c r="S448" s="91"/>
      <c r="T448" s="92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T448" s="17" t="s">
        <v>134</v>
      </c>
      <c r="AU448" s="17" t="s">
        <v>84</v>
      </c>
    </row>
    <row r="449" s="13" customFormat="1">
      <c r="A449" s="13"/>
      <c r="B449" s="234"/>
      <c r="C449" s="235"/>
      <c r="D449" s="229" t="s">
        <v>136</v>
      </c>
      <c r="E449" s="236" t="s">
        <v>1</v>
      </c>
      <c r="F449" s="237" t="s">
        <v>543</v>
      </c>
      <c r="G449" s="235"/>
      <c r="H449" s="236" t="s">
        <v>1</v>
      </c>
      <c r="I449" s="238"/>
      <c r="J449" s="235"/>
      <c r="K449" s="235"/>
      <c r="L449" s="239"/>
      <c r="M449" s="240"/>
      <c r="N449" s="241"/>
      <c r="O449" s="241"/>
      <c r="P449" s="241"/>
      <c r="Q449" s="241"/>
      <c r="R449" s="241"/>
      <c r="S449" s="241"/>
      <c r="T449" s="24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3" t="s">
        <v>136</v>
      </c>
      <c r="AU449" s="243" t="s">
        <v>84</v>
      </c>
      <c r="AV449" s="13" t="s">
        <v>82</v>
      </c>
      <c r="AW449" s="13" t="s">
        <v>32</v>
      </c>
      <c r="AX449" s="13" t="s">
        <v>75</v>
      </c>
      <c r="AY449" s="243" t="s">
        <v>126</v>
      </c>
    </row>
    <row r="450" s="14" customFormat="1">
      <c r="A450" s="14"/>
      <c r="B450" s="244"/>
      <c r="C450" s="245"/>
      <c r="D450" s="229" t="s">
        <v>136</v>
      </c>
      <c r="E450" s="246" t="s">
        <v>1</v>
      </c>
      <c r="F450" s="247" t="s">
        <v>537</v>
      </c>
      <c r="G450" s="245"/>
      <c r="H450" s="248">
        <v>117</v>
      </c>
      <c r="I450" s="249"/>
      <c r="J450" s="245"/>
      <c r="K450" s="245"/>
      <c r="L450" s="250"/>
      <c r="M450" s="251"/>
      <c r="N450" s="252"/>
      <c r="O450" s="252"/>
      <c r="P450" s="252"/>
      <c r="Q450" s="252"/>
      <c r="R450" s="252"/>
      <c r="S450" s="252"/>
      <c r="T450" s="253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4" t="s">
        <v>136</v>
      </c>
      <c r="AU450" s="254" t="s">
        <v>84</v>
      </c>
      <c r="AV450" s="14" t="s">
        <v>84</v>
      </c>
      <c r="AW450" s="14" t="s">
        <v>32</v>
      </c>
      <c r="AX450" s="14" t="s">
        <v>75</v>
      </c>
      <c r="AY450" s="254" t="s">
        <v>126</v>
      </c>
    </row>
    <row r="451" s="15" customFormat="1">
      <c r="A451" s="15"/>
      <c r="B451" s="255"/>
      <c r="C451" s="256"/>
      <c r="D451" s="229" t="s">
        <v>136</v>
      </c>
      <c r="E451" s="257" t="s">
        <v>1</v>
      </c>
      <c r="F451" s="258" t="s">
        <v>139</v>
      </c>
      <c r="G451" s="256"/>
      <c r="H451" s="259">
        <v>117</v>
      </c>
      <c r="I451" s="260"/>
      <c r="J451" s="256"/>
      <c r="K451" s="256"/>
      <c r="L451" s="261"/>
      <c r="M451" s="262"/>
      <c r="N451" s="263"/>
      <c r="O451" s="263"/>
      <c r="P451" s="263"/>
      <c r="Q451" s="263"/>
      <c r="R451" s="263"/>
      <c r="S451" s="263"/>
      <c r="T451" s="264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65" t="s">
        <v>136</v>
      </c>
      <c r="AU451" s="265" t="s">
        <v>84</v>
      </c>
      <c r="AV451" s="15" t="s">
        <v>132</v>
      </c>
      <c r="AW451" s="15" t="s">
        <v>32</v>
      </c>
      <c r="AX451" s="15" t="s">
        <v>82</v>
      </c>
      <c r="AY451" s="265" t="s">
        <v>126</v>
      </c>
    </row>
    <row r="452" s="2" customFormat="1" ht="33" customHeight="1">
      <c r="A452" s="38"/>
      <c r="B452" s="39"/>
      <c r="C452" s="215" t="s">
        <v>544</v>
      </c>
      <c r="D452" s="215" t="s">
        <v>128</v>
      </c>
      <c r="E452" s="216" t="s">
        <v>545</v>
      </c>
      <c r="F452" s="217" t="s">
        <v>546</v>
      </c>
      <c r="G452" s="218" t="s">
        <v>176</v>
      </c>
      <c r="H452" s="219">
        <v>117</v>
      </c>
      <c r="I452" s="220"/>
      <c r="J452" s="221">
        <f>ROUND(I452*H452,2)</f>
        <v>0</v>
      </c>
      <c r="K452" s="222"/>
      <c r="L452" s="44"/>
      <c r="M452" s="223" t="s">
        <v>1</v>
      </c>
      <c r="N452" s="224" t="s">
        <v>40</v>
      </c>
      <c r="O452" s="91"/>
      <c r="P452" s="225">
        <f>O452*H452</f>
        <v>0</v>
      </c>
      <c r="Q452" s="225">
        <v>0</v>
      </c>
      <c r="R452" s="225">
        <f>Q452*H452</f>
        <v>0</v>
      </c>
      <c r="S452" s="225">
        <v>0</v>
      </c>
      <c r="T452" s="226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27" t="s">
        <v>132</v>
      </c>
      <c r="AT452" s="227" t="s">
        <v>128</v>
      </c>
      <c r="AU452" s="227" t="s">
        <v>84</v>
      </c>
      <c r="AY452" s="17" t="s">
        <v>126</v>
      </c>
      <c r="BE452" s="228">
        <f>IF(N452="základní",J452,0)</f>
        <v>0</v>
      </c>
      <c r="BF452" s="228">
        <f>IF(N452="snížená",J452,0)</f>
        <v>0</v>
      </c>
      <c r="BG452" s="228">
        <f>IF(N452="zákl. přenesená",J452,0)</f>
        <v>0</v>
      </c>
      <c r="BH452" s="228">
        <f>IF(N452="sníž. přenesená",J452,0)</f>
        <v>0</v>
      </c>
      <c r="BI452" s="228">
        <f>IF(N452="nulová",J452,0)</f>
        <v>0</v>
      </c>
      <c r="BJ452" s="17" t="s">
        <v>82</v>
      </c>
      <c r="BK452" s="228">
        <f>ROUND(I452*H452,2)</f>
        <v>0</v>
      </c>
      <c r="BL452" s="17" t="s">
        <v>132</v>
      </c>
      <c r="BM452" s="227" t="s">
        <v>547</v>
      </c>
    </row>
    <row r="453" s="2" customFormat="1">
      <c r="A453" s="38"/>
      <c r="B453" s="39"/>
      <c r="C453" s="40"/>
      <c r="D453" s="229" t="s">
        <v>134</v>
      </c>
      <c r="E453" s="40"/>
      <c r="F453" s="230" t="s">
        <v>548</v>
      </c>
      <c r="G453" s="40"/>
      <c r="H453" s="40"/>
      <c r="I453" s="231"/>
      <c r="J453" s="40"/>
      <c r="K453" s="40"/>
      <c r="L453" s="44"/>
      <c r="M453" s="232"/>
      <c r="N453" s="233"/>
      <c r="O453" s="91"/>
      <c r="P453" s="91"/>
      <c r="Q453" s="91"/>
      <c r="R453" s="91"/>
      <c r="S453" s="91"/>
      <c r="T453" s="92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7" t="s">
        <v>134</v>
      </c>
      <c r="AU453" s="17" t="s">
        <v>84</v>
      </c>
    </row>
    <row r="454" s="13" customFormat="1">
      <c r="A454" s="13"/>
      <c r="B454" s="234"/>
      <c r="C454" s="235"/>
      <c r="D454" s="229" t="s">
        <v>136</v>
      </c>
      <c r="E454" s="236" t="s">
        <v>1</v>
      </c>
      <c r="F454" s="237" t="s">
        <v>536</v>
      </c>
      <c r="G454" s="235"/>
      <c r="H454" s="236" t="s">
        <v>1</v>
      </c>
      <c r="I454" s="238"/>
      <c r="J454" s="235"/>
      <c r="K454" s="235"/>
      <c r="L454" s="239"/>
      <c r="M454" s="240"/>
      <c r="N454" s="241"/>
      <c r="O454" s="241"/>
      <c r="P454" s="241"/>
      <c r="Q454" s="241"/>
      <c r="R454" s="241"/>
      <c r="S454" s="241"/>
      <c r="T454" s="24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3" t="s">
        <v>136</v>
      </c>
      <c r="AU454" s="243" t="s">
        <v>84</v>
      </c>
      <c r="AV454" s="13" t="s">
        <v>82</v>
      </c>
      <c r="AW454" s="13" t="s">
        <v>32</v>
      </c>
      <c r="AX454" s="13" t="s">
        <v>75</v>
      </c>
      <c r="AY454" s="243" t="s">
        <v>126</v>
      </c>
    </row>
    <row r="455" s="14" customFormat="1">
      <c r="A455" s="14"/>
      <c r="B455" s="244"/>
      <c r="C455" s="245"/>
      <c r="D455" s="229" t="s">
        <v>136</v>
      </c>
      <c r="E455" s="246" t="s">
        <v>1</v>
      </c>
      <c r="F455" s="247" t="s">
        <v>537</v>
      </c>
      <c r="G455" s="245"/>
      <c r="H455" s="248">
        <v>117</v>
      </c>
      <c r="I455" s="249"/>
      <c r="J455" s="245"/>
      <c r="K455" s="245"/>
      <c r="L455" s="250"/>
      <c r="M455" s="251"/>
      <c r="N455" s="252"/>
      <c r="O455" s="252"/>
      <c r="P455" s="252"/>
      <c r="Q455" s="252"/>
      <c r="R455" s="252"/>
      <c r="S455" s="252"/>
      <c r="T455" s="25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4" t="s">
        <v>136</v>
      </c>
      <c r="AU455" s="254" t="s">
        <v>84</v>
      </c>
      <c r="AV455" s="14" t="s">
        <v>84</v>
      </c>
      <c r="AW455" s="14" t="s">
        <v>32</v>
      </c>
      <c r="AX455" s="14" t="s">
        <v>75</v>
      </c>
      <c r="AY455" s="254" t="s">
        <v>126</v>
      </c>
    </row>
    <row r="456" s="15" customFormat="1">
      <c r="A456" s="15"/>
      <c r="B456" s="255"/>
      <c r="C456" s="256"/>
      <c r="D456" s="229" t="s">
        <v>136</v>
      </c>
      <c r="E456" s="257" t="s">
        <v>1</v>
      </c>
      <c r="F456" s="258" t="s">
        <v>139</v>
      </c>
      <c r="G456" s="256"/>
      <c r="H456" s="259">
        <v>117</v>
      </c>
      <c r="I456" s="260"/>
      <c r="J456" s="256"/>
      <c r="K456" s="256"/>
      <c r="L456" s="261"/>
      <c r="M456" s="262"/>
      <c r="N456" s="263"/>
      <c r="O456" s="263"/>
      <c r="P456" s="263"/>
      <c r="Q456" s="263"/>
      <c r="R456" s="263"/>
      <c r="S456" s="263"/>
      <c r="T456" s="264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65" t="s">
        <v>136</v>
      </c>
      <c r="AU456" s="265" t="s">
        <v>84</v>
      </c>
      <c r="AV456" s="15" t="s">
        <v>132</v>
      </c>
      <c r="AW456" s="15" t="s">
        <v>32</v>
      </c>
      <c r="AX456" s="15" t="s">
        <v>82</v>
      </c>
      <c r="AY456" s="265" t="s">
        <v>126</v>
      </c>
    </row>
    <row r="457" s="2" customFormat="1" ht="24.15" customHeight="1">
      <c r="A457" s="38"/>
      <c r="B457" s="39"/>
      <c r="C457" s="215" t="s">
        <v>549</v>
      </c>
      <c r="D457" s="215" t="s">
        <v>128</v>
      </c>
      <c r="E457" s="216" t="s">
        <v>550</v>
      </c>
      <c r="F457" s="217" t="s">
        <v>551</v>
      </c>
      <c r="G457" s="218" t="s">
        <v>176</v>
      </c>
      <c r="H457" s="219">
        <v>42</v>
      </c>
      <c r="I457" s="220"/>
      <c r="J457" s="221">
        <f>ROUND(I457*H457,2)</f>
        <v>0</v>
      </c>
      <c r="K457" s="222"/>
      <c r="L457" s="44"/>
      <c r="M457" s="223" t="s">
        <v>1</v>
      </c>
      <c r="N457" s="224" t="s">
        <v>40</v>
      </c>
      <c r="O457" s="91"/>
      <c r="P457" s="225">
        <f>O457*H457</f>
        <v>0</v>
      </c>
      <c r="Q457" s="225">
        <v>0.00088000000000000003</v>
      </c>
      <c r="R457" s="225">
        <f>Q457*H457</f>
        <v>0.03696</v>
      </c>
      <c r="S457" s="225">
        <v>0</v>
      </c>
      <c r="T457" s="226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27" t="s">
        <v>132</v>
      </c>
      <c r="AT457" s="227" t="s">
        <v>128</v>
      </c>
      <c r="AU457" s="227" t="s">
        <v>84</v>
      </c>
      <c r="AY457" s="17" t="s">
        <v>126</v>
      </c>
      <c r="BE457" s="228">
        <f>IF(N457="základní",J457,0)</f>
        <v>0</v>
      </c>
      <c r="BF457" s="228">
        <f>IF(N457="snížená",J457,0)</f>
        <v>0</v>
      </c>
      <c r="BG457" s="228">
        <f>IF(N457="zákl. přenesená",J457,0)</f>
        <v>0</v>
      </c>
      <c r="BH457" s="228">
        <f>IF(N457="sníž. přenesená",J457,0)</f>
        <v>0</v>
      </c>
      <c r="BI457" s="228">
        <f>IF(N457="nulová",J457,0)</f>
        <v>0</v>
      </c>
      <c r="BJ457" s="17" t="s">
        <v>82</v>
      </c>
      <c r="BK457" s="228">
        <f>ROUND(I457*H457,2)</f>
        <v>0</v>
      </c>
      <c r="BL457" s="17" t="s">
        <v>132</v>
      </c>
      <c r="BM457" s="227" t="s">
        <v>552</v>
      </c>
    </row>
    <row r="458" s="2" customFormat="1">
      <c r="A458" s="38"/>
      <c r="B458" s="39"/>
      <c r="C458" s="40"/>
      <c r="D458" s="229" t="s">
        <v>134</v>
      </c>
      <c r="E458" s="40"/>
      <c r="F458" s="230" t="s">
        <v>553</v>
      </c>
      <c r="G458" s="40"/>
      <c r="H458" s="40"/>
      <c r="I458" s="231"/>
      <c r="J458" s="40"/>
      <c r="K458" s="40"/>
      <c r="L458" s="44"/>
      <c r="M458" s="232"/>
      <c r="N458" s="233"/>
      <c r="O458" s="91"/>
      <c r="P458" s="91"/>
      <c r="Q458" s="91"/>
      <c r="R458" s="91"/>
      <c r="S458" s="91"/>
      <c r="T458" s="92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7" t="s">
        <v>134</v>
      </c>
      <c r="AU458" s="17" t="s">
        <v>84</v>
      </c>
    </row>
    <row r="459" s="13" customFormat="1">
      <c r="A459" s="13"/>
      <c r="B459" s="234"/>
      <c r="C459" s="235"/>
      <c r="D459" s="229" t="s">
        <v>136</v>
      </c>
      <c r="E459" s="236" t="s">
        <v>1</v>
      </c>
      <c r="F459" s="237" t="s">
        <v>554</v>
      </c>
      <c r="G459" s="235"/>
      <c r="H459" s="236" t="s">
        <v>1</v>
      </c>
      <c r="I459" s="238"/>
      <c r="J459" s="235"/>
      <c r="K459" s="235"/>
      <c r="L459" s="239"/>
      <c r="M459" s="240"/>
      <c r="N459" s="241"/>
      <c r="O459" s="241"/>
      <c r="P459" s="241"/>
      <c r="Q459" s="241"/>
      <c r="R459" s="241"/>
      <c r="S459" s="241"/>
      <c r="T459" s="242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3" t="s">
        <v>136</v>
      </c>
      <c r="AU459" s="243" t="s">
        <v>84</v>
      </c>
      <c r="AV459" s="13" t="s">
        <v>82</v>
      </c>
      <c r="AW459" s="13" t="s">
        <v>32</v>
      </c>
      <c r="AX459" s="13" t="s">
        <v>75</v>
      </c>
      <c r="AY459" s="243" t="s">
        <v>126</v>
      </c>
    </row>
    <row r="460" s="14" customFormat="1">
      <c r="A460" s="14"/>
      <c r="B460" s="244"/>
      <c r="C460" s="245"/>
      <c r="D460" s="229" t="s">
        <v>136</v>
      </c>
      <c r="E460" s="246" t="s">
        <v>1</v>
      </c>
      <c r="F460" s="247" t="s">
        <v>555</v>
      </c>
      <c r="G460" s="245"/>
      <c r="H460" s="248">
        <v>42</v>
      </c>
      <c r="I460" s="249"/>
      <c r="J460" s="245"/>
      <c r="K460" s="245"/>
      <c r="L460" s="250"/>
      <c r="M460" s="251"/>
      <c r="N460" s="252"/>
      <c r="O460" s="252"/>
      <c r="P460" s="252"/>
      <c r="Q460" s="252"/>
      <c r="R460" s="252"/>
      <c r="S460" s="252"/>
      <c r="T460" s="253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4" t="s">
        <v>136</v>
      </c>
      <c r="AU460" s="254" t="s">
        <v>84</v>
      </c>
      <c r="AV460" s="14" t="s">
        <v>84</v>
      </c>
      <c r="AW460" s="14" t="s">
        <v>32</v>
      </c>
      <c r="AX460" s="14" t="s">
        <v>75</v>
      </c>
      <c r="AY460" s="254" t="s">
        <v>126</v>
      </c>
    </row>
    <row r="461" s="15" customFormat="1">
      <c r="A461" s="15"/>
      <c r="B461" s="255"/>
      <c r="C461" s="256"/>
      <c r="D461" s="229" t="s">
        <v>136</v>
      </c>
      <c r="E461" s="257" t="s">
        <v>1</v>
      </c>
      <c r="F461" s="258" t="s">
        <v>139</v>
      </c>
      <c r="G461" s="256"/>
      <c r="H461" s="259">
        <v>42</v>
      </c>
      <c r="I461" s="260"/>
      <c r="J461" s="256"/>
      <c r="K461" s="256"/>
      <c r="L461" s="261"/>
      <c r="M461" s="262"/>
      <c r="N461" s="263"/>
      <c r="O461" s="263"/>
      <c r="P461" s="263"/>
      <c r="Q461" s="263"/>
      <c r="R461" s="263"/>
      <c r="S461" s="263"/>
      <c r="T461" s="264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65" t="s">
        <v>136</v>
      </c>
      <c r="AU461" s="265" t="s">
        <v>84</v>
      </c>
      <c r="AV461" s="15" t="s">
        <v>132</v>
      </c>
      <c r="AW461" s="15" t="s">
        <v>32</v>
      </c>
      <c r="AX461" s="15" t="s">
        <v>82</v>
      </c>
      <c r="AY461" s="265" t="s">
        <v>126</v>
      </c>
    </row>
    <row r="462" s="2" customFormat="1" ht="24.15" customHeight="1">
      <c r="A462" s="38"/>
      <c r="B462" s="39"/>
      <c r="C462" s="215" t="s">
        <v>556</v>
      </c>
      <c r="D462" s="215" t="s">
        <v>128</v>
      </c>
      <c r="E462" s="216" t="s">
        <v>557</v>
      </c>
      <c r="F462" s="217" t="s">
        <v>558</v>
      </c>
      <c r="G462" s="218" t="s">
        <v>176</v>
      </c>
      <c r="H462" s="219">
        <v>42</v>
      </c>
      <c r="I462" s="220"/>
      <c r="J462" s="221">
        <f>ROUND(I462*H462,2)</f>
        <v>0</v>
      </c>
      <c r="K462" s="222"/>
      <c r="L462" s="44"/>
      <c r="M462" s="223" t="s">
        <v>1</v>
      </c>
      <c r="N462" s="224" t="s">
        <v>40</v>
      </c>
      <c r="O462" s="91"/>
      <c r="P462" s="225">
        <f>O462*H462</f>
        <v>0</v>
      </c>
      <c r="Q462" s="225">
        <v>0</v>
      </c>
      <c r="R462" s="225">
        <f>Q462*H462</f>
        <v>0</v>
      </c>
      <c r="S462" s="225">
        <v>0</v>
      </c>
      <c r="T462" s="226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7" t="s">
        <v>132</v>
      </c>
      <c r="AT462" s="227" t="s">
        <v>128</v>
      </c>
      <c r="AU462" s="227" t="s">
        <v>84</v>
      </c>
      <c r="AY462" s="17" t="s">
        <v>126</v>
      </c>
      <c r="BE462" s="228">
        <f>IF(N462="základní",J462,0)</f>
        <v>0</v>
      </c>
      <c r="BF462" s="228">
        <f>IF(N462="snížená",J462,0)</f>
        <v>0</v>
      </c>
      <c r="BG462" s="228">
        <f>IF(N462="zákl. přenesená",J462,0)</f>
        <v>0</v>
      </c>
      <c r="BH462" s="228">
        <f>IF(N462="sníž. přenesená",J462,0)</f>
        <v>0</v>
      </c>
      <c r="BI462" s="228">
        <f>IF(N462="nulová",J462,0)</f>
        <v>0</v>
      </c>
      <c r="BJ462" s="17" t="s">
        <v>82</v>
      </c>
      <c r="BK462" s="228">
        <f>ROUND(I462*H462,2)</f>
        <v>0</v>
      </c>
      <c r="BL462" s="17" t="s">
        <v>132</v>
      </c>
      <c r="BM462" s="227" t="s">
        <v>559</v>
      </c>
    </row>
    <row r="463" s="2" customFormat="1">
      <c r="A463" s="38"/>
      <c r="B463" s="39"/>
      <c r="C463" s="40"/>
      <c r="D463" s="229" t="s">
        <v>134</v>
      </c>
      <c r="E463" s="40"/>
      <c r="F463" s="230" t="s">
        <v>560</v>
      </c>
      <c r="G463" s="40"/>
      <c r="H463" s="40"/>
      <c r="I463" s="231"/>
      <c r="J463" s="40"/>
      <c r="K463" s="40"/>
      <c r="L463" s="44"/>
      <c r="M463" s="232"/>
      <c r="N463" s="233"/>
      <c r="O463" s="91"/>
      <c r="P463" s="91"/>
      <c r="Q463" s="91"/>
      <c r="R463" s="91"/>
      <c r="S463" s="91"/>
      <c r="T463" s="92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134</v>
      </c>
      <c r="AU463" s="17" t="s">
        <v>84</v>
      </c>
    </row>
    <row r="464" s="13" customFormat="1">
      <c r="A464" s="13"/>
      <c r="B464" s="234"/>
      <c r="C464" s="235"/>
      <c r="D464" s="229" t="s">
        <v>136</v>
      </c>
      <c r="E464" s="236" t="s">
        <v>1</v>
      </c>
      <c r="F464" s="237" t="s">
        <v>554</v>
      </c>
      <c r="G464" s="235"/>
      <c r="H464" s="236" t="s">
        <v>1</v>
      </c>
      <c r="I464" s="238"/>
      <c r="J464" s="235"/>
      <c r="K464" s="235"/>
      <c r="L464" s="239"/>
      <c r="M464" s="240"/>
      <c r="N464" s="241"/>
      <c r="O464" s="241"/>
      <c r="P464" s="241"/>
      <c r="Q464" s="241"/>
      <c r="R464" s="241"/>
      <c r="S464" s="241"/>
      <c r="T464" s="24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3" t="s">
        <v>136</v>
      </c>
      <c r="AU464" s="243" t="s">
        <v>84</v>
      </c>
      <c r="AV464" s="13" t="s">
        <v>82</v>
      </c>
      <c r="AW464" s="13" t="s">
        <v>32</v>
      </c>
      <c r="AX464" s="13" t="s">
        <v>75</v>
      </c>
      <c r="AY464" s="243" t="s">
        <v>126</v>
      </c>
    </row>
    <row r="465" s="14" customFormat="1">
      <c r="A465" s="14"/>
      <c r="B465" s="244"/>
      <c r="C465" s="245"/>
      <c r="D465" s="229" t="s">
        <v>136</v>
      </c>
      <c r="E465" s="246" t="s">
        <v>1</v>
      </c>
      <c r="F465" s="247" t="s">
        <v>555</v>
      </c>
      <c r="G465" s="245"/>
      <c r="H465" s="248">
        <v>42</v>
      </c>
      <c r="I465" s="249"/>
      <c r="J465" s="245"/>
      <c r="K465" s="245"/>
      <c r="L465" s="250"/>
      <c r="M465" s="251"/>
      <c r="N465" s="252"/>
      <c r="O465" s="252"/>
      <c r="P465" s="252"/>
      <c r="Q465" s="252"/>
      <c r="R465" s="252"/>
      <c r="S465" s="252"/>
      <c r="T465" s="253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4" t="s">
        <v>136</v>
      </c>
      <c r="AU465" s="254" t="s">
        <v>84</v>
      </c>
      <c r="AV465" s="14" t="s">
        <v>84</v>
      </c>
      <c r="AW465" s="14" t="s">
        <v>32</v>
      </c>
      <c r="AX465" s="14" t="s">
        <v>75</v>
      </c>
      <c r="AY465" s="254" t="s">
        <v>126</v>
      </c>
    </row>
    <row r="466" s="15" customFormat="1">
      <c r="A466" s="15"/>
      <c r="B466" s="255"/>
      <c r="C466" s="256"/>
      <c r="D466" s="229" t="s">
        <v>136</v>
      </c>
      <c r="E466" s="257" t="s">
        <v>1</v>
      </c>
      <c r="F466" s="258" t="s">
        <v>139</v>
      </c>
      <c r="G466" s="256"/>
      <c r="H466" s="259">
        <v>42</v>
      </c>
      <c r="I466" s="260"/>
      <c r="J466" s="256"/>
      <c r="K466" s="256"/>
      <c r="L466" s="261"/>
      <c r="M466" s="262"/>
      <c r="N466" s="263"/>
      <c r="O466" s="263"/>
      <c r="P466" s="263"/>
      <c r="Q466" s="263"/>
      <c r="R466" s="263"/>
      <c r="S466" s="263"/>
      <c r="T466" s="264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65" t="s">
        <v>136</v>
      </c>
      <c r="AU466" s="265" t="s">
        <v>84</v>
      </c>
      <c r="AV466" s="15" t="s">
        <v>132</v>
      </c>
      <c r="AW466" s="15" t="s">
        <v>32</v>
      </c>
      <c r="AX466" s="15" t="s">
        <v>82</v>
      </c>
      <c r="AY466" s="265" t="s">
        <v>126</v>
      </c>
    </row>
    <row r="467" s="2" customFormat="1" ht="24.15" customHeight="1">
      <c r="A467" s="38"/>
      <c r="B467" s="39"/>
      <c r="C467" s="215" t="s">
        <v>561</v>
      </c>
      <c r="D467" s="215" t="s">
        <v>128</v>
      </c>
      <c r="E467" s="216" t="s">
        <v>562</v>
      </c>
      <c r="F467" s="217" t="s">
        <v>563</v>
      </c>
      <c r="G467" s="218" t="s">
        <v>176</v>
      </c>
      <c r="H467" s="219">
        <v>63</v>
      </c>
      <c r="I467" s="220"/>
      <c r="J467" s="221">
        <f>ROUND(I467*H467,2)</f>
        <v>0</v>
      </c>
      <c r="K467" s="222"/>
      <c r="L467" s="44"/>
      <c r="M467" s="223" t="s">
        <v>1</v>
      </c>
      <c r="N467" s="224" t="s">
        <v>40</v>
      </c>
      <c r="O467" s="91"/>
      <c r="P467" s="225">
        <f>O467*H467</f>
        <v>0</v>
      </c>
      <c r="Q467" s="225">
        <v>0</v>
      </c>
      <c r="R467" s="225">
        <f>Q467*H467</f>
        <v>0</v>
      </c>
      <c r="S467" s="225">
        <v>0</v>
      </c>
      <c r="T467" s="226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27" t="s">
        <v>132</v>
      </c>
      <c r="AT467" s="227" t="s">
        <v>128</v>
      </c>
      <c r="AU467" s="227" t="s">
        <v>84</v>
      </c>
      <c r="AY467" s="17" t="s">
        <v>126</v>
      </c>
      <c r="BE467" s="228">
        <f>IF(N467="základní",J467,0)</f>
        <v>0</v>
      </c>
      <c r="BF467" s="228">
        <f>IF(N467="snížená",J467,0)</f>
        <v>0</v>
      </c>
      <c r="BG467" s="228">
        <f>IF(N467="zákl. přenesená",J467,0)</f>
        <v>0</v>
      </c>
      <c r="BH467" s="228">
        <f>IF(N467="sníž. přenesená",J467,0)</f>
        <v>0</v>
      </c>
      <c r="BI467" s="228">
        <f>IF(N467="nulová",J467,0)</f>
        <v>0</v>
      </c>
      <c r="BJ467" s="17" t="s">
        <v>82</v>
      </c>
      <c r="BK467" s="228">
        <f>ROUND(I467*H467,2)</f>
        <v>0</v>
      </c>
      <c r="BL467" s="17" t="s">
        <v>132</v>
      </c>
      <c r="BM467" s="227" t="s">
        <v>564</v>
      </c>
    </row>
    <row r="468" s="2" customFormat="1">
      <c r="A468" s="38"/>
      <c r="B468" s="39"/>
      <c r="C468" s="40"/>
      <c r="D468" s="229" t="s">
        <v>134</v>
      </c>
      <c r="E468" s="40"/>
      <c r="F468" s="230" t="s">
        <v>565</v>
      </c>
      <c r="G468" s="40"/>
      <c r="H468" s="40"/>
      <c r="I468" s="231"/>
      <c r="J468" s="40"/>
      <c r="K468" s="40"/>
      <c r="L468" s="44"/>
      <c r="M468" s="232"/>
      <c r="N468" s="233"/>
      <c r="O468" s="91"/>
      <c r="P468" s="91"/>
      <c r="Q468" s="91"/>
      <c r="R468" s="91"/>
      <c r="S468" s="91"/>
      <c r="T468" s="92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17" t="s">
        <v>134</v>
      </c>
      <c r="AU468" s="17" t="s">
        <v>84</v>
      </c>
    </row>
    <row r="469" s="13" customFormat="1">
      <c r="A469" s="13"/>
      <c r="B469" s="234"/>
      <c r="C469" s="235"/>
      <c r="D469" s="229" t="s">
        <v>136</v>
      </c>
      <c r="E469" s="236" t="s">
        <v>1</v>
      </c>
      <c r="F469" s="237" t="s">
        <v>554</v>
      </c>
      <c r="G469" s="235"/>
      <c r="H469" s="236" t="s">
        <v>1</v>
      </c>
      <c r="I469" s="238"/>
      <c r="J469" s="235"/>
      <c r="K469" s="235"/>
      <c r="L469" s="239"/>
      <c r="M469" s="240"/>
      <c r="N469" s="241"/>
      <c r="O469" s="241"/>
      <c r="P469" s="241"/>
      <c r="Q469" s="241"/>
      <c r="R469" s="241"/>
      <c r="S469" s="241"/>
      <c r="T469" s="24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3" t="s">
        <v>136</v>
      </c>
      <c r="AU469" s="243" t="s">
        <v>84</v>
      </c>
      <c r="AV469" s="13" t="s">
        <v>82</v>
      </c>
      <c r="AW469" s="13" t="s">
        <v>32</v>
      </c>
      <c r="AX469" s="13" t="s">
        <v>75</v>
      </c>
      <c r="AY469" s="243" t="s">
        <v>126</v>
      </c>
    </row>
    <row r="470" s="14" customFormat="1">
      <c r="A470" s="14"/>
      <c r="B470" s="244"/>
      <c r="C470" s="245"/>
      <c r="D470" s="229" t="s">
        <v>136</v>
      </c>
      <c r="E470" s="246" t="s">
        <v>1</v>
      </c>
      <c r="F470" s="247" t="s">
        <v>566</v>
      </c>
      <c r="G470" s="245"/>
      <c r="H470" s="248">
        <v>63</v>
      </c>
      <c r="I470" s="249"/>
      <c r="J470" s="245"/>
      <c r="K470" s="245"/>
      <c r="L470" s="250"/>
      <c r="M470" s="251"/>
      <c r="N470" s="252"/>
      <c r="O470" s="252"/>
      <c r="P470" s="252"/>
      <c r="Q470" s="252"/>
      <c r="R470" s="252"/>
      <c r="S470" s="252"/>
      <c r="T470" s="253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4" t="s">
        <v>136</v>
      </c>
      <c r="AU470" s="254" t="s">
        <v>84</v>
      </c>
      <c r="AV470" s="14" t="s">
        <v>84</v>
      </c>
      <c r="AW470" s="14" t="s">
        <v>32</v>
      </c>
      <c r="AX470" s="14" t="s">
        <v>75</v>
      </c>
      <c r="AY470" s="254" t="s">
        <v>126</v>
      </c>
    </row>
    <row r="471" s="15" customFormat="1">
      <c r="A471" s="15"/>
      <c r="B471" s="255"/>
      <c r="C471" s="256"/>
      <c r="D471" s="229" t="s">
        <v>136</v>
      </c>
      <c r="E471" s="257" t="s">
        <v>1</v>
      </c>
      <c r="F471" s="258" t="s">
        <v>139</v>
      </c>
      <c r="G471" s="256"/>
      <c r="H471" s="259">
        <v>63</v>
      </c>
      <c r="I471" s="260"/>
      <c r="J471" s="256"/>
      <c r="K471" s="256"/>
      <c r="L471" s="261"/>
      <c r="M471" s="262"/>
      <c r="N471" s="263"/>
      <c r="O471" s="263"/>
      <c r="P471" s="263"/>
      <c r="Q471" s="263"/>
      <c r="R471" s="263"/>
      <c r="S471" s="263"/>
      <c r="T471" s="264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65" t="s">
        <v>136</v>
      </c>
      <c r="AU471" s="265" t="s">
        <v>84</v>
      </c>
      <c r="AV471" s="15" t="s">
        <v>132</v>
      </c>
      <c r="AW471" s="15" t="s">
        <v>32</v>
      </c>
      <c r="AX471" s="15" t="s">
        <v>82</v>
      </c>
      <c r="AY471" s="265" t="s">
        <v>126</v>
      </c>
    </row>
    <row r="472" s="2" customFormat="1" ht="24.15" customHeight="1">
      <c r="A472" s="38"/>
      <c r="B472" s="39"/>
      <c r="C472" s="215" t="s">
        <v>567</v>
      </c>
      <c r="D472" s="215" t="s">
        <v>128</v>
      </c>
      <c r="E472" s="216" t="s">
        <v>568</v>
      </c>
      <c r="F472" s="217" t="s">
        <v>569</v>
      </c>
      <c r="G472" s="218" t="s">
        <v>131</v>
      </c>
      <c r="H472" s="219">
        <v>78</v>
      </c>
      <c r="I472" s="220"/>
      <c r="J472" s="221">
        <f>ROUND(I472*H472,2)</f>
        <v>0</v>
      </c>
      <c r="K472" s="222"/>
      <c r="L472" s="44"/>
      <c r="M472" s="223" t="s">
        <v>1</v>
      </c>
      <c r="N472" s="224" t="s">
        <v>40</v>
      </c>
      <c r="O472" s="91"/>
      <c r="P472" s="225">
        <f>O472*H472</f>
        <v>0</v>
      </c>
      <c r="Q472" s="225">
        <v>0</v>
      </c>
      <c r="R472" s="225">
        <f>Q472*H472</f>
        <v>0</v>
      </c>
      <c r="S472" s="225">
        <v>0</v>
      </c>
      <c r="T472" s="226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27" t="s">
        <v>132</v>
      </c>
      <c r="AT472" s="227" t="s">
        <v>128</v>
      </c>
      <c r="AU472" s="227" t="s">
        <v>84</v>
      </c>
      <c r="AY472" s="17" t="s">
        <v>126</v>
      </c>
      <c r="BE472" s="228">
        <f>IF(N472="základní",J472,0)</f>
        <v>0</v>
      </c>
      <c r="BF472" s="228">
        <f>IF(N472="snížená",J472,0)</f>
        <v>0</v>
      </c>
      <c r="BG472" s="228">
        <f>IF(N472="zákl. přenesená",J472,0)</f>
        <v>0</v>
      </c>
      <c r="BH472" s="228">
        <f>IF(N472="sníž. přenesená",J472,0)</f>
        <v>0</v>
      </c>
      <c r="BI472" s="228">
        <f>IF(N472="nulová",J472,0)</f>
        <v>0</v>
      </c>
      <c r="BJ472" s="17" t="s">
        <v>82</v>
      </c>
      <c r="BK472" s="228">
        <f>ROUND(I472*H472,2)</f>
        <v>0</v>
      </c>
      <c r="BL472" s="17" t="s">
        <v>132</v>
      </c>
      <c r="BM472" s="227" t="s">
        <v>570</v>
      </c>
    </row>
    <row r="473" s="2" customFormat="1">
      <c r="A473" s="38"/>
      <c r="B473" s="39"/>
      <c r="C473" s="40"/>
      <c r="D473" s="229" t="s">
        <v>134</v>
      </c>
      <c r="E473" s="40"/>
      <c r="F473" s="230" t="s">
        <v>571</v>
      </c>
      <c r="G473" s="40"/>
      <c r="H473" s="40"/>
      <c r="I473" s="231"/>
      <c r="J473" s="40"/>
      <c r="K473" s="40"/>
      <c r="L473" s="44"/>
      <c r="M473" s="232"/>
      <c r="N473" s="233"/>
      <c r="O473" s="91"/>
      <c r="P473" s="91"/>
      <c r="Q473" s="91"/>
      <c r="R473" s="91"/>
      <c r="S473" s="91"/>
      <c r="T473" s="92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T473" s="17" t="s">
        <v>134</v>
      </c>
      <c r="AU473" s="17" t="s">
        <v>84</v>
      </c>
    </row>
    <row r="474" s="13" customFormat="1">
      <c r="A474" s="13"/>
      <c r="B474" s="234"/>
      <c r="C474" s="235"/>
      <c r="D474" s="229" t="s">
        <v>136</v>
      </c>
      <c r="E474" s="236" t="s">
        <v>1</v>
      </c>
      <c r="F474" s="237" t="s">
        <v>536</v>
      </c>
      <c r="G474" s="235"/>
      <c r="H474" s="236" t="s">
        <v>1</v>
      </c>
      <c r="I474" s="238"/>
      <c r="J474" s="235"/>
      <c r="K474" s="235"/>
      <c r="L474" s="239"/>
      <c r="M474" s="240"/>
      <c r="N474" s="241"/>
      <c r="O474" s="241"/>
      <c r="P474" s="241"/>
      <c r="Q474" s="241"/>
      <c r="R474" s="241"/>
      <c r="S474" s="241"/>
      <c r="T474" s="24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3" t="s">
        <v>136</v>
      </c>
      <c r="AU474" s="243" t="s">
        <v>84</v>
      </c>
      <c r="AV474" s="13" t="s">
        <v>82</v>
      </c>
      <c r="AW474" s="13" t="s">
        <v>32</v>
      </c>
      <c r="AX474" s="13" t="s">
        <v>75</v>
      </c>
      <c r="AY474" s="243" t="s">
        <v>126</v>
      </c>
    </row>
    <row r="475" s="14" customFormat="1">
      <c r="A475" s="14"/>
      <c r="B475" s="244"/>
      <c r="C475" s="245"/>
      <c r="D475" s="229" t="s">
        <v>136</v>
      </c>
      <c r="E475" s="246" t="s">
        <v>1</v>
      </c>
      <c r="F475" s="247" t="s">
        <v>572</v>
      </c>
      <c r="G475" s="245"/>
      <c r="H475" s="248">
        <v>78</v>
      </c>
      <c r="I475" s="249"/>
      <c r="J475" s="245"/>
      <c r="K475" s="245"/>
      <c r="L475" s="250"/>
      <c r="M475" s="251"/>
      <c r="N475" s="252"/>
      <c r="O475" s="252"/>
      <c r="P475" s="252"/>
      <c r="Q475" s="252"/>
      <c r="R475" s="252"/>
      <c r="S475" s="252"/>
      <c r="T475" s="25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4" t="s">
        <v>136</v>
      </c>
      <c r="AU475" s="254" t="s">
        <v>84</v>
      </c>
      <c r="AV475" s="14" t="s">
        <v>84</v>
      </c>
      <c r="AW475" s="14" t="s">
        <v>32</v>
      </c>
      <c r="AX475" s="14" t="s">
        <v>75</v>
      </c>
      <c r="AY475" s="254" t="s">
        <v>126</v>
      </c>
    </row>
    <row r="476" s="15" customFormat="1">
      <c r="A476" s="15"/>
      <c r="B476" s="255"/>
      <c r="C476" s="256"/>
      <c r="D476" s="229" t="s">
        <v>136</v>
      </c>
      <c r="E476" s="257" t="s">
        <v>1</v>
      </c>
      <c r="F476" s="258" t="s">
        <v>139</v>
      </c>
      <c r="G476" s="256"/>
      <c r="H476" s="259">
        <v>78</v>
      </c>
      <c r="I476" s="260"/>
      <c r="J476" s="256"/>
      <c r="K476" s="256"/>
      <c r="L476" s="261"/>
      <c r="M476" s="262"/>
      <c r="N476" s="263"/>
      <c r="O476" s="263"/>
      <c r="P476" s="263"/>
      <c r="Q476" s="263"/>
      <c r="R476" s="263"/>
      <c r="S476" s="263"/>
      <c r="T476" s="264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65" t="s">
        <v>136</v>
      </c>
      <c r="AU476" s="265" t="s">
        <v>84</v>
      </c>
      <c r="AV476" s="15" t="s">
        <v>132</v>
      </c>
      <c r="AW476" s="15" t="s">
        <v>32</v>
      </c>
      <c r="AX476" s="15" t="s">
        <v>82</v>
      </c>
      <c r="AY476" s="265" t="s">
        <v>126</v>
      </c>
    </row>
    <row r="477" s="2" customFormat="1" ht="33" customHeight="1">
      <c r="A477" s="38"/>
      <c r="B477" s="39"/>
      <c r="C477" s="215" t="s">
        <v>573</v>
      </c>
      <c r="D477" s="215" t="s">
        <v>128</v>
      </c>
      <c r="E477" s="216" t="s">
        <v>574</v>
      </c>
      <c r="F477" s="217" t="s">
        <v>575</v>
      </c>
      <c r="G477" s="218" t="s">
        <v>131</v>
      </c>
      <c r="H477" s="219">
        <v>78</v>
      </c>
      <c r="I477" s="220"/>
      <c r="J477" s="221">
        <f>ROUND(I477*H477,2)</f>
        <v>0</v>
      </c>
      <c r="K477" s="222"/>
      <c r="L477" s="44"/>
      <c r="M477" s="223" t="s">
        <v>1</v>
      </c>
      <c r="N477" s="224" t="s">
        <v>40</v>
      </c>
      <c r="O477" s="91"/>
      <c r="P477" s="225">
        <f>O477*H477</f>
        <v>0</v>
      </c>
      <c r="Q477" s="225">
        <v>0</v>
      </c>
      <c r="R477" s="225">
        <f>Q477*H477</f>
        <v>0</v>
      </c>
      <c r="S477" s="225">
        <v>0</v>
      </c>
      <c r="T477" s="226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27" t="s">
        <v>132</v>
      </c>
      <c r="AT477" s="227" t="s">
        <v>128</v>
      </c>
      <c r="AU477" s="227" t="s">
        <v>84</v>
      </c>
      <c r="AY477" s="17" t="s">
        <v>126</v>
      </c>
      <c r="BE477" s="228">
        <f>IF(N477="základní",J477,0)</f>
        <v>0</v>
      </c>
      <c r="BF477" s="228">
        <f>IF(N477="snížená",J477,0)</f>
        <v>0</v>
      </c>
      <c r="BG477" s="228">
        <f>IF(N477="zákl. přenesená",J477,0)</f>
        <v>0</v>
      </c>
      <c r="BH477" s="228">
        <f>IF(N477="sníž. přenesená",J477,0)</f>
        <v>0</v>
      </c>
      <c r="BI477" s="228">
        <f>IF(N477="nulová",J477,0)</f>
        <v>0</v>
      </c>
      <c r="BJ477" s="17" t="s">
        <v>82</v>
      </c>
      <c r="BK477" s="228">
        <f>ROUND(I477*H477,2)</f>
        <v>0</v>
      </c>
      <c r="BL477" s="17" t="s">
        <v>132</v>
      </c>
      <c r="BM477" s="227" t="s">
        <v>576</v>
      </c>
    </row>
    <row r="478" s="2" customFormat="1">
      <c r="A478" s="38"/>
      <c r="B478" s="39"/>
      <c r="C478" s="40"/>
      <c r="D478" s="229" t="s">
        <v>134</v>
      </c>
      <c r="E478" s="40"/>
      <c r="F478" s="230" t="s">
        <v>577</v>
      </c>
      <c r="G478" s="40"/>
      <c r="H478" s="40"/>
      <c r="I478" s="231"/>
      <c r="J478" s="40"/>
      <c r="K478" s="40"/>
      <c r="L478" s="44"/>
      <c r="M478" s="232"/>
      <c r="N478" s="233"/>
      <c r="O478" s="91"/>
      <c r="P478" s="91"/>
      <c r="Q478" s="91"/>
      <c r="R478" s="91"/>
      <c r="S478" s="91"/>
      <c r="T478" s="92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T478" s="17" t="s">
        <v>134</v>
      </c>
      <c r="AU478" s="17" t="s">
        <v>84</v>
      </c>
    </row>
    <row r="479" s="13" customFormat="1">
      <c r="A479" s="13"/>
      <c r="B479" s="234"/>
      <c r="C479" s="235"/>
      <c r="D479" s="229" t="s">
        <v>136</v>
      </c>
      <c r="E479" s="236" t="s">
        <v>1</v>
      </c>
      <c r="F479" s="237" t="s">
        <v>543</v>
      </c>
      <c r="G479" s="235"/>
      <c r="H479" s="236" t="s">
        <v>1</v>
      </c>
      <c r="I479" s="238"/>
      <c r="J479" s="235"/>
      <c r="K479" s="235"/>
      <c r="L479" s="239"/>
      <c r="M479" s="240"/>
      <c r="N479" s="241"/>
      <c r="O479" s="241"/>
      <c r="P479" s="241"/>
      <c r="Q479" s="241"/>
      <c r="R479" s="241"/>
      <c r="S479" s="241"/>
      <c r="T479" s="242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3" t="s">
        <v>136</v>
      </c>
      <c r="AU479" s="243" t="s">
        <v>84</v>
      </c>
      <c r="AV479" s="13" t="s">
        <v>82</v>
      </c>
      <c r="AW479" s="13" t="s">
        <v>32</v>
      </c>
      <c r="AX479" s="13" t="s">
        <v>75</v>
      </c>
      <c r="AY479" s="243" t="s">
        <v>126</v>
      </c>
    </row>
    <row r="480" s="14" customFormat="1">
      <c r="A480" s="14"/>
      <c r="B480" s="244"/>
      <c r="C480" s="245"/>
      <c r="D480" s="229" t="s">
        <v>136</v>
      </c>
      <c r="E480" s="246" t="s">
        <v>1</v>
      </c>
      <c r="F480" s="247" t="s">
        <v>572</v>
      </c>
      <c r="G480" s="245"/>
      <c r="H480" s="248">
        <v>78</v>
      </c>
      <c r="I480" s="249"/>
      <c r="J480" s="245"/>
      <c r="K480" s="245"/>
      <c r="L480" s="250"/>
      <c r="M480" s="251"/>
      <c r="N480" s="252"/>
      <c r="O480" s="252"/>
      <c r="P480" s="252"/>
      <c r="Q480" s="252"/>
      <c r="R480" s="252"/>
      <c r="S480" s="252"/>
      <c r="T480" s="253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4" t="s">
        <v>136</v>
      </c>
      <c r="AU480" s="254" t="s">
        <v>84</v>
      </c>
      <c r="AV480" s="14" t="s">
        <v>84</v>
      </c>
      <c r="AW480" s="14" t="s">
        <v>32</v>
      </c>
      <c r="AX480" s="14" t="s">
        <v>75</v>
      </c>
      <c r="AY480" s="254" t="s">
        <v>126</v>
      </c>
    </row>
    <row r="481" s="15" customFormat="1">
      <c r="A481" s="15"/>
      <c r="B481" s="255"/>
      <c r="C481" s="256"/>
      <c r="D481" s="229" t="s">
        <v>136</v>
      </c>
      <c r="E481" s="257" t="s">
        <v>1</v>
      </c>
      <c r="F481" s="258" t="s">
        <v>139</v>
      </c>
      <c r="G481" s="256"/>
      <c r="H481" s="259">
        <v>78</v>
      </c>
      <c r="I481" s="260"/>
      <c r="J481" s="256"/>
      <c r="K481" s="256"/>
      <c r="L481" s="261"/>
      <c r="M481" s="262"/>
      <c r="N481" s="263"/>
      <c r="O481" s="263"/>
      <c r="P481" s="263"/>
      <c r="Q481" s="263"/>
      <c r="R481" s="263"/>
      <c r="S481" s="263"/>
      <c r="T481" s="264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65" t="s">
        <v>136</v>
      </c>
      <c r="AU481" s="265" t="s">
        <v>84</v>
      </c>
      <c r="AV481" s="15" t="s">
        <v>132</v>
      </c>
      <c r="AW481" s="15" t="s">
        <v>32</v>
      </c>
      <c r="AX481" s="15" t="s">
        <v>82</v>
      </c>
      <c r="AY481" s="265" t="s">
        <v>126</v>
      </c>
    </row>
    <row r="482" s="2" customFormat="1" ht="37.8" customHeight="1">
      <c r="A482" s="38"/>
      <c r="B482" s="39"/>
      <c r="C482" s="215" t="s">
        <v>578</v>
      </c>
      <c r="D482" s="215" t="s">
        <v>128</v>
      </c>
      <c r="E482" s="216" t="s">
        <v>579</v>
      </c>
      <c r="F482" s="217" t="s">
        <v>580</v>
      </c>
      <c r="G482" s="218" t="s">
        <v>176</v>
      </c>
      <c r="H482" s="219">
        <v>50</v>
      </c>
      <c r="I482" s="220"/>
      <c r="J482" s="221">
        <f>ROUND(I482*H482,2)</f>
        <v>0</v>
      </c>
      <c r="K482" s="222"/>
      <c r="L482" s="44"/>
      <c r="M482" s="223" t="s">
        <v>1</v>
      </c>
      <c r="N482" s="224" t="s">
        <v>40</v>
      </c>
      <c r="O482" s="91"/>
      <c r="P482" s="225">
        <f>O482*H482</f>
        <v>0</v>
      </c>
      <c r="Q482" s="225">
        <v>0</v>
      </c>
      <c r="R482" s="225">
        <f>Q482*H482</f>
        <v>0</v>
      </c>
      <c r="S482" s="225">
        <v>0.001</v>
      </c>
      <c r="T482" s="226">
        <f>S482*H482</f>
        <v>0.050000000000000003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27" t="s">
        <v>132</v>
      </c>
      <c r="AT482" s="227" t="s">
        <v>128</v>
      </c>
      <c r="AU482" s="227" t="s">
        <v>84</v>
      </c>
      <c r="AY482" s="17" t="s">
        <v>126</v>
      </c>
      <c r="BE482" s="228">
        <f>IF(N482="základní",J482,0)</f>
        <v>0</v>
      </c>
      <c r="BF482" s="228">
        <f>IF(N482="snížená",J482,0)</f>
        <v>0</v>
      </c>
      <c r="BG482" s="228">
        <f>IF(N482="zákl. přenesená",J482,0)</f>
        <v>0</v>
      </c>
      <c r="BH482" s="228">
        <f>IF(N482="sníž. přenesená",J482,0)</f>
        <v>0</v>
      </c>
      <c r="BI482" s="228">
        <f>IF(N482="nulová",J482,0)</f>
        <v>0</v>
      </c>
      <c r="BJ482" s="17" t="s">
        <v>82</v>
      </c>
      <c r="BK482" s="228">
        <f>ROUND(I482*H482,2)</f>
        <v>0</v>
      </c>
      <c r="BL482" s="17" t="s">
        <v>132</v>
      </c>
      <c r="BM482" s="227" t="s">
        <v>581</v>
      </c>
    </row>
    <row r="483" s="2" customFormat="1">
      <c r="A483" s="38"/>
      <c r="B483" s="39"/>
      <c r="C483" s="40"/>
      <c r="D483" s="229" t="s">
        <v>134</v>
      </c>
      <c r="E483" s="40"/>
      <c r="F483" s="230" t="s">
        <v>582</v>
      </c>
      <c r="G483" s="40"/>
      <c r="H483" s="40"/>
      <c r="I483" s="231"/>
      <c r="J483" s="40"/>
      <c r="K483" s="40"/>
      <c r="L483" s="44"/>
      <c r="M483" s="232"/>
      <c r="N483" s="233"/>
      <c r="O483" s="91"/>
      <c r="P483" s="91"/>
      <c r="Q483" s="91"/>
      <c r="R483" s="91"/>
      <c r="S483" s="91"/>
      <c r="T483" s="92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7" t="s">
        <v>134</v>
      </c>
      <c r="AU483" s="17" t="s">
        <v>84</v>
      </c>
    </row>
    <row r="484" s="14" customFormat="1">
      <c r="A484" s="14"/>
      <c r="B484" s="244"/>
      <c r="C484" s="245"/>
      <c r="D484" s="229" t="s">
        <v>136</v>
      </c>
      <c r="E484" s="246" t="s">
        <v>1</v>
      </c>
      <c r="F484" s="247" t="s">
        <v>201</v>
      </c>
      <c r="G484" s="245"/>
      <c r="H484" s="248">
        <v>50</v>
      </c>
      <c r="I484" s="249"/>
      <c r="J484" s="245"/>
      <c r="K484" s="245"/>
      <c r="L484" s="250"/>
      <c r="M484" s="251"/>
      <c r="N484" s="252"/>
      <c r="O484" s="252"/>
      <c r="P484" s="252"/>
      <c r="Q484" s="252"/>
      <c r="R484" s="252"/>
      <c r="S484" s="252"/>
      <c r="T484" s="25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4" t="s">
        <v>136</v>
      </c>
      <c r="AU484" s="254" t="s">
        <v>84</v>
      </c>
      <c r="AV484" s="14" t="s">
        <v>84</v>
      </c>
      <c r="AW484" s="14" t="s">
        <v>32</v>
      </c>
      <c r="AX484" s="14" t="s">
        <v>75</v>
      </c>
      <c r="AY484" s="254" t="s">
        <v>126</v>
      </c>
    </row>
    <row r="485" s="15" customFormat="1">
      <c r="A485" s="15"/>
      <c r="B485" s="255"/>
      <c r="C485" s="256"/>
      <c r="D485" s="229" t="s">
        <v>136</v>
      </c>
      <c r="E485" s="257" t="s">
        <v>1</v>
      </c>
      <c r="F485" s="258" t="s">
        <v>139</v>
      </c>
      <c r="G485" s="256"/>
      <c r="H485" s="259">
        <v>50</v>
      </c>
      <c r="I485" s="260"/>
      <c r="J485" s="256"/>
      <c r="K485" s="256"/>
      <c r="L485" s="261"/>
      <c r="M485" s="262"/>
      <c r="N485" s="263"/>
      <c r="O485" s="263"/>
      <c r="P485" s="263"/>
      <c r="Q485" s="263"/>
      <c r="R485" s="263"/>
      <c r="S485" s="263"/>
      <c r="T485" s="264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65" t="s">
        <v>136</v>
      </c>
      <c r="AU485" s="265" t="s">
        <v>84</v>
      </c>
      <c r="AV485" s="15" t="s">
        <v>132</v>
      </c>
      <c r="AW485" s="15" t="s">
        <v>32</v>
      </c>
      <c r="AX485" s="15" t="s">
        <v>82</v>
      </c>
      <c r="AY485" s="265" t="s">
        <v>126</v>
      </c>
    </row>
    <row r="486" s="2" customFormat="1" ht="37.8" customHeight="1">
      <c r="A486" s="38"/>
      <c r="B486" s="39"/>
      <c r="C486" s="215" t="s">
        <v>583</v>
      </c>
      <c r="D486" s="215" t="s">
        <v>128</v>
      </c>
      <c r="E486" s="216" t="s">
        <v>584</v>
      </c>
      <c r="F486" s="217" t="s">
        <v>585</v>
      </c>
      <c r="G486" s="218" t="s">
        <v>176</v>
      </c>
      <c r="H486" s="219">
        <v>5.0060000000000002</v>
      </c>
      <c r="I486" s="220"/>
      <c r="J486" s="221">
        <f>ROUND(I486*H486,2)</f>
        <v>0</v>
      </c>
      <c r="K486" s="222"/>
      <c r="L486" s="44"/>
      <c r="M486" s="223" t="s">
        <v>1</v>
      </c>
      <c r="N486" s="224" t="s">
        <v>40</v>
      </c>
      <c r="O486" s="91"/>
      <c r="P486" s="225">
        <f>O486*H486</f>
        <v>0</v>
      </c>
      <c r="Q486" s="225">
        <v>0</v>
      </c>
      <c r="R486" s="225">
        <f>Q486*H486</f>
        <v>0</v>
      </c>
      <c r="S486" s="225">
        <v>2.3999999999999999</v>
      </c>
      <c r="T486" s="226">
        <f>S486*H486</f>
        <v>12.0144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27" t="s">
        <v>132</v>
      </c>
      <c r="AT486" s="227" t="s">
        <v>128</v>
      </c>
      <c r="AU486" s="227" t="s">
        <v>84</v>
      </c>
      <c r="AY486" s="17" t="s">
        <v>126</v>
      </c>
      <c r="BE486" s="228">
        <f>IF(N486="základní",J486,0)</f>
        <v>0</v>
      </c>
      <c r="BF486" s="228">
        <f>IF(N486="snížená",J486,0)</f>
        <v>0</v>
      </c>
      <c r="BG486" s="228">
        <f>IF(N486="zákl. přenesená",J486,0)</f>
        <v>0</v>
      </c>
      <c r="BH486" s="228">
        <f>IF(N486="sníž. přenesená",J486,0)</f>
        <v>0</v>
      </c>
      <c r="BI486" s="228">
        <f>IF(N486="nulová",J486,0)</f>
        <v>0</v>
      </c>
      <c r="BJ486" s="17" t="s">
        <v>82</v>
      </c>
      <c r="BK486" s="228">
        <f>ROUND(I486*H486,2)</f>
        <v>0</v>
      </c>
      <c r="BL486" s="17" t="s">
        <v>132</v>
      </c>
      <c r="BM486" s="227" t="s">
        <v>586</v>
      </c>
    </row>
    <row r="487" s="2" customFormat="1">
      <c r="A487" s="38"/>
      <c r="B487" s="39"/>
      <c r="C487" s="40"/>
      <c r="D487" s="229" t="s">
        <v>134</v>
      </c>
      <c r="E487" s="40"/>
      <c r="F487" s="230" t="s">
        <v>587</v>
      </c>
      <c r="G487" s="40"/>
      <c r="H487" s="40"/>
      <c r="I487" s="231"/>
      <c r="J487" s="40"/>
      <c r="K487" s="40"/>
      <c r="L487" s="44"/>
      <c r="M487" s="232"/>
      <c r="N487" s="233"/>
      <c r="O487" s="91"/>
      <c r="P487" s="91"/>
      <c r="Q487" s="91"/>
      <c r="R487" s="91"/>
      <c r="S487" s="91"/>
      <c r="T487" s="92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7" t="s">
        <v>134</v>
      </c>
      <c r="AU487" s="17" t="s">
        <v>84</v>
      </c>
    </row>
    <row r="488" s="14" customFormat="1">
      <c r="A488" s="14"/>
      <c r="B488" s="244"/>
      <c r="C488" s="245"/>
      <c r="D488" s="229" t="s">
        <v>136</v>
      </c>
      <c r="E488" s="246" t="s">
        <v>1</v>
      </c>
      <c r="F488" s="247" t="s">
        <v>588</v>
      </c>
      <c r="G488" s="245"/>
      <c r="H488" s="248">
        <v>1.6559999999999999</v>
      </c>
      <c r="I488" s="249"/>
      <c r="J488" s="245"/>
      <c r="K488" s="245"/>
      <c r="L488" s="250"/>
      <c r="M488" s="251"/>
      <c r="N488" s="252"/>
      <c r="O488" s="252"/>
      <c r="P488" s="252"/>
      <c r="Q488" s="252"/>
      <c r="R488" s="252"/>
      <c r="S488" s="252"/>
      <c r="T488" s="253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4" t="s">
        <v>136</v>
      </c>
      <c r="AU488" s="254" t="s">
        <v>84</v>
      </c>
      <c r="AV488" s="14" t="s">
        <v>84</v>
      </c>
      <c r="AW488" s="14" t="s">
        <v>32</v>
      </c>
      <c r="AX488" s="14" t="s">
        <v>75</v>
      </c>
      <c r="AY488" s="254" t="s">
        <v>126</v>
      </c>
    </row>
    <row r="489" s="14" customFormat="1">
      <c r="A489" s="14"/>
      <c r="B489" s="244"/>
      <c r="C489" s="245"/>
      <c r="D489" s="229" t="s">
        <v>136</v>
      </c>
      <c r="E489" s="246" t="s">
        <v>1</v>
      </c>
      <c r="F489" s="247" t="s">
        <v>589</v>
      </c>
      <c r="G489" s="245"/>
      <c r="H489" s="248">
        <v>1.3500000000000001</v>
      </c>
      <c r="I489" s="249"/>
      <c r="J489" s="245"/>
      <c r="K489" s="245"/>
      <c r="L489" s="250"/>
      <c r="M489" s="251"/>
      <c r="N489" s="252"/>
      <c r="O489" s="252"/>
      <c r="P489" s="252"/>
      <c r="Q489" s="252"/>
      <c r="R489" s="252"/>
      <c r="S489" s="252"/>
      <c r="T489" s="253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4" t="s">
        <v>136</v>
      </c>
      <c r="AU489" s="254" t="s">
        <v>84</v>
      </c>
      <c r="AV489" s="14" t="s">
        <v>84</v>
      </c>
      <c r="AW489" s="14" t="s">
        <v>32</v>
      </c>
      <c r="AX489" s="14" t="s">
        <v>75</v>
      </c>
      <c r="AY489" s="254" t="s">
        <v>126</v>
      </c>
    </row>
    <row r="490" s="14" customFormat="1">
      <c r="A490" s="14"/>
      <c r="B490" s="244"/>
      <c r="C490" s="245"/>
      <c r="D490" s="229" t="s">
        <v>136</v>
      </c>
      <c r="E490" s="246" t="s">
        <v>1</v>
      </c>
      <c r="F490" s="247" t="s">
        <v>590</v>
      </c>
      <c r="G490" s="245"/>
      <c r="H490" s="248">
        <v>2</v>
      </c>
      <c r="I490" s="249"/>
      <c r="J490" s="245"/>
      <c r="K490" s="245"/>
      <c r="L490" s="250"/>
      <c r="M490" s="251"/>
      <c r="N490" s="252"/>
      <c r="O490" s="252"/>
      <c r="P490" s="252"/>
      <c r="Q490" s="252"/>
      <c r="R490" s="252"/>
      <c r="S490" s="252"/>
      <c r="T490" s="253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4" t="s">
        <v>136</v>
      </c>
      <c r="AU490" s="254" t="s">
        <v>84</v>
      </c>
      <c r="AV490" s="14" t="s">
        <v>84</v>
      </c>
      <c r="AW490" s="14" t="s">
        <v>32</v>
      </c>
      <c r="AX490" s="14" t="s">
        <v>75</v>
      </c>
      <c r="AY490" s="254" t="s">
        <v>126</v>
      </c>
    </row>
    <row r="491" s="15" customFormat="1">
      <c r="A491" s="15"/>
      <c r="B491" s="255"/>
      <c r="C491" s="256"/>
      <c r="D491" s="229" t="s">
        <v>136</v>
      </c>
      <c r="E491" s="257" t="s">
        <v>1</v>
      </c>
      <c r="F491" s="258" t="s">
        <v>139</v>
      </c>
      <c r="G491" s="256"/>
      <c r="H491" s="259">
        <v>5.0060000000000002</v>
      </c>
      <c r="I491" s="260"/>
      <c r="J491" s="256"/>
      <c r="K491" s="256"/>
      <c r="L491" s="261"/>
      <c r="M491" s="262"/>
      <c r="N491" s="263"/>
      <c r="O491" s="263"/>
      <c r="P491" s="263"/>
      <c r="Q491" s="263"/>
      <c r="R491" s="263"/>
      <c r="S491" s="263"/>
      <c r="T491" s="264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65" t="s">
        <v>136</v>
      </c>
      <c r="AU491" s="265" t="s">
        <v>84</v>
      </c>
      <c r="AV491" s="15" t="s">
        <v>132</v>
      </c>
      <c r="AW491" s="15" t="s">
        <v>32</v>
      </c>
      <c r="AX491" s="15" t="s">
        <v>82</v>
      </c>
      <c r="AY491" s="265" t="s">
        <v>126</v>
      </c>
    </row>
    <row r="492" s="2" customFormat="1" ht="37.8" customHeight="1">
      <c r="A492" s="38"/>
      <c r="B492" s="39"/>
      <c r="C492" s="215" t="s">
        <v>591</v>
      </c>
      <c r="D492" s="215" t="s">
        <v>128</v>
      </c>
      <c r="E492" s="216" t="s">
        <v>592</v>
      </c>
      <c r="F492" s="217" t="s">
        <v>593</v>
      </c>
      <c r="G492" s="218" t="s">
        <v>176</v>
      </c>
      <c r="H492" s="219">
        <v>5</v>
      </c>
      <c r="I492" s="220"/>
      <c r="J492" s="221">
        <f>ROUND(I492*H492,2)</f>
        <v>0</v>
      </c>
      <c r="K492" s="222"/>
      <c r="L492" s="44"/>
      <c r="M492" s="223" t="s">
        <v>1</v>
      </c>
      <c r="N492" s="224" t="s">
        <v>40</v>
      </c>
      <c r="O492" s="91"/>
      <c r="P492" s="225">
        <f>O492*H492</f>
        <v>0</v>
      </c>
      <c r="Q492" s="225">
        <v>0.12171</v>
      </c>
      <c r="R492" s="225">
        <f>Q492*H492</f>
        <v>0.60855000000000004</v>
      </c>
      <c r="S492" s="225">
        <v>2.3999999999999999</v>
      </c>
      <c r="T492" s="226">
        <f>S492*H492</f>
        <v>12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27" t="s">
        <v>132</v>
      </c>
      <c r="AT492" s="227" t="s">
        <v>128</v>
      </c>
      <c r="AU492" s="227" t="s">
        <v>84</v>
      </c>
      <c r="AY492" s="17" t="s">
        <v>126</v>
      </c>
      <c r="BE492" s="228">
        <f>IF(N492="základní",J492,0)</f>
        <v>0</v>
      </c>
      <c r="BF492" s="228">
        <f>IF(N492="snížená",J492,0)</f>
        <v>0</v>
      </c>
      <c r="BG492" s="228">
        <f>IF(N492="zákl. přenesená",J492,0)</f>
        <v>0</v>
      </c>
      <c r="BH492" s="228">
        <f>IF(N492="sníž. přenesená",J492,0)</f>
        <v>0</v>
      </c>
      <c r="BI492" s="228">
        <f>IF(N492="nulová",J492,0)</f>
        <v>0</v>
      </c>
      <c r="BJ492" s="17" t="s">
        <v>82</v>
      </c>
      <c r="BK492" s="228">
        <f>ROUND(I492*H492,2)</f>
        <v>0</v>
      </c>
      <c r="BL492" s="17" t="s">
        <v>132</v>
      </c>
      <c r="BM492" s="227" t="s">
        <v>594</v>
      </c>
    </row>
    <row r="493" s="2" customFormat="1">
      <c r="A493" s="38"/>
      <c r="B493" s="39"/>
      <c r="C493" s="40"/>
      <c r="D493" s="229" t="s">
        <v>134</v>
      </c>
      <c r="E493" s="40"/>
      <c r="F493" s="230" t="s">
        <v>595</v>
      </c>
      <c r="G493" s="40"/>
      <c r="H493" s="40"/>
      <c r="I493" s="231"/>
      <c r="J493" s="40"/>
      <c r="K493" s="40"/>
      <c r="L493" s="44"/>
      <c r="M493" s="232"/>
      <c r="N493" s="233"/>
      <c r="O493" s="91"/>
      <c r="P493" s="91"/>
      <c r="Q493" s="91"/>
      <c r="R493" s="91"/>
      <c r="S493" s="91"/>
      <c r="T493" s="92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T493" s="17" t="s">
        <v>134</v>
      </c>
      <c r="AU493" s="17" t="s">
        <v>84</v>
      </c>
    </row>
    <row r="494" s="13" customFormat="1">
      <c r="A494" s="13"/>
      <c r="B494" s="234"/>
      <c r="C494" s="235"/>
      <c r="D494" s="229" t="s">
        <v>136</v>
      </c>
      <c r="E494" s="236" t="s">
        <v>1</v>
      </c>
      <c r="F494" s="237" t="s">
        <v>596</v>
      </c>
      <c r="G494" s="235"/>
      <c r="H494" s="236" t="s">
        <v>1</v>
      </c>
      <c r="I494" s="238"/>
      <c r="J494" s="235"/>
      <c r="K494" s="235"/>
      <c r="L494" s="239"/>
      <c r="M494" s="240"/>
      <c r="N494" s="241"/>
      <c r="O494" s="241"/>
      <c r="P494" s="241"/>
      <c r="Q494" s="241"/>
      <c r="R494" s="241"/>
      <c r="S494" s="241"/>
      <c r="T494" s="242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3" t="s">
        <v>136</v>
      </c>
      <c r="AU494" s="243" t="s">
        <v>84</v>
      </c>
      <c r="AV494" s="13" t="s">
        <v>82</v>
      </c>
      <c r="AW494" s="13" t="s">
        <v>32</v>
      </c>
      <c r="AX494" s="13" t="s">
        <v>75</v>
      </c>
      <c r="AY494" s="243" t="s">
        <v>126</v>
      </c>
    </row>
    <row r="495" s="14" customFormat="1">
      <c r="A495" s="14"/>
      <c r="B495" s="244"/>
      <c r="C495" s="245"/>
      <c r="D495" s="229" t="s">
        <v>136</v>
      </c>
      <c r="E495" s="246" t="s">
        <v>1</v>
      </c>
      <c r="F495" s="247" t="s">
        <v>295</v>
      </c>
      <c r="G495" s="245"/>
      <c r="H495" s="248">
        <v>5</v>
      </c>
      <c r="I495" s="249"/>
      <c r="J495" s="245"/>
      <c r="K495" s="245"/>
      <c r="L495" s="250"/>
      <c r="M495" s="251"/>
      <c r="N495" s="252"/>
      <c r="O495" s="252"/>
      <c r="P495" s="252"/>
      <c r="Q495" s="252"/>
      <c r="R495" s="252"/>
      <c r="S495" s="252"/>
      <c r="T495" s="253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4" t="s">
        <v>136</v>
      </c>
      <c r="AU495" s="254" t="s">
        <v>84</v>
      </c>
      <c r="AV495" s="14" t="s">
        <v>84</v>
      </c>
      <c r="AW495" s="14" t="s">
        <v>32</v>
      </c>
      <c r="AX495" s="14" t="s">
        <v>75</v>
      </c>
      <c r="AY495" s="254" t="s">
        <v>126</v>
      </c>
    </row>
    <row r="496" s="15" customFormat="1">
      <c r="A496" s="15"/>
      <c r="B496" s="255"/>
      <c r="C496" s="256"/>
      <c r="D496" s="229" t="s">
        <v>136</v>
      </c>
      <c r="E496" s="257" t="s">
        <v>1</v>
      </c>
      <c r="F496" s="258" t="s">
        <v>139</v>
      </c>
      <c r="G496" s="256"/>
      <c r="H496" s="259">
        <v>5</v>
      </c>
      <c r="I496" s="260"/>
      <c r="J496" s="256"/>
      <c r="K496" s="256"/>
      <c r="L496" s="261"/>
      <c r="M496" s="262"/>
      <c r="N496" s="263"/>
      <c r="O496" s="263"/>
      <c r="P496" s="263"/>
      <c r="Q496" s="263"/>
      <c r="R496" s="263"/>
      <c r="S496" s="263"/>
      <c r="T496" s="264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65" t="s">
        <v>136</v>
      </c>
      <c r="AU496" s="265" t="s">
        <v>84</v>
      </c>
      <c r="AV496" s="15" t="s">
        <v>132</v>
      </c>
      <c r="AW496" s="15" t="s">
        <v>32</v>
      </c>
      <c r="AX496" s="15" t="s">
        <v>82</v>
      </c>
      <c r="AY496" s="265" t="s">
        <v>126</v>
      </c>
    </row>
    <row r="497" s="2" customFormat="1" ht="44.25" customHeight="1">
      <c r="A497" s="38"/>
      <c r="B497" s="39"/>
      <c r="C497" s="215" t="s">
        <v>597</v>
      </c>
      <c r="D497" s="215" t="s">
        <v>128</v>
      </c>
      <c r="E497" s="216" t="s">
        <v>598</v>
      </c>
      <c r="F497" s="217" t="s">
        <v>599</v>
      </c>
      <c r="G497" s="218" t="s">
        <v>131</v>
      </c>
      <c r="H497" s="219">
        <v>24</v>
      </c>
      <c r="I497" s="220"/>
      <c r="J497" s="221">
        <f>ROUND(I497*H497,2)</f>
        <v>0</v>
      </c>
      <c r="K497" s="222"/>
      <c r="L497" s="44"/>
      <c r="M497" s="223" t="s">
        <v>1</v>
      </c>
      <c r="N497" s="224" t="s">
        <v>40</v>
      </c>
      <c r="O497" s="91"/>
      <c r="P497" s="225">
        <f>O497*H497</f>
        <v>0</v>
      </c>
      <c r="Q497" s="225">
        <v>0</v>
      </c>
      <c r="R497" s="225">
        <f>Q497*H497</f>
        <v>0</v>
      </c>
      <c r="S497" s="225">
        <v>0.432</v>
      </c>
      <c r="T497" s="226">
        <f>S497*H497</f>
        <v>10.368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227" t="s">
        <v>132</v>
      </c>
      <c r="AT497" s="227" t="s">
        <v>128</v>
      </c>
      <c r="AU497" s="227" t="s">
        <v>84</v>
      </c>
      <c r="AY497" s="17" t="s">
        <v>126</v>
      </c>
      <c r="BE497" s="228">
        <f>IF(N497="základní",J497,0)</f>
        <v>0</v>
      </c>
      <c r="BF497" s="228">
        <f>IF(N497="snížená",J497,0)</f>
        <v>0</v>
      </c>
      <c r="BG497" s="228">
        <f>IF(N497="zákl. přenesená",J497,0)</f>
        <v>0</v>
      </c>
      <c r="BH497" s="228">
        <f>IF(N497="sníž. přenesená",J497,0)</f>
        <v>0</v>
      </c>
      <c r="BI497" s="228">
        <f>IF(N497="nulová",J497,0)</f>
        <v>0</v>
      </c>
      <c r="BJ497" s="17" t="s">
        <v>82</v>
      </c>
      <c r="BK497" s="228">
        <f>ROUND(I497*H497,2)</f>
        <v>0</v>
      </c>
      <c r="BL497" s="17" t="s">
        <v>132</v>
      </c>
      <c r="BM497" s="227" t="s">
        <v>600</v>
      </c>
    </row>
    <row r="498" s="2" customFormat="1">
      <c r="A498" s="38"/>
      <c r="B498" s="39"/>
      <c r="C498" s="40"/>
      <c r="D498" s="229" t="s">
        <v>134</v>
      </c>
      <c r="E498" s="40"/>
      <c r="F498" s="230" t="s">
        <v>601</v>
      </c>
      <c r="G498" s="40"/>
      <c r="H498" s="40"/>
      <c r="I498" s="231"/>
      <c r="J498" s="40"/>
      <c r="K498" s="40"/>
      <c r="L498" s="44"/>
      <c r="M498" s="232"/>
      <c r="N498" s="233"/>
      <c r="O498" s="91"/>
      <c r="P498" s="91"/>
      <c r="Q498" s="91"/>
      <c r="R498" s="91"/>
      <c r="S498" s="91"/>
      <c r="T498" s="92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T498" s="17" t="s">
        <v>134</v>
      </c>
      <c r="AU498" s="17" t="s">
        <v>84</v>
      </c>
    </row>
    <row r="499" s="13" customFormat="1">
      <c r="A499" s="13"/>
      <c r="B499" s="234"/>
      <c r="C499" s="235"/>
      <c r="D499" s="229" t="s">
        <v>136</v>
      </c>
      <c r="E499" s="236" t="s">
        <v>1</v>
      </c>
      <c r="F499" s="237" t="s">
        <v>602</v>
      </c>
      <c r="G499" s="235"/>
      <c r="H499" s="236" t="s">
        <v>1</v>
      </c>
      <c r="I499" s="238"/>
      <c r="J499" s="235"/>
      <c r="K499" s="235"/>
      <c r="L499" s="239"/>
      <c r="M499" s="240"/>
      <c r="N499" s="241"/>
      <c r="O499" s="241"/>
      <c r="P499" s="241"/>
      <c r="Q499" s="241"/>
      <c r="R499" s="241"/>
      <c r="S499" s="241"/>
      <c r="T499" s="242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3" t="s">
        <v>136</v>
      </c>
      <c r="AU499" s="243" t="s">
        <v>84</v>
      </c>
      <c r="AV499" s="13" t="s">
        <v>82</v>
      </c>
      <c r="AW499" s="13" t="s">
        <v>32</v>
      </c>
      <c r="AX499" s="13" t="s">
        <v>75</v>
      </c>
      <c r="AY499" s="243" t="s">
        <v>126</v>
      </c>
    </row>
    <row r="500" s="14" customFormat="1">
      <c r="A500" s="14"/>
      <c r="B500" s="244"/>
      <c r="C500" s="245"/>
      <c r="D500" s="229" t="s">
        <v>136</v>
      </c>
      <c r="E500" s="246" t="s">
        <v>1</v>
      </c>
      <c r="F500" s="247" t="s">
        <v>603</v>
      </c>
      <c r="G500" s="245"/>
      <c r="H500" s="248">
        <v>24</v>
      </c>
      <c r="I500" s="249"/>
      <c r="J500" s="245"/>
      <c r="K500" s="245"/>
      <c r="L500" s="250"/>
      <c r="M500" s="251"/>
      <c r="N500" s="252"/>
      <c r="O500" s="252"/>
      <c r="P500" s="252"/>
      <c r="Q500" s="252"/>
      <c r="R500" s="252"/>
      <c r="S500" s="252"/>
      <c r="T500" s="253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4" t="s">
        <v>136</v>
      </c>
      <c r="AU500" s="254" t="s">
        <v>84</v>
      </c>
      <c r="AV500" s="14" t="s">
        <v>84</v>
      </c>
      <c r="AW500" s="14" t="s">
        <v>32</v>
      </c>
      <c r="AX500" s="14" t="s">
        <v>75</v>
      </c>
      <c r="AY500" s="254" t="s">
        <v>126</v>
      </c>
    </row>
    <row r="501" s="15" customFormat="1">
      <c r="A501" s="15"/>
      <c r="B501" s="255"/>
      <c r="C501" s="256"/>
      <c r="D501" s="229" t="s">
        <v>136</v>
      </c>
      <c r="E501" s="257" t="s">
        <v>1</v>
      </c>
      <c r="F501" s="258" t="s">
        <v>139</v>
      </c>
      <c r="G501" s="256"/>
      <c r="H501" s="259">
        <v>24</v>
      </c>
      <c r="I501" s="260"/>
      <c r="J501" s="256"/>
      <c r="K501" s="256"/>
      <c r="L501" s="261"/>
      <c r="M501" s="262"/>
      <c r="N501" s="263"/>
      <c r="O501" s="263"/>
      <c r="P501" s="263"/>
      <c r="Q501" s="263"/>
      <c r="R501" s="263"/>
      <c r="S501" s="263"/>
      <c r="T501" s="264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65" t="s">
        <v>136</v>
      </c>
      <c r="AU501" s="265" t="s">
        <v>84</v>
      </c>
      <c r="AV501" s="15" t="s">
        <v>132</v>
      </c>
      <c r="AW501" s="15" t="s">
        <v>32</v>
      </c>
      <c r="AX501" s="15" t="s">
        <v>82</v>
      </c>
      <c r="AY501" s="265" t="s">
        <v>126</v>
      </c>
    </row>
    <row r="502" s="2" customFormat="1" ht="49.05" customHeight="1">
      <c r="A502" s="38"/>
      <c r="B502" s="39"/>
      <c r="C502" s="215" t="s">
        <v>604</v>
      </c>
      <c r="D502" s="215" t="s">
        <v>128</v>
      </c>
      <c r="E502" s="216" t="s">
        <v>605</v>
      </c>
      <c r="F502" s="217" t="s">
        <v>606</v>
      </c>
      <c r="G502" s="218" t="s">
        <v>176</v>
      </c>
      <c r="H502" s="219">
        <v>4.5</v>
      </c>
      <c r="I502" s="220"/>
      <c r="J502" s="221">
        <f>ROUND(I502*H502,2)</f>
        <v>0</v>
      </c>
      <c r="K502" s="222"/>
      <c r="L502" s="44"/>
      <c r="M502" s="223" t="s">
        <v>1</v>
      </c>
      <c r="N502" s="224" t="s">
        <v>40</v>
      </c>
      <c r="O502" s="91"/>
      <c r="P502" s="225">
        <f>O502*H502</f>
        <v>0</v>
      </c>
      <c r="Q502" s="225">
        <v>0</v>
      </c>
      <c r="R502" s="225">
        <f>Q502*H502</f>
        <v>0</v>
      </c>
      <c r="S502" s="225">
        <v>2.2000000000000002</v>
      </c>
      <c r="T502" s="226">
        <f>S502*H502</f>
        <v>9.9000000000000004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27" t="s">
        <v>132</v>
      </c>
      <c r="AT502" s="227" t="s">
        <v>128</v>
      </c>
      <c r="AU502" s="227" t="s">
        <v>84</v>
      </c>
      <c r="AY502" s="17" t="s">
        <v>126</v>
      </c>
      <c r="BE502" s="228">
        <f>IF(N502="základní",J502,0)</f>
        <v>0</v>
      </c>
      <c r="BF502" s="228">
        <f>IF(N502="snížená",J502,0)</f>
        <v>0</v>
      </c>
      <c r="BG502" s="228">
        <f>IF(N502="zákl. přenesená",J502,0)</f>
        <v>0</v>
      </c>
      <c r="BH502" s="228">
        <f>IF(N502="sníž. přenesená",J502,0)</f>
        <v>0</v>
      </c>
      <c r="BI502" s="228">
        <f>IF(N502="nulová",J502,0)</f>
        <v>0</v>
      </c>
      <c r="BJ502" s="17" t="s">
        <v>82</v>
      </c>
      <c r="BK502" s="228">
        <f>ROUND(I502*H502,2)</f>
        <v>0</v>
      </c>
      <c r="BL502" s="17" t="s">
        <v>132</v>
      </c>
      <c r="BM502" s="227" t="s">
        <v>607</v>
      </c>
    </row>
    <row r="503" s="2" customFormat="1">
      <c r="A503" s="38"/>
      <c r="B503" s="39"/>
      <c r="C503" s="40"/>
      <c r="D503" s="229" t="s">
        <v>134</v>
      </c>
      <c r="E503" s="40"/>
      <c r="F503" s="230" t="s">
        <v>608</v>
      </c>
      <c r="G503" s="40"/>
      <c r="H503" s="40"/>
      <c r="I503" s="231"/>
      <c r="J503" s="40"/>
      <c r="K503" s="40"/>
      <c r="L503" s="44"/>
      <c r="M503" s="232"/>
      <c r="N503" s="233"/>
      <c r="O503" s="91"/>
      <c r="P503" s="91"/>
      <c r="Q503" s="91"/>
      <c r="R503" s="91"/>
      <c r="S503" s="91"/>
      <c r="T503" s="92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T503" s="17" t="s">
        <v>134</v>
      </c>
      <c r="AU503" s="17" t="s">
        <v>84</v>
      </c>
    </row>
    <row r="504" s="13" customFormat="1">
      <c r="A504" s="13"/>
      <c r="B504" s="234"/>
      <c r="C504" s="235"/>
      <c r="D504" s="229" t="s">
        <v>136</v>
      </c>
      <c r="E504" s="236" t="s">
        <v>1</v>
      </c>
      <c r="F504" s="237" t="s">
        <v>609</v>
      </c>
      <c r="G504" s="235"/>
      <c r="H504" s="236" t="s">
        <v>1</v>
      </c>
      <c r="I504" s="238"/>
      <c r="J504" s="235"/>
      <c r="K504" s="235"/>
      <c r="L504" s="239"/>
      <c r="M504" s="240"/>
      <c r="N504" s="241"/>
      <c r="O504" s="241"/>
      <c r="P504" s="241"/>
      <c r="Q504" s="241"/>
      <c r="R504" s="241"/>
      <c r="S504" s="241"/>
      <c r="T504" s="242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3" t="s">
        <v>136</v>
      </c>
      <c r="AU504" s="243" t="s">
        <v>84</v>
      </c>
      <c r="AV504" s="13" t="s">
        <v>82</v>
      </c>
      <c r="AW504" s="13" t="s">
        <v>32</v>
      </c>
      <c r="AX504" s="13" t="s">
        <v>75</v>
      </c>
      <c r="AY504" s="243" t="s">
        <v>126</v>
      </c>
    </row>
    <row r="505" s="14" customFormat="1">
      <c r="A505" s="14"/>
      <c r="B505" s="244"/>
      <c r="C505" s="245"/>
      <c r="D505" s="229" t="s">
        <v>136</v>
      </c>
      <c r="E505" s="246" t="s">
        <v>1</v>
      </c>
      <c r="F505" s="247" t="s">
        <v>610</v>
      </c>
      <c r="G505" s="245"/>
      <c r="H505" s="248">
        <v>4.5</v>
      </c>
      <c r="I505" s="249"/>
      <c r="J505" s="245"/>
      <c r="K505" s="245"/>
      <c r="L505" s="250"/>
      <c r="M505" s="251"/>
      <c r="N505" s="252"/>
      <c r="O505" s="252"/>
      <c r="P505" s="252"/>
      <c r="Q505" s="252"/>
      <c r="R505" s="252"/>
      <c r="S505" s="252"/>
      <c r="T505" s="253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4" t="s">
        <v>136</v>
      </c>
      <c r="AU505" s="254" t="s">
        <v>84</v>
      </c>
      <c r="AV505" s="14" t="s">
        <v>84</v>
      </c>
      <c r="AW505" s="14" t="s">
        <v>32</v>
      </c>
      <c r="AX505" s="14" t="s">
        <v>75</v>
      </c>
      <c r="AY505" s="254" t="s">
        <v>126</v>
      </c>
    </row>
    <row r="506" s="15" customFormat="1">
      <c r="A506" s="15"/>
      <c r="B506" s="255"/>
      <c r="C506" s="256"/>
      <c r="D506" s="229" t="s">
        <v>136</v>
      </c>
      <c r="E506" s="257" t="s">
        <v>1</v>
      </c>
      <c r="F506" s="258" t="s">
        <v>139</v>
      </c>
      <c r="G506" s="256"/>
      <c r="H506" s="259">
        <v>4.5</v>
      </c>
      <c r="I506" s="260"/>
      <c r="J506" s="256"/>
      <c r="K506" s="256"/>
      <c r="L506" s="261"/>
      <c r="M506" s="262"/>
      <c r="N506" s="263"/>
      <c r="O506" s="263"/>
      <c r="P506" s="263"/>
      <c r="Q506" s="263"/>
      <c r="R506" s="263"/>
      <c r="S506" s="263"/>
      <c r="T506" s="264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65" t="s">
        <v>136</v>
      </c>
      <c r="AU506" s="265" t="s">
        <v>84</v>
      </c>
      <c r="AV506" s="15" t="s">
        <v>132</v>
      </c>
      <c r="AW506" s="15" t="s">
        <v>32</v>
      </c>
      <c r="AX506" s="15" t="s">
        <v>82</v>
      </c>
      <c r="AY506" s="265" t="s">
        <v>126</v>
      </c>
    </row>
    <row r="507" s="2" customFormat="1" ht="24.15" customHeight="1">
      <c r="A507" s="38"/>
      <c r="B507" s="39"/>
      <c r="C507" s="215" t="s">
        <v>611</v>
      </c>
      <c r="D507" s="215" t="s">
        <v>128</v>
      </c>
      <c r="E507" s="216" t="s">
        <v>612</v>
      </c>
      <c r="F507" s="217" t="s">
        <v>613</v>
      </c>
      <c r="G507" s="218" t="s">
        <v>162</v>
      </c>
      <c r="H507" s="219">
        <v>48</v>
      </c>
      <c r="I507" s="220"/>
      <c r="J507" s="221">
        <f>ROUND(I507*H507,2)</f>
        <v>0</v>
      </c>
      <c r="K507" s="222"/>
      <c r="L507" s="44"/>
      <c r="M507" s="223" t="s">
        <v>1</v>
      </c>
      <c r="N507" s="224" t="s">
        <v>40</v>
      </c>
      <c r="O507" s="91"/>
      <c r="P507" s="225">
        <f>O507*H507</f>
        <v>0</v>
      </c>
      <c r="Q507" s="225">
        <v>9.0000000000000006E-05</v>
      </c>
      <c r="R507" s="225">
        <f>Q507*H507</f>
        <v>0.0043200000000000001</v>
      </c>
      <c r="S507" s="225">
        <v>0.042000000000000003</v>
      </c>
      <c r="T507" s="226">
        <f>S507*H507</f>
        <v>2.016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27" t="s">
        <v>132</v>
      </c>
      <c r="AT507" s="227" t="s">
        <v>128</v>
      </c>
      <c r="AU507" s="227" t="s">
        <v>84</v>
      </c>
      <c r="AY507" s="17" t="s">
        <v>126</v>
      </c>
      <c r="BE507" s="228">
        <f>IF(N507="základní",J507,0)</f>
        <v>0</v>
      </c>
      <c r="BF507" s="228">
        <f>IF(N507="snížená",J507,0)</f>
        <v>0</v>
      </c>
      <c r="BG507" s="228">
        <f>IF(N507="zákl. přenesená",J507,0)</f>
        <v>0</v>
      </c>
      <c r="BH507" s="228">
        <f>IF(N507="sníž. přenesená",J507,0)</f>
        <v>0</v>
      </c>
      <c r="BI507" s="228">
        <f>IF(N507="nulová",J507,0)</f>
        <v>0</v>
      </c>
      <c r="BJ507" s="17" t="s">
        <v>82</v>
      </c>
      <c r="BK507" s="228">
        <f>ROUND(I507*H507,2)</f>
        <v>0</v>
      </c>
      <c r="BL507" s="17" t="s">
        <v>132</v>
      </c>
      <c r="BM507" s="227" t="s">
        <v>614</v>
      </c>
    </row>
    <row r="508" s="2" customFormat="1">
      <c r="A508" s="38"/>
      <c r="B508" s="39"/>
      <c r="C508" s="40"/>
      <c r="D508" s="229" t="s">
        <v>134</v>
      </c>
      <c r="E508" s="40"/>
      <c r="F508" s="230" t="s">
        <v>615</v>
      </c>
      <c r="G508" s="40"/>
      <c r="H508" s="40"/>
      <c r="I508" s="231"/>
      <c r="J508" s="40"/>
      <c r="K508" s="40"/>
      <c r="L508" s="44"/>
      <c r="M508" s="232"/>
      <c r="N508" s="233"/>
      <c r="O508" s="91"/>
      <c r="P508" s="91"/>
      <c r="Q508" s="91"/>
      <c r="R508" s="91"/>
      <c r="S508" s="91"/>
      <c r="T508" s="92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T508" s="17" t="s">
        <v>134</v>
      </c>
      <c r="AU508" s="17" t="s">
        <v>84</v>
      </c>
    </row>
    <row r="509" s="13" customFormat="1">
      <c r="A509" s="13"/>
      <c r="B509" s="234"/>
      <c r="C509" s="235"/>
      <c r="D509" s="229" t="s">
        <v>136</v>
      </c>
      <c r="E509" s="236" t="s">
        <v>1</v>
      </c>
      <c r="F509" s="237" t="s">
        <v>616</v>
      </c>
      <c r="G509" s="235"/>
      <c r="H509" s="236" t="s">
        <v>1</v>
      </c>
      <c r="I509" s="238"/>
      <c r="J509" s="235"/>
      <c r="K509" s="235"/>
      <c r="L509" s="239"/>
      <c r="M509" s="240"/>
      <c r="N509" s="241"/>
      <c r="O509" s="241"/>
      <c r="P509" s="241"/>
      <c r="Q509" s="241"/>
      <c r="R509" s="241"/>
      <c r="S509" s="241"/>
      <c r="T509" s="24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3" t="s">
        <v>136</v>
      </c>
      <c r="AU509" s="243" t="s">
        <v>84</v>
      </c>
      <c r="AV509" s="13" t="s">
        <v>82</v>
      </c>
      <c r="AW509" s="13" t="s">
        <v>32</v>
      </c>
      <c r="AX509" s="13" t="s">
        <v>75</v>
      </c>
      <c r="AY509" s="243" t="s">
        <v>126</v>
      </c>
    </row>
    <row r="510" s="13" customFormat="1">
      <c r="A510" s="13"/>
      <c r="B510" s="234"/>
      <c r="C510" s="235"/>
      <c r="D510" s="229" t="s">
        <v>136</v>
      </c>
      <c r="E510" s="236" t="s">
        <v>1</v>
      </c>
      <c r="F510" s="237" t="s">
        <v>617</v>
      </c>
      <c r="G510" s="235"/>
      <c r="H510" s="236" t="s">
        <v>1</v>
      </c>
      <c r="I510" s="238"/>
      <c r="J510" s="235"/>
      <c r="K510" s="235"/>
      <c r="L510" s="239"/>
      <c r="M510" s="240"/>
      <c r="N510" s="241"/>
      <c r="O510" s="241"/>
      <c r="P510" s="241"/>
      <c r="Q510" s="241"/>
      <c r="R510" s="241"/>
      <c r="S510" s="241"/>
      <c r="T510" s="24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3" t="s">
        <v>136</v>
      </c>
      <c r="AU510" s="243" t="s">
        <v>84</v>
      </c>
      <c r="AV510" s="13" t="s">
        <v>82</v>
      </c>
      <c r="AW510" s="13" t="s">
        <v>32</v>
      </c>
      <c r="AX510" s="13" t="s">
        <v>75</v>
      </c>
      <c r="AY510" s="243" t="s">
        <v>126</v>
      </c>
    </row>
    <row r="511" s="13" customFormat="1">
      <c r="A511" s="13"/>
      <c r="B511" s="234"/>
      <c r="C511" s="235"/>
      <c r="D511" s="229" t="s">
        <v>136</v>
      </c>
      <c r="E511" s="236" t="s">
        <v>1</v>
      </c>
      <c r="F511" s="237" t="s">
        <v>618</v>
      </c>
      <c r="G511" s="235"/>
      <c r="H511" s="236" t="s">
        <v>1</v>
      </c>
      <c r="I511" s="238"/>
      <c r="J511" s="235"/>
      <c r="K511" s="235"/>
      <c r="L511" s="239"/>
      <c r="M511" s="240"/>
      <c r="N511" s="241"/>
      <c r="O511" s="241"/>
      <c r="P511" s="241"/>
      <c r="Q511" s="241"/>
      <c r="R511" s="241"/>
      <c r="S511" s="241"/>
      <c r="T511" s="242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3" t="s">
        <v>136</v>
      </c>
      <c r="AU511" s="243" t="s">
        <v>84</v>
      </c>
      <c r="AV511" s="13" t="s">
        <v>82</v>
      </c>
      <c r="AW511" s="13" t="s">
        <v>32</v>
      </c>
      <c r="AX511" s="13" t="s">
        <v>75</v>
      </c>
      <c r="AY511" s="243" t="s">
        <v>126</v>
      </c>
    </row>
    <row r="512" s="13" customFormat="1">
      <c r="A512" s="13"/>
      <c r="B512" s="234"/>
      <c r="C512" s="235"/>
      <c r="D512" s="229" t="s">
        <v>136</v>
      </c>
      <c r="E512" s="236" t="s">
        <v>1</v>
      </c>
      <c r="F512" s="237" t="s">
        <v>619</v>
      </c>
      <c r="G512" s="235"/>
      <c r="H512" s="236" t="s">
        <v>1</v>
      </c>
      <c r="I512" s="238"/>
      <c r="J512" s="235"/>
      <c r="K512" s="235"/>
      <c r="L512" s="239"/>
      <c r="M512" s="240"/>
      <c r="N512" s="241"/>
      <c r="O512" s="241"/>
      <c r="P512" s="241"/>
      <c r="Q512" s="241"/>
      <c r="R512" s="241"/>
      <c r="S512" s="241"/>
      <c r="T512" s="242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3" t="s">
        <v>136</v>
      </c>
      <c r="AU512" s="243" t="s">
        <v>84</v>
      </c>
      <c r="AV512" s="13" t="s">
        <v>82</v>
      </c>
      <c r="AW512" s="13" t="s">
        <v>32</v>
      </c>
      <c r="AX512" s="13" t="s">
        <v>75</v>
      </c>
      <c r="AY512" s="243" t="s">
        <v>126</v>
      </c>
    </row>
    <row r="513" s="14" customFormat="1">
      <c r="A513" s="14"/>
      <c r="B513" s="244"/>
      <c r="C513" s="245"/>
      <c r="D513" s="229" t="s">
        <v>136</v>
      </c>
      <c r="E513" s="246" t="s">
        <v>1</v>
      </c>
      <c r="F513" s="247" t="s">
        <v>452</v>
      </c>
      <c r="G513" s="245"/>
      <c r="H513" s="248">
        <v>32</v>
      </c>
      <c r="I513" s="249"/>
      <c r="J513" s="245"/>
      <c r="K513" s="245"/>
      <c r="L513" s="250"/>
      <c r="M513" s="251"/>
      <c r="N513" s="252"/>
      <c r="O513" s="252"/>
      <c r="P513" s="252"/>
      <c r="Q513" s="252"/>
      <c r="R513" s="252"/>
      <c r="S513" s="252"/>
      <c r="T513" s="253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4" t="s">
        <v>136</v>
      </c>
      <c r="AU513" s="254" t="s">
        <v>84</v>
      </c>
      <c r="AV513" s="14" t="s">
        <v>84</v>
      </c>
      <c r="AW513" s="14" t="s">
        <v>32</v>
      </c>
      <c r="AX513" s="14" t="s">
        <v>75</v>
      </c>
      <c r="AY513" s="254" t="s">
        <v>126</v>
      </c>
    </row>
    <row r="514" s="14" customFormat="1">
      <c r="A514" s="14"/>
      <c r="B514" s="244"/>
      <c r="C514" s="245"/>
      <c r="D514" s="229" t="s">
        <v>136</v>
      </c>
      <c r="E514" s="246" t="s">
        <v>1</v>
      </c>
      <c r="F514" s="247" t="s">
        <v>453</v>
      </c>
      <c r="G514" s="245"/>
      <c r="H514" s="248">
        <v>16</v>
      </c>
      <c r="I514" s="249"/>
      <c r="J514" s="245"/>
      <c r="K514" s="245"/>
      <c r="L514" s="250"/>
      <c r="M514" s="251"/>
      <c r="N514" s="252"/>
      <c r="O514" s="252"/>
      <c r="P514" s="252"/>
      <c r="Q514" s="252"/>
      <c r="R514" s="252"/>
      <c r="S514" s="252"/>
      <c r="T514" s="253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4" t="s">
        <v>136</v>
      </c>
      <c r="AU514" s="254" t="s">
        <v>84</v>
      </c>
      <c r="AV514" s="14" t="s">
        <v>84</v>
      </c>
      <c r="AW514" s="14" t="s">
        <v>32</v>
      </c>
      <c r="AX514" s="14" t="s">
        <v>75</v>
      </c>
      <c r="AY514" s="254" t="s">
        <v>126</v>
      </c>
    </row>
    <row r="515" s="15" customFormat="1">
      <c r="A515" s="15"/>
      <c r="B515" s="255"/>
      <c r="C515" s="256"/>
      <c r="D515" s="229" t="s">
        <v>136</v>
      </c>
      <c r="E515" s="257" t="s">
        <v>1</v>
      </c>
      <c r="F515" s="258" t="s">
        <v>139</v>
      </c>
      <c r="G515" s="256"/>
      <c r="H515" s="259">
        <v>48</v>
      </c>
      <c r="I515" s="260"/>
      <c r="J515" s="256"/>
      <c r="K515" s="256"/>
      <c r="L515" s="261"/>
      <c r="M515" s="262"/>
      <c r="N515" s="263"/>
      <c r="O515" s="263"/>
      <c r="P515" s="263"/>
      <c r="Q515" s="263"/>
      <c r="R515" s="263"/>
      <c r="S515" s="263"/>
      <c r="T515" s="264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5" t="s">
        <v>136</v>
      </c>
      <c r="AU515" s="265" t="s">
        <v>84</v>
      </c>
      <c r="AV515" s="15" t="s">
        <v>132</v>
      </c>
      <c r="AW515" s="15" t="s">
        <v>32</v>
      </c>
      <c r="AX515" s="15" t="s">
        <v>82</v>
      </c>
      <c r="AY515" s="265" t="s">
        <v>126</v>
      </c>
    </row>
    <row r="516" s="2" customFormat="1" ht="24.15" customHeight="1">
      <c r="A516" s="38"/>
      <c r="B516" s="39"/>
      <c r="C516" s="215" t="s">
        <v>620</v>
      </c>
      <c r="D516" s="215" t="s">
        <v>128</v>
      </c>
      <c r="E516" s="216" t="s">
        <v>621</v>
      </c>
      <c r="F516" s="217" t="s">
        <v>622</v>
      </c>
      <c r="G516" s="218" t="s">
        <v>225</v>
      </c>
      <c r="H516" s="219">
        <v>2</v>
      </c>
      <c r="I516" s="220"/>
      <c r="J516" s="221">
        <f>ROUND(I516*H516,2)</f>
        <v>0</v>
      </c>
      <c r="K516" s="222"/>
      <c r="L516" s="44"/>
      <c r="M516" s="223" t="s">
        <v>1</v>
      </c>
      <c r="N516" s="224" t="s">
        <v>40</v>
      </c>
      <c r="O516" s="91"/>
      <c r="P516" s="225">
        <f>O516*H516</f>
        <v>0</v>
      </c>
      <c r="Q516" s="225">
        <v>0</v>
      </c>
      <c r="R516" s="225">
        <f>Q516*H516</f>
        <v>0</v>
      </c>
      <c r="S516" s="225">
        <v>0.082000000000000003</v>
      </c>
      <c r="T516" s="226">
        <f>S516*H516</f>
        <v>0.16400000000000001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27" t="s">
        <v>132</v>
      </c>
      <c r="AT516" s="227" t="s">
        <v>128</v>
      </c>
      <c r="AU516" s="227" t="s">
        <v>84</v>
      </c>
      <c r="AY516" s="17" t="s">
        <v>126</v>
      </c>
      <c r="BE516" s="228">
        <f>IF(N516="základní",J516,0)</f>
        <v>0</v>
      </c>
      <c r="BF516" s="228">
        <f>IF(N516="snížená",J516,0)</f>
        <v>0</v>
      </c>
      <c r="BG516" s="228">
        <f>IF(N516="zákl. přenesená",J516,0)</f>
        <v>0</v>
      </c>
      <c r="BH516" s="228">
        <f>IF(N516="sníž. přenesená",J516,0)</f>
        <v>0</v>
      </c>
      <c r="BI516" s="228">
        <f>IF(N516="nulová",J516,0)</f>
        <v>0</v>
      </c>
      <c r="BJ516" s="17" t="s">
        <v>82</v>
      </c>
      <c r="BK516" s="228">
        <f>ROUND(I516*H516,2)</f>
        <v>0</v>
      </c>
      <c r="BL516" s="17" t="s">
        <v>132</v>
      </c>
      <c r="BM516" s="227" t="s">
        <v>623</v>
      </c>
    </row>
    <row r="517" s="2" customFormat="1">
      <c r="A517" s="38"/>
      <c r="B517" s="39"/>
      <c r="C517" s="40"/>
      <c r="D517" s="229" t="s">
        <v>134</v>
      </c>
      <c r="E517" s="40"/>
      <c r="F517" s="230" t="s">
        <v>624</v>
      </c>
      <c r="G517" s="40"/>
      <c r="H517" s="40"/>
      <c r="I517" s="231"/>
      <c r="J517" s="40"/>
      <c r="K517" s="40"/>
      <c r="L517" s="44"/>
      <c r="M517" s="232"/>
      <c r="N517" s="233"/>
      <c r="O517" s="91"/>
      <c r="P517" s="91"/>
      <c r="Q517" s="91"/>
      <c r="R517" s="91"/>
      <c r="S517" s="91"/>
      <c r="T517" s="92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T517" s="17" t="s">
        <v>134</v>
      </c>
      <c r="AU517" s="17" t="s">
        <v>84</v>
      </c>
    </row>
    <row r="518" s="13" customFormat="1">
      <c r="A518" s="13"/>
      <c r="B518" s="234"/>
      <c r="C518" s="235"/>
      <c r="D518" s="229" t="s">
        <v>136</v>
      </c>
      <c r="E518" s="236" t="s">
        <v>1</v>
      </c>
      <c r="F518" s="237" t="s">
        <v>625</v>
      </c>
      <c r="G518" s="235"/>
      <c r="H518" s="236" t="s">
        <v>1</v>
      </c>
      <c r="I518" s="238"/>
      <c r="J518" s="235"/>
      <c r="K518" s="235"/>
      <c r="L518" s="239"/>
      <c r="M518" s="240"/>
      <c r="N518" s="241"/>
      <c r="O518" s="241"/>
      <c r="P518" s="241"/>
      <c r="Q518" s="241"/>
      <c r="R518" s="241"/>
      <c r="S518" s="241"/>
      <c r="T518" s="242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3" t="s">
        <v>136</v>
      </c>
      <c r="AU518" s="243" t="s">
        <v>84</v>
      </c>
      <c r="AV518" s="13" t="s">
        <v>82</v>
      </c>
      <c r="AW518" s="13" t="s">
        <v>32</v>
      </c>
      <c r="AX518" s="13" t="s">
        <v>75</v>
      </c>
      <c r="AY518" s="243" t="s">
        <v>126</v>
      </c>
    </row>
    <row r="519" s="14" customFormat="1">
      <c r="A519" s="14"/>
      <c r="B519" s="244"/>
      <c r="C519" s="245"/>
      <c r="D519" s="229" t="s">
        <v>136</v>
      </c>
      <c r="E519" s="246" t="s">
        <v>1</v>
      </c>
      <c r="F519" s="247" t="s">
        <v>84</v>
      </c>
      <c r="G519" s="245"/>
      <c r="H519" s="248">
        <v>2</v>
      </c>
      <c r="I519" s="249"/>
      <c r="J519" s="245"/>
      <c r="K519" s="245"/>
      <c r="L519" s="250"/>
      <c r="M519" s="251"/>
      <c r="N519" s="252"/>
      <c r="O519" s="252"/>
      <c r="P519" s="252"/>
      <c r="Q519" s="252"/>
      <c r="R519" s="252"/>
      <c r="S519" s="252"/>
      <c r="T519" s="253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4" t="s">
        <v>136</v>
      </c>
      <c r="AU519" s="254" t="s">
        <v>84</v>
      </c>
      <c r="AV519" s="14" t="s">
        <v>84</v>
      </c>
      <c r="AW519" s="14" t="s">
        <v>32</v>
      </c>
      <c r="AX519" s="14" t="s">
        <v>75</v>
      </c>
      <c r="AY519" s="254" t="s">
        <v>126</v>
      </c>
    </row>
    <row r="520" s="15" customFormat="1">
      <c r="A520" s="15"/>
      <c r="B520" s="255"/>
      <c r="C520" s="256"/>
      <c r="D520" s="229" t="s">
        <v>136</v>
      </c>
      <c r="E520" s="257" t="s">
        <v>1</v>
      </c>
      <c r="F520" s="258" t="s">
        <v>139</v>
      </c>
      <c r="G520" s="256"/>
      <c r="H520" s="259">
        <v>2</v>
      </c>
      <c r="I520" s="260"/>
      <c r="J520" s="256"/>
      <c r="K520" s="256"/>
      <c r="L520" s="261"/>
      <c r="M520" s="262"/>
      <c r="N520" s="263"/>
      <c r="O520" s="263"/>
      <c r="P520" s="263"/>
      <c r="Q520" s="263"/>
      <c r="R520" s="263"/>
      <c r="S520" s="263"/>
      <c r="T520" s="264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65" t="s">
        <v>136</v>
      </c>
      <c r="AU520" s="265" t="s">
        <v>84</v>
      </c>
      <c r="AV520" s="15" t="s">
        <v>132</v>
      </c>
      <c r="AW520" s="15" t="s">
        <v>32</v>
      </c>
      <c r="AX520" s="15" t="s">
        <v>82</v>
      </c>
      <c r="AY520" s="265" t="s">
        <v>126</v>
      </c>
    </row>
    <row r="521" s="2" customFormat="1" ht="16.5" customHeight="1">
      <c r="A521" s="38"/>
      <c r="B521" s="39"/>
      <c r="C521" s="215" t="s">
        <v>626</v>
      </c>
      <c r="D521" s="215" t="s">
        <v>128</v>
      </c>
      <c r="E521" s="216" t="s">
        <v>627</v>
      </c>
      <c r="F521" s="217" t="s">
        <v>628</v>
      </c>
      <c r="G521" s="218" t="s">
        <v>162</v>
      </c>
      <c r="H521" s="219">
        <v>28</v>
      </c>
      <c r="I521" s="220"/>
      <c r="J521" s="221">
        <f>ROUND(I521*H521,2)</f>
        <v>0</v>
      </c>
      <c r="K521" s="222"/>
      <c r="L521" s="44"/>
      <c r="M521" s="223" t="s">
        <v>1</v>
      </c>
      <c r="N521" s="224" t="s">
        <v>40</v>
      </c>
      <c r="O521" s="91"/>
      <c r="P521" s="225">
        <f>O521*H521</f>
        <v>0</v>
      </c>
      <c r="Q521" s="225">
        <v>0.00029</v>
      </c>
      <c r="R521" s="225">
        <f>Q521*H521</f>
        <v>0.0081200000000000005</v>
      </c>
      <c r="S521" s="225">
        <v>0.053999999999999999</v>
      </c>
      <c r="T521" s="226">
        <f>S521*H521</f>
        <v>1.512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27" t="s">
        <v>132</v>
      </c>
      <c r="AT521" s="227" t="s">
        <v>128</v>
      </c>
      <c r="AU521" s="227" t="s">
        <v>84</v>
      </c>
      <c r="AY521" s="17" t="s">
        <v>126</v>
      </c>
      <c r="BE521" s="228">
        <f>IF(N521="základní",J521,0)</f>
        <v>0</v>
      </c>
      <c r="BF521" s="228">
        <f>IF(N521="snížená",J521,0)</f>
        <v>0</v>
      </c>
      <c r="BG521" s="228">
        <f>IF(N521="zákl. přenesená",J521,0)</f>
        <v>0</v>
      </c>
      <c r="BH521" s="228">
        <f>IF(N521="sníž. přenesená",J521,0)</f>
        <v>0</v>
      </c>
      <c r="BI521" s="228">
        <f>IF(N521="nulová",J521,0)</f>
        <v>0</v>
      </c>
      <c r="BJ521" s="17" t="s">
        <v>82</v>
      </c>
      <c r="BK521" s="228">
        <f>ROUND(I521*H521,2)</f>
        <v>0</v>
      </c>
      <c r="BL521" s="17" t="s">
        <v>132</v>
      </c>
      <c r="BM521" s="227" t="s">
        <v>629</v>
      </c>
    </row>
    <row r="522" s="2" customFormat="1">
      <c r="A522" s="38"/>
      <c r="B522" s="39"/>
      <c r="C522" s="40"/>
      <c r="D522" s="229" t="s">
        <v>134</v>
      </c>
      <c r="E522" s="40"/>
      <c r="F522" s="230" t="s">
        <v>630</v>
      </c>
      <c r="G522" s="40"/>
      <c r="H522" s="40"/>
      <c r="I522" s="231"/>
      <c r="J522" s="40"/>
      <c r="K522" s="40"/>
      <c r="L522" s="44"/>
      <c r="M522" s="232"/>
      <c r="N522" s="233"/>
      <c r="O522" s="91"/>
      <c r="P522" s="91"/>
      <c r="Q522" s="91"/>
      <c r="R522" s="91"/>
      <c r="S522" s="91"/>
      <c r="T522" s="92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7" t="s">
        <v>134</v>
      </c>
      <c r="AU522" s="17" t="s">
        <v>84</v>
      </c>
    </row>
    <row r="523" s="13" customFormat="1">
      <c r="A523" s="13"/>
      <c r="B523" s="234"/>
      <c r="C523" s="235"/>
      <c r="D523" s="229" t="s">
        <v>136</v>
      </c>
      <c r="E523" s="236" t="s">
        <v>1</v>
      </c>
      <c r="F523" s="237" t="s">
        <v>631</v>
      </c>
      <c r="G523" s="235"/>
      <c r="H523" s="236" t="s">
        <v>1</v>
      </c>
      <c r="I523" s="238"/>
      <c r="J523" s="235"/>
      <c r="K523" s="235"/>
      <c r="L523" s="239"/>
      <c r="M523" s="240"/>
      <c r="N523" s="241"/>
      <c r="O523" s="241"/>
      <c r="P523" s="241"/>
      <c r="Q523" s="241"/>
      <c r="R523" s="241"/>
      <c r="S523" s="241"/>
      <c r="T523" s="242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3" t="s">
        <v>136</v>
      </c>
      <c r="AU523" s="243" t="s">
        <v>84</v>
      </c>
      <c r="AV523" s="13" t="s">
        <v>82</v>
      </c>
      <c r="AW523" s="13" t="s">
        <v>32</v>
      </c>
      <c r="AX523" s="13" t="s">
        <v>75</v>
      </c>
      <c r="AY523" s="243" t="s">
        <v>126</v>
      </c>
    </row>
    <row r="524" s="13" customFormat="1">
      <c r="A524" s="13"/>
      <c r="B524" s="234"/>
      <c r="C524" s="235"/>
      <c r="D524" s="229" t="s">
        <v>136</v>
      </c>
      <c r="E524" s="236" t="s">
        <v>1</v>
      </c>
      <c r="F524" s="237" t="s">
        <v>632</v>
      </c>
      <c r="G524" s="235"/>
      <c r="H524" s="236" t="s">
        <v>1</v>
      </c>
      <c r="I524" s="238"/>
      <c r="J524" s="235"/>
      <c r="K524" s="235"/>
      <c r="L524" s="239"/>
      <c r="M524" s="240"/>
      <c r="N524" s="241"/>
      <c r="O524" s="241"/>
      <c r="P524" s="241"/>
      <c r="Q524" s="241"/>
      <c r="R524" s="241"/>
      <c r="S524" s="241"/>
      <c r="T524" s="242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3" t="s">
        <v>136</v>
      </c>
      <c r="AU524" s="243" t="s">
        <v>84</v>
      </c>
      <c r="AV524" s="13" t="s">
        <v>82</v>
      </c>
      <c r="AW524" s="13" t="s">
        <v>32</v>
      </c>
      <c r="AX524" s="13" t="s">
        <v>75</v>
      </c>
      <c r="AY524" s="243" t="s">
        <v>126</v>
      </c>
    </row>
    <row r="525" s="13" customFormat="1">
      <c r="A525" s="13"/>
      <c r="B525" s="234"/>
      <c r="C525" s="235"/>
      <c r="D525" s="229" t="s">
        <v>136</v>
      </c>
      <c r="E525" s="236" t="s">
        <v>1</v>
      </c>
      <c r="F525" s="237" t="s">
        <v>619</v>
      </c>
      <c r="G525" s="235"/>
      <c r="H525" s="236" t="s">
        <v>1</v>
      </c>
      <c r="I525" s="238"/>
      <c r="J525" s="235"/>
      <c r="K525" s="235"/>
      <c r="L525" s="239"/>
      <c r="M525" s="240"/>
      <c r="N525" s="241"/>
      <c r="O525" s="241"/>
      <c r="P525" s="241"/>
      <c r="Q525" s="241"/>
      <c r="R525" s="241"/>
      <c r="S525" s="241"/>
      <c r="T525" s="24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3" t="s">
        <v>136</v>
      </c>
      <c r="AU525" s="243" t="s">
        <v>84</v>
      </c>
      <c r="AV525" s="13" t="s">
        <v>82</v>
      </c>
      <c r="AW525" s="13" t="s">
        <v>32</v>
      </c>
      <c r="AX525" s="13" t="s">
        <v>75</v>
      </c>
      <c r="AY525" s="243" t="s">
        <v>126</v>
      </c>
    </row>
    <row r="526" s="14" customFormat="1">
      <c r="A526" s="14"/>
      <c r="B526" s="244"/>
      <c r="C526" s="245"/>
      <c r="D526" s="229" t="s">
        <v>136</v>
      </c>
      <c r="E526" s="246" t="s">
        <v>1</v>
      </c>
      <c r="F526" s="247" t="s">
        <v>461</v>
      </c>
      <c r="G526" s="245"/>
      <c r="H526" s="248">
        <v>28</v>
      </c>
      <c r="I526" s="249"/>
      <c r="J526" s="245"/>
      <c r="K526" s="245"/>
      <c r="L526" s="250"/>
      <c r="M526" s="251"/>
      <c r="N526" s="252"/>
      <c r="O526" s="252"/>
      <c r="P526" s="252"/>
      <c r="Q526" s="252"/>
      <c r="R526" s="252"/>
      <c r="S526" s="252"/>
      <c r="T526" s="253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4" t="s">
        <v>136</v>
      </c>
      <c r="AU526" s="254" t="s">
        <v>84</v>
      </c>
      <c r="AV526" s="14" t="s">
        <v>84</v>
      </c>
      <c r="AW526" s="14" t="s">
        <v>32</v>
      </c>
      <c r="AX526" s="14" t="s">
        <v>75</v>
      </c>
      <c r="AY526" s="254" t="s">
        <v>126</v>
      </c>
    </row>
    <row r="527" s="15" customFormat="1">
      <c r="A527" s="15"/>
      <c r="B527" s="255"/>
      <c r="C527" s="256"/>
      <c r="D527" s="229" t="s">
        <v>136</v>
      </c>
      <c r="E527" s="257" t="s">
        <v>1</v>
      </c>
      <c r="F527" s="258" t="s">
        <v>139</v>
      </c>
      <c r="G527" s="256"/>
      <c r="H527" s="259">
        <v>28</v>
      </c>
      <c r="I527" s="260"/>
      <c r="J527" s="256"/>
      <c r="K527" s="256"/>
      <c r="L527" s="261"/>
      <c r="M527" s="262"/>
      <c r="N527" s="263"/>
      <c r="O527" s="263"/>
      <c r="P527" s="263"/>
      <c r="Q527" s="263"/>
      <c r="R527" s="263"/>
      <c r="S527" s="263"/>
      <c r="T527" s="264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65" t="s">
        <v>136</v>
      </c>
      <c r="AU527" s="265" t="s">
        <v>84</v>
      </c>
      <c r="AV527" s="15" t="s">
        <v>132</v>
      </c>
      <c r="AW527" s="15" t="s">
        <v>32</v>
      </c>
      <c r="AX527" s="15" t="s">
        <v>82</v>
      </c>
      <c r="AY527" s="265" t="s">
        <v>126</v>
      </c>
    </row>
    <row r="528" s="2" customFormat="1" ht="44.25" customHeight="1">
      <c r="A528" s="38"/>
      <c r="B528" s="39"/>
      <c r="C528" s="215" t="s">
        <v>633</v>
      </c>
      <c r="D528" s="215" t="s">
        <v>128</v>
      </c>
      <c r="E528" s="216" t="s">
        <v>634</v>
      </c>
      <c r="F528" s="217" t="s">
        <v>635</v>
      </c>
      <c r="G528" s="218" t="s">
        <v>131</v>
      </c>
      <c r="H528" s="219">
        <v>90</v>
      </c>
      <c r="I528" s="220"/>
      <c r="J528" s="221">
        <f>ROUND(I528*H528,2)</f>
        <v>0</v>
      </c>
      <c r="K528" s="222"/>
      <c r="L528" s="44"/>
      <c r="M528" s="223" t="s">
        <v>1</v>
      </c>
      <c r="N528" s="224" t="s">
        <v>40</v>
      </c>
      <c r="O528" s="91"/>
      <c r="P528" s="225">
        <f>O528*H528</f>
        <v>0</v>
      </c>
      <c r="Q528" s="225">
        <v>0</v>
      </c>
      <c r="R528" s="225">
        <f>Q528*H528</f>
        <v>0</v>
      </c>
      <c r="S528" s="225">
        <v>0.26400000000000001</v>
      </c>
      <c r="T528" s="226">
        <f>S528*H528</f>
        <v>23.760000000000002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27" t="s">
        <v>132</v>
      </c>
      <c r="AT528" s="227" t="s">
        <v>128</v>
      </c>
      <c r="AU528" s="227" t="s">
        <v>84</v>
      </c>
      <c r="AY528" s="17" t="s">
        <v>126</v>
      </c>
      <c r="BE528" s="228">
        <f>IF(N528="základní",J528,0)</f>
        <v>0</v>
      </c>
      <c r="BF528" s="228">
        <f>IF(N528="snížená",J528,0)</f>
        <v>0</v>
      </c>
      <c r="BG528" s="228">
        <f>IF(N528="zákl. přenesená",J528,0)</f>
        <v>0</v>
      </c>
      <c r="BH528" s="228">
        <f>IF(N528="sníž. přenesená",J528,0)</f>
        <v>0</v>
      </c>
      <c r="BI528" s="228">
        <f>IF(N528="nulová",J528,0)</f>
        <v>0</v>
      </c>
      <c r="BJ528" s="17" t="s">
        <v>82</v>
      </c>
      <c r="BK528" s="228">
        <f>ROUND(I528*H528,2)</f>
        <v>0</v>
      </c>
      <c r="BL528" s="17" t="s">
        <v>132</v>
      </c>
      <c r="BM528" s="227" t="s">
        <v>636</v>
      </c>
    </row>
    <row r="529" s="2" customFormat="1">
      <c r="A529" s="38"/>
      <c r="B529" s="39"/>
      <c r="C529" s="40"/>
      <c r="D529" s="229" t="s">
        <v>134</v>
      </c>
      <c r="E529" s="40"/>
      <c r="F529" s="230" t="s">
        <v>637</v>
      </c>
      <c r="G529" s="40"/>
      <c r="H529" s="40"/>
      <c r="I529" s="231"/>
      <c r="J529" s="40"/>
      <c r="K529" s="40"/>
      <c r="L529" s="44"/>
      <c r="M529" s="232"/>
      <c r="N529" s="233"/>
      <c r="O529" s="91"/>
      <c r="P529" s="91"/>
      <c r="Q529" s="91"/>
      <c r="R529" s="91"/>
      <c r="S529" s="91"/>
      <c r="T529" s="92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T529" s="17" t="s">
        <v>134</v>
      </c>
      <c r="AU529" s="17" t="s">
        <v>84</v>
      </c>
    </row>
    <row r="530" s="14" customFormat="1">
      <c r="A530" s="14"/>
      <c r="B530" s="244"/>
      <c r="C530" s="245"/>
      <c r="D530" s="229" t="s">
        <v>136</v>
      </c>
      <c r="E530" s="246" t="s">
        <v>1</v>
      </c>
      <c r="F530" s="247" t="s">
        <v>638</v>
      </c>
      <c r="G530" s="245"/>
      <c r="H530" s="248">
        <v>90</v>
      </c>
      <c r="I530" s="249"/>
      <c r="J530" s="245"/>
      <c r="K530" s="245"/>
      <c r="L530" s="250"/>
      <c r="M530" s="251"/>
      <c r="N530" s="252"/>
      <c r="O530" s="252"/>
      <c r="P530" s="252"/>
      <c r="Q530" s="252"/>
      <c r="R530" s="252"/>
      <c r="S530" s="252"/>
      <c r="T530" s="253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4" t="s">
        <v>136</v>
      </c>
      <c r="AU530" s="254" t="s">
        <v>84</v>
      </c>
      <c r="AV530" s="14" t="s">
        <v>84</v>
      </c>
      <c r="AW530" s="14" t="s">
        <v>32</v>
      </c>
      <c r="AX530" s="14" t="s">
        <v>75</v>
      </c>
      <c r="AY530" s="254" t="s">
        <v>126</v>
      </c>
    </row>
    <row r="531" s="15" customFormat="1">
      <c r="A531" s="15"/>
      <c r="B531" s="255"/>
      <c r="C531" s="256"/>
      <c r="D531" s="229" t="s">
        <v>136</v>
      </c>
      <c r="E531" s="257" t="s">
        <v>1</v>
      </c>
      <c r="F531" s="258" t="s">
        <v>139</v>
      </c>
      <c r="G531" s="256"/>
      <c r="H531" s="259">
        <v>90</v>
      </c>
      <c r="I531" s="260"/>
      <c r="J531" s="256"/>
      <c r="K531" s="256"/>
      <c r="L531" s="261"/>
      <c r="M531" s="262"/>
      <c r="N531" s="263"/>
      <c r="O531" s="263"/>
      <c r="P531" s="263"/>
      <c r="Q531" s="263"/>
      <c r="R531" s="263"/>
      <c r="S531" s="263"/>
      <c r="T531" s="264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65" t="s">
        <v>136</v>
      </c>
      <c r="AU531" s="265" t="s">
        <v>84</v>
      </c>
      <c r="AV531" s="15" t="s">
        <v>132</v>
      </c>
      <c r="AW531" s="15" t="s">
        <v>32</v>
      </c>
      <c r="AX531" s="15" t="s">
        <v>82</v>
      </c>
      <c r="AY531" s="265" t="s">
        <v>126</v>
      </c>
    </row>
    <row r="532" s="2" customFormat="1" ht="37.8" customHeight="1">
      <c r="A532" s="38"/>
      <c r="B532" s="39"/>
      <c r="C532" s="215" t="s">
        <v>639</v>
      </c>
      <c r="D532" s="215" t="s">
        <v>128</v>
      </c>
      <c r="E532" s="216" t="s">
        <v>640</v>
      </c>
      <c r="F532" s="217" t="s">
        <v>641</v>
      </c>
      <c r="G532" s="218" t="s">
        <v>131</v>
      </c>
      <c r="H532" s="219">
        <v>35.5</v>
      </c>
      <c r="I532" s="220"/>
      <c r="J532" s="221">
        <f>ROUND(I532*H532,2)</f>
        <v>0</v>
      </c>
      <c r="K532" s="222"/>
      <c r="L532" s="44"/>
      <c r="M532" s="223" t="s">
        <v>1</v>
      </c>
      <c r="N532" s="224" t="s">
        <v>40</v>
      </c>
      <c r="O532" s="91"/>
      <c r="P532" s="225">
        <f>O532*H532</f>
        <v>0</v>
      </c>
      <c r="Q532" s="225">
        <v>0</v>
      </c>
      <c r="R532" s="225">
        <f>Q532*H532</f>
        <v>0</v>
      </c>
      <c r="S532" s="225">
        <v>0.066000000000000003</v>
      </c>
      <c r="T532" s="226">
        <f>S532*H532</f>
        <v>2.343</v>
      </c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227" t="s">
        <v>132</v>
      </c>
      <c r="AT532" s="227" t="s">
        <v>128</v>
      </c>
      <c r="AU532" s="227" t="s">
        <v>84</v>
      </c>
      <c r="AY532" s="17" t="s">
        <v>126</v>
      </c>
      <c r="BE532" s="228">
        <f>IF(N532="základní",J532,0)</f>
        <v>0</v>
      </c>
      <c r="BF532" s="228">
        <f>IF(N532="snížená",J532,0)</f>
        <v>0</v>
      </c>
      <c r="BG532" s="228">
        <f>IF(N532="zákl. přenesená",J532,0)</f>
        <v>0</v>
      </c>
      <c r="BH532" s="228">
        <f>IF(N532="sníž. přenesená",J532,0)</f>
        <v>0</v>
      </c>
      <c r="BI532" s="228">
        <f>IF(N532="nulová",J532,0)</f>
        <v>0</v>
      </c>
      <c r="BJ532" s="17" t="s">
        <v>82</v>
      </c>
      <c r="BK532" s="228">
        <f>ROUND(I532*H532,2)</f>
        <v>0</v>
      </c>
      <c r="BL532" s="17" t="s">
        <v>132</v>
      </c>
      <c r="BM532" s="227" t="s">
        <v>642</v>
      </c>
    </row>
    <row r="533" s="2" customFormat="1">
      <c r="A533" s="38"/>
      <c r="B533" s="39"/>
      <c r="C533" s="40"/>
      <c r="D533" s="229" t="s">
        <v>134</v>
      </c>
      <c r="E533" s="40"/>
      <c r="F533" s="230" t="s">
        <v>643</v>
      </c>
      <c r="G533" s="40"/>
      <c r="H533" s="40"/>
      <c r="I533" s="231"/>
      <c r="J533" s="40"/>
      <c r="K533" s="40"/>
      <c r="L533" s="44"/>
      <c r="M533" s="232"/>
      <c r="N533" s="233"/>
      <c r="O533" s="91"/>
      <c r="P533" s="91"/>
      <c r="Q533" s="91"/>
      <c r="R533" s="91"/>
      <c r="S533" s="91"/>
      <c r="T533" s="92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T533" s="17" t="s">
        <v>134</v>
      </c>
      <c r="AU533" s="17" t="s">
        <v>84</v>
      </c>
    </row>
    <row r="534" s="13" customFormat="1">
      <c r="A534" s="13"/>
      <c r="B534" s="234"/>
      <c r="C534" s="235"/>
      <c r="D534" s="229" t="s">
        <v>136</v>
      </c>
      <c r="E534" s="236" t="s">
        <v>1</v>
      </c>
      <c r="F534" s="237" t="s">
        <v>644</v>
      </c>
      <c r="G534" s="235"/>
      <c r="H534" s="236" t="s">
        <v>1</v>
      </c>
      <c r="I534" s="238"/>
      <c r="J534" s="235"/>
      <c r="K534" s="235"/>
      <c r="L534" s="239"/>
      <c r="M534" s="240"/>
      <c r="N534" s="241"/>
      <c r="O534" s="241"/>
      <c r="P534" s="241"/>
      <c r="Q534" s="241"/>
      <c r="R534" s="241"/>
      <c r="S534" s="241"/>
      <c r="T534" s="242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3" t="s">
        <v>136</v>
      </c>
      <c r="AU534" s="243" t="s">
        <v>84</v>
      </c>
      <c r="AV534" s="13" t="s">
        <v>82</v>
      </c>
      <c r="AW534" s="13" t="s">
        <v>32</v>
      </c>
      <c r="AX534" s="13" t="s">
        <v>75</v>
      </c>
      <c r="AY534" s="243" t="s">
        <v>126</v>
      </c>
    </row>
    <row r="535" s="14" customFormat="1">
      <c r="A535" s="14"/>
      <c r="B535" s="244"/>
      <c r="C535" s="245"/>
      <c r="D535" s="229" t="s">
        <v>136</v>
      </c>
      <c r="E535" s="246" t="s">
        <v>1</v>
      </c>
      <c r="F535" s="247" t="s">
        <v>645</v>
      </c>
      <c r="G535" s="245"/>
      <c r="H535" s="248">
        <v>27.5</v>
      </c>
      <c r="I535" s="249"/>
      <c r="J535" s="245"/>
      <c r="K535" s="245"/>
      <c r="L535" s="250"/>
      <c r="M535" s="251"/>
      <c r="N535" s="252"/>
      <c r="O535" s="252"/>
      <c r="P535" s="252"/>
      <c r="Q535" s="252"/>
      <c r="R535" s="252"/>
      <c r="S535" s="252"/>
      <c r="T535" s="253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4" t="s">
        <v>136</v>
      </c>
      <c r="AU535" s="254" t="s">
        <v>84</v>
      </c>
      <c r="AV535" s="14" t="s">
        <v>84</v>
      </c>
      <c r="AW535" s="14" t="s">
        <v>32</v>
      </c>
      <c r="AX535" s="14" t="s">
        <v>75</v>
      </c>
      <c r="AY535" s="254" t="s">
        <v>126</v>
      </c>
    </row>
    <row r="536" s="14" customFormat="1">
      <c r="A536" s="14"/>
      <c r="B536" s="244"/>
      <c r="C536" s="245"/>
      <c r="D536" s="229" t="s">
        <v>136</v>
      </c>
      <c r="E536" s="246" t="s">
        <v>1</v>
      </c>
      <c r="F536" s="247" t="s">
        <v>646</v>
      </c>
      <c r="G536" s="245"/>
      <c r="H536" s="248">
        <v>8</v>
      </c>
      <c r="I536" s="249"/>
      <c r="J536" s="245"/>
      <c r="K536" s="245"/>
      <c r="L536" s="250"/>
      <c r="M536" s="251"/>
      <c r="N536" s="252"/>
      <c r="O536" s="252"/>
      <c r="P536" s="252"/>
      <c r="Q536" s="252"/>
      <c r="R536" s="252"/>
      <c r="S536" s="252"/>
      <c r="T536" s="253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4" t="s">
        <v>136</v>
      </c>
      <c r="AU536" s="254" t="s">
        <v>84</v>
      </c>
      <c r="AV536" s="14" t="s">
        <v>84</v>
      </c>
      <c r="AW536" s="14" t="s">
        <v>32</v>
      </c>
      <c r="AX536" s="14" t="s">
        <v>75</v>
      </c>
      <c r="AY536" s="254" t="s">
        <v>126</v>
      </c>
    </row>
    <row r="537" s="15" customFormat="1">
      <c r="A537" s="15"/>
      <c r="B537" s="255"/>
      <c r="C537" s="256"/>
      <c r="D537" s="229" t="s">
        <v>136</v>
      </c>
      <c r="E537" s="257" t="s">
        <v>1</v>
      </c>
      <c r="F537" s="258" t="s">
        <v>139</v>
      </c>
      <c r="G537" s="256"/>
      <c r="H537" s="259">
        <v>35.5</v>
      </c>
      <c r="I537" s="260"/>
      <c r="J537" s="256"/>
      <c r="K537" s="256"/>
      <c r="L537" s="261"/>
      <c r="M537" s="262"/>
      <c r="N537" s="263"/>
      <c r="O537" s="263"/>
      <c r="P537" s="263"/>
      <c r="Q537" s="263"/>
      <c r="R537" s="263"/>
      <c r="S537" s="263"/>
      <c r="T537" s="264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65" t="s">
        <v>136</v>
      </c>
      <c r="AU537" s="265" t="s">
        <v>84</v>
      </c>
      <c r="AV537" s="15" t="s">
        <v>132</v>
      </c>
      <c r="AW537" s="15" t="s">
        <v>32</v>
      </c>
      <c r="AX537" s="15" t="s">
        <v>82</v>
      </c>
      <c r="AY537" s="265" t="s">
        <v>126</v>
      </c>
    </row>
    <row r="538" s="2" customFormat="1" ht="37.8" customHeight="1">
      <c r="A538" s="38"/>
      <c r="B538" s="39"/>
      <c r="C538" s="215" t="s">
        <v>647</v>
      </c>
      <c r="D538" s="215" t="s">
        <v>128</v>
      </c>
      <c r="E538" s="216" t="s">
        <v>648</v>
      </c>
      <c r="F538" s="217" t="s">
        <v>649</v>
      </c>
      <c r="G538" s="218" t="s">
        <v>131</v>
      </c>
      <c r="H538" s="219">
        <v>35.5</v>
      </c>
      <c r="I538" s="220"/>
      <c r="J538" s="221">
        <f>ROUND(I538*H538,2)</f>
        <v>0</v>
      </c>
      <c r="K538" s="222"/>
      <c r="L538" s="44"/>
      <c r="M538" s="223" t="s">
        <v>1</v>
      </c>
      <c r="N538" s="224" t="s">
        <v>40</v>
      </c>
      <c r="O538" s="91"/>
      <c r="P538" s="225">
        <f>O538*H538</f>
        <v>0</v>
      </c>
      <c r="Q538" s="225">
        <v>0</v>
      </c>
      <c r="R538" s="225">
        <f>Q538*H538</f>
        <v>0</v>
      </c>
      <c r="S538" s="225">
        <v>0.11</v>
      </c>
      <c r="T538" s="226">
        <f>S538*H538</f>
        <v>3.9049999999999998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27" t="s">
        <v>132</v>
      </c>
      <c r="AT538" s="227" t="s">
        <v>128</v>
      </c>
      <c r="AU538" s="227" t="s">
        <v>84</v>
      </c>
      <c r="AY538" s="17" t="s">
        <v>126</v>
      </c>
      <c r="BE538" s="228">
        <f>IF(N538="základní",J538,0)</f>
        <v>0</v>
      </c>
      <c r="BF538" s="228">
        <f>IF(N538="snížená",J538,0)</f>
        <v>0</v>
      </c>
      <c r="BG538" s="228">
        <f>IF(N538="zákl. přenesená",J538,0)</f>
        <v>0</v>
      </c>
      <c r="BH538" s="228">
        <f>IF(N538="sníž. přenesená",J538,0)</f>
        <v>0</v>
      </c>
      <c r="BI538" s="228">
        <f>IF(N538="nulová",J538,0)</f>
        <v>0</v>
      </c>
      <c r="BJ538" s="17" t="s">
        <v>82</v>
      </c>
      <c r="BK538" s="228">
        <f>ROUND(I538*H538,2)</f>
        <v>0</v>
      </c>
      <c r="BL538" s="17" t="s">
        <v>132</v>
      </c>
      <c r="BM538" s="227" t="s">
        <v>650</v>
      </c>
    </row>
    <row r="539" s="2" customFormat="1">
      <c r="A539" s="38"/>
      <c r="B539" s="39"/>
      <c r="C539" s="40"/>
      <c r="D539" s="229" t="s">
        <v>134</v>
      </c>
      <c r="E539" s="40"/>
      <c r="F539" s="230" t="s">
        <v>651</v>
      </c>
      <c r="G539" s="40"/>
      <c r="H539" s="40"/>
      <c r="I539" s="231"/>
      <c r="J539" s="40"/>
      <c r="K539" s="40"/>
      <c r="L539" s="44"/>
      <c r="M539" s="232"/>
      <c r="N539" s="233"/>
      <c r="O539" s="91"/>
      <c r="P539" s="91"/>
      <c r="Q539" s="91"/>
      <c r="R539" s="91"/>
      <c r="S539" s="91"/>
      <c r="T539" s="92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T539" s="17" t="s">
        <v>134</v>
      </c>
      <c r="AU539" s="17" t="s">
        <v>84</v>
      </c>
    </row>
    <row r="540" s="13" customFormat="1">
      <c r="A540" s="13"/>
      <c r="B540" s="234"/>
      <c r="C540" s="235"/>
      <c r="D540" s="229" t="s">
        <v>136</v>
      </c>
      <c r="E540" s="236" t="s">
        <v>1</v>
      </c>
      <c r="F540" s="237" t="s">
        <v>644</v>
      </c>
      <c r="G540" s="235"/>
      <c r="H540" s="236" t="s">
        <v>1</v>
      </c>
      <c r="I540" s="238"/>
      <c r="J540" s="235"/>
      <c r="K540" s="235"/>
      <c r="L540" s="239"/>
      <c r="M540" s="240"/>
      <c r="N540" s="241"/>
      <c r="O540" s="241"/>
      <c r="P540" s="241"/>
      <c r="Q540" s="241"/>
      <c r="R540" s="241"/>
      <c r="S540" s="241"/>
      <c r="T540" s="242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3" t="s">
        <v>136</v>
      </c>
      <c r="AU540" s="243" t="s">
        <v>84</v>
      </c>
      <c r="AV540" s="13" t="s">
        <v>82</v>
      </c>
      <c r="AW540" s="13" t="s">
        <v>32</v>
      </c>
      <c r="AX540" s="13" t="s">
        <v>75</v>
      </c>
      <c r="AY540" s="243" t="s">
        <v>126</v>
      </c>
    </row>
    <row r="541" s="14" customFormat="1">
      <c r="A541" s="14"/>
      <c r="B541" s="244"/>
      <c r="C541" s="245"/>
      <c r="D541" s="229" t="s">
        <v>136</v>
      </c>
      <c r="E541" s="246" t="s">
        <v>1</v>
      </c>
      <c r="F541" s="247" t="s">
        <v>645</v>
      </c>
      <c r="G541" s="245"/>
      <c r="H541" s="248">
        <v>27.5</v>
      </c>
      <c r="I541" s="249"/>
      <c r="J541" s="245"/>
      <c r="K541" s="245"/>
      <c r="L541" s="250"/>
      <c r="M541" s="251"/>
      <c r="N541" s="252"/>
      <c r="O541" s="252"/>
      <c r="P541" s="252"/>
      <c r="Q541" s="252"/>
      <c r="R541" s="252"/>
      <c r="S541" s="252"/>
      <c r="T541" s="253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4" t="s">
        <v>136</v>
      </c>
      <c r="AU541" s="254" t="s">
        <v>84</v>
      </c>
      <c r="AV541" s="14" t="s">
        <v>84</v>
      </c>
      <c r="AW541" s="14" t="s">
        <v>32</v>
      </c>
      <c r="AX541" s="14" t="s">
        <v>75</v>
      </c>
      <c r="AY541" s="254" t="s">
        <v>126</v>
      </c>
    </row>
    <row r="542" s="14" customFormat="1">
      <c r="A542" s="14"/>
      <c r="B542" s="244"/>
      <c r="C542" s="245"/>
      <c r="D542" s="229" t="s">
        <v>136</v>
      </c>
      <c r="E542" s="246" t="s">
        <v>1</v>
      </c>
      <c r="F542" s="247" t="s">
        <v>646</v>
      </c>
      <c r="G542" s="245"/>
      <c r="H542" s="248">
        <v>8</v>
      </c>
      <c r="I542" s="249"/>
      <c r="J542" s="245"/>
      <c r="K542" s="245"/>
      <c r="L542" s="250"/>
      <c r="M542" s="251"/>
      <c r="N542" s="252"/>
      <c r="O542" s="252"/>
      <c r="P542" s="252"/>
      <c r="Q542" s="252"/>
      <c r="R542" s="252"/>
      <c r="S542" s="252"/>
      <c r="T542" s="253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4" t="s">
        <v>136</v>
      </c>
      <c r="AU542" s="254" t="s">
        <v>84</v>
      </c>
      <c r="AV542" s="14" t="s">
        <v>84</v>
      </c>
      <c r="AW542" s="14" t="s">
        <v>32</v>
      </c>
      <c r="AX542" s="14" t="s">
        <v>75</v>
      </c>
      <c r="AY542" s="254" t="s">
        <v>126</v>
      </c>
    </row>
    <row r="543" s="15" customFormat="1">
      <c r="A543" s="15"/>
      <c r="B543" s="255"/>
      <c r="C543" s="256"/>
      <c r="D543" s="229" t="s">
        <v>136</v>
      </c>
      <c r="E543" s="257" t="s">
        <v>1</v>
      </c>
      <c r="F543" s="258" t="s">
        <v>139</v>
      </c>
      <c r="G543" s="256"/>
      <c r="H543" s="259">
        <v>35.5</v>
      </c>
      <c r="I543" s="260"/>
      <c r="J543" s="256"/>
      <c r="K543" s="256"/>
      <c r="L543" s="261"/>
      <c r="M543" s="262"/>
      <c r="N543" s="263"/>
      <c r="O543" s="263"/>
      <c r="P543" s="263"/>
      <c r="Q543" s="263"/>
      <c r="R543" s="263"/>
      <c r="S543" s="263"/>
      <c r="T543" s="264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65" t="s">
        <v>136</v>
      </c>
      <c r="AU543" s="265" t="s">
        <v>84</v>
      </c>
      <c r="AV543" s="15" t="s">
        <v>132</v>
      </c>
      <c r="AW543" s="15" t="s">
        <v>32</v>
      </c>
      <c r="AX543" s="15" t="s">
        <v>82</v>
      </c>
      <c r="AY543" s="265" t="s">
        <v>126</v>
      </c>
    </row>
    <row r="544" s="2" customFormat="1" ht="44.25" customHeight="1">
      <c r="A544" s="38"/>
      <c r="B544" s="39"/>
      <c r="C544" s="215" t="s">
        <v>652</v>
      </c>
      <c r="D544" s="215" t="s">
        <v>128</v>
      </c>
      <c r="E544" s="216" t="s">
        <v>653</v>
      </c>
      <c r="F544" s="217" t="s">
        <v>654</v>
      </c>
      <c r="G544" s="218" t="s">
        <v>131</v>
      </c>
      <c r="H544" s="219">
        <v>15</v>
      </c>
      <c r="I544" s="220"/>
      <c r="J544" s="221">
        <f>ROUND(I544*H544,2)</f>
        <v>0</v>
      </c>
      <c r="K544" s="222"/>
      <c r="L544" s="44"/>
      <c r="M544" s="223" t="s">
        <v>1</v>
      </c>
      <c r="N544" s="224" t="s">
        <v>40</v>
      </c>
      <c r="O544" s="91"/>
      <c r="P544" s="225">
        <f>O544*H544</f>
        <v>0</v>
      </c>
      <c r="Q544" s="225">
        <v>0</v>
      </c>
      <c r="R544" s="225">
        <f>Q544*H544</f>
        <v>0</v>
      </c>
      <c r="S544" s="225">
        <v>0.021999999999999999</v>
      </c>
      <c r="T544" s="226">
        <f>S544*H544</f>
        <v>0.32999999999999996</v>
      </c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R544" s="227" t="s">
        <v>132</v>
      </c>
      <c r="AT544" s="227" t="s">
        <v>128</v>
      </c>
      <c r="AU544" s="227" t="s">
        <v>84</v>
      </c>
      <c r="AY544" s="17" t="s">
        <v>126</v>
      </c>
      <c r="BE544" s="228">
        <f>IF(N544="základní",J544,0)</f>
        <v>0</v>
      </c>
      <c r="BF544" s="228">
        <f>IF(N544="snížená",J544,0)</f>
        <v>0</v>
      </c>
      <c r="BG544" s="228">
        <f>IF(N544="zákl. přenesená",J544,0)</f>
        <v>0</v>
      </c>
      <c r="BH544" s="228">
        <f>IF(N544="sníž. přenesená",J544,0)</f>
        <v>0</v>
      </c>
      <c r="BI544" s="228">
        <f>IF(N544="nulová",J544,0)</f>
        <v>0</v>
      </c>
      <c r="BJ544" s="17" t="s">
        <v>82</v>
      </c>
      <c r="BK544" s="228">
        <f>ROUND(I544*H544,2)</f>
        <v>0</v>
      </c>
      <c r="BL544" s="17" t="s">
        <v>132</v>
      </c>
      <c r="BM544" s="227" t="s">
        <v>655</v>
      </c>
    </row>
    <row r="545" s="2" customFormat="1">
      <c r="A545" s="38"/>
      <c r="B545" s="39"/>
      <c r="C545" s="40"/>
      <c r="D545" s="229" t="s">
        <v>134</v>
      </c>
      <c r="E545" s="40"/>
      <c r="F545" s="230" t="s">
        <v>656</v>
      </c>
      <c r="G545" s="40"/>
      <c r="H545" s="40"/>
      <c r="I545" s="231"/>
      <c r="J545" s="40"/>
      <c r="K545" s="40"/>
      <c r="L545" s="44"/>
      <c r="M545" s="232"/>
      <c r="N545" s="233"/>
      <c r="O545" s="91"/>
      <c r="P545" s="91"/>
      <c r="Q545" s="91"/>
      <c r="R545" s="91"/>
      <c r="S545" s="91"/>
      <c r="T545" s="92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T545" s="17" t="s">
        <v>134</v>
      </c>
      <c r="AU545" s="17" t="s">
        <v>84</v>
      </c>
    </row>
    <row r="546" s="13" customFormat="1">
      <c r="A546" s="13"/>
      <c r="B546" s="234"/>
      <c r="C546" s="235"/>
      <c r="D546" s="229" t="s">
        <v>136</v>
      </c>
      <c r="E546" s="236" t="s">
        <v>1</v>
      </c>
      <c r="F546" s="237" t="s">
        <v>657</v>
      </c>
      <c r="G546" s="235"/>
      <c r="H546" s="236" t="s">
        <v>1</v>
      </c>
      <c r="I546" s="238"/>
      <c r="J546" s="235"/>
      <c r="K546" s="235"/>
      <c r="L546" s="239"/>
      <c r="M546" s="240"/>
      <c r="N546" s="241"/>
      <c r="O546" s="241"/>
      <c r="P546" s="241"/>
      <c r="Q546" s="241"/>
      <c r="R546" s="241"/>
      <c r="S546" s="241"/>
      <c r="T546" s="242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3" t="s">
        <v>136</v>
      </c>
      <c r="AU546" s="243" t="s">
        <v>84</v>
      </c>
      <c r="AV546" s="13" t="s">
        <v>82</v>
      </c>
      <c r="AW546" s="13" t="s">
        <v>32</v>
      </c>
      <c r="AX546" s="13" t="s">
        <v>75</v>
      </c>
      <c r="AY546" s="243" t="s">
        <v>126</v>
      </c>
    </row>
    <row r="547" s="14" customFormat="1">
      <c r="A547" s="14"/>
      <c r="B547" s="244"/>
      <c r="C547" s="245"/>
      <c r="D547" s="229" t="s">
        <v>136</v>
      </c>
      <c r="E547" s="246" t="s">
        <v>1</v>
      </c>
      <c r="F547" s="247" t="s">
        <v>658</v>
      </c>
      <c r="G547" s="245"/>
      <c r="H547" s="248">
        <v>15</v>
      </c>
      <c r="I547" s="249"/>
      <c r="J547" s="245"/>
      <c r="K547" s="245"/>
      <c r="L547" s="250"/>
      <c r="M547" s="251"/>
      <c r="N547" s="252"/>
      <c r="O547" s="252"/>
      <c r="P547" s="252"/>
      <c r="Q547" s="252"/>
      <c r="R547" s="252"/>
      <c r="S547" s="252"/>
      <c r="T547" s="253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4" t="s">
        <v>136</v>
      </c>
      <c r="AU547" s="254" t="s">
        <v>84</v>
      </c>
      <c r="AV547" s="14" t="s">
        <v>84</v>
      </c>
      <c r="AW547" s="14" t="s">
        <v>32</v>
      </c>
      <c r="AX547" s="14" t="s">
        <v>75</v>
      </c>
      <c r="AY547" s="254" t="s">
        <v>126</v>
      </c>
    </row>
    <row r="548" s="15" customFormat="1">
      <c r="A548" s="15"/>
      <c r="B548" s="255"/>
      <c r="C548" s="256"/>
      <c r="D548" s="229" t="s">
        <v>136</v>
      </c>
      <c r="E548" s="257" t="s">
        <v>1</v>
      </c>
      <c r="F548" s="258" t="s">
        <v>139</v>
      </c>
      <c r="G548" s="256"/>
      <c r="H548" s="259">
        <v>15</v>
      </c>
      <c r="I548" s="260"/>
      <c r="J548" s="256"/>
      <c r="K548" s="256"/>
      <c r="L548" s="261"/>
      <c r="M548" s="262"/>
      <c r="N548" s="263"/>
      <c r="O548" s="263"/>
      <c r="P548" s="263"/>
      <c r="Q548" s="263"/>
      <c r="R548" s="263"/>
      <c r="S548" s="263"/>
      <c r="T548" s="264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65" t="s">
        <v>136</v>
      </c>
      <c r="AU548" s="265" t="s">
        <v>84</v>
      </c>
      <c r="AV548" s="15" t="s">
        <v>132</v>
      </c>
      <c r="AW548" s="15" t="s">
        <v>32</v>
      </c>
      <c r="AX548" s="15" t="s">
        <v>82</v>
      </c>
      <c r="AY548" s="265" t="s">
        <v>126</v>
      </c>
    </row>
    <row r="549" s="2" customFormat="1" ht="33" customHeight="1">
      <c r="A549" s="38"/>
      <c r="B549" s="39"/>
      <c r="C549" s="215" t="s">
        <v>659</v>
      </c>
      <c r="D549" s="215" t="s">
        <v>128</v>
      </c>
      <c r="E549" s="216" t="s">
        <v>660</v>
      </c>
      <c r="F549" s="217" t="s">
        <v>661</v>
      </c>
      <c r="G549" s="218" t="s">
        <v>131</v>
      </c>
      <c r="H549" s="219">
        <v>172</v>
      </c>
      <c r="I549" s="220"/>
      <c r="J549" s="221">
        <f>ROUND(I549*H549,2)</f>
        <v>0</v>
      </c>
      <c r="K549" s="222"/>
      <c r="L549" s="44"/>
      <c r="M549" s="223" t="s">
        <v>1</v>
      </c>
      <c r="N549" s="224" t="s">
        <v>40</v>
      </c>
      <c r="O549" s="91"/>
      <c r="P549" s="225">
        <f>O549*H549</f>
        <v>0</v>
      </c>
      <c r="Q549" s="225">
        <v>0</v>
      </c>
      <c r="R549" s="225">
        <f>Q549*H549</f>
        <v>0</v>
      </c>
      <c r="S549" s="225">
        <v>0.070000000000000007</v>
      </c>
      <c r="T549" s="226">
        <f>S549*H549</f>
        <v>12.040000000000001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227" t="s">
        <v>132</v>
      </c>
      <c r="AT549" s="227" t="s">
        <v>128</v>
      </c>
      <c r="AU549" s="227" t="s">
        <v>84</v>
      </c>
      <c r="AY549" s="17" t="s">
        <v>126</v>
      </c>
      <c r="BE549" s="228">
        <f>IF(N549="základní",J549,0)</f>
        <v>0</v>
      </c>
      <c r="BF549" s="228">
        <f>IF(N549="snížená",J549,0)</f>
        <v>0</v>
      </c>
      <c r="BG549" s="228">
        <f>IF(N549="zákl. přenesená",J549,0)</f>
        <v>0</v>
      </c>
      <c r="BH549" s="228">
        <f>IF(N549="sníž. přenesená",J549,0)</f>
        <v>0</v>
      </c>
      <c r="BI549" s="228">
        <f>IF(N549="nulová",J549,0)</f>
        <v>0</v>
      </c>
      <c r="BJ549" s="17" t="s">
        <v>82</v>
      </c>
      <c r="BK549" s="228">
        <f>ROUND(I549*H549,2)</f>
        <v>0</v>
      </c>
      <c r="BL549" s="17" t="s">
        <v>132</v>
      </c>
      <c r="BM549" s="227" t="s">
        <v>662</v>
      </c>
    </row>
    <row r="550" s="2" customFormat="1">
      <c r="A550" s="38"/>
      <c r="B550" s="39"/>
      <c r="C550" s="40"/>
      <c r="D550" s="229" t="s">
        <v>134</v>
      </c>
      <c r="E550" s="40"/>
      <c r="F550" s="230" t="s">
        <v>663</v>
      </c>
      <c r="G550" s="40"/>
      <c r="H550" s="40"/>
      <c r="I550" s="231"/>
      <c r="J550" s="40"/>
      <c r="K550" s="40"/>
      <c r="L550" s="44"/>
      <c r="M550" s="232"/>
      <c r="N550" s="233"/>
      <c r="O550" s="91"/>
      <c r="P550" s="91"/>
      <c r="Q550" s="91"/>
      <c r="R550" s="91"/>
      <c r="S550" s="91"/>
      <c r="T550" s="92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T550" s="17" t="s">
        <v>134</v>
      </c>
      <c r="AU550" s="17" t="s">
        <v>84</v>
      </c>
    </row>
    <row r="551" s="14" customFormat="1">
      <c r="A551" s="14"/>
      <c r="B551" s="244"/>
      <c r="C551" s="245"/>
      <c r="D551" s="229" t="s">
        <v>136</v>
      </c>
      <c r="E551" s="246" t="s">
        <v>1</v>
      </c>
      <c r="F551" s="247" t="s">
        <v>664</v>
      </c>
      <c r="G551" s="245"/>
      <c r="H551" s="248">
        <v>82</v>
      </c>
      <c r="I551" s="249"/>
      <c r="J551" s="245"/>
      <c r="K551" s="245"/>
      <c r="L551" s="250"/>
      <c r="M551" s="251"/>
      <c r="N551" s="252"/>
      <c r="O551" s="252"/>
      <c r="P551" s="252"/>
      <c r="Q551" s="252"/>
      <c r="R551" s="252"/>
      <c r="S551" s="252"/>
      <c r="T551" s="253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4" t="s">
        <v>136</v>
      </c>
      <c r="AU551" s="254" t="s">
        <v>84</v>
      </c>
      <c r="AV551" s="14" t="s">
        <v>84</v>
      </c>
      <c r="AW551" s="14" t="s">
        <v>32</v>
      </c>
      <c r="AX551" s="14" t="s">
        <v>75</v>
      </c>
      <c r="AY551" s="254" t="s">
        <v>126</v>
      </c>
    </row>
    <row r="552" s="14" customFormat="1">
      <c r="A552" s="14"/>
      <c r="B552" s="244"/>
      <c r="C552" s="245"/>
      <c r="D552" s="229" t="s">
        <v>136</v>
      </c>
      <c r="E552" s="246" t="s">
        <v>1</v>
      </c>
      <c r="F552" s="247" t="s">
        <v>665</v>
      </c>
      <c r="G552" s="245"/>
      <c r="H552" s="248">
        <v>14</v>
      </c>
      <c r="I552" s="249"/>
      <c r="J552" s="245"/>
      <c r="K552" s="245"/>
      <c r="L552" s="250"/>
      <c r="M552" s="251"/>
      <c r="N552" s="252"/>
      <c r="O552" s="252"/>
      <c r="P552" s="252"/>
      <c r="Q552" s="252"/>
      <c r="R552" s="252"/>
      <c r="S552" s="252"/>
      <c r="T552" s="253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4" t="s">
        <v>136</v>
      </c>
      <c r="AU552" s="254" t="s">
        <v>84</v>
      </c>
      <c r="AV552" s="14" t="s">
        <v>84</v>
      </c>
      <c r="AW552" s="14" t="s">
        <v>32</v>
      </c>
      <c r="AX552" s="14" t="s">
        <v>75</v>
      </c>
      <c r="AY552" s="254" t="s">
        <v>126</v>
      </c>
    </row>
    <row r="553" s="14" customFormat="1">
      <c r="A553" s="14"/>
      <c r="B553" s="244"/>
      <c r="C553" s="245"/>
      <c r="D553" s="229" t="s">
        <v>136</v>
      </c>
      <c r="E553" s="246" t="s">
        <v>1</v>
      </c>
      <c r="F553" s="247" t="s">
        <v>666</v>
      </c>
      <c r="G553" s="245"/>
      <c r="H553" s="248">
        <v>5</v>
      </c>
      <c r="I553" s="249"/>
      <c r="J553" s="245"/>
      <c r="K553" s="245"/>
      <c r="L553" s="250"/>
      <c r="M553" s="251"/>
      <c r="N553" s="252"/>
      <c r="O553" s="252"/>
      <c r="P553" s="252"/>
      <c r="Q553" s="252"/>
      <c r="R553" s="252"/>
      <c r="S553" s="252"/>
      <c r="T553" s="253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4" t="s">
        <v>136</v>
      </c>
      <c r="AU553" s="254" t="s">
        <v>84</v>
      </c>
      <c r="AV553" s="14" t="s">
        <v>84</v>
      </c>
      <c r="AW553" s="14" t="s">
        <v>32</v>
      </c>
      <c r="AX553" s="14" t="s">
        <v>75</v>
      </c>
      <c r="AY553" s="254" t="s">
        <v>126</v>
      </c>
    </row>
    <row r="554" s="14" customFormat="1">
      <c r="A554" s="14"/>
      <c r="B554" s="244"/>
      <c r="C554" s="245"/>
      <c r="D554" s="229" t="s">
        <v>136</v>
      </c>
      <c r="E554" s="246" t="s">
        <v>1</v>
      </c>
      <c r="F554" s="247" t="s">
        <v>667</v>
      </c>
      <c r="G554" s="245"/>
      <c r="H554" s="248">
        <v>55</v>
      </c>
      <c r="I554" s="249"/>
      <c r="J554" s="245"/>
      <c r="K554" s="245"/>
      <c r="L554" s="250"/>
      <c r="M554" s="251"/>
      <c r="N554" s="252"/>
      <c r="O554" s="252"/>
      <c r="P554" s="252"/>
      <c r="Q554" s="252"/>
      <c r="R554" s="252"/>
      <c r="S554" s="252"/>
      <c r="T554" s="253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4" t="s">
        <v>136</v>
      </c>
      <c r="AU554" s="254" t="s">
        <v>84</v>
      </c>
      <c r="AV554" s="14" t="s">
        <v>84</v>
      </c>
      <c r="AW554" s="14" t="s">
        <v>32</v>
      </c>
      <c r="AX554" s="14" t="s">
        <v>75</v>
      </c>
      <c r="AY554" s="254" t="s">
        <v>126</v>
      </c>
    </row>
    <row r="555" s="14" customFormat="1">
      <c r="A555" s="14"/>
      <c r="B555" s="244"/>
      <c r="C555" s="245"/>
      <c r="D555" s="229" t="s">
        <v>136</v>
      </c>
      <c r="E555" s="246" t="s">
        <v>1</v>
      </c>
      <c r="F555" s="247" t="s">
        <v>668</v>
      </c>
      <c r="G555" s="245"/>
      <c r="H555" s="248">
        <v>16</v>
      </c>
      <c r="I555" s="249"/>
      <c r="J555" s="245"/>
      <c r="K555" s="245"/>
      <c r="L555" s="250"/>
      <c r="M555" s="251"/>
      <c r="N555" s="252"/>
      <c r="O555" s="252"/>
      <c r="P555" s="252"/>
      <c r="Q555" s="252"/>
      <c r="R555" s="252"/>
      <c r="S555" s="252"/>
      <c r="T555" s="253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4" t="s">
        <v>136</v>
      </c>
      <c r="AU555" s="254" t="s">
        <v>84</v>
      </c>
      <c r="AV555" s="14" t="s">
        <v>84</v>
      </c>
      <c r="AW555" s="14" t="s">
        <v>32</v>
      </c>
      <c r="AX555" s="14" t="s">
        <v>75</v>
      </c>
      <c r="AY555" s="254" t="s">
        <v>126</v>
      </c>
    </row>
    <row r="556" s="15" customFormat="1">
      <c r="A556" s="15"/>
      <c r="B556" s="255"/>
      <c r="C556" s="256"/>
      <c r="D556" s="229" t="s">
        <v>136</v>
      </c>
      <c r="E556" s="257" t="s">
        <v>1</v>
      </c>
      <c r="F556" s="258" t="s">
        <v>139</v>
      </c>
      <c r="G556" s="256"/>
      <c r="H556" s="259">
        <v>172</v>
      </c>
      <c r="I556" s="260"/>
      <c r="J556" s="256"/>
      <c r="K556" s="256"/>
      <c r="L556" s="261"/>
      <c r="M556" s="262"/>
      <c r="N556" s="263"/>
      <c r="O556" s="263"/>
      <c r="P556" s="263"/>
      <c r="Q556" s="263"/>
      <c r="R556" s="263"/>
      <c r="S556" s="263"/>
      <c r="T556" s="264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65" t="s">
        <v>136</v>
      </c>
      <c r="AU556" s="265" t="s">
        <v>84</v>
      </c>
      <c r="AV556" s="15" t="s">
        <v>132</v>
      </c>
      <c r="AW556" s="15" t="s">
        <v>32</v>
      </c>
      <c r="AX556" s="15" t="s">
        <v>82</v>
      </c>
      <c r="AY556" s="265" t="s">
        <v>126</v>
      </c>
    </row>
    <row r="557" s="2" customFormat="1" ht="24.15" customHeight="1">
      <c r="A557" s="38"/>
      <c r="B557" s="39"/>
      <c r="C557" s="215" t="s">
        <v>669</v>
      </c>
      <c r="D557" s="215" t="s">
        <v>128</v>
      </c>
      <c r="E557" s="216" t="s">
        <v>670</v>
      </c>
      <c r="F557" s="217" t="s">
        <v>671</v>
      </c>
      <c r="G557" s="218" t="s">
        <v>131</v>
      </c>
      <c r="H557" s="219">
        <v>35.5</v>
      </c>
      <c r="I557" s="220"/>
      <c r="J557" s="221">
        <f>ROUND(I557*H557,2)</f>
        <v>0</v>
      </c>
      <c r="K557" s="222"/>
      <c r="L557" s="44"/>
      <c r="M557" s="223" t="s">
        <v>1</v>
      </c>
      <c r="N557" s="224" t="s">
        <v>40</v>
      </c>
      <c r="O557" s="91"/>
      <c r="P557" s="225">
        <f>O557*H557</f>
        <v>0</v>
      </c>
      <c r="Q557" s="225">
        <v>0.038850000000000003</v>
      </c>
      <c r="R557" s="225">
        <f>Q557*H557</f>
        <v>1.379175</v>
      </c>
      <c r="S557" s="225">
        <v>0</v>
      </c>
      <c r="T557" s="226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227" t="s">
        <v>132</v>
      </c>
      <c r="AT557" s="227" t="s">
        <v>128</v>
      </c>
      <c r="AU557" s="227" t="s">
        <v>84</v>
      </c>
      <c r="AY557" s="17" t="s">
        <v>126</v>
      </c>
      <c r="BE557" s="228">
        <f>IF(N557="základní",J557,0)</f>
        <v>0</v>
      </c>
      <c r="BF557" s="228">
        <f>IF(N557="snížená",J557,0)</f>
        <v>0</v>
      </c>
      <c r="BG557" s="228">
        <f>IF(N557="zákl. přenesená",J557,0)</f>
        <v>0</v>
      </c>
      <c r="BH557" s="228">
        <f>IF(N557="sníž. přenesená",J557,0)</f>
        <v>0</v>
      </c>
      <c r="BI557" s="228">
        <f>IF(N557="nulová",J557,0)</f>
        <v>0</v>
      </c>
      <c r="BJ557" s="17" t="s">
        <v>82</v>
      </c>
      <c r="BK557" s="228">
        <f>ROUND(I557*H557,2)</f>
        <v>0</v>
      </c>
      <c r="BL557" s="17" t="s">
        <v>132</v>
      </c>
      <c r="BM557" s="227" t="s">
        <v>672</v>
      </c>
    </row>
    <row r="558" s="2" customFormat="1">
      <c r="A558" s="38"/>
      <c r="B558" s="39"/>
      <c r="C558" s="40"/>
      <c r="D558" s="229" t="s">
        <v>134</v>
      </c>
      <c r="E558" s="40"/>
      <c r="F558" s="230" t="s">
        <v>673</v>
      </c>
      <c r="G558" s="40"/>
      <c r="H558" s="40"/>
      <c r="I558" s="231"/>
      <c r="J558" s="40"/>
      <c r="K558" s="40"/>
      <c r="L558" s="44"/>
      <c r="M558" s="232"/>
      <c r="N558" s="233"/>
      <c r="O558" s="91"/>
      <c r="P558" s="91"/>
      <c r="Q558" s="91"/>
      <c r="R558" s="91"/>
      <c r="S558" s="91"/>
      <c r="T558" s="92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T558" s="17" t="s">
        <v>134</v>
      </c>
      <c r="AU558" s="17" t="s">
        <v>84</v>
      </c>
    </row>
    <row r="559" s="13" customFormat="1">
      <c r="A559" s="13"/>
      <c r="B559" s="234"/>
      <c r="C559" s="235"/>
      <c r="D559" s="229" t="s">
        <v>136</v>
      </c>
      <c r="E559" s="236" t="s">
        <v>1</v>
      </c>
      <c r="F559" s="237" t="s">
        <v>644</v>
      </c>
      <c r="G559" s="235"/>
      <c r="H559" s="236" t="s">
        <v>1</v>
      </c>
      <c r="I559" s="238"/>
      <c r="J559" s="235"/>
      <c r="K559" s="235"/>
      <c r="L559" s="239"/>
      <c r="M559" s="240"/>
      <c r="N559" s="241"/>
      <c r="O559" s="241"/>
      <c r="P559" s="241"/>
      <c r="Q559" s="241"/>
      <c r="R559" s="241"/>
      <c r="S559" s="241"/>
      <c r="T559" s="242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3" t="s">
        <v>136</v>
      </c>
      <c r="AU559" s="243" t="s">
        <v>84</v>
      </c>
      <c r="AV559" s="13" t="s">
        <v>82</v>
      </c>
      <c r="AW559" s="13" t="s">
        <v>32</v>
      </c>
      <c r="AX559" s="13" t="s">
        <v>75</v>
      </c>
      <c r="AY559" s="243" t="s">
        <v>126</v>
      </c>
    </row>
    <row r="560" s="14" customFormat="1">
      <c r="A560" s="14"/>
      <c r="B560" s="244"/>
      <c r="C560" s="245"/>
      <c r="D560" s="229" t="s">
        <v>136</v>
      </c>
      <c r="E560" s="246" t="s">
        <v>1</v>
      </c>
      <c r="F560" s="247" t="s">
        <v>645</v>
      </c>
      <c r="G560" s="245"/>
      <c r="H560" s="248">
        <v>27.5</v>
      </c>
      <c r="I560" s="249"/>
      <c r="J560" s="245"/>
      <c r="K560" s="245"/>
      <c r="L560" s="250"/>
      <c r="M560" s="251"/>
      <c r="N560" s="252"/>
      <c r="O560" s="252"/>
      <c r="P560" s="252"/>
      <c r="Q560" s="252"/>
      <c r="R560" s="252"/>
      <c r="S560" s="252"/>
      <c r="T560" s="253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4" t="s">
        <v>136</v>
      </c>
      <c r="AU560" s="254" t="s">
        <v>84</v>
      </c>
      <c r="AV560" s="14" t="s">
        <v>84</v>
      </c>
      <c r="AW560" s="14" t="s">
        <v>32</v>
      </c>
      <c r="AX560" s="14" t="s">
        <v>75</v>
      </c>
      <c r="AY560" s="254" t="s">
        <v>126</v>
      </c>
    </row>
    <row r="561" s="14" customFormat="1">
      <c r="A561" s="14"/>
      <c r="B561" s="244"/>
      <c r="C561" s="245"/>
      <c r="D561" s="229" t="s">
        <v>136</v>
      </c>
      <c r="E561" s="246" t="s">
        <v>1</v>
      </c>
      <c r="F561" s="247" t="s">
        <v>646</v>
      </c>
      <c r="G561" s="245"/>
      <c r="H561" s="248">
        <v>8</v>
      </c>
      <c r="I561" s="249"/>
      <c r="J561" s="245"/>
      <c r="K561" s="245"/>
      <c r="L561" s="250"/>
      <c r="M561" s="251"/>
      <c r="N561" s="252"/>
      <c r="O561" s="252"/>
      <c r="P561" s="252"/>
      <c r="Q561" s="252"/>
      <c r="R561" s="252"/>
      <c r="S561" s="252"/>
      <c r="T561" s="253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54" t="s">
        <v>136</v>
      </c>
      <c r="AU561" s="254" t="s">
        <v>84</v>
      </c>
      <c r="AV561" s="14" t="s">
        <v>84</v>
      </c>
      <c r="AW561" s="14" t="s">
        <v>32</v>
      </c>
      <c r="AX561" s="14" t="s">
        <v>75</v>
      </c>
      <c r="AY561" s="254" t="s">
        <v>126</v>
      </c>
    </row>
    <row r="562" s="15" customFormat="1">
      <c r="A562" s="15"/>
      <c r="B562" s="255"/>
      <c r="C562" s="256"/>
      <c r="D562" s="229" t="s">
        <v>136</v>
      </c>
      <c r="E562" s="257" t="s">
        <v>1</v>
      </c>
      <c r="F562" s="258" t="s">
        <v>139</v>
      </c>
      <c r="G562" s="256"/>
      <c r="H562" s="259">
        <v>35.5</v>
      </c>
      <c r="I562" s="260"/>
      <c r="J562" s="256"/>
      <c r="K562" s="256"/>
      <c r="L562" s="261"/>
      <c r="M562" s="262"/>
      <c r="N562" s="263"/>
      <c r="O562" s="263"/>
      <c r="P562" s="263"/>
      <c r="Q562" s="263"/>
      <c r="R562" s="263"/>
      <c r="S562" s="263"/>
      <c r="T562" s="264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65" t="s">
        <v>136</v>
      </c>
      <c r="AU562" s="265" t="s">
        <v>84</v>
      </c>
      <c r="AV562" s="15" t="s">
        <v>132</v>
      </c>
      <c r="AW562" s="15" t="s">
        <v>32</v>
      </c>
      <c r="AX562" s="15" t="s">
        <v>82</v>
      </c>
      <c r="AY562" s="265" t="s">
        <v>126</v>
      </c>
    </row>
    <row r="563" s="2" customFormat="1" ht="24.15" customHeight="1">
      <c r="A563" s="38"/>
      <c r="B563" s="39"/>
      <c r="C563" s="215" t="s">
        <v>674</v>
      </c>
      <c r="D563" s="215" t="s">
        <v>128</v>
      </c>
      <c r="E563" s="216" t="s">
        <v>675</v>
      </c>
      <c r="F563" s="217" t="s">
        <v>676</v>
      </c>
      <c r="G563" s="218" t="s">
        <v>131</v>
      </c>
      <c r="H563" s="219">
        <v>35.5</v>
      </c>
      <c r="I563" s="220"/>
      <c r="J563" s="221">
        <f>ROUND(I563*H563,2)</f>
        <v>0</v>
      </c>
      <c r="K563" s="222"/>
      <c r="L563" s="44"/>
      <c r="M563" s="223" t="s">
        <v>1</v>
      </c>
      <c r="N563" s="224" t="s">
        <v>40</v>
      </c>
      <c r="O563" s="91"/>
      <c r="P563" s="225">
        <f>O563*H563</f>
        <v>0</v>
      </c>
      <c r="Q563" s="225">
        <v>0.080570000000000003</v>
      </c>
      <c r="R563" s="225">
        <f>Q563*H563</f>
        <v>2.8602350000000003</v>
      </c>
      <c r="S563" s="225">
        <v>0</v>
      </c>
      <c r="T563" s="226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27" t="s">
        <v>132</v>
      </c>
      <c r="AT563" s="227" t="s">
        <v>128</v>
      </c>
      <c r="AU563" s="227" t="s">
        <v>84</v>
      </c>
      <c r="AY563" s="17" t="s">
        <v>126</v>
      </c>
      <c r="BE563" s="228">
        <f>IF(N563="základní",J563,0)</f>
        <v>0</v>
      </c>
      <c r="BF563" s="228">
        <f>IF(N563="snížená",J563,0)</f>
        <v>0</v>
      </c>
      <c r="BG563" s="228">
        <f>IF(N563="zákl. přenesená",J563,0)</f>
        <v>0</v>
      </c>
      <c r="BH563" s="228">
        <f>IF(N563="sníž. přenesená",J563,0)</f>
        <v>0</v>
      </c>
      <c r="BI563" s="228">
        <f>IF(N563="nulová",J563,0)</f>
        <v>0</v>
      </c>
      <c r="BJ563" s="17" t="s">
        <v>82</v>
      </c>
      <c r="BK563" s="228">
        <f>ROUND(I563*H563,2)</f>
        <v>0</v>
      </c>
      <c r="BL563" s="17" t="s">
        <v>132</v>
      </c>
      <c r="BM563" s="227" t="s">
        <v>677</v>
      </c>
    </row>
    <row r="564" s="2" customFormat="1">
      <c r="A564" s="38"/>
      <c r="B564" s="39"/>
      <c r="C564" s="40"/>
      <c r="D564" s="229" t="s">
        <v>134</v>
      </c>
      <c r="E564" s="40"/>
      <c r="F564" s="230" t="s">
        <v>678</v>
      </c>
      <c r="G564" s="40"/>
      <c r="H564" s="40"/>
      <c r="I564" s="231"/>
      <c r="J564" s="40"/>
      <c r="K564" s="40"/>
      <c r="L564" s="44"/>
      <c r="M564" s="232"/>
      <c r="N564" s="233"/>
      <c r="O564" s="91"/>
      <c r="P564" s="91"/>
      <c r="Q564" s="91"/>
      <c r="R564" s="91"/>
      <c r="S564" s="91"/>
      <c r="T564" s="92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T564" s="17" t="s">
        <v>134</v>
      </c>
      <c r="AU564" s="17" t="s">
        <v>84</v>
      </c>
    </row>
    <row r="565" s="13" customFormat="1">
      <c r="A565" s="13"/>
      <c r="B565" s="234"/>
      <c r="C565" s="235"/>
      <c r="D565" s="229" t="s">
        <v>136</v>
      </c>
      <c r="E565" s="236" t="s">
        <v>1</v>
      </c>
      <c r="F565" s="237" t="s">
        <v>644</v>
      </c>
      <c r="G565" s="235"/>
      <c r="H565" s="236" t="s">
        <v>1</v>
      </c>
      <c r="I565" s="238"/>
      <c r="J565" s="235"/>
      <c r="K565" s="235"/>
      <c r="L565" s="239"/>
      <c r="M565" s="240"/>
      <c r="N565" s="241"/>
      <c r="O565" s="241"/>
      <c r="P565" s="241"/>
      <c r="Q565" s="241"/>
      <c r="R565" s="241"/>
      <c r="S565" s="241"/>
      <c r="T565" s="242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3" t="s">
        <v>136</v>
      </c>
      <c r="AU565" s="243" t="s">
        <v>84</v>
      </c>
      <c r="AV565" s="13" t="s">
        <v>82</v>
      </c>
      <c r="AW565" s="13" t="s">
        <v>32</v>
      </c>
      <c r="AX565" s="13" t="s">
        <v>75</v>
      </c>
      <c r="AY565" s="243" t="s">
        <v>126</v>
      </c>
    </row>
    <row r="566" s="14" customFormat="1">
      <c r="A566" s="14"/>
      <c r="B566" s="244"/>
      <c r="C566" s="245"/>
      <c r="D566" s="229" t="s">
        <v>136</v>
      </c>
      <c r="E566" s="246" t="s">
        <v>1</v>
      </c>
      <c r="F566" s="247" t="s">
        <v>645</v>
      </c>
      <c r="G566" s="245"/>
      <c r="H566" s="248">
        <v>27.5</v>
      </c>
      <c r="I566" s="249"/>
      <c r="J566" s="245"/>
      <c r="K566" s="245"/>
      <c r="L566" s="250"/>
      <c r="M566" s="251"/>
      <c r="N566" s="252"/>
      <c r="O566" s="252"/>
      <c r="P566" s="252"/>
      <c r="Q566" s="252"/>
      <c r="R566" s="252"/>
      <c r="S566" s="252"/>
      <c r="T566" s="253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4" t="s">
        <v>136</v>
      </c>
      <c r="AU566" s="254" t="s">
        <v>84</v>
      </c>
      <c r="AV566" s="14" t="s">
        <v>84</v>
      </c>
      <c r="AW566" s="14" t="s">
        <v>32</v>
      </c>
      <c r="AX566" s="14" t="s">
        <v>75</v>
      </c>
      <c r="AY566" s="254" t="s">
        <v>126</v>
      </c>
    </row>
    <row r="567" s="14" customFormat="1">
      <c r="A567" s="14"/>
      <c r="B567" s="244"/>
      <c r="C567" s="245"/>
      <c r="D567" s="229" t="s">
        <v>136</v>
      </c>
      <c r="E567" s="246" t="s">
        <v>1</v>
      </c>
      <c r="F567" s="247" t="s">
        <v>646</v>
      </c>
      <c r="G567" s="245"/>
      <c r="H567" s="248">
        <v>8</v>
      </c>
      <c r="I567" s="249"/>
      <c r="J567" s="245"/>
      <c r="K567" s="245"/>
      <c r="L567" s="250"/>
      <c r="M567" s="251"/>
      <c r="N567" s="252"/>
      <c r="O567" s="252"/>
      <c r="P567" s="252"/>
      <c r="Q567" s="252"/>
      <c r="R567" s="252"/>
      <c r="S567" s="252"/>
      <c r="T567" s="253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4" t="s">
        <v>136</v>
      </c>
      <c r="AU567" s="254" t="s">
        <v>84</v>
      </c>
      <c r="AV567" s="14" t="s">
        <v>84</v>
      </c>
      <c r="AW567" s="14" t="s">
        <v>32</v>
      </c>
      <c r="AX567" s="14" t="s">
        <v>75</v>
      </c>
      <c r="AY567" s="254" t="s">
        <v>126</v>
      </c>
    </row>
    <row r="568" s="15" customFormat="1">
      <c r="A568" s="15"/>
      <c r="B568" s="255"/>
      <c r="C568" s="256"/>
      <c r="D568" s="229" t="s">
        <v>136</v>
      </c>
      <c r="E568" s="257" t="s">
        <v>1</v>
      </c>
      <c r="F568" s="258" t="s">
        <v>139</v>
      </c>
      <c r="G568" s="256"/>
      <c r="H568" s="259">
        <v>35.5</v>
      </c>
      <c r="I568" s="260"/>
      <c r="J568" s="256"/>
      <c r="K568" s="256"/>
      <c r="L568" s="261"/>
      <c r="M568" s="262"/>
      <c r="N568" s="263"/>
      <c r="O568" s="263"/>
      <c r="P568" s="263"/>
      <c r="Q568" s="263"/>
      <c r="R568" s="263"/>
      <c r="S568" s="263"/>
      <c r="T568" s="264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65" t="s">
        <v>136</v>
      </c>
      <c r="AU568" s="265" t="s">
        <v>84</v>
      </c>
      <c r="AV568" s="15" t="s">
        <v>132</v>
      </c>
      <c r="AW568" s="15" t="s">
        <v>32</v>
      </c>
      <c r="AX568" s="15" t="s">
        <v>82</v>
      </c>
      <c r="AY568" s="265" t="s">
        <v>126</v>
      </c>
    </row>
    <row r="569" s="2" customFormat="1" ht="24.15" customHeight="1">
      <c r="A569" s="38"/>
      <c r="B569" s="39"/>
      <c r="C569" s="215" t="s">
        <v>679</v>
      </c>
      <c r="D569" s="215" t="s">
        <v>128</v>
      </c>
      <c r="E569" s="216" t="s">
        <v>680</v>
      </c>
      <c r="F569" s="217" t="s">
        <v>681</v>
      </c>
      <c r="G569" s="218" t="s">
        <v>131</v>
      </c>
      <c r="H569" s="219">
        <v>20</v>
      </c>
      <c r="I569" s="220"/>
      <c r="J569" s="221">
        <f>ROUND(I569*H569,2)</f>
        <v>0</v>
      </c>
      <c r="K569" s="222"/>
      <c r="L569" s="44"/>
      <c r="M569" s="223" t="s">
        <v>1</v>
      </c>
      <c r="N569" s="224" t="s">
        <v>40</v>
      </c>
      <c r="O569" s="91"/>
      <c r="P569" s="225">
        <f>O569*H569</f>
        <v>0</v>
      </c>
      <c r="Q569" s="225">
        <v>0.021100000000000001</v>
      </c>
      <c r="R569" s="225">
        <f>Q569*H569</f>
        <v>0.42200000000000004</v>
      </c>
      <c r="S569" s="225">
        <v>0</v>
      </c>
      <c r="T569" s="226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227" t="s">
        <v>132</v>
      </c>
      <c r="AT569" s="227" t="s">
        <v>128</v>
      </c>
      <c r="AU569" s="227" t="s">
        <v>84</v>
      </c>
      <c r="AY569" s="17" t="s">
        <v>126</v>
      </c>
      <c r="BE569" s="228">
        <f>IF(N569="základní",J569,0)</f>
        <v>0</v>
      </c>
      <c r="BF569" s="228">
        <f>IF(N569="snížená",J569,0)</f>
        <v>0</v>
      </c>
      <c r="BG569" s="228">
        <f>IF(N569="zákl. přenesená",J569,0)</f>
        <v>0</v>
      </c>
      <c r="BH569" s="228">
        <f>IF(N569="sníž. přenesená",J569,0)</f>
        <v>0</v>
      </c>
      <c r="BI569" s="228">
        <f>IF(N569="nulová",J569,0)</f>
        <v>0</v>
      </c>
      <c r="BJ569" s="17" t="s">
        <v>82</v>
      </c>
      <c r="BK569" s="228">
        <f>ROUND(I569*H569,2)</f>
        <v>0</v>
      </c>
      <c r="BL569" s="17" t="s">
        <v>132</v>
      </c>
      <c r="BM569" s="227" t="s">
        <v>682</v>
      </c>
    </row>
    <row r="570" s="2" customFormat="1">
      <c r="A570" s="38"/>
      <c r="B570" s="39"/>
      <c r="C570" s="40"/>
      <c r="D570" s="229" t="s">
        <v>134</v>
      </c>
      <c r="E570" s="40"/>
      <c r="F570" s="230" t="s">
        <v>683</v>
      </c>
      <c r="G570" s="40"/>
      <c r="H570" s="40"/>
      <c r="I570" s="231"/>
      <c r="J570" s="40"/>
      <c r="K570" s="40"/>
      <c r="L570" s="44"/>
      <c r="M570" s="232"/>
      <c r="N570" s="233"/>
      <c r="O570" s="91"/>
      <c r="P570" s="91"/>
      <c r="Q570" s="91"/>
      <c r="R570" s="91"/>
      <c r="S570" s="91"/>
      <c r="T570" s="92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T570" s="17" t="s">
        <v>134</v>
      </c>
      <c r="AU570" s="17" t="s">
        <v>84</v>
      </c>
    </row>
    <row r="571" s="13" customFormat="1">
      <c r="A571" s="13"/>
      <c r="B571" s="234"/>
      <c r="C571" s="235"/>
      <c r="D571" s="229" t="s">
        <v>136</v>
      </c>
      <c r="E571" s="236" t="s">
        <v>1</v>
      </c>
      <c r="F571" s="237" t="s">
        <v>684</v>
      </c>
      <c r="G571" s="235"/>
      <c r="H571" s="236" t="s">
        <v>1</v>
      </c>
      <c r="I571" s="238"/>
      <c r="J571" s="235"/>
      <c r="K571" s="235"/>
      <c r="L571" s="239"/>
      <c r="M571" s="240"/>
      <c r="N571" s="241"/>
      <c r="O571" s="241"/>
      <c r="P571" s="241"/>
      <c r="Q571" s="241"/>
      <c r="R571" s="241"/>
      <c r="S571" s="241"/>
      <c r="T571" s="242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3" t="s">
        <v>136</v>
      </c>
      <c r="AU571" s="243" t="s">
        <v>84</v>
      </c>
      <c r="AV571" s="13" t="s">
        <v>82</v>
      </c>
      <c r="AW571" s="13" t="s">
        <v>32</v>
      </c>
      <c r="AX571" s="13" t="s">
        <v>75</v>
      </c>
      <c r="AY571" s="243" t="s">
        <v>126</v>
      </c>
    </row>
    <row r="572" s="14" customFormat="1">
      <c r="A572" s="14"/>
      <c r="B572" s="244"/>
      <c r="C572" s="245"/>
      <c r="D572" s="229" t="s">
        <v>136</v>
      </c>
      <c r="E572" s="246" t="s">
        <v>1</v>
      </c>
      <c r="F572" s="247" t="s">
        <v>685</v>
      </c>
      <c r="G572" s="245"/>
      <c r="H572" s="248">
        <v>20</v>
      </c>
      <c r="I572" s="249"/>
      <c r="J572" s="245"/>
      <c r="K572" s="245"/>
      <c r="L572" s="250"/>
      <c r="M572" s="251"/>
      <c r="N572" s="252"/>
      <c r="O572" s="252"/>
      <c r="P572" s="252"/>
      <c r="Q572" s="252"/>
      <c r="R572" s="252"/>
      <c r="S572" s="252"/>
      <c r="T572" s="253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4" t="s">
        <v>136</v>
      </c>
      <c r="AU572" s="254" t="s">
        <v>84</v>
      </c>
      <c r="AV572" s="14" t="s">
        <v>84</v>
      </c>
      <c r="AW572" s="14" t="s">
        <v>32</v>
      </c>
      <c r="AX572" s="14" t="s">
        <v>75</v>
      </c>
      <c r="AY572" s="254" t="s">
        <v>126</v>
      </c>
    </row>
    <row r="573" s="15" customFormat="1">
      <c r="A573" s="15"/>
      <c r="B573" s="255"/>
      <c r="C573" s="256"/>
      <c r="D573" s="229" t="s">
        <v>136</v>
      </c>
      <c r="E573" s="257" t="s">
        <v>1</v>
      </c>
      <c r="F573" s="258" t="s">
        <v>139</v>
      </c>
      <c r="G573" s="256"/>
      <c r="H573" s="259">
        <v>20</v>
      </c>
      <c r="I573" s="260"/>
      <c r="J573" s="256"/>
      <c r="K573" s="256"/>
      <c r="L573" s="261"/>
      <c r="M573" s="262"/>
      <c r="N573" s="263"/>
      <c r="O573" s="263"/>
      <c r="P573" s="263"/>
      <c r="Q573" s="263"/>
      <c r="R573" s="263"/>
      <c r="S573" s="263"/>
      <c r="T573" s="264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65" t="s">
        <v>136</v>
      </c>
      <c r="AU573" s="265" t="s">
        <v>84</v>
      </c>
      <c r="AV573" s="15" t="s">
        <v>132</v>
      </c>
      <c r="AW573" s="15" t="s">
        <v>32</v>
      </c>
      <c r="AX573" s="15" t="s">
        <v>82</v>
      </c>
      <c r="AY573" s="265" t="s">
        <v>126</v>
      </c>
    </row>
    <row r="574" s="2" customFormat="1" ht="24.15" customHeight="1">
      <c r="A574" s="38"/>
      <c r="B574" s="39"/>
      <c r="C574" s="215" t="s">
        <v>686</v>
      </c>
      <c r="D574" s="215" t="s">
        <v>128</v>
      </c>
      <c r="E574" s="216" t="s">
        <v>687</v>
      </c>
      <c r="F574" s="217" t="s">
        <v>688</v>
      </c>
      <c r="G574" s="218" t="s">
        <v>131</v>
      </c>
      <c r="H574" s="219">
        <v>20</v>
      </c>
      <c r="I574" s="220"/>
      <c r="J574" s="221">
        <f>ROUND(I574*H574,2)</f>
        <v>0</v>
      </c>
      <c r="K574" s="222"/>
      <c r="L574" s="44"/>
      <c r="M574" s="223" t="s">
        <v>1</v>
      </c>
      <c r="N574" s="224" t="s">
        <v>40</v>
      </c>
      <c r="O574" s="91"/>
      <c r="P574" s="225">
        <f>O574*H574</f>
        <v>0</v>
      </c>
      <c r="Q574" s="225">
        <v>0.010670000000000001</v>
      </c>
      <c r="R574" s="225">
        <f>Q574*H574</f>
        <v>0.21340000000000001</v>
      </c>
      <c r="S574" s="225">
        <v>0</v>
      </c>
      <c r="T574" s="226">
        <f>S574*H574</f>
        <v>0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227" t="s">
        <v>132</v>
      </c>
      <c r="AT574" s="227" t="s">
        <v>128</v>
      </c>
      <c r="AU574" s="227" t="s">
        <v>84</v>
      </c>
      <c r="AY574" s="17" t="s">
        <v>126</v>
      </c>
      <c r="BE574" s="228">
        <f>IF(N574="základní",J574,0)</f>
        <v>0</v>
      </c>
      <c r="BF574" s="228">
        <f>IF(N574="snížená",J574,0)</f>
        <v>0</v>
      </c>
      <c r="BG574" s="228">
        <f>IF(N574="zákl. přenesená",J574,0)</f>
        <v>0</v>
      </c>
      <c r="BH574" s="228">
        <f>IF(N574="sníž. přenesená",J574,0)</f>
        <v>0</v>
      </c>
      <c r="BI574" s="228">
        <f>IF(N574="nulová",J574,0)</f>
        <v>0</v>
      </c>
      <c r="BJ574" s="17" t="s">
        <v>82</v>
      </c>
      <c r="BK574" s="228">
        <f>ROUND(I574*H574,2)</f>
        <v>0</v>
      </c>
      <c r="BL574" s="17" t="s">
        <v>132</v>
      </c>
      <c r="BM574" s="227" t="s">
        <v>689</v>
      </c>
    </row>
    <row r="575" s="2" customFormat="1">
      <c r="A575" s="38"/>
      <c r="B575" s="39"/>
      <c r="C575" s="40"/>
      <c r="D575" s="229" t="s">
        <v>134</v>
      </c>
      <c r="E575" s="40"/>
      <c r="F575" s="230" t="s">
        <v>690</v>
      </c>
      <c r="G575" s="40"/>
      <c r="H575" s="40"/>
      <c r="I575" s="231"/>
      <c r="J575" s="40"/>
      <c r="K575" s="40"/>
      <c r="L575" s="44"/>
      <c r="M575" s="232"/>
      <c r="N575" s="233"/>
      <c r="O575" s="91"/>
      <c r="P575" s="91"/>
      <c r="Q575" s="91"/>
      <c r="R575" s="91"/>
      <c r="S575" s="91"/>
      <c r="T575" s="92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T575" s="17" t="s">
        <v>134</v>
      </c>
      <c r="AU575" s="17" t="s">
        <v>84</v>
      </c>
    </row>
    <row r="576" s="13" customFormat="1">
      <c r="A576" s="13"/>
      <c r="B576" s="234"/>
      <c r="C576" s="235"/>
      <c r="D576" s="229" t="s">
        <v>136</v>
      </c>
      <c r="E576" s="236" t="s">
        <v>1</v>
      </c>
      <c r="F576" s="237" t="s">
        <v>684</v>
      </c>
      <c r="G576" s="235"/>
      <c r="H576" s="236" t="s">
        <v>1</v>
      </c>
      <c r="I576" s="238"/>
      <c r="J576" s="235"/>
      <c r="K576" s="235"/>
      <c r="L576" s="239"/>
      <c r="M576" s="240"/>
      <c r="N576" s="241"/>
      <c r="O576" s="241"/>
      <c r="P576" s="241"/>
      <c r="Q576" s="241"/>
      <c r="R576" s="241"/>
      <c r="S576" s="241"/>
      <c r="T576" s="242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3" t="s">
        <v>136</v>
      </c>
      <c r="AU576" s="243" t="s">
        <v>84</v>
      </c>
      <c r="AV576" s="13" t="s">
        <v>82</v>
      </c>
      <c r="AW576" s="13" t="s">
        <v>32</v>
      </c>
      <c r="AX576" s="13" t="s">
        <v>75</v>
      </c>
      <c r="AY576" s="243" t="s">
        <v>126</v>
      </c>
    </row>
    <row r="577" s="14" customFormat="1">
      <c r="A577" s="14"/>
      <c r="B577" s="244"/>
      <c r="C577" s="245"/>
      <c r="D577" s="229" t="s">
        <v>136</v>
      </c>
      <c r="E577" s="246" t="s">
        <v>1</v>
      </c>
      <c r="F577" s="247" t="s">
        <v>685</v>
      </c>
      <c r="G577" s="245"/>
      <c r="H577" s="248">
        <v>20</v>
      </c>
      <c r="I577" s="249"/>
      <c r="J577" s="245"/>
      <c r="K577" s="245"/>
      <c r="L577" s="250"/>
      <c r="M577" s="251"/>
      <c r="N577" s="252"/>
      <c r="O577" s="252"/>
      <c r="P577" s="252"/>
      <c r="Q577" s="252"/>
      <c r="R577" s="252"/>
      <c r="S577" s="252"/>
      <c r="T577" s="253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4" t="s">
        <v>136</v>
      </c>
      <c r="AU577" s="254" t="s">
        <v>84</v>
      </c>
      <c r="AV577" s="14" t="s">
        <v>84</v>
      </c>
      <c r="AW577" s="14" t="s">
        <v>32</v>
      </c>
      <c r="AX577" s="14" t="s">
        <v>75</v>
      </c>
      <c r="AY577" s="254" t="s">
        <v>126</v>
      </c>
    </row>
    <row r="578" s="15" customFormat="1">
      <c r="A578" s="15"/>
      <c r="B578" s="255"/>
      <c r="C578" s="256"/>
      <c r="D578" s="229" t="s">
        <v>136</v>
      </c>
      <c r="E578" s="257" t="s">
        <v>1</v>
      </c>
      <c r="F578" s="258" t="s">
        <v>139</v>
      </c>
      <c r="G578" s="256"/>
      <c r="H578" s="259">
        <v>20</v>
      </c>
      <c r="I578" s="260"/>
      <c r="J578" s="256"/>
      <c r="K578" s="256"/>
      <c r="L578" s="261"/>
      <c r="M578" s="262"/>
      <c r="N578" s="263"/>
      <c r="O578" s="263"/>
      <c r="P578" s="263"/>
      <c r="Q578" s="263"/>
      <c r="R578" s="263"/>
      <c r="S578" s="263"/>
      <c r="T578" s="264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65" t="s">
        <v>136</v>
      </c>
      <c r="AU578" s="265" t="s">
        <v>84</v>
      </c>
      <c r="AV578" s="15" t="s">
        <v>132</v>
      </c>
      <c r="AW578" s="15" t="s">
        <v>32</v>
      </c>
      <c r="AX578" s="15" t="s">
        <v>82</v>
      </c>
      <c r="AY578" s="265" t="s">
        <v>126</v>
      </c>
    </row>
    <row r="579" s="2" customFormat="1" ht="24.15" customHeight="1">
      <c r="A579" s="38"/>
      <c r="B579" s="39"/>
      <c r="C579" s="215" t="s">
        <v>691</v>
      </c>
      <c r="D579" s="215" t="s">
        <v>128</v>
      </c>
      <c r="E579" s="216" t="s">
        <v>692</v>
      </c>
      <c r="F579" s="217" t="s">
        <v>693</v>
      </c>
      <c r="G579" s="218" t="s">
        <v>131</v>
      </c>
      <c r="H579" s="219">
        <v>5</v>
      </c>
      <c r="I579" s="220"/>
      <c r="J579" s="221">
        <f>ROUND(I579*H579,2)</f>
        <v>0</v>
      </c>
      <c r="K579" s="222"/>
      <c r="L579" s="44"/>
      <c r="M579" s="223" t="s">
        <v>1</v>
      </c>
      <c r="N579" s="224" t="s">
        <v>40</v>
      </c>
      <c r="O579" s="91"/>
      <c r="P579" s="225">
        <f>O579*H579</f>
        <v>0</v>
      </c>
      <c r="Q579" s="225">
        <v>0.0015299999999999999</v>
      </c>
      <c r="R579" s="225">
        <f>Q579*H579</f>
        <v>0.0076499999999999997</v>
      </c>
      <c r="S579" s="225">
        <v>0</v>
      </c>
      <c r="T579" s="226">
        <f>S579*H579</f>
        <v>0</v>
      </c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R579" s="227" t="s">
        <v>132</v>
      </c>
      <c r="AT579" s="227" t="s">
        <v>128</v>
      </c>
      <c r="AU579" s="227" t="s">
        <v>84</v>
      </c>
      <c r="AY579" s="17" t="s">
        <v>126</v>
      </c>
      <c r="BE579" s="228">
        <f>IF(N579="základní",J579,0)</f>
        <v>0</v>
      </c>
      <c r="BF579" s="228">
        <f>IF(N579="snížená",J579,0)</f>
        <v>0</v>
      </c>
      <c r="BG579" s="228">
        <f>IF(N579="zákl. přenesená",J579,0)</f>
        <v>0</v>
      </c>
      <c r="BH579" s="228">
        <f>IF(N579="sníž. přenesená",J579,0)</f>
        <v>0</v>
      </c>
      <c r="BI579" s="228">
        <f>IF(N579="nulová",J579,0)</f>
        <v>0</v>
      </c>
      <c r="BJ579" s="17" t="s">
        <v>82</v>
      </c>
      <c r="BK579" s="228">
        <f>ROUND(I579*H579,2)</f>
        <v>0</v>
      </c>
      <c r="BL579" s="17" t="s">
        <v>132</v>
      </c>
      <c r="BM579" s="227" t="s">
        <v>694</v>
      </c>
    </row>
    <row r="580" s="2" customFormat="1">
      <c r="A580" s="38"/>
      <c r="B580" s="39"/>
      <c r="C580" s="40"/>
      <c r="D580" s="229" t="s">
        <v>134</v>
      </c>
      <c r="E580" s="40"/>
      <c r="F580" s="230" t="s">
        <v>695</v>
      </c>
      <c r="G580" s="40"/>
      <c r="H580" s="40"/>
      <c r="I580" s="231"/>
      <c r="J580" s="40"/>
      <c r="K580" s="40"/>
      <c r="L580" s="44"/>
      <c r="M580" s="232"/>
      <c r="N580" s="233"/>
      <c r="O580" s="91"/>
      <c r="P580" s="91"/>
      <c r="Q580" s="91"/>
      <c r="R580" s="91"/>
      <c r="S580" s="91"/>
      <c r="T580" s="92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T580" s="17" t="s">
        <v>134</v>
      </c>
      <c r="AU580" s="17" t="s">
        <v>84</v>
      </c>
    </row>
    <row r="581" s="13" customFormat="1">
      <c r="A581" s="13"/>
      <c r="B581" s="234"/>
      <c r="C581" s="235"/>
      <c r="D581" s="229" t="s">
        <v>136</v>
      </c>
      <c r="E581" s="236" t="s">
        <v>1</v>
      </c>
      <c r="F581" s="237" t="s">
        <v>696</v>
      </c>
      <c r="G581" s="235"/>
      <c r="H581" s="236" t="s">
        <v>1</v>
      </c>
      <c r="I581" s="238"/>
      <c r="J581" s="235"/>
      <c r="K581" s="235"/>
      <c r="L581" s="239"/>
      <c r="M581" s="240"/>
      <c r="N581" s="241"/>
      <c r="O581" s="241"/>
      <c r="P581" s="241"/>
      <c r="Q581" s="241"/>
      <c r="R581" s="241"/>
      <c r="S581" s="241"/>
      <c r="T581" s="242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3" t="s">
        <v>136</v>
      </c>
      <c r="AU581" s="243" t="s">
        <v>84</v>
      </c>
      <c r="AV581" s="13" t="s">
        <v>82</v>
      </c>
      <c r="AW581" s="13" t="s">
        <v>32</v>
      </c>
      <c r="AX581" s="13" t="s">
        <v>75</v>
      </c>
      <c r="AY581" s="243" t="s">
        <v>126</v>
      </c>
    </row>
    <row r="582" s="14" customFormat="1">
      <c r="A582" s="14"/>
      <c r="B582" s="244"/>
      <c r="C582" s="245"/>
      <c r="D582" s="229" t="s">
        <v>136</v>
      </c>
      <c r="E582" s="246" t="s">
        <v>1</v>
      </c>
      <c r="F582" s="247" t="s">
        <v>697</v>
      </c>
      <c r="G582" s="245"/>
      <c r="H582" s="248">
        <v>5</v>
      </c>
      <c r="I582" s="249"/>
      <c r="J582" s="245"/>
      <c r="K582" s="245"/>
      <c r="L582" s="250"/>
      <c r="M582" s="251"/>
      <c r="N582" s="252"/>
      <c r="O582" s="252"/>
      <c r="P582" s="252"/>
      <c r="Q582" s="252"/>
      <c r="R582" s="252"/>
      <c r="S582" s="252"/>
      <c r="T582" s="253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4" t="s">
        <v>136</v>
      </c>
      <c r="AU582" s="254" t="s">
        <v>84</v>
      </c>
      <c r="AV582" s="14" t="s">
        <v>84</v>
      </c>
      <c r="AW582" s="14" t="s">
        <v>32</v>
      </c>
      <c r="AX582" s="14" t="s">
        <v>75</v>
      </c>
      <c r="AY582" s="254" t="s">
        <v>126</v>
      </c>
    </row>
    <row r="583" s="15" customFormat="1">
      <c r="A583" s="15"/>
      <c r="B583" s="255"/>
      <c r="C583" s="256"/>
      <c r="D583" s="229" t="s">
        <v>136</v>
      </c>
      <c r="E583" s="257" t="s">
        <v>1</v>
      </c>
      <c r="F583" s="258" t="s">
        <v>139</v>
      </c>
      <c r="G583" s="256"/>
      <c r="H583" s="259">
        <v>5</v>
      </c>
      <c r="I583" s="260"/>
      <c r="J583" s="256"/>
      <c r="K583" s="256"/>
      <c r="L583" s="261"/>
      <c r="M583" s="262"/>
      <c r="N583" s="263"/>
      <c r="O583" s="263"/>
      <c r="P583" s="263"/>
      <c r="Q583" s="263"/>
      <c r="R583" s="263"/>
      <c r="S583" s="263"/>
      <c r="T583" s="264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65" t="s">
        <v>136</v>
      </c>
      <c r="AU583" s="265" t="s">
        <v>84</v>
      </c>
      <c r="AV583" s="15" t="s">
        <v>132</v>
      </c>
      <c r="AW583" s="15" t="s">
        <v>32</v>
      </c>
      <c r="AX583" s="15" t="s">
        <v>82</v>
      </c>
      <c r="AY583" s="265" t="s">
        <v>126</v>
      </c>
    </row>
    <row r="584" s="2" customFormat="1" ht="24.15" customHeight="1">
      <c r="A584" s="38"/>
      <c r="B584" s="39"/>
      <c r="C584" s="215" t="s">
        <v>698</v>
      </c>
      <c r="D584" s="215" t="s">
        <v>128</v>
      </c>
      <c r="E584" s="216" t="s">
        <v>699</v>
      </c>
      <c r="F584" s="217" t="s">
        <v>700</v>
      </c>
      <c r="G584" s="218" t="s">
        <v>131</v>
      </c>
      <c r="H584" s="219">
        <v>82.299999999999997</v>
      </c>
      <c r="I584" s="220"/>
      <c r="J584" s="221">
        <f>ROUND(I584*H584,2)</f>
        <v>0</v>
      </c>
      <c r="K584" s="222"/>
      <c r="L584" s="44"/>
      <c r="M584" s="223" t="s">
        <v>1</v>
      </c>
      <c r="N584" s="224" t="s">
        <v>40</v>
      </c>
      <c r="O584" s="91"/>
      <c r="P584" s="225">
        <f>O584*H584</f>
        <v>0</v>
      </c>
      <c r="Q584" s="225">
        <v>0.0030300000000000001</v>
      </c>
      <c r="R584" s="225">
        <f>Q584*H584</f>
        <v>0.24936900000000001</v>
      </c>
      <c r="S584" s="225">
        <v>0</v>
      </c>
      <c r="T584" s="226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227" t="s">
        <v>132</v>
      </c>
      <c r="AT584" s="227" t="s">
        <v>128</v>
      </c>
      <c r="AU584" s="227" t="s">
        <v>84</v>
      </c>
      <c r="AY584" s="17" t="s">
        <v>126</v>
      </c>
      <c r="BE584" s="228">
        <f>IF(N584="základní",J584,0)</f>
        <v>0</v>
      </c>
      <c r="BF584" s="228">
        <f>IF(N584="snížená",J584,0)</f>
        <v>0</v>
      </c>
      <c r="BG584" s="228">
        <f>IF(N584="zákl. přenesená",J584,0)</f>
        <v>0</v>
      </c>
      <c r="BH584" s="228">
        <f>IF(N584="sníž. přenesená",J584,0)</f>
        <v>0</v>
      </c>
      <c r="BI584" s="228">
        <f>IF(N584="nulová",J584,0)</f>
        <v>0</v>
      </c>
      <c r="BJ584" s="17" t="s">
        <v>82</v>
      </c>
      <c r="BK584" s="228">
        <f>ROUND(I584*H584,2)</f>
        <v>0</v>
      </c>
      <c r="BL584" s="17" t="s">
        <v>132</v>
      </c>
      <c r="BM584" s="227" t="s">
        <v>701</v>
      </c>
    </row>
    <row r="585" s="2" customFormat="1">
      <c r="A585" s="38"/>
      <c r="B585" s="39"/>
      <c r="C585" s="40"/>
      <c r="D585" s="229" t="s">
        <v>134</v>
      </c>
      <c r="E585" s="40"/>
      <c r="F585" s="230" t="s">
        <v>702</v>
      </c>
      <c r="G585" s="40"/>
      <c r="H585" s="40"/>
      <c r="I585" s="231"/>
      <c r="J585" s="40"/>
      <c r="K585" s="40"/>
      <c r="L585" s="44"/>
      <c r="M585" s="232"/>
      <c r="N585" s="233"/>
      <c r="O585" s="91"/>
      <c r="P585" s="91"/>
      <c r="Q585" s="91"/>
      <c r="R585" s="91"/>
      <c r="S585" s="91"/>
      <c r="T585" s="92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T585" s="17" t="s">
        <v>134</v>
      </c>
      <c r="AU585" s="17" t="s">
        <v>84</v>
      </c>
    </row>
    <row r="586" s="14" customFormat="1">
      <c r="A586" s="14"/>
      <c r="B586" s="244"/>
      <c r="C586" s="245"/>
      <c r="D586" s="229" t="s">
        <v>136</v>
      </c>
      <c r="E586" s="246" t="s">
        <v>1</v>
      </c>
      <c r="F586" s="247" t="s">
        <v>703</v>
      </c>
      <c r="G586" s="245"/>
      <c r="H586" s="248">
        <v>9.1999999999999993</v>
      </c>
      <c r="I586" s="249"/>
      <c r="J586" s="245"/>
      <c r="K586" s="245"/>
      <c r="L586" s="250"/>
      <c r="M586" s="251"/>
      <c r="N586" s="252"/>
      <c r="O586" s="252"/>
      <c r="P586" s="252"/>
      <c r="Q586" s="252"/>
      <c r="R586" s="252"/>
      <c r="S586" s="252"/>
      <c r="T586" s="253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4" t="s">
        <v>136</v>
      </c>
      <c r="AU586" s="254" t="s">
        <v>84</v>
      </c>
      <c r="AV586" s="14" t="s">
        <v>84</v>
      </c>
      <c r="AW586" s="14" t="s">
        <v>32</v>
      </c>
      <c r="AX586" s="14" t="s">
        <v>75</v>
      </c>
      <c r="AY586" s="254" t="s">
        <v>126</v>
      </c>
    </row>
    <row r="587" s="14" customFormat="1">
      <c r="A587" s="14"/>
      <c r="B587" s="244"/>
      <c r="C587" s="245"/>
      <c r="D587" s="229" t="s">
        <v>136</v>
      </c>
      <c r="E587" s="246" t="s">
        <v>1</v>
      </c>
      <c r="F587" s="247" t="s">
        <v>704</v>
      </c>
      <c r="G587" s="245"/>
      <c r="H587" s="248">
        <v>73.099999999999994</v>
      </c>
      <c r="I587" s="249"/>
      <c r="J587" s="245"/>
      <c r="K587" s="245"/>
      <c r="L587" s="250"/>
      <c r="M587" s="251"/>
      <c r="N587" s="252"/>
      <c r="O587" s="252"/>
      <c r="P587" s="252"/>
      <c r="Q587" s="252"/>
      <c r="R587" s="252"/>
      <c r="S587" s="252"/>
      <c r="T587" s="253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4" t="s">
        <v>136</v>
      </c>
      <c r="AU587" s="254" t="s">
        <v>84</v>
      </c>
      <c r="AV587" s="14" t="s">
        <v>84</v>
      </c>
      <c r="AW587" s="14" t="s">
        <v>32</v>
      </c>
      <c r="AX587" s="14" t="s">
        <v>75</v>
      </c>
      <c r="AY587" s="254" t="s">
        <v>126</v>
      </c>
    </row>
    <row r="588" s="15" customFormat="1">
      <c r="A588" s="15"/>
      <c r="B588" s="255"/>
      <c r="C588" s="256"/>
      <c r="D588" s="229" t="s">
        <v>136</v>
      </c>
      <c r="E588" s="257" t="s">
        <v>1</v>
      </c>
      <c r="F588" s="258" t="s">
        <v>139</v>
      </c>
      <c r="G588" s="256"/>
      <c r="H588" s="259">
        <v>82.299999999999997</v>
      </c>
      <c r="I588" s="260"/>
      <c r="J588" s="256"/>
      <c r="K588" s="256"/>
      <c r="L588" s="261"/>
      <c r="M588" s="262"/>
      <c r="N588" s="263"/>
      <c r="O588" s="263"/>
      <c r="P588" s="263"/>
      <c r="Q588" s="263"/>
      <c r="R588" s="263"/>
      <c r="S588" s="263"/>
      <c r="T588" s="264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5" t="s">
        <v>136</v>
      </c>
      <c r="AU588" s="265" t="s">
        <v>84</v>
      </c>
      <c r="AV588" s="15" t="s">
        <v>132</v>
      </c>
      <c r="AW588" s="15" t="s">
        <v>32</v>
      </c>
      <c r="AX588" s="15" t="s">
        <v>82</v>
      </c>
      <c r="AY588" s="265" t="s">
        <v>126</v>
      </c>
    </row>
    <row r="589" s="2" customFormat="1" ht="24.15" customHeight="1">
      <c r="A589" s="38"/>
      <c r="B589" s="39"/>
      <c r="C589" s="215" t="s">
        <v>705</v>
      </c>
      <c r="D589" s="215" t="s">
        <v>128</v>
      </c>
      <c r="E589" s="216" t="s">
        <v>706</v>
      </c>
      <c r="F589" s="217" t="s">
        <v>707</v>
      </c>
      <c r="G589" s="218" t="s">
        <v>162</v>
      </c>
      <c r="H589" s="219">
        <v>76.799999999999997</v>
      </c>
      <c r="I589" s="220"/>
      <c r="J589" s="221">
        <f>ROUND(I589*H589,2)</f>
        <v>0</v>
      </c>
      <c r="K589" s="222"/>
      <c r="L589" s="44"/>
      <c r="M589" s="223" t="s">
        <v>1</v>
      </c>
      <c r="N589" s="224" t="s">
        <v>40</v>
      </c>
      <c r="O589" s="91"/>
      <c r="P589" s="225">
        <f>O589*H589</f>
        <v>0</v>
      </c>
      <c r="Q589" s="225">
        <v>0.00055000000000000003</v>
      </c>
      <c r="R589" s="225">
        <f>Q589*H589</f>
        <v>0.04224</v>
      </c>
      <c r="S589" s="225">
        <v>0.001</v>
      </c>
      <c r="T589" s="226">
        <f>S589*H589</f>
        <v>0.076799999999999993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27" t="s">
        <v>132</v>
      </c>
      <c r="AT589" s="227" t="s">
        <v>128</v>
      </c>
      <c r="AU589" s="227" t="s">
        <v>84</v>
      </c>
      <c r="AY589" s="17" t="s">
        <v>126</v>
      </c>
      <c r="BE589" s="228">
        <f>IF(N589="základní",J589,0)</f>
        <v>0</v>
      </c>
      <c r="BF589" s="228">
        <f>IF(N589="snížená",J589,0)</f>
        <v>0</v>
      </c>
      <c r="BG589" s="228">
        <f>IF(N589="zákl. přenesená",J589,0)</f>
        <v>0</v>
      </c>
      <c r="BH589" s="228">
        <f>IF(N589="sníž. přenesená",J589,0)</f>
        <v>0</v>
      </c>
      <c r="BI589" s="228">
        <f>IF(N589="nulová",J589,0)</f>
        <v>0</v>
      </c>
      <c r="BJ589" s="17" t="s">
        <v>82</v>
      </c>
      <c r="BK589" s="228">
        <f>ROUND(I589*H589,2)</f>
        <v>0</v>
      </c>
      <c r="BL589" s="17" t="s">
        <v>132</v>
      </c>
      <c r="BM589" s="227" t="s">
        <v>708</v>
      </c>
    </row>
    <row r="590" s="2" customFormat="1">
      <c r="A590" s="38"/>
      <c r="B590" s="39"/>
      <c r="C590" s="40"/>
      <c r="D590" s="229" t="s">
        <v>134</v>
      </c>
      <c r="E590" s="40"/>
      <c r="F590" s="230" t="s">
        <v>709</v>
      </c>
      <c r="G590" s="40"/>
      <c r="H590" s="40"/>
      <c r="I590" s="231"/>
      <c r="J590" s="40"/>
      <c r="K590" s="40"/>
      <c r="L590" s="44"/>
      <c r="M590" s="232"/>
      <c r="N590" s="233"/>
      <c r="O590" s="91"/>
      <c r="P590" s="91"/>
      <c r="Q590" s="91"/>
      <c r="R590" s="91"/>
      <c r="S590" s="91"/>
      <c r="T590" s="92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T590" s="17" t="s">
        <v>134</v>
      </c>
      <c r="AU590" s="17" t="s">
        <v>84</v>
      </c>
    </row>
    <row r="591" s="13" customFormat="1">
      <c r="A591" s="13"/>
      <c r="B591" s="234"/>
      <c r="C591" s="235"/>
      <c r="D591" s="229" t="s">
        <v>136</v>
      </c>
      <c r="E591" s="236" t="s">
        <v>1</v>
      </c>
      <c r="F591" s="237" t="s">
        <v>710</v>
      </c>
      <c r="G591" s="235"/>
      <c r="H591" s="236" t="s">
        <v>1</v>
      </c>
      <c r="I591" s="238"/>
      <c r="J591" s="235"/>
      <c r="K591" s="235"/>
      <c r="L591" s="239"/>
      <c r="M591" s="240"/>
      <c r="N591" s="241"/>
      <c r="O591" s="241"/>
      <c r="P591" s="241"/>
      <c r="Q591" s="241"/>
      <c r="R591" s="241"/>
      <c r="S591" s="241"/>
      <c r="T591" s="24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3" t="s">
        <v>136</v>
      </c>
      <c r="AU591" s="243" t="s">
        <v>84</v>
      </c>
      <c r="AV591" s="13" t="s">
        <v>82</v>
      </c>
      <c r="AW591" s="13" t="s">
        <v>32</v>
      </c>
      <c r="AX591" s="13" t="s">
        <v>75</v>
      </c>
      <c r="AY591" s="243" t="s">
        <v>126</v>
      </c>
    </row>
    <row r="592" s="14" customFormat="1">
      <c r="A592" s="14"/>
      <c r="B592" s="244"/>
      <c r="C592" s="245"/>
      <c r="D592" s="229" t="s">
        <v>136</v>
      </c>
      <c r="E592" s="246" t="s">
        <v>1</v>
      </c>
      <c r="F592" s="247" t="s">
        <v>711</v>
      </c>
      <c r="G592" s="245"/>
      <c r="H592" s="248">
        <v>48</v>
      </c>
      <c r="I592" s="249"/>
      <c r="J592" s="245"/>
      <c r="K592" s="245"/>
      <c r="L592" s="250"/>
      <c r="M592" s="251"/>
      <c r="N592" s="252"/>
      <c r="O592" s="252"/>
      <c r="P592" s="252"/>
      <c r="Q592" s="252"/>
      <c r="R592" s="252"/>
      <c r="S592" s="252"/>
      <c r="T592" s="25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4" t="s">
        <v>136</v>
      </c>
      <c r="AU592" s="254" t="s">
        <v>84</v>
      </c>
      <c r="AV592" s="14" t="s">
        <v>84</v>
      </c>
      <c r="AW592" s="14" t="s">
        <v>32</v>
      </c>
      <c r="AX592" s="14" t="s">
        <v>75</v>
      </c>
      <c r="AY592" s="254" t="s">
        <v>126</v>
      </c>
    </row>
    <row r="593" s="14" customFormat="1">
      <c r="A593" s="14"/>
      <c r="B593" s="244"/>
      <c r="C593" s="245"/>
      <c r="D593" s="229" t="s">
        <v>136</v>
      </c>
      <c r="E593" s="246" t="s">
        <v>1</v>
      </c>
      <c r="F593" s="247" t="s">
        <v>712</v>
      </c>
      <c r="G593" s="245"/>
      <c r="H593" s="248">
        <v>28.800000000000001</v>
      </c>
      <c r="I593" s="249"/>
      <c r="J593" s="245"/>
      <c r="K593" s="245"/>
      <c r="L593" s="250"/>
      <c r="M593" s="251"/>
      <c r="N593" s="252"/>
      <c r="O593" s="252"/>
      <c r="P593" s="252"/>
      <c r="Q593" s="252"/>
      <c r="R593" s="252"/>
      <c r="S593" s="252"/>
      <c r="T593" s="253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4" t="s">
        <v>136</v>
      </c>
      <c r="AU593" s="254" t="s">
        <v>84</v>
      </c>
      <c r="AV593" s="14" t="s">
        <v>84</v>
      </c>
      <c r="AW593" s="14" t="s">
        <v>32</v>
      </c>
      <c r="AX593" s="14" t="s">
        <v>75</v>
      </c>
      <c r="AY593" s="254" t="s">
        <v>126</v>
      </c>
    </row>
    <row r="594" s="15" customFormat="1">
      <c r="A594" s="15"/>
      <c r="B594" s="255"/>
      <c r="C594" s="256"/>
      <c r="D594" s="229" t="s">
        <v>136</v>
      </c>
      <c r="E594" s="257" t="s">
        <v>1</v>
      </c>
      <c r="F594" s="258" t="s">
        <v>139</v>
      </c>
      <c r="G594" s="256"/>
      <c r="H594" s="259">
        <v>76.799999999999997</v>
      </c>
      <c r="I594" s="260"/>
      <c r="J594" s="256"/>
      <c r="K594" s="256"/>
      <c r="L594" s="261"/>
      <c r="M594" s="262"/>
      <c r="N594" s="263"/>
      <c r="O594" s="263"/>
      <c r="P594" s="263"/>
      <c r="Q594" s="263"/>
      <c r="R594" s="263"/>
      <c r="S594" s="263"/>
      <c r="T594" s="264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265" t="s">
        <v>136</v>
      </c>
      <c r="AU594" s="265" t="s">
        <v>84</v>
      </c>
      <c r="AV594" s="15" t="s">
        <v>132</v>
      </c>
      <c r="AW594" s="15" t="s">
        <v>32</v>
      </c>
      <c r="AX594" s="15" t="s">
        <v>82</v>
      </c>
      <c r="AY594" s="265" t="s">
        <v>126</v>
      </c>
    </row>
    <row r="595" s="12" customFormat="1" ht="22.8" customHeight="1">
      <c r="A595" s="12"/>
      <c r="B595" s="199"/>
      <c r="C595" s="200"/>
      <c r="D595" s="201" t="s">
        <v>74</v>
      </c>
      <c r="E595" s="213" t="s">
        <v>713</v>
      </c>
      <c r="F595" s="213" t="s">
        <v>714</v>
      </c>
      <c r="G595" s="200"/>
      <c r="H595" s="200"/>
      <c r="I595" s="203"/>
      <c r="J595" s="214">
        <f>BK595</f>
        <v>0</v>
      </c>
      <c r="K595" s="200"/>
      <c r="L595" s="205"/>
      <c r="M595" s="206"/>
      <c r="N595" s="207"/>
      <c r="O595" s="207"/>
      <c r="P595" s="208">
        <f>SUM(P596:P597)</f>
        <v>0</v>
      </c>
      <c r="Q595" s="207"/>
      <c r="R595" s="208">
        <f>SUM(R596:R597)</f>
        <v>0</v>
      </c>
      <c r="S595" s="207"/>
      <c r="T595" s="209">
        <f>SUM(T596:T597)</f>
        <v>0</v>
      </c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R595" s="210" t="s">
        <v>82</v>
      </c>
      <c r="AT595" s="211" t="s">
        <v>74</v>
      </c>
      <c r="AU595" s="211" t="s">
        <v>82</v>
      </c>
      <c r="AY595" s="210" t="s">
        <v>126</v>
      </c>
      <c r="BK595" s="212">
        <f>SUM(BK596:BK597)</f>
        <v>0</v>
      </c>
    </row>
    <row r="596" s="2" customFormat="1" ht="24.15" customHeight="1">
      <c r="A596" s="38"/>
      <c r="B596" s="39"/>
      <c r="C596" s="215" t="s">
        <v>715</v>
      </c>
      <c r="D596" s="215" t="s">
        <v>128</v>
      </c>
      <c r="E596" s="216" t="s">
        <v>716</v>
      </c>
      <c r="F596" s="217" t="s">
        <v>717</v>
      </c>
      <c r="G596" s="218" t="s">
        <v>254</v>
      </c>
      <c r="H596" s="219">
        <v>205.14400000000001</v>
      </c>
      <c r="I596" s="220"/>
      <c r="J596" s="221">
        <f>ROUND(I596*H596,2)</f>
        <v>0</v>
      </c>
      <c r="K596" s="222"/>
      <c r="L596" s="44"/>
      <c r="M596" s="223" t="s">
        <v>1</v>
      </c>
      <c r="N596" s="224" t="s">
        <v>40</v>
      </c>
      <c r="O596" s="91"/>
      <c r="P596" s="225">
        <f>O596*H596</f>
        <v>0</v>
      </c>
      <c r="Q596" s="225">
        <v>0</v>
      </c>
      <c r="R596" s="225">
        <f>Q596*H596</f>
        <v>0</v>
      </c>
      <c r="S596" s="225">
        <v>0</v>
      </c>
      <c r="T596" s="226">
        <f>S596*H596</f>
        <v>0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227" t="s">
        <v>132</v>
      </c>
      <c r="AT596" s="227" t="s">
        <v>128</v>
      </c>
      <c r="AU596" s="227" t="s">
        <v>84</v>
      </c>
      <c r="AY596" s="17" t="s">
        <v>126</v>
      </c>
      <c r="BE596" s="228">
        <f>IF(N596="základní",J596,0)</f>
        <v>0</v>
      </c>
      <c r="BF596" s="228">
        <f>IF(N596="snížená",J596,0)</f>
        <v>0</v>
      </c>
      <c r="BG596" s="228">
        <f>IF(N596="zákl. přenesená",J596,0)</f>
        <v>0</v>
      </c>
      <c r="BH596" s="228">
        <f>IF(N596="sníž. přenesená",J596,0)</f>
        <v>0</v>
      </c>
      <c r="BI596" s="228">
        <f>IF(N596="nulová",J596,0)</f>
        <v>0</v>
      </c>
      <c r="BJ596" s="17" t="s">
        <v>82</v>
      </c>
      <c r="BK596" s="228">
        <f>ROUND(I596*H596,2)</f>
        <v>0</v>
      </c>
      <c r="BL596" s="17" t="s">
        <v>132</v>
      </c>
      <c r="BM596" s="227" t="s">
        <v>718</v>
      </c>
    </row>
    <row r="597" s="2" customFormat="1">
      <c r="A597" s="38"/>
      <c r="B597" s="39"/>
      <c r="C597" s="40"/>
      <c r="D597" s="229" t="s">
        <v>134</v>
      </c>
      <c r="E597" s="40"/>
      <c r="F597" s="230" t="s">
        <v>719</v>
      </c>
      <c r="G597" s="40"/>
      <c r="H597" s="40"/>
      <c r="I597" s="231"/>
      <c r="J597" s="40"/>
      <c r="K597" s="40"/>
      <c r="L597" s="44"/>
      <c r="M597" s="232"/>
      <c r="N597" s="233"/>
      <c r="O597" s="91"/>
      <c r="P597" s="91"/>
      <c r="Q597" s="91"/>
      <c r="R597" s="91"/>
      <c r="S597" s="91"/>
      <c r="T597" s="92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T597" s="17" t="s">
        <v>134</v>
      </c>
      <c r="AU597" s="17" t="s">
        <v>84</v>
      </c>
    </row>
    <row r="598" s="12" customFormat="1" ht="25.92" customHeight="1">
      <c r="A598" s="12"/>
      <c r="B598" s="199"/>
      <c r="C598" s="200"/>
      <c r="D598" s="201" t="s">
        <v>74</v>
      </c>
      <c r="E598" s="202" t="s">
        <v>720</v>
      </c>
      <c r="F598" s="202" t="s">
        <v>721</v>
      </c>
      <c r="G598" s="200"/>
      <c r="H598" s="200"/>
      <c r="I598" s="203"/>
      <c r="J598" s="204">
        <f>BK598</f>
        <v>0</v>
      </c>
      <c r="K598" s="200"/>
      <c r="L598" s="205"/>
      <c r="M598" s="206"/>
      <c r="N598" s="207"/>
      <c r="O598" s="207"/>
      <c r="P598" s="208">
        <f>P599+P646</f>
        <v>0</v>
      </c>
      <c r="Q598" s="207"/>
      <c r="R598" s="208">
        <f>R599+R646</f>
        <v>1.1688799999999999</v>
      </c>
      <c r="S598" s="207"/>
      <c r="T598" s="209">
        <f>T599+T646</f>
        <v>0.5786</v>
      </c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R598" s="210" t="s">
        <v>84</v>
      </c>
      <c r="AT598" s="211" t="s">
        <v>74</v>
      </c>
      <c r="AU598" s="211" t="s">
        <v>75</v>
      </c>
      <c r="AY598" s="210" t="s">
        <v>126</v>
      </c>
      <c r="BK598" s="212">
        <f>BK599+BK646</f>
        <v>0</v>
      </c>
    </row>
    <row r="599" s="12" customFormat="1" ht="22.8" customHeight="1">
      <c r="A599" s="12"/>
      <c r="B599" s="199"/>
      <c r="C599" s="200"/>
      <c r="D599" s="201" t="s">
        <v>74</v>
      </c>
      <c r="E599" s="213" t="s">
        <v>722</v>
      </c>
      <c r="F599" s="213" t="s">
        <v>723</v>
      </c>
      <c r="G599" s="200"/>
      <c r="H599" s="200"/>
      <c r="I599" s="203"/>
      <c r="J599" s="214">
        <f>BK599</f>
        <v>0</v>
      </c>
      <c r="K599" s="200"/>
      <c r="L599" s="205"/>
      <c r="M599" s="206"/>
      <c r="N599" s="207"/>
      <c r="O599" s="207"/>
      <c r="P599" s="208">
        <f>SUM(P600:P645)</f>
        <v>0</v>
      </c>
      <c r="Q599" s="207"/>
      <c r="R599" s="208">
        <f>SUM(R600:R645)</f>
        <v>1.1688799999999999</v>
      </c>
      <c r="S599" s="207"/>
      <c r="T599" s="209">
        <f>SUM(T600:T645)</f>
        <v>0.5786</v>
      </c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R599" s="210" t="s">
        <v>84</v>
      </c>
      <c r="AT599" s="211" t="s">
        <v>74</v>
      </c>
      <c r="AU599" s="211" t="s">
        <v>82</v>
      </c>
      <c r="AY599" s="210" t="s">
        <v>126</v>
      </c>
      <c r="BK599" s="212">
        <f>SUM(BK600:BK645)</f>
        <v>0</v>
      </c>
    </row>
    <row r="600" s="2" customFormat="1" ht="49.05" customHeight="1">
      <c r="A600" s="38"/>
      <c r="B600" s="39"/>
      <c r="C600" s="215" t="s">
        <v>724</v>
      </c>
      <c r="D600" s="215" t="s">
        <v>128</v>
      </c>
      <c r="E600" s="216" t="s">
        <v>725</v>
      </c>
      <c r="F600" s="217" t="s">
        <v>726</v>
      </c>
      <c r="G600" s="218" t="s">
        <v>131</v>
      </c>
      <c r="H600" s="219">
        <v>90</v>
      </c>
      <c r="I600" s="220"/>
      <c r="J600" s="221">
        <f>ROUND(I600*H600,2)</f>
        <v>0</v>
      </c>
      <c r="K600" s="222"/>
      <c r="L600" s="44"/>
      <c r="M600" s="223" t="s">
        <v>1</v>
      </c>
      <c r="N600" s="224" t="s">
        <v>40</v>
      </c>
      <c r="O600" s="91"/>
      <c r="P600" s="225">
        <f>O600*H600</f>
        <v>0</v>
      </c>
      <c r="Q600" s="225">
        <v>0</v>
      </c>
      <c r="R600" s="225">
        <f>Q600*H600</f>
        <v>0</v>
      </c>
      <c r="S600" s="225">
        <v>0.0054999999999999997</v>
      </c>
      <c r="T600" s="226">
        <f>S600*H600</f>
        <v>0.495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227" t="s">
        <v>232</v>
      </c>
      <c r="AT600" s="227" t="s">
        <v>128</v>
      </c>
      <c r="AU600" s="227" t="s">
        <v>84</v>
      </c>
      <c r="AY600" s="17" t="s">
        <v>126</v>
      </c>
      <c r="BE600" s="228">
        <f>IF(N600="základní",J600,0)</f>
        <v>0</v>
      </c>
      <c r="BF600" s="228">
        <f>IF(N600="snížená",J600,0)</f>
        <v>0</v>
      </c>
      <c r="BG600" s="228">
        <f>IF(N600="zákl. přenesená",J600,0)</f>
        <v>0</v>
      </c>
      <c r="BH600" s="228">
        <f>IF(N600="sníž. přenesená",J600,0)</f>
        <v>0</v>
      </c>
      <c r="BI600" s="228">
        <f>IF(N600="nulová",J600,0)</f>
        <v>0</v>
      </c>
      <c r="BJ600" s="17" t="s">
        <v>82</v>
      </c>
      <c r="BK600" s="228">
        <f>ROUND(I600*H600,2)</f>
        <v>0</v>
      </c>
      <c r="BL600" s="17" t="s">
        <v>232</v>
      </c>
      <c r="BM600" s="227" t="s">
        <v>727</v>
      </c>
    </row>
    <row r="601" s="2" customFormat="1">
      <c r="A601" s="38"/>
      <c r="B601" s="39"/>
      <c r="C601" s="40"/>
      <c r="D601" s="229" t="s">
        <v>134</v>
      </c>
      <c r="E601" s="40"/>
      <c r="F601" s="230" t="s">
        <v>728</v>
      </c>
      <c r="G601" s="40"/>
      <c r="H601" s="40"/>
      <c r="I601" s="231"/>
      <c r="J601" s="40"/>
      <c r="K601" s="40"/>
      <c r="L601" s="44"/>
      <c r="M601" s="232"/>
      <c r="N601" s="233"/>
      <c r="O601" s="91"/>
      <c r="P601" s="91"/>
      <c r="Q601" s="91"/>
      <c r="R601" s="91"/>
      <c r="S601" s="91"/>
      <c r="T601" s="92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T601" s="17" t="s">
        <v>134</v>
      </c>
      <c r="AU601" s="17" t="s">
        <v>84</v>
      </c>
    </row>
    <row r="602" s="14" customFormat="1">
      <c r="A602" s="14"/>
      <c r="B602" s="244"/>
      <c r="C602" s="245"/>
      <c r="D602" s="229" t="s">
        <v>136</v>
      </c>
      <c r="E602" s="246" t="s">
        <v>1</v>
      </c>
      <c r="F602" s="247" t="s">
        <v>729</v>
      </c>
      <c r="G602" s="245"/>
      <c r="H602" s="248">
        <v>90</v>
      </c>
      <c r="I602" s="249"/>
      <c r="J602" s="245"/>
      <c r="K602" s="245"/>
      <c r="L602" s="250"/>
      <c r="M602" s="251"/>
      <c r="N602" s="252"/>
      <c r="O602" s="252"/>
      <c r="P602" s="252"/>
      <c r="Q602" s="252"/>
      <c r="R602" s="252"/>
      <c r="S602" s="252"/>
      <c r="T602" s="253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4" t="s">
        <v>136</v>
      </c>
      <c r="AU602" s="254" t="s">
        <v>84</v>
      </c>
      <c r="AV602" s="14" t="s">
        <v>84</v>
      </c>
      <c r="AW602" s="14" t="s">
        <v>32</v>
      </c>
      <c r="AX602" s="14" t="s">
        <v>75</v>
      </c>
      <c r="AY602" s="254" t="s">
        <v>126</v>
      </c>
    </row>
    <row r="603" s="15" customFormat="1">
      <c r="A603" s="15"/>
      <c r="B603" s="255"/>
      <c r="C603" s="256"/>
      <c r="D603" s="229" t="s">
        <v>136</v>
      </c>
      <c r="E603" s="257" t="s">
        <v>1</v>
      </c>
      <c r="F603" s="258" t="s">
        <v>139</v>
      </c>
      <c r="G603" s="256"/>
      <c r="H603" s="259">
        <v>90</v>
      </c>
      <c r="I603" s="260"/>
      <c r="J603" s="256"/>
      <c r="K603" s="256"/>
      <c r="L603" s="261"/>
      <c r="M603" s="262"/>
      <c r="N603" s="263"/>
      <c r="O603" s="263"/>
      <c r="P603" s="263"/>
      <c r="Q603" s="263"/>
      <c r="R603" s="263"/>
      <c r="S603" s="263"/>
      <c r="T603" s="264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5" t="s">
        <v>136</v>
      </c>
      <c r="AU603" s="265" t="s">
        <v>84</v>
      </c>
      <c r="AV603" s="15" t="s">
        <v>132</v>
      </c>
      <c r="AW603" s="15" t="s">
        <v>32</v>
      </c>
      <c r="AX603" s="15" t="s">
        <v>82</v>
      </c>
      <c r="AY603" s="265" t="s">
        <v>126</v>
      </c>
    </row>
    <row r="604" s="2" customFormat="1" ht="49.05" customHeight="1">
      <c r="A604" s="38"/>
      <c r="B604" s="39"/>
      <c r="C604" s="215" t="s">
        <v>730</v>
      </c>
      <c r="D604" s="215" t="s">
        <v>128</v>
      </c>
      <c r="E604" s="216" t="s">
        <v>731</v>
      </c>
      <c r="F604" s="217" t="s">
        <v>732</v>
      </c>
      <c r="G604" s="218" t="s">
        <v>131</v>
      </c>
      <c r="H604" s="219">
        <v>15.199999999999999</v>
      </c>
      <c r="I604" s="220"/>
      <c r="J604" s="221">
        <f>ROUND(I604*H604,2)</f>
        <v>0</v>
      </c>
      <c r="K604" s="222"/>
      <c r="L604" s="44"/>
      <c r="M604" s="223" t="s">
        <v>1</v>
      </c>
      <c r="N604" s="224" t="s">
        <v>40</v>
      </c>
      <c r="O604" s="91"/>
      <c r="P604" s="225">
        <f>O604*H604</f>
        <v>0</v>
      </c>
      <c r="Q604" s="225">
        <v>0</v>
      </c>
      <c r="R604" s="225">
        <f>Q604*H604</f>
        <v>0</v>
      </c>
      <c r="S604" s="225">
        <v>0.0054999999999999997</v>
      </c>
      <c r="T604" s="226">
        <f>S604*H604</f>
        <v>0.083599999999999994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227" t="s">
        <v>232</v>
      </c>
      <c r="AT604" s="227" t="s">
        <v>128</v>
      </c>
      <c r="AU604" s="227" t="s">
        <v>84</v>
      </c>
      <c r="AY604" s="17" t="s">
        <v>126</v>
      </c>
      <c r="BE604" s="228">
        <f>IF(N604="základní",J604,0)</f>
        <v>0</v>
      </c>
      <c r="BF604" s="228">
        <f>IF(N604="snížená",J604,0)</f>
        <v>0</v>
      </c>
      <c r="BG604" s="228">
        <f>IF(N604="zákl. přenesená",J604,0)</f>
        <v>0</v>
      </c>
      <c r="BH604" s="228">
        <f>IF(N604="sníž. přenesená",J604,0)</f>
        <v>0</v>
      </c>
      <c r="BI604" s="228">
        <f>IF(N604="nulová",J604,0)</f>
        <v>0</v>
      </c>
      <c r="BJ604" s="17" t="s">
        <v>82</v>
      </c>
      <c r="BK604" s="228">
        <f>ROUND(I604*H604,2)</f>
        <v>0</v>
      </c>
      <c r="BL604" s="17" t="s">
        <v>232</v>
      </c>
      <c r="BM604" s="227" t="s">
        <v>733</v>
      </c>
    </row>
    <row r="605" s="2" customFormat="1">
      <c r="A605" s="38"/>
      <c r="B605" s="39"/>
      <c r="C605" s="40"/>
      <c r="D605" s="229" t="s">
        <v>134</v>
      </c>
      <c r="E605" s="40"/>
      <c r="F605" s="230" t="s">
        <v>734</v>
      </c>
      <c r="G605" s="40"/>
      <c r="H605" s="40"/>
      <c r="I605" s="231"/>
      <c r="J605" s="40"/>
      <c r="K605" s="40"/>
      <c r="L605" s="44"/>
      <c r="M605" s="232"/>
      <c r="N605" s="233"/>
      <c r="O605" s="91"/>
      <c r="P605" s="91"/>
      <c r="Q605" s="91"/>
      <c r="R605" s="91"/>
      <c r="S605" s="91"/>
      <c r="T605" s="92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T605" s="17" t="s">
        <v>134</v>
      </c>
      <c r="AU605" s="17" t="s">
        <v>84</v>
      </c>
    </row>
    <row r="606" s="14" customFormat="1">
      <c r="A606" s="14"/>
      <c r="B606" s="244"/>
      <c r="C606" s="245"/>
      <c r="D606" s="229" t="s">
        <v>136</v>
      </c>
      <c r="E606" s="246" t="s">
        <v>1</v>
      </c>
      <c r="F606" s="247" t="s">
        <v>735</v>
      </c>
      <c r="G606" s="245"/>
      <c r="H606" s="248">
        <v>15.199999999999999</v>
      </c>
      <c r="I606" s="249"/>
      <c r="J606" s="245"/>
      <c r="K606" s="245"/>
      <c r="L606" s="250"/>
      <c r="M606" s="251"/>
      <c r="N606" s="252"/>
      <c r="O606" s="252"/>
      <c r="P606" s="252"/>
      <c r="Q606" s="252"/>
      <c r="R606" s="252"/>
      <c r="S606" s="252"/>
      <c r="T606" s="253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4" t="s">
        <v>136</v>
      </c>
      <c r="AU606" s="254" t="s">
        <v>84</v>
      </c>
      <c r="AV606" s="14" t="s">
        <v>84</v>
      </c>
      <c r="AW606" s="14" t="s">
        <v>32</v>
      </c>
      <c r="AX606" s="14" t="s">
        <v>75</v>
      </c>
      <c r="AY606" s="254" t="s">
        <v>126</v>
      </c>
    </row>
    <row r="607" s="15" customFormat="1">
      <c r="A607" s="15"/>
      <c r="B607" s="255"/>
      <c r="C607" s="256"/>
      <c r="D607" s="229" t="s">
        <v>136</v>
      </c>
      <c r="E607" s="257" t="s">
        <v>1</v>
      </c>
      <c r="F607" s="258" t="s">
        <v>139</v>
      </c>
      <c r="G607" s="256"/>
      <c r="H607" s="259">
        <v>15.199999999999999</v>
      </c>
      <c r="I607" s="260"/>
      <c r="J607" s="256"/>
      <c r="K607" s="256"/>
      <c r="L607" s="261"/>
      <c r="M607" s="262"/>
      <c r="N607" s="263"/>
      <c r="O607" s="263"/>
      <c r="P607" s="263"/>
      <c r="Q607" s="263"/>
      <c r="R607" s="263"/>
      <c r="S607" s="263"/>
      <c r="T607" s="264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65" t="s">
        <v>136</v>
      </c>
      <c r="AU607" s="265" t="s">
        <v>84</v>
      </c>
      <c r="AV607" s="15" t="s">
        <v>132</v>
      </c>
      <c r="AW607" s="15" t="s">
        <v>32</v>
      </c>
      <c r="AX607" s="15" t="s">
        <v>82</v>
      </c>
      <c r="AY607" s="265" t="s">
        <v>126</v>
      </c>
    </row>
    <row r="608" s="2" customFormat="1" ht="24.15" customHeight="1">
      <c r="A608" s="38"/>
      <c r="B608" s="39"/>
      <c r="C608" s="215" t="s">
        <v>736</v>
      </c>
      <c r="D608" s="215" t="s">
        <v>128</v>
      </c>
      <c r="E608" s="216" t="s">
        <v>737</v>
      </c>
      <c r="F608" s="217" t="s">
        <v>738</v>
      </c>
      <c r="G608" s="218" t="s">
        <v>131</v>
      </c>
      <c r="H608" s="219">
        <v>38</v>
      </c>
      <c r="I608" s="220"/>
      <c r="J608" s="221">
        <f>ROUND(I608*H608,2)</f>
        <v>0</v>
      </c>
      <c r="K608" s="222"/>
      <c r="L608" s="44"/>
      <c r="M608" s="223" t="s">
        <v>1</v>
      </c>
      <c r="N608" s="224" t="s">
        <v>40</v>
      </c>
      <c r="O608" s="91"/>
      <c r="P608" s="225">
        <f>O608*H608</f>
        <v>0</v>
      </c>
      <c r="Q608" s="225">
        <v>0</v>
      </c>
      <c r="R608" s="225">
        <f>Q608*H608</f>
        <v>0</v>
      </c>
      <c r="S608" s="225">
        <v>0</v>
      </c>
      <c r="T608" s="226">
        <f>S608*H608</f>
        <v>0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227" t="s">
        <v>232</v>
      </c>
      <c r="AT608" s="227" t="s">
        <v>128</v>
      </c>
      <c r="AU608" s="227" t="s">
        <v>84</v>
      </c>
      <c r="AY608" s="17" t="s">
        <v>126</v>
      </c>
      <c r="BE608" s="228">
        <f>IF(N608="základní",J608,0)</f>
        <v>0</v>
      </c>
      <c r="BF608" s="228">
        <f>IF(N608="snížená",J608,0)</f>
        <v>0</v>
      </c>
      <c r="BG608" s="228">
        <f>IF(N608="zákl. přenesená",J608,0)</f>
        <v>0</v>
      </c>
      <c r="BH608" s="228">
        <f>IF(N608="sníž. přenesená",J608,0)</f>
        <v>0</v>
      </c>
      <c r="BI608" s="228">
        <f>IF(N608="nulová",J608,0)</f>
        <v>0</v>
      </c>
      <c r="BJ608" s="17" t="s">
        <v>82</v>
      </c>
      <c r="BK608" s="228">
        <f>ROUND(I608*H608,2)</f>
        <v>0</v>
      </c>
      <c r="BL608" s="17" t="s">
        <v>232</v>
      </c>
      <c r="BM608" s="227" t="s">
        <v>739</v>
      </c>
    </row>
    <row r="609" s="2" customFormat="1">
      <c r="A609" s="38"/>
      <c r="B609" s="39"/>
      <c r="C609" s="40"/>
      <c r="D609" s="229" t="s">
        <v>134</v>
      </c>
      <c r="E609" s="40"/>
      <c r="F609" s="230" t="s">
        <v>740</v>
      </c>
      <c r="G609" s="40"/>
      <c r="H609" s="40"/>
      <c r="I609" s="231"/>
      <c r="J609" s="40"/>
      <c r="K609" s="40"/>
      <c r="L609" s="44"/>
      <c r="M609" s="232"/>
      <c r="N609" s="233"/>
      <c r="O609" s="91"/>
      <c r="P609" s="91"/>
      <c r="Q609" s="91"/>
      <c r="R609" s="91"/>
      <c r="S609" s="91"/>
      <c r="T609" s="92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T609" s="17" t="s">
        <v>134</v>
      </c>
      <c r="AU609" s="17" t="s">
        <v>84</v>
      </c>
    </row>
    <row r="610" s="14" customFormat="1">
      <c r="A610" s="14"/>
      <c r="B610" s="244"/>
      <c r="C610" s="245"/>
      <c r="D610" s="229" t="s">
        <v>136</v>
      </c>
      <c r="E610" s="246" t="s">
        <v>1</v>
      </c>
      <c r="F610" s="247" t="s">
        <v>509</v>
      </c>
      <c r="G610" s="245"/>
      <c r="H610" s="248">
        <v>20</v>
      </c>
      <c r="I610" s="249"/>
      <c r="J610" s="245"/>
      <c r="K610" s="245"/>
      <c r="L610" s="250"/>
      <c r="M610" s="251"/>
      <c r="N610" s="252"/>
      <c r="O610" s="252"/>
      <c r="P610" s="252"/>
      <c r="Q610" s="252"/>
      <c r="R610" s="252"/>
      <c r="S610" s="252"/>
      <c r="T610" s="253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4" t="s">
        <v>136</v>
      </c>
      <c r="AU610" s="254" t="s">
        <v>84</v>
      </c>
      <c r="AV610" s="14" t="s">
        <v>84</v>
      </c>
      <c r="AW610" s="14" t="s">
        <v>32</v>
      </c>
      <c r="AX610" s="14" t="s">
        <v>75</v>
      </c>
      <c r="AY610" s="254" t="s">
        <v>126</v>
      </c>
    </row>
    <row r="611" s="14" customFormat="1">
      <c r="A611" s="14"/>
      <c r="B611" s="244"/>
      <c r="C611" s="245"/>
      <c r="D611" s="229" t="s">
        <v>136</v>
      </c>
      <c r="E611" s="246" t="s">
        <v>1</v>
      </c>
      <c r="F611" s="247" t="s">
        <v>510</v>
      </c>
      <c r="G611" s="245"/>
      <c r="H611" s="248">
        <v>14</v>
      </c>
      <c r="I611" s="249"/>
      <c r="J611" s="245"/>
      <c r="K611" s="245"/>
      <c r="L611" s="250"/>
      <c r="M611" s="251"/>
      <c r="N611" s="252"/>
      <c r="O611" s="252"/>
      <c r="P611" s="252"/>
      <c r="Q611" s="252"/>
      <c r="R611" s="252"/>
      <c r="S611" s="252"/>
      <c r="T611" s="253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4" t="s">
        <v>136</v>
      </c>
      <c r="AU611" s="254" t="s">
        <v>84</v>
      </c>
      <c r="AV611" s="14" t="s">
        <v>84</v>
      </c>
      <c r="AW611" s="14" t="s">
        <v>32</v>
      </c>
      <c r="AX611" s="14" t="s">
        <v>75</v>
      </c>
      <c r="AY611" s="254" t="s">
        <v>126</v>
      </c>
    </row>
    <row r="612" s="14" customFormat="1">
      <c r="A612" s="14"/>
      <c r="B612" s="244"/>
      <c r="C612" s="245"/>
      <c r="D612" s="229" t="s">
        <v>136</v>
      </c>
      <c r="E612" s="246" t="s">
        <v>1</v>
      </c>
      <c r="F612" s="247" t="s">
        <v>511</v>
      </c>
      <c r="G612" s="245"/>
      <c r="H612" s="248">
        <v>4</v>
      </c>
      <c r="I612" s="249"/>
      <c r="J612" s="245"/>
      <c r="K612" s="245"/>
      <c r="L612" s="250"/>
      <c r="M612" s="251"/>
      <c r="N612" s="252"/>
      <c r="O612" s="252"/>
      <c r="P612" s="252"/>
      <c r="Q612" s="252"/>
      <c r="R612" s="252"/>
      <c r="S612" s="252"/>
      <c r="T612" s="253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4" t="s">
        <v>136</v>
      </c>
      <c r="AU612" s="254" t="s">
        <v>84</v>
      </c>
      <c r="AV612" s="14" t="s">
        <v>84</v>
      </c>
      <c r="AW612" s="14" t="s">
        <v>32</v>
      </c>
      <c r="AX612" s="14" t="s">
        <v>75</v>
      </c>
      <c r="AY612" s="254" t="s">
        <v>126</v>
      </c>
    </row>
    <row r="613" s="15" customFormat="1">
      <c r="A613" s="15"/>
      <c r="B613" s="255"/>
      <c r="C613" s="256"/>
      <c r="D613" s="229" t="s">
        <v>136</v>
      </c>
      <c r="E613" s="257" t="s">
        <v>1</v>
      </c>
      <c r="F613" s="258" t="s">
        <v>139</v>
      </c>
      <c r="G613" s="256"/>
      <c r="H613" s="259">
        <v>38</v>
      </c>
      <c r="I613" s="260"/>
      <c r="J613" s="256"/>
      <c r="K613" s="256"/>
      <c r="L613" s="261"/>
      <c r="M613" s="262"/>
      <c r="N613" s="263"/>
      <c r="O613" s="263"/>
      <c r="P613" s="263"/>
      <c r="Q613" s="263"/>
      <c r="R613" s="263"/>
      <c r="S613" s="263"/>
      <c r="T613" s="264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T613" s="265" t="s">
        <v>136</v>
      </c>
      <c r="AU613" s="265" t="s">
        <v>84</v>
      </c>
      <c r="AV613" s="15" t="s">
        <v>132</v>
      </c>
      <c r="AW613" s="15" t="s">
        <v>32</v>
      </c>
      <c r="AX613" s="15" t="s">
        <v>82</v>
      </c>
      <c r="AY613" s="265" t="s">
        <v>126</v>
      </c>
    </row>
    <row r="614" s="2" customFormat="1" ht="16.5" customHeight="1">
      <c r="A614" s="38"/>
      <c r="B614" s="39"/>
      <c r="C614" s="266" t="s">
        <v>741</v>
      </c>
      <c r="D614" s="266" t="s">
        <v>228</v>
      </c>
      <c r="E614" s="267" t="s">
        <v>742</v>
      </c>
      <c r="F614" s="268" t="s">
        <v>743</v>
      </c>
      <c r="G614" s="269" t="s">
        <v>254</v>
      </c>
      <c r="H614" s="270">
        <v>0.012</v>
      </c>
      <c r="I614" s="271"/>
      <c r="J614" s="272">
        <f>ROUND(I614*H614,2)</f>
        <v>0</v>
      </c>
      <c r="K614" s="273"/>
      <c r="L614" s="274"/>
      <c r="M614" s="275" t="s">
        <v>1</v>
      </c>
      <c r="N614" s="276" t="s">
        <v>40</v>
      </c>
      <c r="O614" s="91"/>
      <c r="P614" s="225">
        <f>O614*H614</f>
        <v>0</v>
      </c>
      <c r="Q614" s="225">
        <v>1</v>
      </c>
      <c r="R614" s="225">
        <f>Q614*H614</f>
        <v>0.012</v>
      </c>
      <c r="S614" s="225">
        <v>0</v>
      </c>
      <c r="T614" s="226">
        <f>S614*H614</f>
        <v>0</v>
      </c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R614" s="227" t="s">
        <v>336</v>
      </c>
      <c r="AT614" s="227" t="s">
        <v>228</v>
      </c>
      <c r="AU614" s="227" t="s">
        <v>84</v>
      </c>
      <c r="AY614" s="17" t="s">
        <v>126</v>
      </c>
      <c r="BE614" s="228">
        <f>IF(N614="základní",J614,0)</f>
        <v>0</v>
      </c>
      <c r="BF614" s="228">
        <f>IF(N614="snížená",J614,0)</f>
        <v>0</v>
      </c>
      <c r="BG614" s="228">
        <f>IF(N614="zákl. přenesená",J614,0)</f>
        <v>0</v>
      </c>
      <c r="BH614" s="228">
        <f>IF(N614="sníž. přenesená",J614,0)</f>
        <v>0</v>
      </c>
      <c r="BI614" s="228">
        <f>IF(N614="nulová",J614,0)</f>
        <v>0</v>
      </c>
      <c r="BJ614" s="17" t="s">
        <v>82</v>
      </c>
      <c r="BK614" s="228">
        <f>ROUND(I614*H614,2)</f>
        <v>0</v>
      </c>
      <c r="BL614" s="17" t="s">
        <v>232</v>
      </c>
      <c r="BM614" s="227" t="s">
        <v>744</v>
      </c>
    </row>
    <row r="615" s="2" customFormat="1">
      <c r="A615" s="38"/>
      <c r="B615" s="39"/>
      <c r="C615" s="40"/>
      <c r="D615" s="229" t="s">
        <v>134</v>
      </c>
      <c r="E615" s="40"/>
      <c r="F615" s="230" t="s">
        <v>743</v>
      </c>
      <c r="G615" s="40"/>
      <c r="H615" s="40"/>
      <c r="I615" s="231"/>
      <c r="J615" s="40"/>
      <c r="K615" s="40"/>
      <c r="L615" s="44"/>
      <c r="M615" s="232"/>
      <c r="N615" s="233"/>
      <c r="O615" s="91"/>
      <c r="P615" s="91"/>
      <c r="Q615" s="91"/>
      <c r="R615" s="91"/>
      <c r="S615" s="91"/>
      <c r="T615" s="92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T615" s="17" t="s">
        <v>134</v>
      </c>
      <c r="AU615" s="17" t="s">
        <v>84</v>
      </c>
    </row>
    <row r="616" s="14" customFormat="1">
      <c r="A616" s="14"/>
      <c r="B616" s="244"/>
      <c r="C616" s="245"/>
      <c r="D616" s="229" t="s">
        <v>136</v>
      </c>
      <c r="E616" s="246" t="s">
        <v>1</v>
      </c>
      <c r="F616" s="247" t="s">
        <v>745</v>
      </c>
      <c r="G616" s="245"/>
      <c r="H616" s="248">
        <v>0.012</v>
      </c>
      <c r="I616" s="249"/>
      <c r="J616" s="245"/>
      <c r="K616" s="245"/>
      <c r="L616" s="250"/>
      <c r="M616" s="251"/>
      <c r="N616" s="252"/>
      <c r="O616" s="252"/>
      <c r="P616" s="252"/>
      <c r="Q616" s="252"/>
      <c r="R616" s="252"/>
      <c r="S616" s="252"/>
      <c r="T616" s="253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4" t="s">
        <v>136</v>
      </c>
      <c r="AU616" s="254" t="s">
        <v>84</v>
      </c>
      <c r="AV616" s="14" t="s">
        <v>84</v>
      </c>
      <c r="AW616" s="14" t="s">
        <v>32</v>
      </c>
      <c r="AX616" s="14" t="s">
        <v>75</v>
      </c>
      <c r="AY616" s="254" t="s">
        <v>126</v>
      </c>
    </row>
    <row r="617" s="15" customFormat="1">
      <c r="A617" s="15"/>
      <c r="B617" s="255"/>
      <c r="C617" s="256"/>
      <c r="D617" s="229" t="s">
        <v>136</v>
      </c>
      <c r="E617" s="257" t="s">
        <v>1</v>
      </c>
      <c r="F617" s="258" t="s">
        <v>139</v>
      </c>
      <c r="G617" s="256"/>
      <c r="H617" s="259">
        <v>0.012</v>
      </c>
      <c r="I617" s="260"/>
      <c r="J617" s="256"/>
      <c r="K617" s="256"/>
      <c r="L617" s="261"/>
      <c r="M617" s="262"/>
      <c r="N617" s="263"/>
      <c r="O617" s="263"/>
      <c r="P617" s="263"/>
      <c r="Q617" s="263"/>
      <c r="R617" s="263"/>
      <c r="S617" s="263"/>
      <c r="T617" s="264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65" t="s">
        <v>136</v>
      </c>
      <c r="AU617" s="265" t="s">
        <v>84</v>
      </c>
      <c r="AV617" s="15" t="s">
        <v>132</v>
      </c>
      <c r="AW617" s="15" t="s">
        <v>32</v>
      </c>
      <c r="AX617" s="15" t="s">
        <v>82</v>
      </c>
      <c r="AY617" s="265" t="s">
        <v>126</v>
      </c>
    </row>
    <row r="618" s="2" customFormat="1" ht="21.75" customHeight="1">
      <c r="A618" s="38"/>
      <c r="B618" s="39"/>
      <c r="C618" s="215" t="s">
        <v>746</v>
      </c>
      <c r="D618" s="215" t="s">
        <v>128</v>
      </c>
      <c r="E618" s="216" t="s">
        <v>747</v>
      </c>
      <c r="F618" s="217" t="s">
        <v>748</v>
      </c>
      <c r="G618" s="218" t="s">
        <v>131</v>
      </c>
      <c r="H618" s="219">
        <v>130</v>
      </c>
      <c r="I618" s="220"/>
      <c r="J618" s="221">
        <f>ROUND(I618*H618,2)</f>
        <v>0</v>
      </c>
      <c r="K618" s="222"/>
      <c r="L618" s="44"/>
      <c r="M618" s="223" t="s">
        <v>1</v>
      </c>
      <c r="N618" s="224" t="s">
        <v>40</v>
      </c>
      <c r="O618" s="91"/>
      <c r="P618" s="225">
        <f>O618*H618</f>
        <v>0</v>
      </c>
      <c r="Q618" s="225">
        <v>0.00038000000000000002</v>
      </c>
      <c r="R618" s="225">
        <f>Q618*H618</f>
        <v>0.049399999999999999</v>
      </c>
      <c r="S618" s="225">
        <v>0</v>
      </c>
      <c r="T618" s="226">
        <f>S618*H618</f>
        <v>0</v>
      </c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R618" s="227" t="s">
        <v>232</v>
      </c>
      <c r="AT618" s="227" t="s">
        <v>128</v>
      </c>
      <c r="AU618" s="227" t="s">
        <v>84</v>
      </c>
      <c r="AY618" s="17" t="s">
        <v>126</v>
      </c>
      <c r="BE618" s="228">
        <f>IF(N618="základní",J618,0)</f>
        <v>0</v>
      </c>
      <c r="BF618" s="228">
        <f>IF(N618="snížená",J618,0)</f>
        <v>0</v>
      </c>
      <c r="BG618" s="228">
        <f>IF(N618="zákl. přenesená",J618,0)</f>
        <v>0</v>
      </c>
      <c r="BH618" s="228">
        <f>IF(N618="sníž. přenesená",J618,0)</f>
        <v>0</v>
      </c>
      <c r="BI618" s="228">
        <f>IF(N618="nulová",J618,0)</f>
        <v>0</v>
      </c>
      <c r="BJ618" s="17" t="s">
        <v>82</v>
      </c>
      <c r="BK618" s="228">
        <f>ROUND(I618*H618,2)</f>
        <v>0</v>
      </c>
      <c r="BL618" s="17" t="s">
        <v>232</v>
      </c>
      <c r="BM618" s="227" t="s">
        <v>749</v>
      </c>
    </row>
    <row r="619" s="2" customFormat="1">
      <c r="A619" s="38"/>
      <c r="B619" s="39"/>
      <c r="C619" s="40"/>
      <c r="D619" s="229" t="s">
        <v>134</v>
      </c>
      <c r="E619" s="40"/>
      <c r="F619" s="230" t="s">
        <v>750</v>
      </c>
      <c r="G619" s="40"/>
      <c r="H619" s="40"/>
      <c r="I619" s="231"/>
      <c r="J619" s="40"/>
      <c r="K619" s="40"/>
      <c r="L619" s="44"/>
      <c r="M619" s="232"/>
      <c r="N619" s="233"/>
      <c r="O619" s="91"/>
      <c r="P619" s="91"/>
      <c r="Q619" s="91"/>
      <c r="R619" s="91"/>
      <c r="S619" s="91"/>
      <c r="T619" s="92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T619" s="17" t="s">
        <v>134</v>
      </c>
      <c r="AU619" s="17" t="s">
        <v>84</v>
      </c>
    </row>
    <row r="620" s="14" customFormat="1">
      <c r="A620" s="14"/>
      <c r="B620" s="244"/>
      <c r="C620" s="245"/>
      <c r="D620" s="229" t="s">
        <v>136</v>
      </c>
      <c r="E620" s="246" t="s">
        <v>1</v>
      </c>
      <c r="F620" s="247" t="s">
        <v>751</v>
      </c>
      <c r="G620" s="245"/>
      <c r="H620" s="248">
        <v>92</v>
      </c>
      <c r="I620" s="249"/>
      <c r="J620" s="245"/>
      <c r="K620" s="245"/>
      <c r="L620" s="250"/>
      <c r="M620" s="251"/>
      <c r="N620" s="252"/>
      <c r="O620" s="252"/>
      <c r="P620" s="252"/>
      <c r="Q620" s="252"/>
      <c r="R620" s="252"/>
      <c r="S620" s="252"/>
      <c r="T620" s="253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4" t="s">
        <v>136</v>
      </c>
      <c r="AU620" s="254" t="s">
        <v>84</v>
      </c>
      <c r="AV620" s="14" t="s">
        <v>84</v>
      </c>
      <c r="AW620" s="14" t="s">
        <v>32</v>
      </c>
      <c r="AX620" s="14" t="s">
        <v>75</v>
      </c>
      <c r="AY620" s="254" t="s">
        <v>126</v>
      </c>
    </row>
    <row r="621" s="14" customFormat="1">
      <c r="A621" s="14"/>
      <c r="B621" s="244"/>
      <c r="C621" s="245"/>
      <c r="D621" s="229" t="s">
        <v>136</v>
      </c>
      <c r="E621" s="246" t="s">
        <v>1</v>
      </c>
      <c r="F621" s="247" t="s">
        <v>509</v>
      </c>
      <c r="G621" s="245"/>
      <c r="H621" s="248">
        <v>20</v>
      </c>
      <c r="I621" s="249"/>
      <c r="J621" s="245"/>
      <c r="K621" s="245"/>
      <c r="L621" s="250"/>
      <c r="M621" s="251"/>
      <c r="N621" s="252"/>
      <c r="O621" s="252"/>
      <c r="P621" s="252"/>
      <c r="Q621" s="252"/>
      <c r="R621" s="252"/>
      <c r="S621" s="252"/>
      <c r="T621" s="253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4" t="s">
        <v>136</v>
      </c>
      <c r="AU621" s="254" t="s">
        <v>84</v>
      </c>
      <c r="AV621" s="14" t="s">
        <v>84</v>
      </c>
      <c r="AW621" s="14" t="s">
        <v>32</v>
      </c>
      <c r="AX621" s="14" t="s">
        <v>75</v>
      </c>
      <c r="AY621" s="254" t="s">
        <v>126</v>
      </c>
    </row>
    <row r="622" s="14" customFormat="1">
      <c r="A622" s="14"/>
      <c r="B622" s="244"/>
      <c r="C622" s="245"/>
      <c r="D622" s="229" t="s">
        <v>136</v>
      </c>
      <c r="E622" s="246" t="s">
        <v>1</v>
      </c>
      <c r="F622" s="247" t="s">
        <v>510</v>
      </c>
      <c r="G622" s="245"/>
      <c r="H622" s="248">
        <v>14</v>
      </c>
      <c r="I622" s="249"/>
      <c r="J622" s="245"/>
      <c r="K622" s="245"/>
      <c r="L622" s="250"/>
      <c r="M622" s="251"/>
      <c r="N622" s="252"/>
      <c r="O622" s="252"/>
      <c r="P622" s="252"/>
      <c r="Q622" s="252"/>
      <c r="R622" s="252"/>
      <c r="S622" s="252"/>
      <c r="T622" s="253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4" t="s">
        <v>136</v>
      </c>
      <c r="AU622" s="254" t="s">
        <v>84</v>
      </c>
      <c r="AV622" s="14" t="s">
        <v>84</v>
      </c>
      <c r="AW622" s="14" t="s">
        <v>32</v>
      </c>
      <c r="AX622" s="14" t="s">
        <v>75</v>
      </c>
      <c r="AY622" s="254" t="s">
        <v>126</v>
      </c>
    </row>
    <row r="623" s="14" customFormat="1">
      <c r="A623" s="14"/>
      <c r="B623" s="244"/>
      <c r="C623" s="245"/>
      <c r="D623" s="229" t="s">
        <v>136</v>
      </c>
      <c r="E623" s="246" t="s">
        <v>1</v>
      </c>
      <c r="F623" s="247" t="s">
        <v>511</v>
      </c>
      <c r="G623" s="245"/>
      <c r="H623" s="248">
        <v>4</v>
      </c>
      <c r="I623" s="249"/>
      <c r="J623" s="245"/>
      <c r="K623" s="245"/>
      <c r="L623" s="250"/>
      <c r="M623" s="251"/>
      <c r="N623" s="252"/>
      <c r="O623" s="252"/>
      <c r="P623" s="252"/>
      <c r="Q623" s="252"/>
      <c r="R623" s="252"/>
      <c r="S623" s="252"/>
      <c r="T623" s="253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54" t="s">
        <v>136</v>
      </c>
      <c r="AU623" s="254" t="s">
        <v>84</v>
      </c>
      <c r="AV623" s="14" t="s">
        <v>84</v>
      </c>
      <c r="AW623" s="14" t="s">
        <v>32</v>
      </c>
      <c r="AX623" s="14" t="s">
        <v>75</v>
      </c>
      <c r="AY623" s="254" t="s">
        <v>126</v>
      </c>
    </row>
    <row r="624" s="15" customFormat="1">
      <c r="A624" s="15"/>
      <c r="B624" s="255"/>
      <c r="C624" s="256"/>
      <c r="D624" s="229" t="s">
        <v>136</v>
      </c>
      <c r="E624" s="257" t="s">
        <v>1</v>
      </c>
      <c r="F624" s="258" t="s">
        <v>139</v>
      </c>
      <c r="G624" s="256"/>
      <c r="H624" s="259">
        <v>130</v>
      </c>
      <c r="I624" s="260"/>
      <c r="J624" s="256"/>
      <c r="K624" s="256"/>
      <c r="L624" s="261"/>
      <c r="M624" s="262"/>
      <c r="N624" s="263"/>
      <c r="O624" s="263"/>
      <c r="P624" s="263"/>
      <c r="Q624" s="263"/>
      <c r="R624" s="263"/>
      <c r="S624" s="263"/>
      <c r="T624" s="264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T624" s="265" t="s">
        <v>136</v>
      </c>
      <c r="AU624" s="265" t="s">
        <v>84</v>
      </c>
      <c r="AV624" s="15" t="s">
        <v>132</v>
      </c>
      <c r="AW624" s="15" t="s">
        <v>32</v>
      </c>
      <c r="AX624" s="15" t="s">
        <v>82</v>
      </c>
      <c r="AY624" s="265" t="s">
        <v>126</v>
      </c>
    </row>
    <row r="625" s="2" customFormat="1" ht="49.05" customHeight="1">
      <c r="A625" s="38"/>
      <c r="B625" s="39"/>
      <c r="C625" s="266" t="s">
        <v>752</v>
      </c>
      <c r="D625" s="266" t="s">
        <v>228</v>
      </c>
      <c r="E625" s="267" t="s">
        <v>753</v>
      </c>
      <c r="F625" s="268" t="s">
        <v>754</v>
      </c>
      <c r="G625" s="269" t="s">
        <v>131</v>
      </c>
      <c r="H625" s="270">
        <v>156</v>
      </c>
      <c r="I625" s="271"/>
      <c r="J625" s="272">
        <f>ROUND(I625*H625,2)</f>
        <v>0</v>
      </c>
      <c r="K625" s="273"/>
      <c r="L625" s="274"/>
      <c r="M625" s="275" t="s">
        <v>1</v>
      </c>
      <c r="N625" s="276" t="s">
        <v>40</v>
      </c>
      <c r="O625" s="91"/>
      <c r="P625" s="225">
        <f>O625*H625</f>
        <v>0</v>
      </c>
      <c r="Q625" s="225">
        <v>0.0064999999999999997</v>
      </c>
      <c r="R625" s="225">
        <f>Q625*H625</f>
        <v>1.014</v>
      </c>
      <c r="S625" s="225">
        <v>0</v>
      </c>
      <c r="T625" s="226">
        <f>S625*H625</f>
        <v>0</v>
      </c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R625" s="227" t="s">
        <v>336</v>
      </c>
      <c r="AT625" s="227" t="s">
        <v>228</v>
      </c>
      <c r="AU625" s="227" t="s">
        <v>84</v>
      </c>
      <c r="AY625" s="17" t="s">
        <v>126</v>
      </c>
      <c r="BE625" s="228">
        <f>IF(N625="základní",J625,0)</f>
        <v>0</v>
      </c>
      <c r="BF625" s="228">
        <f>IF(N625="snížená",J625,0)</f>
        <v>0</v>
      </c>
      <c r="BG625" s="228">
        <f>IF(N625="zákl. přenesená",J625,0)</f>
        <v>0</v>
      </c>
      <c r="BH625" s="228">
        <f>IF(N625="sníž. přenesená",J625,0)</f>
        <v>0</v>
      </c>
      <c r="BI625" s="228">
        <f>IF(N625="nulová",J625,0)</f>
        <v>0</v>
      </c>
      <c r="BJ625" s="17" t="s">
        <v>82</v>
      </c>
      <c r="BK625" s="228">
        <f>ROUND(I625*H625,2)</f>
        <v>0</v>
      </c>
      <c r="BL625" s="17" t="s">
        <v>232</v>
      </c>
      <c r="BM625" s="227" t="s">
        <v>755</v>
      </c>
    </row>
    <row r="626" s="2" customFormat="1">
      <c r="A626" s="38"/>
      <c r="B626" s="39"/>
      <c r="C626" s="40"/>
      <c r="D626" s="229" t="s">
        <v>134</v>
      </c>
      <c r="E626" s="40"/>
      <c r="F626" s="230" t="s">
        <v>754</v>
      </c>
      <c r="G626" s="40"/>
      <c r="H626" s="40"/>
      <c r="I626" s="231"/>
      <c r="J626" s="40"/>
      <c r="K626" s="40"/>
      <c r="L626" s="44"/>
      <c r="M626" s="232"/>
      <c r="N626" s="233"/>
      <c r="O626" s="91"/>
      <c r="P626" s="91"/>
      <c r="Q626" s="91"/>
      <c r="R626" s="91"/>
      <c r="S626" s="91"/>
      <c r="T626" s="92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T626" s="17" t="s">
        <v>134</v>
      </c>
      <c r="AU626" s="17" t="s">
        <v>84</v>
      </c>
    </row>
    <row r="627" s="14" customFormat="1">
      <c r="A627" s="14"/>
      <c r="B627" s="244"/>
      <c r="C627" s="245"/>
      <c r="D627" s="229" t="s">
        <v>136</v>
      </c>
      <c r="E627" s="246" t="s">
        <v>1</v>
      </c>
      <c r="F627" s="247" t="s">
        <v>756</v>
      </c>
      <c r="G627" s="245"/>
      <c r="H627" s="248">
        <v>156</v>
      </c>
      <c r="I627" s="249"/>
      <c r="J627" s="245"/>
      <c r="K627" s="245"/>
      <c r="L627" s="250"/>
      <c r="M627" s="251"/>
      <c r="N627" s="252"/>
      <c r="O627" s="252"/>
      <c r="P627" s="252"/>
      <c r="Q627" s="252"/>
      <c r="R627" s="252"/>
      <c r="S627" s="252"/>
      <c r="T627" s="253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4" t="s">
        <v>136</v>
      </c>
      <c r="AU627" s="254" t="s">
        <v>84</v>
      </c>
      <c r="AV627" s="14" t="s">
        <v>84</v>
      </c>
      <c r="AW627" s="14" t="s">
        <v>32</v>
      </c>
      <c r="AX627" s="14" t="s">
        <v>75</v>
      </c>
      <c r="AY627" s="254" t="s">
        <v>126</v>
      </c>
    </row>
    <row r="628" s="15" customFormat="1">
      <c r="A628" s="15"/>
      <c r="B628" s="255"/>
      <c r="C628" s="256"/>
      <c r="D628" s="229" t="s">
        <v>136</v>
      </c>
      <c r="E628" s="257" t="s">
        <v>1</v>
      </c>
      <c r="F628" s="258" t="s">
        <v>139</v>
      </c>
      <c r="G628" s="256"/>
      <c r="H628" s="259">
        <v>156</v>
      </c>
      <c r="I628" s="260"/>
      <c r="J628" s="256"/>
      <c r="K628" s="256"/>
      <c r="L628" s="261"/>
      <c r="M628" s="262"/>
      <c r="N628" s="263"/>
      <c r="O628" s="263"/>
      <c r="P628" s="263"/>
      <c r="Q628" s="263"/>
      <c r="R628" s="263"/>
      <c r="S628" s="263"/>
      <c r="T628" s="264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T628" s="265" t="s">
        <v>136</v>
      </c>
      <c r="AU628" s="265" t="s">
        <v>84</v>
      </c>
      <c r="AV628" s="15" t="s">
        <v>132</v>
      </c>
      <c r="AW628" s="15" t="s">
        <v>32</v>
      </c>
      <c r="AX628" s="15" t="s">
        <v>82</v>
      </c>
      <c r="AY628" s="265" t="s">
        <v>126</v>
      </c>
    </row>
    <row r="629" s="2" customFormat="1" ht="21.75" customHeight="1">
      <c r="A629" s="38"/>
      <c r="B629" s="39"/>
      <c r="C629" s="215" t="s">
        <v>757</v>
      </c>
      <c r="D629" s="215" t="s">
        <v>128</v>
      </c>
      <c r="E629" s="216" t="s">
        <v>747</v>
      </c>
      <c r="F629" s="217" t="s">
        <v>748</v>
      </c>
      <c r="G629" s="218" t="s">
        <v>131</v>
      </c>
      <c r="H629" s="219">
        <v>14</v>
      </c>
      <c r="I629" s="220"/>
      <c r="J629" s="221">
        <f>ROUND(I629*H629,2)</f>
        <v>0</v>
      </c>
      <c r="K629" s="222"/>
      <c r="L629" s="44"/>
      <c r="M629" s="223" t="s">
        <v>1</v>
      </c>
      <c r="N629" s="224" t="s">
        <v>40</v>
      </c>
      <c r="O629" s="91"/>
      <c r="P629" s="225">
        <f>O629*H629</f>
        <v>0</v>
      </c>
      <c r="Q629" s="225">
        <v>0.00038000000000000002</v>
      </c>
      <c r="R629" s="225">
        <f>Q629*H629</f>
        <v>0.0053200000000000001</v>
      </c>
      <c r="S629" s="225">
        <v>0</v>
      </c>
      <c r="T629" s="226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227" t="s">
        <v>232</v>
      </c>
      <c r="AT629" s="227" t="s">
        <v>128</v>
      </c>
      <c r="AU629" s="227" t="s">
        <v>84</v>
      </c>
      <c r="AY629" s="17" t="s">
        <v>126</v>
      </c>
      <c r="BE629" s="228">
        <f>IF(N629="základní",J629,0)</f>
        <v>0</v>
      </c>
      <c r="BF629" s="228">
        <f>IF(N629="snížená",J629,0)</f>
        <v>0</v>
      </c>
      <c r="BG629" s="228">
        <f>IF(N629="zákl. přenesená",J629,0)</f>
        <v>0</v>
      </c>
      <c r="BH629" s="228">
        <f>IF(N629="sníž. přenesená",J629,0)</f>
        <v>0</v>
      </c>
      <c r="BI629" s="228">
        <f>IF(N629="nulová",J629,0)</f>
        <v>0</v>
      </c>
      <c r="BJ629" s="17" t="s">
        <v>82</v>
      </c>
      <c r="BK629" s="228">
        <f>ROUND(I629*H629,2)</f>
        <v>0</v>
      </c>
      <c r="BL629" s="17" t="s">
        <v>232</v>
      </c>
      <c r="BM629" s="227" t="s">
        <v>758</v>
      </c>
    </row>
    <row r="630" s="2" customFormat="1">
      <c r="A630" s="38"/>
      <c r="B630" s="39"/>
      <c r="C630" s="40"/>
      <c r="D630" s="229" t="s">
        <v>134</v>
      </c>
      <c r="E630" s="40"/>
      <c r="F630" s="230" t="s">
        <v>750</v>
      </c>
      <c r="G630" s="40"/>
      <c r="H630" s="40"/>
      <c r="I630" s="231"/>
      <c r="J630" s="40"/>
      <c r="K630" s="40"/>
      <c r="L630" s="44"/>
      <c r="M630" s="232"/>
      <c r="N630" s="233"/>
      <c r="O630" s="91"/>
      <c r="P630" s="91"/>
      <c r="Q630" s="91"/>
      <c r="R630" s="91"/>
      <c r="S630" s="91"/>
      <c r="T630" s="92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T630" s="17" t="s">
        <v>134</v>
      </c>
      <c r="AU630" s="17" t="s">
        <v>84</v>
      </c>
    </row>
    <row r="631" s="13" customFormat="1">
      <c r="A631" s="13"/>
      <c r="B631" s="234"/>
      <c r="C631" s="235"/>
      <c r="D631" s="229" t="s">
        <v>136</v>
      </c>
      <c r="E631" s="236" t="s">
        <v>1</v>
      </c>
      <c r="F631" s="237" t="s">
        <v>759</v>
      </c>
      <c r="G631" s="235"/>
      <c r="H631" s="236" t="s">
        <v>1</v>
      </c>
      <c r="I631" s="238"/>
      <c r="J631" s="235"/>
      <c r="K631" s="235"/>
      <c r="L631" s="239"/>
      <c r="M631" s="240"/>
      <c r="N631" s="241"/>
      <c r="O631" s="241"/>
      <c r="P631" s="241"/>
      <c r="Q631" s="241"/>
      <c r="R631" s="241"/>
      <c r="S631" s="241"/>
      <c r="T631" s="242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3" t="s">
        <v>136</v>
      </c>
      <c r="AU631" s="243" t="s">
        <v>84</v>
      </c>
      <c r="AV631" s="13" t="s">
        <v>82</v>
      </c>
      <c r="AW631" s="13" t="s">
        <v>32</v>
      </c>
      <c r="AX631" s="13" t="s">
        <v>75</v>
      </c>
      <c r="AY631" s="243" t="s">
        <v>126</v>
      </c>
    </row>
    <row r="632" s="14" customFormat="1">
      <c r="A632" s="14"/>
      <c r="B632" s="244"/>
      <c r="C632" s="245"/>
      <c r="D632" s="229" t="s">
        <v>136</v>
      </c>
      <c r="E632" s="246" t="s">
        <v>1</v>
      </c>
      <c r="F632" s="247" t="s">
        <v>760</v>
      </c>
      <c r="G632" s="245"/>
      <c r="H632" s="248">
        <v>14</v>
      </c>
      <c r="I632" s="249"/>
      <c r="J632" s="245"/>
      <c r="K632" s="245"/>
      <c r="L632" s="250"/>
      <c r="M632" s="251"/>
      <c r="N632" s="252"/>
      <c r="O632" s="252"/>
      <c r="P632" s="252"/>
      <c r="Q632" s="252"/>
      <c r="R632" s="252"/>
      <c r="S632" s="252"/>
      <c r="T632" s="253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4" t="s">
        <v>136</v>
      </c>
      <c r="AU632" s="254" t="s">
        <v>84</v>
      </c>
      <c r="AV632" s="14" t="s">
        <v>84</v>
      </c>
      <c r="AW632" s="14" t="s">
        <v>32</v>
      </c>
      <c r="AX632" s="14" t="s">
        <v>75</v>
      </c>
      <c r="AY632" s="254" t="s">
        <v>126</v>
      </c>
    </row>
    <row r="633" s="15" customFormat="1">
      <c r="A633" s="15"/>
      <c r="B633" s="255"/>
      <c r="C633" s="256"/>
      <c r="D633" s="229" t="s">
        <v>136</v>
      </c>
      <c r="E633" s="257" t="s">
        <v>1</v>
      </c>
      <c r="F633" s="258" t="s">
        <v>139</v>
      </c>
      <c r="G633" s="256"/>
      <c r="H633" s="259">
        <v>14</v>
      </c>
      <c r="I633" s="260"/>
      <c r="J633" s="256"/>
      <c r="K633" s="256"/>
      <c r="L633" s="261"/>
      <c r="M633" s="262"/>
      <c r="N633" s="263"/>
      <c r="O633" s="263"/>
      <c r="P633" s="263"/>
      <c r="Q633" s="263"/>
      <c r="R633" s="263"/>
      <c r="S633" s="263"/>
      <c r="T633" s="264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265" t="s">
        <v>136</v>
      </c>
      <c r="AU633" s="265" t="s">
        <v>84</v>
      </c>
      <c r="AV633" s="15" t="s">
        <v>132</v>
      </c>
      <c r="AW633" s="15" t="s">
        <v>32</v>
      </c>
      <c r="AX633" s="15" t="s">
        <v>82</v>
      </c>
      <c r="AY633" s="265" t="s">
        <v>126</v>
      </c>
    </row>
    <row r="634" s="2" customFormat="1" ht="49.05" customHeight="1">
      <c r="A634" s="38"/>
      <c r="B634" s="39"/>
      <c r="C634" s="266" t="s">
        <v>761</v>
      </c>
      <c r="D634" s="266" t="s">
        <v>228</v>
      </c>
      <c r="E634" s="267" t="s">
        <v>762</v>
      </c>
      <c r="F634" s="268" t="s">
        <v>763</v>
      </c>
      <c r="G634" s="269" t="s">
        <v>131</v>
      </c>
      <c r="H634" s="270">
        <v>16.800000000000001</v>
      </c>
      <c r="I634" s="271"/>
      <c r="J634" s="272">
        <f>ROUND(I634*H634,2)</f>
        <v>0</v>
      </c>
      <c r="K634" s="273"/>
      <c r="L634" s="274"/>
      <c r="M634" s="275" t="s">
        <v>1</v>
      </c>
      <c r="N634" s="276" t="s">
        <v>40</v>
      </c>
      <c r="O634" s="91"/>
      <c r="P634" s="225">
        <f>O634*H634</f>
        <v>0</v>
      </c>
      <c r="Q634" s="225">
        <v>0.0047000000000000002</v>
      </c>
      <c r="R634" s="225">
        <f>Q634*H634</f>
        <v>0.078960000000000002</v>
      </c>
      <c r="S634" s="225">
        <v>0</v>
      </c>
      <c r="T634" s="226">
        <f>S634*H634</f>
        <v>0</v>
      </c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227" t="s">
        <v>336</v>
      </c>
      <c r="AT634" s="227" t="s">
        <v>228</v>
      </c>
      <c r="AU634" s="227" t="s">
        <v>84</v>
      </c>
      <c r="AY634" s="17" t="s">
        <v>126</v>
      </c>
      <c r="BE634" s="228">
        <f>IF(N634="základní",J634,0)</f>
        <v>0</v>
      </c>
      <c r="BF634" s="228">
        <f>IF(N634="snížená",J634,0)</f>
        <v>0</v>
      </c>
      <c r="BG634" s="228">
        <f>IF(N634="zákl. přenesená",J634,0)</f>
        <v>0</v>
      </c>
      <c r="BH634" s="228">
        <f>IF(N634="sníž. přenesená",J634,0)</f>
        <v>0</v>
      </c>
      <c r="BI634" s="228">
        <f>IF(N634="nulová",J634,0)</f>
        <v>0</v>
      </c>
      <c r="BJ634" s="17" t="s">
        <v>82</v>
      </c>
      <c r="BK634" s="228">
        <f>ROUND(I634*H634,2)</f>
        <v>0</v>
      </c>
      <c r="BL634" s="17" t="s">
        <v>232</v>
      </c>
      <c r="BM634" s="227" t="s">
        <v>764</v>
      </c>
    </row>
    <row r="635" s="2" customFormat="1">
      <c r="A635" s="38"/>
      <c r="B635" s="39"/>
      <c r="C635" s="40"/>
      <c r="D635" s="229" t="s">
        <v>134</v>
      </c>
      <c r="E635" s="40"/>
      <c r="F635" s="230" t="s">
        <v>763</v>
      </c>
      <c r="G635" s="40"/>
      <c r="H635" s="40"/>
      <c r="I635" s="231"/>
      <c r="J635" s="40"/>
      <c r="K635" s="40"/>
      <c r="L635" s="44"/>
      <c r="M635" s="232"/>
      <c r="N635" s="233"/>
      <c r="O635" s="91"/>
      <c r="P635" s="91"/>
      <c r="Q635" s="91"/>
      <c r="R635" s="91"/>
      <c r="S635" s="91"/>
      <c r="T635" s="92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T635" s="17" t="s">
        <v>134</v>
      </c>
      <c r="AU635" s="17" t="s">
        <v>84</v>
      </c>
    </row>
    <row r="636" s="13" customFormat="1">
      <c r="A636" s="13"/>
      <c r="B636" s="234"/>
      <c r="C636" s="235"/>
      <c r="D636" s="229" t="s">
        <v>136</v>
      </c>
      <c r="E636" s="236" t="s">
        <v>1</v>
      </c>
      <c r="F636" s="237" t="s">
        <v>759</v>
      </c>
      <c r="G636" s="235"/>
      <c r="H636" s="236" t="s">
        <v>1</v>
      </c>
      <c r="I636" s="238"/>
      <c r="J636" s="235"/>
      <c r="K636" s="235"/>
      <c r="L636" s="239"/>
      <c r="M636" s="240"/>
      <c r="N636" s="241"/>
      <c r="O636" s="241"/>
      <c r="P636" s="241"/>
      <c r="Q636" s="241"/>
      <c r="R636" s="241"/>
      <c r="S636" s="241"/>
      <c r="T636" s="242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3" t="s">
        <v>136</v>
      </c>
      <c r="AU636" s="243" t="s">
        <v>84</v>
      </c>
      <c r="AV636" s="13" t="s">
        <v>82</v>
      </c>
      <c r="AW636" s="13" t="s">
        <v>32</v>
      </c>
      <c r="AX636" s="13" t="s">
        <v>75</v>
      </c>
      <c r="AY636" s="243" t="s">
        <v>126</v>
      </c>
    </row>
    <row r="637" s="14" customFormat="1">
      <c r="A637" s="14"/>
      <c r="B637" s="244"/>
      <c r="C637" s="245"/>
      <c r="D637" s="229" t="s">
        <v>136</v>
      </c>
      <c r="E637" s="246" t="s">
        <v>1</v>
      </c>
      <c r="F637" s="247" t="s">
        <v>765</v>
      </c>
      <c r="G637" s="245"/>
      <c r="H637" s="248">
        <v>16.800000000000001</v>
      </c>
      <c r="I637" s="249"/>
      <c r="J637" s="245"/>
      <c r="K637" s="245"/>
      <c r="L637" s="250"/>
      <c r="M637" s="251"/>
      <c r="N637" s="252"/>
      <c r="O637" s="252"/>
      <c r="P637" s="252"/>
      <c r="Q637" s="252"/>
      <c r="R637" s="252"/>
      <c r="S637" s="252"/>
      <c r="T637" s="253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4" t="s">
        <v>136</v>
      </c>
      <c r="AU637" s="254" t="s">
        <v>84</v>
      </c>
      <c r="AV637" s="14" t="s">
        <v>84</v>
      </c>
      <c r="AW637" s="14" t="s">
        <v>32</v>
      </c>
      <c r="AX637" s="14" t="s">
        <v>75</v>
      </c>
      <c r="AY637" s="254" t="s">
        <v>126</v>
      </c>
    </row>
    <row r="638" s="15" customFormat="1">
      <c r="A638" s="15"/>
      <c r="B638" s="255"/>
      <c r="C638" s="256"/>
      <c r="D638" s="229" t="s">
        <v>136</v>
      </c>
      <c r="E638" s="257" t="s">
        <v>1</v>
      </c>
      <c r="F638" s="258" t="s">
        <v>139</v>
      </c>
      <c r="G638" s="256"/>
      <c r="H638" s="259">
        <v>16.800000000000001</v>
      </c>
      <c r="I638" s="260"/>
      <c r="J638" s="256"/>
      <c r="K638" s="256"/>
      <c r="L638" s="261"/>
      <c r="M638" s="262"/>
      <c r="N638" s="263"/>
      <c r="O638" s="263"/>
      <c r="P638" s="263"/>
      <c r="Q638" s="263"/>
      <c r="R638" s="263"/>
      <c r="S638" s="263"/>
      <c r="T638" s="264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T638" s="265" t="s">
        <v>136</v>
      </c>
      <c r="AU638" s="265" t="s">
        <v>84</v>
      </c>
      <c r="AV638" s="15" t="s">
        <v>132</v>
      </c>
      <c r="AW638" s="15" t="s">
        <v>32</v>
      </c>
      <c r="AX638" s="15" t="s">
        <v>82</v>
      </c>
      <c r="AY638" s="265" t="s">
        <v>126</v>
      </c>
    </row>
    <row r="639" s="2" customFormat="1" ht="37.8" customHeight="1">
      <c r="A639" s="38"/>
      <c r="B639" s="39"/>
      <c r="C639" s="215" t="s">
        <v>766</v>
      </c>
      <c r="D639" s="215" t="s">
        <v>128</v>
      </c>
      <c r="E639" s="216" t="s">
        <v>767</v>
      </c>
      <c r="F639" s="217" t="s">
        <v>768</v>
      </c>
      <c r="G639" s="218" t="s">
        <v>131</v>
      </c>
      <c r="H639" s="219">
        <v>92</v>
      </c>
      <c r="I639" s="220"/>
      <c r="J639" s="221">
        <f>ROUND(I639*H639,2)</f>
        <v>0</v>
      </c>
      <c r="K639" s="222"/>
      <c r="L639" s="44"/>
      <c r="M639" s="223" t="s">
        <v>1</v>
      </c>
      <c r="N639" s="224" t="s">
        <v>40</v>
      </c>
      <c r="O639" s="91"/>
      <c r="P639" s="225">
        <f>O639*H639</f>
        <v>0</v>
      </c>
      <c r="Q639" s="225">
        <v>0.00010000000000000001</v>
      </c>
      <c r="R639" s="225">
        <f>Q639*H639</f>
        <v>0.0091999999999999998</v>
      </c>
      <c r="S639" s="225">
        <v>0</v>
      </c>
      <c r="T639" s="226">
        <f>S639*H639</f>
        <v>0</v>
      </c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R639" s="227" t="s">
        <v>232</v>
      </c>
      <c r="AT639" s="227" t="s">
        <v>128</v>
      </c>
      <c r="AU639" s="227" t="s">
        <v>84</v>
      </c>
      <c r="AY639" s="17" t="s">
        <v>126</v>
      </c>
      <c r="BE639" s="228">
        <f>IF(N639="základní",J639,0)</f>
        <v>0</v>
      </c>
      <c r="BF639" s="228">
        <f>IF(N639="snížená",J639,0)</f>
        <v>0</v>
      </c>
      <c r="BG639" s="228">
        <f>IF(N639="zákl. přenesená",J639,0)</f>
        <v>0</v>
      </c>
      <c r="BH639" s="228">
        <f>IF(N639="sníž. přenesená",J639,0)</f>
        <v>0</v>
      </c>
      <c r="BI639" s="228">
        <f>IF(N639="nulová",J639,0)</f>
        <v>0</v>
      </c>
      <c r="BJ639" s="17" t="s">
        <v>82</v>
      </c>
      <c r="BK639" s="228">
        <f>ROUND(I639*H639,2)</f>
        <v>0</v>
      </c>
      <c r="BL639" s="17" t="s">
        <v>232</v>
      </c>
      <c r="BM639" s="227" t="s">
        <v>769</v>
      </c>
    </row>
    <row r="640" s="2" customFormat="1">
      <c r="A640" s="38"/>
      <c r="B640" s="39"/>
      <c r="C640" s="40"/>
      <c r="D640" s="229" t="s">
        <v>134</v>
      </c>
      <c r="E640" s="40"/>
      <c r="F640" s="230" t="s">
        <v>768</v>
      </c>
      <c r="G640" s="40"/>
      <c r="H640" s="40"/>
      <c r="I640" s="231"/>
      <c r="J640" s="40"/>
      <c r="K640" s="40"/>
      <c r="L640" s="44"/>
      <c r="M640" s="232"/>
      <c r="N640" s="233"/>
      <c r="O640" s="91"/>
      <c r="P640" s="91"/>
      <c r="Q640" s="91"/>
      <c r="R640" s="91"/>
      <c r="S640" s="91"/>
      <c r="T640" s="92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T640" s="17" t="s">
        <v>134</v>
      </c>
      <c r="AU640" s="17" t="s">
        <v>84</v>
      </c>
    </row>
    <row r="641" s="13" customFormat="1">
      <c r="A641" s="13"/>
      <c r="B641" s="234"/>
      <c r="C641" s="235"/>
      <c r="D641" s="229" t="s">
        <v>136</v>
      </c>
      <c r="E641" s="236" t="s">
        <v>1</v>
      </c>
      <c r="F641" s="237" t="s">
        <v>770</v>
      </c>
      <c r="G641" s="235"/>
      <c r="H641" s="236" t="s">
        <v>1</v>
      </c>
      <c r="I641" s="238"/>
      <c r="J641" s="235"/>
      <c r="K641" s="235"/>
      <c r="L641" s="239"/>
      <c r="M641" s="240"/>
      <c r="N641" s="241"/>
      <c r="O641" s="241"/>
      <c r="P641" s="241"/>
      <c r="Q641" s="241"/>
      <c r="R641" s="241"/>
      <c r="S641" s="241"/>
      <c r="T641" s="242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3" t="s">
        <v>136</v>
      </c>
      <c r="AU641" s="243" t="s">
        <v>84</v>
      </c>
      <c r="AV641" s="13" t="s">
        <v>82</v>
      </c>
      <c r="AW641" s="13" t="s">
        <v>32</v>
      </c>
      <c r="AX641" s="13" t="s">
        <v>75</v>
      </c>
      <c r="AY641" s="243" t="s">
        <v>126</v>
      </c>
    </row>
    <row r="642" s="13" customFormat="1">
      <c r="A642" s="13"/>
      <c r="B642" s="234"/>
      <c r="C642" s="235"/>
      <c r="D642" s="229" t="s">
        <v>136</v>
      </c>
      <c r="E642" s="236" t="s">
        <v>1</v>
      </c>
      <c r="F642" s="237" t="s">
        <v>771</v>
      </c>
      <c r="G642" s="235"/>
      <c r="H642" s="236" t="s">
        <v>1</v>
      </c>
      <c r="I642" s="238"/>
      <c r="J642" s="235"/>
      <c r="K642" s="235"/>
      <c r="L642" s="239"/>
      <c r="M642" s="240"/>
      <c r="N642" s="241"/>
      <c r="O642" s="241"/>
      <c r="P642" s="241"/>
      <c r="Q642" s="241"/>
      <c r="R642" s="241"/>
      <c r="S642" s="241"/>
      <c r="T642" s="242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3" t="s">
        <v>136</v>
      </c>
      <c r="AU642" s="243" t="s">
        <v>84</v>
      </c>
      <c r="AV642" s="13" t="s">
        <v>82</v>
      </c>
      <c r="AW642" s="13" t="s">
        <v>32</v>
      </c>
      <c r="AX642" s="13" t="s">
        <v>75</v>
      </c>
      <c r="AY642" s="243" t="s">
        <v>126</v>
      </c>
    </row>
    <row r="643" s="13" customFormat="1">
      <c r="A643" s="13"/>
      <c r="B643" s="234"/>
      <c r="C643" s="235"/>
      <c r="D643" s="229" t="s">
        <v>136</v>
      </c>
      <c r="E643" s="236" t="s">
        <v>1</v>
      </c>
      <c r="F643" s="237" t="s">
        <v>772</v>
      </c>
      <c r="G643" s="235"/>
      <c r="H643" s="236" t="s">
        <v>1</v>
      </c>
      <c r="I643" s="238"/>
      <c r="J643" s="235"/>
      <c r="K643" s="235"/>
      <c r="L643" s="239"/>
      <c r="M643" s="240"/>
      <c r="N643" s="241"/>
      <c r="O643" s="241"/>
      <c r="P643" s="241"/>
      <c r="Q643" s="241"/>
      <c r="R643" s="241"/>
      <c r="S643" s="241"/>
      <c r="T643" s="242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3" t="s">
        <v>136</v>
      </c>
      <c r="AU643" s="243" t="s">
        <v>84</v>
      </c>
      <c r="AV643" s="13" t="s">
        <v>82</v>
      </c>
      <c r="AW643" s="13" t="s">
        <v>32</v>
      </c>
      <c r="AX643" s="13" t="s">
        <v>75</v>
      </c>
      <c r="AY643" s="243" t="s">
        <v>126</v>
      </c>
    </row>
    <row r="644" s="14" customFormat="1">
      <c r="A644" s="14"/>
      <c r="B644" s="244"/>
      <c r="C644" s="245"/>
      <c r="D644" s="229" t="s">
        <v>136</v>
      </c>
      <c r="E644" s="246" t="s">
        <v>1</v>
      </c>
      <c r="F644" s="247" t="s">
        <v>751</v>
      </c>
      <c r="G644" s="245"/>
      <c r="H644" s="248">
        <v>92</v>
      </c>
      <c r="I644" s="249"/>
      <c r="J644" s="245"/>
      <c r="K644" s="245"/>
      <c r="L644" s="250"/>
      <c r="M644" s="251"/>
      <c r="N644" s="252"/>
      <c r="O644" s="252"/>
      <c r="P644" s="252"/>
      <c r="Q644" s="252"/>
      <c r="R644" s="252"/>
      <c r="S644" s="252"/>
      <c r="T644" s="253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4" t="s">
        <v>136</v>
      </c>
      <c r="AU644" s="254" t="s">
        <v>84</v>
      </c>
      <c r="AV644" s="14" t="s">
        <v>84</v>
      </c>
      <c r="AW644" s="14" t="s">
        <v>32</v>
      </c>
      <c r="AX644" s="14" t="s">
        <v>75</v>
      </c>
      <c r="AY644" s="254" t="s">
        <v>126</v>
      </c>
    </row>
    <row r="645" s="15" customFormat="1">
      <c r="A645" s="15"/>
      <c r="B645" s="255"/>
      <c r="C645" s="256"/>
      <c r="D645" s="229" t="s">
        <v>136</v>
      </c>
      <c r="E645" s="257" t="s">
        <v>1</v>
      </c>
      <c r="F645" s="258" t="s">
        <v>139</v>
      </c>
      <c r="G645" s="256"/>
      <c r="H645" s="259">
        <v>92</v>
      </c>
      <c r="I645" s="260"/>
      <c r="J645" s="256"/>
      <c r="K645" s="256"/>
      <c r="L645" s="261"/>
      <c r="M645" s="262"/>
      <c r="N645" s="263"/>
      <c r="O645" s="263"/>
      <c r="P645" s="263"/>
      <c r="Q645" s="263"/>
      <c r="R645" s="263"/>
      <c r="S645" s="263"/>
      <c r="T645" s="264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65" t="s">
        <v>136</v>
      </c>
      <c r="AU645" s="265" t="s">
        <v>84</v>
      </c>
      <c r="AV645" s="15" t="s">
        <v>132</v>
      </c>
      <c r="AW645" s="15" t="s">
        <v>32</v>
      </c>
      <c r="AX645" s="15" t="s">
        <v>82</v>
      </c>
      <c r="AY645" s="265" t="s">
        <v>126</v>
      </c>
    </row>
    <row r="646" s="12" customFormat="1" ht="22.8" customHeight="1">
      <c r="A646" s="12"/>
      <c r="B646" s="199"/>
      <c r="C646" s="200"/>
      <c r="D646" s="201" t="s">
        <v>74</v>
      </c>
      <c r="E646" s="213" t="s">
        <v>773</v>
      </c>
      <c r="F646" s="213" t="s">
        <v>774</v>
      </c>
      <c r="G646" s="200"/>
      <c r="H646" s="200"/>
      <c r="I646" s="203"/>
      <c r="J646" s="214">
        <f>BK646</f>
        <v>0</v>
      </c>
      <c r="K646" s="200"/>
      <c r="L646" s="205"/>
      <c r="M646" s="206"/>
      <c r="N646" s="207"/>
      <c r="O646" s="207"/>
      <c r="P646" s="208">
        <f>SUM(P647:P651)</f>
        <v>0</v>
      </c>
      <c r="Q646" s="207"/>
      <c r="R646" s="208">
        <f>SUM(R647:R651)</f>
        <v>0</v>
      </c>
      <c r="S646" s="207"/>
      <c r="T646" s="209">
        <f>SUM(T647:T651)</f>
        <v>0</v>
      </c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R646" s="210" t="s">
        <v>84</v>
      </c>
      <c r="AT646" s="211" t="s">
        <v>74</v>
      </c>
      <c r="AU646" s="211" t="s">
        <v>82</v>
      </c>
      <c r="AY646" s="210" t="s">
        <v>126</v>
      </c>
      <c r="BK646" s="212">
        <f>SUM(BK647:BK651)</f>
        <v>0</v>
      </c>
    </row>
    <row r="647" s="2" customFormat="1" ht="24.15" customHeight="1">
      <c r="A647" s="38"/>
      <c r="B647" s="39"/>
      <c r="C647" s="215" t="s">
        <v>775</v>
      </c>
      <c r="D647" s="215" t="s">
        <v>128</v>
      </c>
      <c r="E647" s="216" t="s">
        <v>776</v>
      </c>
      <c r="F647" s="217" t="s">
        <v>777</v>
      </c>
      <c r="G647" s="218" t="s">
        <v>131</v>
      </c>
      <c r="H647" s="219">
        <v>5</v>
      </c>
      <c r="I647" s="220"/>
      <c r="J647" s="221">
        <f>ROUND(I647*H647,2)</f>
        <v>0</v>
      </c>
      <c r="K647" s="222"/>
      <c r="L647" s="44"/>
      <c r="M647" s="223" t="s">
        <v>1</v>
      </c>
      <c r="N647" s="224" t="s">
        <v>40</v>
      </c>
      <c r="O647" s="91"/>
      <c r="P647" s="225">
        <f>O647*H647</f>
        <v>0</v>
      </c>
      <c r="Q647" s="225">
        <v>0</v>
      </c>
      <c r="R647" s="225">
        <f>Q647*H647</f>
        <v>0</v>
      </c>
      <c r="S647" s="225">
        <v>0</v>
      </c>
      <c r="T647" s="226">
        <f>S647*H647</f>
        <v>0</v>
      </c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R647" s="227" t="s">
        <v>232</v>
      </c>
      <c r="AT647" s="227" t="s">
        <v>128</v>
      </c>
      <c r="AU647" s="227" t="s">
        <v>84</v>
      </c>
      <c r="AY647" s="17" t="s">
        <v>126</v>
      </c>
      <c r="BE647" s="228">
        <f>IF(N647="základní",J647,0)</f>
        <v>0</v>
      </c>
      <c r="BF647" s="228">
        <f>IF(N647="snížená",J647,0)</f>
        <v>0</v>
      </c>
      <c r="BG647" s="228">
        <f>IF(N647="zákl. přenesená",J647,0)</f>
        <v>0</v>
      </c>
      <c r="BH647" s="228">
        <f>IF(N647="sníž. přenesená",J647,0)</f>
        <v>0</v>
      </c>
      <c r="BI647" s="228">
        <f>IF(N647="nulová",J647,0)</f>
        <v>0</v>
      </c>
      <c r="BJ647" s="17" t="s">
        <v>82</v>
      </c>
      <c r="BK647" s="228">
        <f>ROUND(I647*H647,2)</f>
        <v>0</v>
      </c>
      <c r="BL647" s="17" t="s">
        <v>232</v>
      </c>
      <c r="BM647" s="227" t="s">
        <v>778</v>
      </c>
    </row>
    <row r="648" s="2" customFormat="1">
      <c r="A648" s="38"/>
      <c r="B648" s="39"/>
      <c r="C648" s="40"/>
      <c r="D648" s="229" t="s">
        <v>134</v>
      </c>
      <c r="E648" s="40"/>
      <c r="F648" s="230" t="s">
        <v>779</v>
      </c>
      <c r="G648" s="40"/>
      <c r="H648" s="40"/>
      <c r="I648" s="231"/>
      <c r="J648" s="40"/>
      <c r="K648" s="40"/>
      <c r="L648" s="44"/>
      <c r="M648" s="232"/>
      <c r="N648" s="233"/>
      <c r="O648" s="91"/>
      <c r="P648" s="91"/>
      <c r="Q648" s="91"/>
      <c r="R648" s="91"/>
      <c r="S648" s="91"/>
      <c r="T648" s="92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T648" s="17" t="s">
        <v>134</v>
      </c>
      <c r="AU648" s="17" t="s">
        <v>84</v>
      </c>
    </row>
    <row r="649" s="13" customFormat="1">
      <c r="A649" s="13"/>
      <c r="B649" s="234"/>
      <c r="C649" s="235"/>
      <c r="D649" s="229" t="s">
        <v>136</v>
      </c>
      <c r="E649" s="236" t="s">
        <v>1</v>
      </c>
      <c r="F649" s="237" t="s">
        <v>780</v>
      </c>
      <c r="G649" s="235"/>
      <c r="H649" s="236" t="s">
        <v>1</v>
      </c>
      <c r="I649" s="238"/>
      <c r="J649" s="235"/>
      <c r="K649" s="235"/>
      <c r="L649" s="239"/>
      <c r="M649" s="240"/>
      <c r="N649" s="241"/>
      <c r="O649" s="241"/>
      <c r="P649" s="241"/>
      <c r="Q649" s="241"/>
      <c r="R649" s="241"/>
      <c r="S649" s="241"/>
      <c r="T649" s="242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3" t="s">
        <v>136</v>
      </c>
      <c r="AU649" s="243" t="s">
        <v>84</v>
      </c>
      <c r="AV649" s="13" t="s">
        <v>82</v>
      </c>
      <c r="AW649" s="13" t="s">
        <v>32</v>
      </c>
      <c r="AX649" s="13" t="s">
        <v>75</v>
      </c>
      <c r="AY649" s="243" t="s">
        <v>126</v>
      </c>
    </row>
    <row r="650" s="14" customFormat="1">
      <c r="A650" s="14"/>
      <c r="B650" s="244"/>
      <c r="C650" s="245"/>
      <c r="D650" s="229" t="s">
        <v>136</v>
      </c>
      <c r="E650" s="246" t="s">
        <v>1</v>
      </c>
      <c r="F650" s="247" t="s">
        <v>697</v>
      </c>
      <c r="G650" s="245"/>
      <c r="H650" s="248">
        <v>5</v>
      </c>
      <c r="I650" s="249"/>
      <c r="J650" s="245"/>
      <c r="K650" s="245"/>
      <c r="L650" s="250"/>
      <c r="M650" s="251"/>
      <c r="N650" s="252"/>
      <c r="O650" s="252"/>
      <c r="P650" s="252"/>
      <c r="Q650" s="252"/>
      <c r="R650" s="252"/>
      <c r="S650" s="252"/>
      <c r="T650" s="253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4" t="s">
        <v>136</v>
      </c>
      <c r="AU650" s="254" t="s">
        <v>84</v>
      </c>
      <c r="AV650" s="14" t="s">
        <v>84</v>
      </c>
      <c r="AW650" s="14" t="s">
        <v>32</v>
      </c>
      <c r="AX650" s="14" t="s">
        <v>75</v>
      </c>
      <c r="AY650" s="254" t="s">
        <v>126</v>
      </c>
    </row>
    <row r="651" s="15" customFormat="1">
      <c r="A651" s="15"/>
      <c r="B651" s="255"/>
      <c r="C651" s="256"/>
      <c r="D651" s="229" t="s">
        <v>136</v>
      </c>
      <c r="E651" s="257" t="s">
        <v>1</v>
      </c>
      <c r="F651" s="258" t="s">
        <v>139</v>
      </c>
      <c r="G651" s="256"/>
      <c r="H651" s="259">
        <v>5</v>
      </c>
      <c r="I651" s="260"/>
      <c r="J651" s="256"/>
      <c r="K651" s="256"/>
      <c r="L651" s="261"/>
      <c r="M651" s="262"/>
      <c r="N651" s="263"/>
      <c r="O651" s="263"/>
      <c r="P651" s="263"/>
      <c r="Q651" s="263"/>
      <c r="R651" s="263"/>
      <c r="S651" s="263"/>
      <c r="T651" s="264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65" t="s">
        <v>136</v>
      </c>
      <c r="AU651" s="265" t="s">
        <v>84</v>
      </c>
      <c r="AV651" s="15" t="s">
        <v>132</v>
      </c>
      <c r="AW651" s="15" t="s">
        <v>32</v>
      </c>
      <c r="AX651" s="15" t="s">
        <v>82</v>
      </c>
      <c r="AY651" s="265" t="s">
        <v>126</v>
      </c>
    </row>
    <row r="652" s="12" customFormat="1" ht="25.92" customHeight="1">
      <c r="A652" s="12"/>
      <c r="B652" s="199"/>
      <c r="C652" s="200"/>
      <c r="D652" s="201" t="s">
        <v>74</v>
      </c>
      <c r="E652" s="202" t="s">
        <v>781</v>
      </c>
      <c r="F652" s="202" t="s">
        <v>782</v>
      </c>
      <c r="G652" s="200"/>
      <c r="H652" s="200"/>
      <c r="I652" s="203"/>
      <c r="J652" s="204">
        <f>BK652</f>
        <v>0</v>
      </c>
      <c r="K652" s="200"/>
      <c r="L652" s="205"/>
      <c r="M652" s="206"/>
      <c r="N652" s="207"/>
      <c r="O652" s="207"/>
      <c r="P652" s="208">
        <f>P653+P668+P671+P685+P704</f>
        <v>0</v>
      </c>
      <c r="Q652" s="207"/>
      <c r="R652" s="208">
        <f>R653+R668+R671+R685+R704</f>
        <v>0</v>
      </c>
      <c r="S652" s="207"/>
      <c r="T652" s="209">
        <f>T653+T668+T671+T685+T704</f>
        <v>0</v>
      </c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R652" s="210" t="s">
        <v>159</v>
      </c>
      <c r="AT652" s="211" t="s">
        <v>74</v>
      </c>
      <c r="AU652" s="211" t="s">
        <v>75</v>
      </c>
      <c r="AY652" s="210" t="s">
        <v>126</v>
      </c>
      <c r="BK652" s="212">
        <f>BK653+BK668+BK671+BK685+BK704</f>
        <v>0</v>
      </c>
    </row>
    <row r="653" s="12" customFormat="1" ht="22.8" customHeight="1">
      <c r="A653" s="12"/>
      <c r="B653" s="199"/>
      <c r="C653" s="200"/>
      <c r="D653" s="201" t="s">
        <v>74</v>
      </c>
      <c r="E653" s="213" t="s">
        <v>783</v>
      </c>
      <c r="F653" s="213" t="s">
        <v>784</v>
      </c>
      <c r="G653" s="200"/>
      <c r="H653" s="200"/>
      <c r="I653" s="203"/>
      <c r="J653" s="214">
        <f>BK653</f>
        <v>0</v>
      </c>
      <c r="K653" s="200"/>
      <c r="L653" s="205"/>
      <c r="M653" s="206"/>
      <c r="N653" s="207"/>
      <c r="O653" s="207"/>
      <c r="P653" s="208">
        <f>SUM(P654:P667)</f>
        <v>0</v>
      </c>
      <c r="Q653" s="207"/>
      <c r="R653" s="208">
        <f>SUM(R654:R667)</f>
        <v>0</v>
      </c>
      <c r="S653" s="207"/>
      <c r="T653" s="209">
        <f>SUM(T654:T667)</f>
        <v>0</v>
      </c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R653" s="210" t="s">
        <v>159</v>
      </c>
      <c r="AT653" s="211" t="s">
        <v>74</v>
      </c>
      <c r="AU653" s="211" t="s">
        <v>82</v>
      </c>
      <c r="AY653" s="210" t="s">
        <v>126</v>
      </c>
      <c r="BK653" s="212">
        <f>SUM(BK654:BK667)</f>
        <v>0</v>
      </c>
    </row>
    <row r="654" s="2" customFormat="1" ht="24.15" customHeight="1">
      <c r="A654" s="38"/>
      <c r="B654" s="39"/>
      <c r="C654" s="215" t="s">
        <v>785</v>
      </c>
      <c r="D654" s="215" t="s">
        <v>128</v>
      </c>
      <c r="E654" s="216" t="s">
        <v>786</v>
      </c>
      <c r="F654" s="217" t="s">
        <v>787</v>
      </c>
      <c r="G654" s="218" t="s">
        <v>788</v>
      </c>
      <c r="H654" s="219">
        <v>1</v>
      </c>
      <c r="I654" s="220"/>
      <c r="J654" s="221">
        <f>ROUND(I654*H654,2)</f>
        <v>0</v>
      </c>
      <c r="K654" s="222"/>
      <c r="L654" s="44"/>
      <c r="M654" s="223" t="s">
        <v>1</v>
      </c>
      <c r="N654" s="224" t="s">
        <v>40</v>
      </c>
      <c r="O654" s="91"/>
      <c r="P654" s="225">
        <f>O654*H654</f>
        <v>0</v>
      </c>
      <c r="Q654" s="225">
        <v>0</v>
      </c>
      <c r="R654" s="225">
        <f>Q654*H654</f>
        <v>0</v>
      </c>
      <c r="S654" s="225">
        <v>0</v>
      </c>
      <c r="T654" s="226">
        <f>S654*H654</f>
        <v>0</v>
      </c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R654" s="227" t="s">
        <v>789</v>
      </c>
      <c r="AT654" s="227" t="s">
        <v>128</v>
      </c>
      <c r="AU654" s="227" t="s">
        <v>84</v>
      </c>
      <c r="AY654" s="17" t="s">
        <v>126</v>
      </c>
      <c r="BE654" s="228">
        <f>IF(N654="základní",J654,0)</f>
        <v>0</v>
      </c>
      <c r="BF654" s="228">
        <f>IF(N654="snížená",J654,0)</f>
        <v>0</v>
      </c>
      <c r="BG654" s="228">
        <f>IF(N654="zákl. přenesená",J654,0)</f>
        <v>0</v>
      </c>
      <c r="BH654" s="228">
        <f>IF(N654="sníž. přenesená",J654,0)</f>
        <v>0</v>
      </c>
      <c r="BI654" s="228">
        <f>IF(N654="nulová",J654,0)</f>
        <v>0</v>
      </c>
      <c r="BJ654" s="17" t="s">
        <v>82</v>
      </c>
      <c r="BK654" s="228">
        <f>ROUND(I654*H654,2)</f>
        <v>0</v>
      </c>
      <c r="BL654" s="17" t="s">
        <v>789</v>
      </c>
      <c r="BM654" s="227" t="s">
        <v>790</v>
      </c>
    </row>
    <row r="655" s="2" customFormat="1">
      <c r="A655" s="38"/>
      <c r="B655" s="39"/>
      <c r="C655" s="40"/>
      <c r="D655" s="229" t="s">
        <v>134</v>
      </c>
      <c r="E655" s="40"/>
      <c r="F655" s="230" t="s">
        <v>787</v>
      </c>
      <c r="G655" s="40"/>
      <c r="H655" s="40"/>
      <c r="I655" s="231"/>
      <c r="J655" s="40"/>
      <c r="K655" s="40"/>
      <c r="L655" s="44"/>
      <c r="M655" s="232"/>
      <c r="N655" s="233"/>
      <c r="O655" s="91"/>
      <c r="P655" s="91"/>
      <c r="Q655" s="91"/>
      <c r="R655" s="91"/>
      <c r="S655" s="91"/>
      <c r="T655" s="92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T655" s="17" t="s">
        <v>134</v>
      </c>
      <c r="AU655" s="17" t="s">
        <v>84</v>
      </c>
    </row>
    <row r="656" s="13" customFormat="1">
      <c r="A656" s="13"/>
      <c r="B656" s="234"/>
      <c r="C656" s="235"/>
      <c r="D656" s="229" t="s">
        <v>136</v>
      </c>
      <c r="E656" s="236" t="s">
        <v>1</v>
      </c>
      <c r="F656" s="237" t="s">
        <v>791</v>
      </c>
      <c r="G656" s="235"/>
      <c r="H656" s="236" t="s">
        <v>1</v>
      </c>
      <c r="I656" s="238"/>
      <c r="J656" s="235"/>
      <c r="K656" s="235"/>
      <c r="L656" s="239"/>
      <c r="M656" s="240"/>
      <c r="N656" s="241"/>
      <c r="O656" s="241"/>
      <c r="P656" s="241"/>
      <c r="Q656" s="241"/>
      <c r="R656" s="241"/>
      <c r="S656" s="241"/>
      <c r="T656" s="242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3" t="s">
        <v>136</v>
      </c>
      <c r="AU656" s="243" t="s">
        <v>84</v>
      </c>
      <c r="AV656" s="13" t="s">
        <v>82</v>
      </c>
      <c r="AW656" s="13" t="s">
        <v>32</v>
      </c>
      <c r="AX656" s="13" t="s">
        <v>75</v>
      </c>
      <c r="AY656" s="243" t="s">
        <v>126</v>
      </c>
    </row>
    <row r="657" s="14" customFormat="1">
      <c r="A657" s="14"/>
      <c r="B657" s="244"/>
      <c r="C657" s="245"/>
      <c r="D657" s="229" t="s">
        <v>136</v>
      </c>
      <c r="E657" s="246" t="s">
        <v>1</v>
      </c>
      <c r="F657" s="247" t="s">
        <v>82</v>
      </c>
      <c r="G657" s="245"/>
      <c r="H657" s="248">
        <v>1</v>
      </c>
      <c r="I657" s="249"/>
      <c r="J657" s="245"/>
      <c r="K657" s="245"/>
      <c r="L657" s="250"/>
      <c r="M657" s="251"/>
      <c r="N657" s="252"/>
      <c r="O657" s="252"/>
      <c r="P657" s="252"/>
      <c r="Q657" s="252"/>
      <c r="R657" s="252"/>
      <c r="S657" s="252"/>
      <c r="T657" s="253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4" t="s">
        <v>136</v>
      </c>
      <c r="AU657" s="254" t="s">
        <v>84</v>
      </c>
      <c r="AV657" s="14" t="s">
        <v>84</v>
      </c>
      <c r="AW657" s="14" t="s">
        <v>32</v>
      </c>
      <c r="AX657" s="14" t="s">
        <v>75</v>
      </c>
      <c r="AY657" s="254" t="s">
        <v>126</v>
      </c>
    </row>
    <row r="658" s="15" customFormat="1">
      <c r="A658" s="15"/>
      <c r="B658" s="255"/>
      <c r="C658" s="256"/>
      <c r="D658" s="229" t="s">
        <v>136</v>
      </c>
      <c r="E658" s="257" t="s">
        <v>1</v>
      </c>
      <c r="F658" s="258" t="s">
        <v>139</v>
      </c>
      <c r="G658" s="256"/>
      <c r="H658" s="259">
        <v>1</v>
      </c>
      <c r="I658" s="260"/>
      <c r="J658" s="256"/>
      <c r="K658" s="256"/>
      <c r="L658" s="261"/>
      <c r="M658" s="262"/>
      <c r="N658" s="263"/>
      <c r="O658" s="263"/>
      <c r="P658" s="263"/>
      <c r="Q658" s="263"/>
      <c r="R658" s="263"/>
      <c r="S658" s="263"/>
      <c r="T658" s="264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65" t="s">
        <v>136</v>
      </c>
      <c r="AU658" s="265" t="s">
        <v>84</v>
      </c>
      <c r="AV658" s="15" t="s">
        <v>132</v>
      </c>
      <c r="AW658" s="15" t="s">
        <v>32</v>
      </c>
      <c r="AX658" s="15" t="s">
        <v>82</v>
      </c>
      <c r="AY658" s="265" t="s">
        <v>126</v>
      </c>
    </row>
    <row r="659" s="2" customFormat="1" ht="16.5" customHeight="1">
      <c r="A659" s="38"/>
      <c r="B659" s="39"/>
      <c r="C659" s="215" t="s">
        <v>792</v>
      </c>
      <c r="D659" s="215" t="s">
        <v>128</v>
      </c>
      <c r="E659" s="216" t="s">
        <v>793</v>
      </c>
      <c r="F659" s="217" t="s">
        <v>794</v>
      </c>
      <c r="G659" s="218" t="s">
        <v>788</v>
      </c>
      <c r="H659" s="219">
        <v>1</v>
      </c>
      <c r="I659" s="220"/>
      <c r="J659" s="221">
        <f>ROUND(I659*H659,2)</f>
        <v>0</v>
      </c>
      <c r="K659" s="222"/>
      <c r="L659" s="44"/>
      <c r="M659" s="223" t="s">
        <v>1</v>
      </c>
      <c r="N659" s="224" t="s">
        <v>40</v>
      </c>
      <c r="O659" s="91"/>
      <c r="P659" s="225">
        <f>O659*H659</f>
        <v>0</v>
      </c>
      <c r="Q659" s="225">
        <v>0</v>
      </c>
      <c r="R659" s="225">
        <f>Q659*H659</f>
        <v>0</v>
      </c>
      <c r="S659" s="225">
        <v>0</v>
      </c>
      <c r="T659" s="226">
        <f>S659*H659</f>
        <v>0</v>
      </c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227" t="s">
        <v>789</v>
      </c>
      <c r="AT659" s="227" t="s">
        <v>128</v>
      </c>
      <c r="AU659" s="227" t="s">
        <v>84</v>
      </c>
      <c r="AY659" s="17" t="s">
        <v>126</v>
      </c>
      <c r="BE659" s="228">
        <f>IF(N659="základní",J659,0)</f>
        <v>0</v>
      </c>
      <c r="BF659" s="228">
        <f>IF(N659="snížená",J659,0)</f>
        <v>0</v>
      </c>
      <c r="BG659" s="228">
        <f>IF(N659="zákl. přenesená",J659,0)</f>
        <v>0</v>
      </c>
      <c r="BH659" s="228">
        <f>IF(N659="sníž. přenesená",J659,0)</f>
        <v>0</v>
      </c>
      <c r="BI659" s="228">
        <f>IF(N659="nulová",J659,0)</f>
        <v>0</v>
      </c>
      <c r="BJ659" s="17" t="s">
        <v>82</v>
      </c>
      <c r="BK659" s="228">
        <f>ROUND(I659*H659,2)</f>
        <v>0</v>
      </c>
      <c r="BL659" s="17" t="s">
        <v>789</v>
      </c>
      <c r="BM659" s="227" t="s">
        <v>795</v>
      </c>
    </row>
    <row r="660" s="2" customFormat="1">
      <c r="A660" s="38"/>
      <c r="B660" s="39"/>
      <c r="C660" s="40"/>
      <c r="D660" s="229" t="s">
        <v>134</v>
      </c>
      <c r="E660" s="40"/>
      <c r="F660" s="230" t="s">
        <v>794</v>
      </c>
      <c r="G660" s="40"/>
      <c r="H660" s="40"/>
      <c r="I660" s="231"/>
      <c r="J660" s="40"/>
      <c r="K660" s="40"/>
      <c r="L660" s="44"/>
      <c r="M660" s="232"/>
      <c r="N660" s="233"/>
      <c r="O660" s="91"/>
      <c r="P660" s="91"/>
      <c r="Q660" s="91"/>
      <c r="R660" s="91"/>
      <c r="S660" s="91"/>
      <c r="T660" s="92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T660" s="17" t="s">
        <v>134</v>
      </c>
      <c r="AU660" s="17" t="s">
        <v>84</v>
      </c>
    </row>
    <row r="661" s="13" customFormat="1">
      <c r="A661" s="13"/>
      <c r="B661" s="234"/>
      <c r="C661" s="235"/>
      <c r="D661" s="229" t="s">
        <v>136</v>
      </c>
      <c r="E661" s="236" t="s">
        <v>1</v>
      </c>
      <c r="F661" s="237" t="s">
        <v>796</v>
      </c>
      <c r="G661" s="235"/>
      <c r="H661" s="236" t="s">
        <v>1</v>
      </c>
      <c r="I661" s="238"/>
      <c r="J661" s="235"/>
      <c r="K661" s="235"/>
      <c r="L661" s="239"/>
      <c r="M661" s="240"/>
      <c r="N661" s="241"/>
      <c r="O661" s="241"/>
      <c r="P661" s="241"/>
      <c r="Q661" s="241"/>
      <c r="R661" s="241"/>
      <c r="S661" s="241"/>
      <c r="T661" s="242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3" t="s">
        <v>136</v>
      </c>
      <c r="AU661" s="243" t="s">
        <v>84</v>
      </c>
      <c r="AV661" s="13" t="s">
        <v>82</v>
      </c>
      <c r="AW661" s="13" t="s">
        <v>32</v>
      </c>
      <c r="AX661" s="13" t="s">
        <v>75</v>
      </c>
      <c r="AY661" s="243" t="s">
        <v>126</v>
      </c>
    </row>
    <row r="662" s="14" customFormat="1">
      <c r="A662" s="14"/>
      <c r="B662" s="244"/>
      <c r="C662" s="245"/>
      <c r="D662" s="229" t="s">
        <v>136</v>
      </c>
      <c r="E662" s="246" t="s">
        <v>1</v>
      </c>
      <c r="F662" s="247" t="s">
        <v>82</v>
      </c>
      <c r="G662" s="245"/>
      <c r="H662" s="248">
        <v>1</v>
      </c>
      <c r="I662" s="249"/>
      <c r="J662" s="245"/>
      <c r="K662" s="245"/>
      <c r="L662" s="250"/>
      <c r="M662" s="251"/>
      <c r="N662" s="252"/>
      <c r="O662" s="252"/>
      <c r="P662" s="252"/>
      <c r="Q662" s="252"/>
      <c r="R662" s="252"/>
      <c r="S662" s="252"/>
      <c r="T662" s="253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4" t="s">
        <v>136</v>
      </c>
      <c r="AU662" s="254" t="s">
        <v>84</v>
      </c>
      <c r="AV662" s="14" t="s">
        <v>84</v>
      </c>
      <c r="AW662" s="14" t="s">
        <v>32</v>
      </c>
      <c r="AX662" s="14" t="s">
        <v>75</v>
      </c>
      <c r="AY662" s="254" t="s">
        <v>126</v>
      </c>
    </row>
    <row r="663" s="15" customFormat="1">
      <c r="A663" s="15"/>
      <c r="B663" s="255"/>
      <c r="C663" s="256"/>
      <c r="D663" s="229" t="s">
        <v>136</v>
      </c>
      <c r="E663" s="257" t="s">
        <v>1</v>
      </c>
      <c r="F663" s="258" t="s">
        <v>139</v>
      </c>
      <c r="G663" s="256"/>
      <c r="H663" s="259">
        <v>1</v>
      </c>
      <c r="I663" s="260"/>
      <c r="J663" s="256"/>
      <c r="K663" s="256"/>
      <c r="L663" s="261"/>
      <c r="M663" s="262"/>
      <c r="N663" s="263"/>
      <c r="O663" s="263"/>
      <c r="P663" s="263"/>
      <c r="Q663" s="263"/>
      <c r="R663" s="263"/>
      <c r="S663" s="263"/>
      <c r="T663" s="264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65" t="s">
        <v>136</v>
      </c>
      <c r="AU663" s="265" t="s">
        <v>84</v>
      </c>
      <c r="AV663" s="15" t="s">
        <v>132</v>
      </c>
      <c r="AW663" s="15" t="s">
        <v>32</v>
      </c>
      <c r="AX663" s="15" t="s">
        <v>82</v>
      </c>
      <c r="AY663" s="265" t="s">
        <v>126</v>
      </c>
    </row>
    <row r="664" s="2" customFormat="1" ht="16.5" customHeight="1">
      <c r="A664" s="38"/>
      <c r="B664" s="39"/>
      <c r="C664" s="215" t="s">
        <v>797</v>
      </c>
      <c r="D664" s="215" t="s">
        <v>128</v>
      </c>
      <c r="E664" s="216" t="s">
        <v>798</v>
      </c>
      <c r="F664" s="217" t="s">
        <v>794</v>
      </c>
      <c r="G664" s="218" t="s">
        <v>788</v>
      </c>
      <c r="H664" s="219">
        <v>1</v>
      </c>
      <c r="I664" s="220"/>
      <c r="J664" s="221">
        <f>ROUND(I664*H664,2)</f>
        <v>0</v>
      </c>
      <c r="K664" s="222"/>
      <c r="L664" s="44"/>
      <c r="M664" s="223" t="s">
        <v>1</v>
      </c>
      <c r="N664" s="224" t="s">
        <v>40</v>
      </c>
      <c r="O664" s="91"/>
      <c r="P664" s="225">
        <f>O664*H664</f>
        <v>0</v>
      </c>
      <c r="Q664" s="225">
        <v>0</v>
      </c>
      <c r="R664" s="225">
        <f>Q664*H664</f>
        <v>0</v>
      </c>
      <c r="S664" s="225">
        <v>0</v>
      </c>
      <c r="T664" s="226">
        <f>S664*H664</f>
        <v>0</v>
      </c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R664" s="227" t="s">
        <v>789</v>
      </c>
      <c r="AT664" s="227" t="s">
        <v>128</v>
      </c>
      <c r="AU664" s="227" t="s">
        <v>84</v>
      </c>
      <c r="AY664" s="17" t="s">
        <v>126</v>
      </c>
      <c r="BE664" s="228">
        <f>IF(N664="základní",J664,0)</f>
        <v>0</v>
      </c>
      <c r="BF664" s="228">
        <f>IF(N664="snížená",J664,0)</f>
        <v>0</v>
      </c>
      <c r="BG664" s="228">
        <f>IF(N664="zákl. přenesená",J664,0)</f>
        <v>0</v>
      </c>
      <c r="BH664" s="228">
        <f>IF(N664="sníž. přenesená",J664,0)</f>
        <v>0</v>
      </c>
      <c r="BI664" s="228">
        <f>IF(N664="nulová",J664,0)</f>
        <v>0</v>
      </c>
      <c r="BJ664" s="17" t="s">
        <v>82</v>
      </c>
      <c r="BK664" s="228">
        <f>ROUND(I664*H664,2)</f>
        <v>0</v>
      </c>
      <c r="BL664" s="17" t="s">
        <v>789</v>
      </c>
      <c r="BM664" s="227" t="s">
        <v>799</v>
      </c>
    </row>
    <row r="665" s="2" customFormat="1">
      <c r="A665" s="38"/>
      <c r="B665" s="39"/>
      <c r="C665" s="40"/>
      <c r="D665" s="229" t="s">
        <v>134</v>
      </c>
      <c r="E665" s="40"/>
      <c r="F665" s="230" t="s">
        <v>794</v>
      </c>
      <c r="G665" s="40"/>
      <c r="H665" s="40"/>
      <c r="I665" s="231"/>
      <c r="J665" s="40"/>
      <c r="K665" s="40"/>
      <c r="L665" s="44"/>
      <c r="M665" s="232"/>
      <c r="N665" s="233"/>
      <c r="O665" s="91"/>
      <c r="P665" s="91"/>
      <c r="Q665" s="91"/>
      <c r="R665" s="91"/>
      <c r="S665" s="91"/>
      <c r="T665" s="92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T665" s="17" t="s">
        <v>134</v>
      </c>
      <c r="AU665" s="17" t="s">
        <v>84</v>
      </c>
    </row>
    <row r="666" s="14" customFormat="1">
      <c r="A666" s="14"/>
      <c r="B666" s="244"/>
      <c r="C666" s="245"/>
      <c r="D666" s="229" t="s">
        <v>136</v>
      </c>
      <c r="E666" s="246" t="s">
        <v>1</v>
      </c>
      <c r="F666" s="247" t="s">
        <v>800</v>
      </c>
      <c r="G666" s="245"/>
      <c r="H666" s="248">
        <v>1</v>
      </c>
      <c r="I666" s="249"/>
      <c r="J666" s="245"/>
      <c r="K666" s="245"/>
      <c r="L666" s="250"/>
      <c r="M666" s="251"/>
      <c r="N666" s="252"/>
      <c r="O666" s="252"/>
      <c r="P666" s="252"/>
      <c r="Q666" s="252"/>
      <c r="R666" s="252"/>
      <c r="S666" s="252"/>
      <c r="T666" s="253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54" t="s">
        <v>136</v>
      </c>
      <c r="AU666" s="254" t="s">
        <v>84</v>
      </c>
      <c r="AV666" s="14" t="s">
        <v>84</v>
      </c>
      <c r="AW666" s="14" t="s">
        <v>32</v>
      </c>
      <c r="AX666" s="14" t="s">
        <v>75</v>
      </c>
      <c r="AY666" s="254" t="s">
        <v>126</v>
      </c>
    </row>
    <row r="667" s="15" customFormat="1">
      <c r="A667" s="15"/>
      <c r="B667" s="255"/>
      <c r="C667" s="256"/>
      <c r="D667" s="229" t="s">
        <v>136</v>
      </c>
      <c r="E667" s="257" t="s">
        <v>1</v>
      </c>
      <c r="F667" s="258" t="s">
        <v>139</v>
      </c>
      <c r="G667" s="256"/>
      <c r="H667" s="259">
        <v>1</v>
      </c>
      <c r="I667" s="260"/>
      <c r="J667" s="256"/>
      <c r="K667" s="256"/>
      <c r="L667" s="261"/>
      <c r="M667" s="262"/>
      <c r="N667" s="263"/>
      <c r="O667" s="263"/>
      <c r="P667" s="263"/>
      <c r="Q667" s="263"/>
      <c r="R667" s="263"/>
      <c r="S667" s="263"/>
      <c r="T667" s="264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65" t="s">
        <v>136</v>
      </c>
      <c r="AU667" s="265" t="s">
        <v>84</v>
      </c>
      <c r="AV667" s="15" t="s">
        <v>132</v>
      </c>
      <c r="AW667" s="15" t="s">
        <v>32</v>
      </c>
      <c r="AX667" s="15" t="s">
        <v>82</v>
      </c>
      <c r="AY667" s="265" t="s">
        <v>126</v>
      </c>
    </row>
    <row r="668" s="12" customFormat="1" ht="22.8" customHeight="1">
      <c r="A668" s="12"/>
      <c r="B668" s="199"/>
      <c r="C668" s="200"/>
      <c r="D668" s="201" t="s">
        <v>74</v>
      </c>
      <c r="E668" s="213" t="s">
        <v>801</v>
      </c>
      <c r="F668" s="213" t="s">
        <v>802</v>
      </c>
      <c r="G668" s="200"/>
      <c r="H668" s="200"/>
      <c r="I668" s="203"/>
      <c r="J668" s="214">
        <f>BK668</f>
        <v>0</v>
      </c>
      <c r="K668" s="200"/>
      <c r="L668" s="205"/>
      <c r="M668" s="206"/>
      <c r="N668" s="207"/>
      <c r="O668" s="207"/>
      <c r="P668" s="208">
        <f>SUM(P669:P670)</f>
        <v>0</v>
      </c>
      <c r="Q668" s="207"/>
      <c r="R668" s="208">
        <f>SUM(R669:R670)</f>
        <v>0</v>
      </c>
      <c r="S668" s="207"/>
      <c r="T668" s="209">
        <f>SUM(T669:T670)</f>
        <v>0</v>
      </c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R668" s="210" t="s">
        <v>159</v>
      </c>
      <c r="AT668" s="211" t="s">
        <v>74</v>
      </c>
      <c r="AU668" s="211" t="s">
        <v>82</v>
      </c>
      <c r="AY668" s="210" t="s">
        <v>126</v>
      </c>
      <c r="BK668" s="212">
        <f>SUM(BK669:BK670)</f>
        <v>0</v>
      </c>
    </row>
    <row r="669" s="2" customFormat="1" ht="16.5" customHeight="1">
      <c r="A669" s="38"/>
      <c r="B669" s="39"/>
      <c r="C669" s="215" t="s">
        <v>803</v>
      </c>
      <c r="D669" s="215" t="s">
        <v>128</v>
      </c>
      <c r="E669" s="216" t="s">
        <v>804</v>
      </c>
      <c r="F669" s="217" t="s">
        <v>802</v>
      </c>
      <c r="G669" s="218" t="s">
        <v>788</v>
      </c>
      <c r="H669" s="219">
        <v>1</v>
      </c>
      <c r="I669" s="220"/>
      <c r="J669" s="221">
        <f>ROUND(I669*H669,2)</f>
        <v>0</v>
      </c>
      <c r="K669" s="222"/>
      <c r="L669" s="44"/>
      <c r="M669" s="223" t="s">
        <v>1</v>
      </c>
      <c r="N669" s="224" t="s">
        <v>40</v>
      </c>
      <c r="O669" s="91"/>
      <c r="P669" s="225">
        <f>O669*H669</f>
        <v>0</v>
      </c>
      <c r="Q669" s="225">
        <v>0</v>
      </c>
      <c r="R669" s="225">
        <f>Q669*H669</f>
        <v>0</v>
      </c>
      <c r="S669" s="225">
        <v>0</v>
      </c>
      <c r="T669" s="226">
        <f>S669*H669</f>
        <v>0</v>
      </c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R669" s="227" t="s">
        <v>789</v>
      </c>
      <c r="AT669" s="227" t="s">
        <v>128</v>
      </c>
      <c r="AU669" s="227" t="s">
        <v>84</v>
      </c>
      <c r="AY669" s="17" t="s">
        <v>126</v>
      </c>
      <c r="BE669" s="228">
        <f>IF(N669="základní",J669,0)</f>
        <v>0</v>
      </c>
      <c r="BF669" s="228">
        <f>IF(N669="snížená",J669,0)</f>
        <v>0</v>
      </c>
      <c r="BG669" s="228">
        <f>IF(N669="zákl. přenesená",J669,0)</f>
        <v>0</v>
      </c>
      <c r="BH669" s="228">
        <f>IF(N669="sníž. přenesená",J669,0)</f>
        <v>0</v>
      </c>
      <c r="BI669" s="228">
        <f>IF(N669="nulová",J669,0)</f>
        <v>0</v>
      </c>
      <c r="BJ669" s="17" t="s">
        <v>82</v>
      </c>
      <c r="BK669" s="228">
        <f>ROUND(I669*H669,2)</f>
        <v>0</v>
      </c>
      <c r="BL669" s="17" t="s">
        <v>789</v>
      </c>
      <c r="BM669" s="227" t="s">
        <v>805</v>
      </c>
    </row>
    <row r="670" s="2" customFormat="1">
      <c r="A670" s="38"/>
      <c r="B670" s="39"/>
      <c r="C670" s="40"/>
      <c r="D670" s="229" t="s">
        <v>134</v>
      </c>
      <c r="E670" s="40"/>
      <c r="F670" s="230" t="s">
        <v>802</v>
      </c>
      <c r="G670" s="40"/>
      <c r="H670" s="40"/>
      <c r="I670" s="231"/>
      <c r="J670" s="40"/>
      <c r="K670" s="40"/>
      <c r="L670" s="44"/>
      <c r="M670" s="232"/>
      <c r="N670" s="233"/>
      <c r="O670" s="91"/>
      <c r="P670" s="91"/>
      <c r="Q670" s="91"/>
      <c r="R670" s="91"/>
      <c r="S670" s="91"/>
      <c r="T670" s="92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T670" s="17" t="s">
        <v>134</v>
      </c>
      <c r="AU670" s="17" t="s">
        <v>84</v>
      </c>
    </row>
    <row r="671" s="12" customFormat="1" ht="22.8" customHeight="1">
      <c r="A671" s="12"/>
      <c r="B671" s="199"/>
      <c r="C671" s="200"/>
      <c r="D671" s="201" t="s">
        <v>74</v>
      </c>
      <c r="E671" s="213" t="s">
        <v>806</v>
      </c>
      <c r="F671" s="213" t="s">
        <v>807</v>
      </c>
      <c r="G671" s="200"/>
      <c r="H671" s="200"/>
      <c r="I671" s="203"/>
      <c r="J671" s="214">
        <f>BK671</f>
        <v>0</v>
      </c>
      <c r="K671" s="200"/>
      <c r="L671" s="205"/>
      <c r="M671" s="206"/>
      <c r="N671" s="207"/>
      <c r="O671" s="207"/>
      <c r="P671" s="208">
        <f>SUM(P672:P684)</f>
        <v>0</v>
      </c>
      <c r="Q671" s="207"/>
      <c r="R671" s="208">
        <f>SUM(R672:R684)</f>
        <v>0</v>
      </c>
      <c r="S671" s="207"/>
      <c r="T671" s="209">
        <f>SUM(T672:T684)</f>
        <v>0</v>
      </c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R671" s="210" t="s">
        <v>159</v>
      </c>
      <c r="AT671" s="211" t="s">
        <v>74</v>
      </c>
      <c r="AU671" s="211" t="s">
        <v>82</v>
      </c>
      <c r="AY671" s="210" t="s">
        <v>126</v>
      </c>
      <c r="BK671" s="212">
        <f>SUM(BK672:BK684)</f>
        <v>0</v>
      </c>
    </row>
    <row r="672" s="2" customFormat="1" ht="16.5" customHeight="1">
      <c r="A672" s="38"/>
      <c r="B672" s="39"/>
      <c r="C672" s="215" t="s">
        <v>808</v>
      </c>
      <c r="D672" s="215" t="s">
        <v>128</v>
      </c>
      <c r="E672" s="216" t="s">
        <v>809</v>
      </c>
      <c r="F672" s="217" t="s">
        <v>810</v>
      </c>
      <c r="G672" s="218" t="s">
        <v>788</v>
      </c>
      <c r="H672" s="219">
        <v>1</v>
      </c>
      <c r="I672" s="220"/>
      <c r="J672" s="221">
        <f>ROUND(I672*H672,2)</f>
        <v>0</v>
      </c>
      <c r="K672" s="222"/>
      <c r="L672" s="44"/>
      <c r="M672" s="223" t="s">
        <v>1</v>
      </c>
      <c r="N672" s="224" t="s">
        <v>40</v>
      </c>
      <c r="O672" s="91"/>
      <c r="P672" s="225">
        <f>O672*H672</f>
        <v>0</v>
      </c>
      <c r="Q672" s="225">
        <v>0</v>
      </c>
      <c r="R672" s="225">
        <f>Q672*H672</f>
        <v>0</v>
      </c>
      <c r="S672" s="225">
        <v>0</v>
      </c>
      <c r="T672" s="226">
        <f>S672*H672</f>
        <v>0</v>
      </c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R672" s="227" t="s">
        <v>789</v>
      </c>
      <c r="AT672" s="227" t="s">
        <v>128</v>
      </c>
      <c r="AU672" s="227" t="s">
        <v>84</v>
      </c>
      <c r="AY672" s="17" t="s">
        <v>126</v>
      </c>
      <c r="BE672" s="228">
        <f>IF(N672="základní",J672,0)</f>
        <v>0</v>
      </c>
      <c r="BF672" s="228">
        <f>IF(N672="snížená",J672,0)</f>
        <v>0</v>
      </c>
      <c r="BG672" s="228">
        <f>IF(N672="zákl. přenesená",J672,0)</f>
        <v>0</v>
      </c>
      <c r="BH672" s="228">
        <f>IF(N672="sníž. přenesená",J672,0)</f>
        <v>0</v>
      </c>
      <c r="BI672" s="228">
        <f>IF(N672="nulová",J672,0)</f>
        <v>0</v>
      </c>
      <c r="BJ672" s="17" t="s">
        <v>82</v>
      </c>
      <c r="BK672" s="228">
        <f>ROUND(I672*H672,2)</f>
        <v>0</v>
      </c>
      <c r="BL672" s="17" t="s">
        <v>789</v>
      </c>
      <c r="BM672" s="227" t="s">
        <v>811</v>
      </c>
    </row>
    <row r="673" s="2" customFormat="1">
      <c r="A673" s="38"/>
      <c r="B673" s="39"/>
      <c r="C673" s="40"/>
      <c r="D673" s="229" t="s">
        <v>134</v>
      </c>
      <c r="E673" s="40"/>
      <c r="F673" s="230" t="s">
        <v>810</v>
      </c>
      <c r="G673" s="40"/>
      <c r="H673" s="40"/>
      <c r="I673" s="231"/>
      <c r="J673" s="40"/>
      <c r="K673" s="40"/>
      <c r="L673" s="44"/>
      <c r="M673" s="232"/>
      <c r="N673" s="233"/>
      <c r="O673" s="91"/>
      <c r="P673" s="91"/>
      <c r="Q673" s="91"/>
      <c r="R673" s="91"/>
      <c r="S673" s="91"/>
      <c r="T673" s="92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T673" s="17" t="s">
        <v>134</v>
      </c>
      <c r="AU673" s="17" t="s">
        <v>84</v>
      </c>
    </row>
    <row r="674" s="2" customFormat="1" ht="16.5" customHeight="1">
      <c r="A674" s="38"/>
      <c r="B674" s="39"/>
      <c r="C674" s="215" t="s">
        <v>812</v>
      </c>
      <c r="D674" s="215" t="s">
        <v>128</v>
      </c>
      <c r="E674" s="216" t="s">
        <v>813</v>
      </c>
      <c r="F674" s="217" t="s">
        <v>814</v>
      </c>
      <c r="G674" s="218" t="s">
        <v>788</v>
      </c>
      <c r="H674" s="219">
        <v>1</v>
      </c>
      <c r="I674" s="220"/>
      <c r="J674" s="221">
        <f>ROUND(I674*H674,2)</f>
        <v>0</v>
      </c>
      <c r="K674" s="222"/>
      <c r="L674" s="44"/>
      <c r="M674" s="223" t="s">
        <v>1</v>
      </c>
      <c r="N674" s="224" t="s">
        <v>40</v>
      </c>
      <c r="O674" s="91"/>
      <c r="P674" s="225">
        <f>O674*H674</f>
        <v>0</v>
      </c>
      <c r="Q674" s="225">
        <v>0</v>
      </c>
      <c r="R674" s="225">
        <f>Q674*H674</f>
        <v>0</v>
      </c>
      <c r="S674" s="225">
        <v>0</v>
      </c>
      <c r="T674" s="226">
        <f>S674*H674</f>
        <v>0</v>
      </c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R674" s="227" t="s">
        <v>789</v>
      </c>
      <c r="AT674" s="227" t="s">
        <v>128</v>
      </c>
      <c r="AU674" s="227" t="s">
        <v>84</v>
      </c>
      <c r="AY674" s="17" t="s">
        <v>126</v>
      </c>
      <c r="BE674" s="228">
        <f>IF(N674="základní",J674,0)</f>
        <v>0</v>
      </c>
      <c r="BF674" s="228">
        <f>IF(N674="snížená",J674,0)</f>
        <v>0</v>
      </c>
      <c r="BG674" s="228">
        <f>IF(N674="zákl. přenesená",J674,0)</f>
        <v>0</v>
      </c>
      <c r="BH674" s="228">
        <f>IF(N674="sníž. přenesená",J674,0)</f>
        <v>0</v>
      </c>
      <c r="BI674" s="228">
        <f>IF(N674="nulová",J674,0)</f>
        <v>0</v>
      </c>
      <c r="BJ674" s="17" t="s">
        <v>82</v>
      </c>
      <c r="BK674" s="228">
        <f>ROUND(I674*H674,2)</f>
        <v>0</v>
      </c>
      <c r="BL674" s="17" t="s">
        <v>789</v>
      </c>
      <c r="BM674" s="227" t="s">
        <v>815</v>
      </c>
    </row>
    <row r="675" s="2" customFormat="1">
      <c r="A675" s="38"/>
      <c r="B675" s="39"/>
      <c r="C675" s="40"/>
      <c r="D675" s="229" t="s">
        <v>134</v>
      </c>
      <c r="E675" s="40"/>
      <c r="F675" s="230" t="s">
        <v>814</v>
      </c>
      <c r="G675" s="40"/>
      <c r="H675" s="40"/>
      <c r="I675" s="231"/>
      <c r="J675" s="40"/>
      <c r="K675" s="40"/>
      <c r="L675" s="44"/>
      <c r="M675" s="232"/>
      <c r="N675" s="233"/>
      <c r="O675" s="91"/>
      <c r="P675" s="91"/>
      <c r="Q675" s="91"/>
      <c r="R675" s="91"/>
      <c r="S675" s="91"/>
      <c r="T675" s="92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T675" s="17" t="s">
        <v>134</v>
      </c>
      <c r="AU675" s="17" t="s">
        <v>84</v>
      </c>
    </row>
    <row r="676" s="13" customFormat="1">
      <c r="A676" s="13"/>
      <c r="B676" s="234"/>
      <c r="C676" s="235"/>
      <c r="D676" s="229" t="s">
        <v>136</v>
      </c>
      <c r="E676" s="236" t="s">
        <v>1</v>
      </c>
      <c r="F676" s="237" t="s">
        <v>816</v>
      </c>
      <c r="G676" s="235"/>
      <c r="H676" s="236" t="s">
        <v>1</v>
      </c>
      <c r="I676" s="238"/>
      <c r="J676" s="235"/>
      <c r="K676" s="235"/>
      <c r="L676" s="239"/>
      <c r="M676" s="240"/>
      <c r="N676" s="241"/>
      <c r="O676" s="241"/>
      <c r="P676" s="241"/>
      <c r="Q676" s="241"/>
      <c r="R676" s="241"/>
      <c r="S676" s="241"/>
      <c r="T676" s="242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3" t="s">
        <v>136</v>
      </c>
      <c r="AU676" s="243" t="s">
        <v>84</v>
      </c>
      <c r="AV676" s="13" t="s">
        <v>82</v>
      </c>
      <c r="AW676" s="13" t="s">
        <v>32</v>
      </c>
      <c r="AX676" s="13" t="s">
        <v>75</v>
      </c>
      <c r="AY676" s="243" t="s">
        <v>126</v>
      </c>
    </row>
    <row r="677" s="13" customFormat="1">
      <c r="A677" s="13"/>
      <c r="B677" s="234"/>
      <c r="C677" s="235"/>
      <c r="D677" s="229" t="s">
        <v>136</v>
      </c>
      <c r="E677" s="236" t="s">
        <v>1</v>
      </c>
      <c r="F677" s="237" t="s">
        <v>817</v>
      </c>
      <c r="G677" s="235"/>
      <c r="H677" s="236" t="s">
        <v>1</v>
      </c>
      <c r="I677" s="238"/>
      <c r="J677" s="235"/>
      <c r="K677" s="235"/>
      <c r="L677" s="239"/>
      <c r="M677" s="240"/>
      <c r="N677" s="241"/>
      <c r="O677" s="241"/>
      <c r="P677" s="241"/>
      <c r="Q677" s="241"/>
      <c r="R677" s="241"/>
      <c r="S677" s="241"/>
      <c r="T677" s="242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3" t="s">
        <v>136</v>
      </c>
      <c r="AU677" s="243" t="s">
        <v>84</v>
      </c>
      <c r="AV677" s="13" t="s">
        <v>82</v>
      </c>
      <c r="AW677" s="13" t="s">
        <v>32</v>
      </c>
      <c r="AX677" s="13" t="s">
        <v>75</v>
      </c>
      <c r="AY677" s="243" t="s">
        <v>126</v>
      </c>
    </row>
    <row r="678" s="14" customFormat="1">
      <c r="A678" s="14"/>
      <c r="B678" s="244"/>
      <c r="C678" s="245"/>
      <c r="D678" s="229" t="s">
        <v>136</v>
      </c>
      <c r="E678" s="246" t="s">
        <v>1</v>
      </c>
      <c r="F678" s="247" t="s">
        <v>82</v>
      </c>
      <c r="G678" s="245"/>
      <c r="H678" s="248">
        <v>1</v>
      </c>
      <c r="I678" s="249"/>
      <c r="J678" s="245"/>
      <c r="K678" s="245"/>
      <c r="L678" s="250"/>
      <c r="M678" s="251"/>
      <c r="N678" s="252"/>
      <c r="O678" s="252"/>
      <c r="P678" s="252"/>
      <c r="Q678" s="252"/>
      <c r="R678" s="252"/>
      <c r="S678" s="252"/>
      <c r="T678" s="253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4" t="s">
        <v>136</v>
      </c>
      <c r="AU678" s="254" t="s">
        <v>84</v>
      </c>
      <c r="AV678" s="14" t="s">
        <v>84</v>
      </c>
      <c r="AW678" s="14" t="s">
        <v>32</v>
      </c>
      <c r="AX678" s="14" t="s">
        <v>75</v>
      </c>
      <c r="AY678" s="254" t="s">
        <v>126</v>
      </c>
    </row>
    <row r="679" s="15" customFormat="1">
      <c r="A679" s="15"/>
      <c r="B679" s="255"/>
      <c r="C679" s="256"/>
      <c r="D679" s="229" t="s">
        <v>136</v>
      </c>
      <c r="E679" s="257" t="s">
        <v>1</v>
      </c>
      <c r="F679" s="258" t="s">
        <v>139</v>
      </c>
      <c r="G679" s="256"/>
      <c r="H679" s="259">
        <v>1</v>
      </c>
      <c r="I679" s="260"/>
      <c r="J679" s="256"/>
      <c r="K679" s="256"/>
      <c r="L679" s="261"/>
      <c r="M679" s="262"/>
      <c r="N679" s="263"/>
      <c r="O679" s="263"/>
      <c r="P679" s="263"/>
      <c r="Q679" s="263"/>
      <c r="R679" s="263"/>
      <c r="S679" s="263"/>
      <c r="T679" s="264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T679" s="265" t="s">
        <v>136</v>
      </c>
      <c r="AU679" s="265" t="s">
        <v>84</v>
      </c>
      <c r="AV679" s="15" t="s">
        <v>132</v>
      </c>
      <c r="AW679" s="15" t="s">
        <v>32</v>
      </c>
      <c r="AX679" s="15" t="s">
        <v>82</v>
      </c>
      <c r="AY679" s="265" t="s">
        <v>126</v>
      </c>
    </row>
    <row r="680" s="2" customFormat="1" ht="16.5" customHeight="1">
      <c r="A680" s="38"/>
      <c r="B680" s="39"/>
      <c r="C680" s="215" t="s">
        <v>818</v>
      </c>
      <c r="D680" s="215" t="s">
        <v>128</v>
      </c>
      <c r="E680" s="216" t="s">
        <v>819</v>
      </c>
      <c r="F680" s="217" t="s">
        <v>820</v>
      </c>
      <c r="G680" s="218" t="s">
        <v>788</v>
      </c>
      <c r="H680" s="219">
        <v>1</v>
      </c>
      <c r="I680" s="220"/>
      <c r="J680" s="221">
        <f>ROUND(I680*H680,2)</f>
        <v>0</v>
      </c>
      <c r="K680" s="222"/>
      <c r="L680" s="44"/>
      <c r="M680" s="223" t="s">
        <v>1</v>
      </c>
      <c r="N680" s="224" t="s">
        <v>40</v>
      </c>
      <c r="O680" s="91"/>
      <c r="P680" s="225">
        <f>O680*H680</f>
        <v>0</v>
      </c>
      <c r="Q680" s="225">
        <v>0</v>
      </c>
      <c r="R680" s="225">
        <f>Q680*H680</f>
        <v>0</v>
      </c>
      <c r="S680" s="225">
        <v>0</v>
      </c>
      <c r="T680" s="226">
        <f>S680*H680</f>
        <v>0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227" t="s">
        <v>789</v>
      </c>
      <c r="AT680" s="227" t="s">
        <v>128</v>
      </c>
      <c r="AU680" s="227" t="s">
        <v>84</v>
      </c>
      <c r="AY680" s="17" t="s">
        <v>126</v>
      </c>
      <c r="BE680" s="228">
        <f>IF(N680="základní",J680,0)</f>
        <v>0</v>
      </c>
      <c r="BF680" s="228">
        <f>IF(N680="snížená",J680,0)</f>
        <v>0</v>
      </c>
      <c r="BG680" s="228">
        <f>IF(N680="zákl. přenesená",J680,0)</f>
        <v>0</v>
      </c>
      <c r="BH680" s="228">
        <f>IF(N680="sníž. přenesená",J680,0)</f>
        <v>0</v>
      </c>
      <c r="BI680" s="228">
        <f>IF(N680="nulová",J680,0)</f>
        <v>0</v>
      </c>
      <c r="BJ680" s="17" t="s">
        <v>82</v>
      </c>
      <c r="BK680" s="228">
        <f>ROUND(I680*H680,2)</f>
        <v>0</v>
      </c>
      <c r="BL680" s="17" t="s">
        <v>789</v>
      </c>
      <c r="BM680" s="227" t="s">
        <v>821</v>
      </c>
    </row>
    <row r="681" s="2" customFormat="1">
      <c r="A681" s="38"/>
      <c r="B681" s="39"/>
      <c r="C681" s="40"/>
      <c r="D681" s="229" t="s">
        <v>134</v>
      </c>
      <c r="E681" s="40"/>
      <c r="F681" s="230" t="s">
        <v>820</v>
      </c>
      <c r="G681" s="40"/>
      <c r="H681" s="40"/>
      <c r="I681" s="231"/>
      <c r="J681" s="40"/>
      <c r="K681" s="40"/>
      <c r="L681" s="44"/>
      <c r="M681" s="232"/>
      <c r="N681" s="233"/>
      <c r="O681" s="91"/>
      <c r="P681" s="91"/>
      <c r="Q681" s="91"/>
      <c r="R681" s="91"/>
      <c r="S681" s="91"/>
      <c r="T681" s="92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T681" s="17" t="s">
        <v>134</v>
      </c>
      <c r="AU681" s="17" t="s">
        <v>84</v>
      </c>
    </row>
    <row r="682" s="13" customFormat="1">
      <c r="A682" s="13"/>
      <c r="B682" s="234"/>
      <c r="C682" s="235"/>
      <c r="D682" s="229" t="s">
        <v>136</v>
      </c>
      <c r="E682" s="236" t="s">
        <v>1</v>
      </c>
      <c r="F682" s="237" t="s">
        <v>822</v>
      </c>
      <c r="G682" s="235"/>
      <c r="H682" s="236" t="s">
        <v>1</v>
      </c>
      <c r="I682" s="238"/>
      <c r="J682" s="235"/>
      <c r="K682" s="235"/>
      <c r="L682" s="239"/>
      <c r="M682" s="240"/>
      <c r="N682" s="241"/>
      <c r="O682" s="241"/>
      <c r="P682" s="241"/>
      <c r="Q682" s="241"/>
      <c r="R682" s="241"/>
      <c r="S682" s="241"/>
      <c r="T682" s="242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3" t="s">
        <v>136</v>
      </c>
      <c r="AU682" s="243" t="s">
        <v>84</v>
      </c>
      <c r="AV682" s="13" t="s">
        <v>82</v>
      </c>
      <c r="AW682" s="13" t="s">
        <v>32</v>
      </c>
      <c r="AX682" s="13" t="s">
        <v>75</v>
      </c>
      <c r="AY682" s="243" t="s">
        <v>126</v>
      </c>
    </row>
    <row r="683" s="14" customFormat="1">
      <c r="A683" s="14"/>
      <c r="B683" s="244"/>
      <c r="C683" s="245"/>
      <c r="D683" s="229" t="s">
        <v>136</v>
      </c>
      <c r="E683" s="246" t="s">
        <v>1</v>
      </c>
      <c r="F683" s="247" t="s">
        <v>82</v>
      </c>
      <c r="G683" s="245"/>
      <c r="H683" s="248">
        <v>1</v>
      </c>
      <c r="I683" s="249"/>
      <c r="J683" s="245"/>
      <c r="K683" s="245"/>
      <c r="L683" s="250"/>
      <c r="M683" s="251"/>
      <c r="N683" s="252"/>
      <c r="O683" s="252"/>
      <c r="P683" s="252"/>
      <c r="Q683" s="252"/>
      <c r="R683" s="252"/>
      <c r="S683" s="252"/>
      <c r="T683" s="253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4" t="s">
        <v>136</v>
      </c>
      <c r="AU683" s="254" t="s">
        <v>84</v>
      </c>
      <c r="AV683" s="14" t="s">
        <v>84</v>
      </c>
      <c r="AW683" s="14" t="s">
        <v>32</v>
      </c>
      <c r="AX683" s="14" t="s">
        <v>75</v>
      </c>
      <c r="AY683" s="254" t="s">
        <v>126</v>
      </c>
    </row>
    <row r="684" s="15" customFormat="1">
      <c r="A684" s="15"/>
      <c r="B684" s="255"/>
      <c r="C684" s="256"/>
      <c r="D684" s="229" t="s">
        <v>136</v>
      </c>
      <c r="E684" s="257" t="s">
        <v>1</v>
      </c>
      <c r="F684" s="258" t="s">
        <v>139</v>
      </c>
      <c r="G684" s="256"/>
      <c r="H684" s="259">
        <v>1</v>
      </c>
      <c r="I684" s="260"/>
      <c r="J684" s="256"/>
      <c r="K684" s="256"/>
      <c r="L684" s="261"/>
      <c r="M684" s="262"/>
      <c r="N684" s="263"/>
      <c r="O684" s="263"/>
      <c r="P684" s="263"/>
      <c r="Q684" s="263"/>
      <c r="R684" s="263"/>
      <c r="S684" s="263"/>
      <c r="T684" s="264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T684" s="265" t="s">
        <v>136</v>
      </c>
      <c r="AU684" s="265" t="s">
        <v>84</v>
      </c>
      <c r="AV684" s="15" t="s">
        <v>132</v>
      </c>
      <c r="AW684" s="15" t="s">
        <v>32</v>
      </c>
      <c r="AX684" s="15" t="s">
        <v>82</v>
      </c>
      <c r="AY684" s="265" t="s">
        <v>126</v>
      </c>
    </row>
    <row r="685" s="12" customFormat="1" ht="22.8" customHeight="1">
      <c r="A685" s="12"/>
      <c r="B685" s="199"/>
      <c r="C685" s="200"/>
      <c r="D685" s="201" t="s">
        <v>74</v>
      </c>
      <c r="E685" s="213" t="s">
        <v>823</v>
      </c>
      <c r="F685" s="213" t="s">
        <v>824</v>
      </c>
      <c r="G685" s="200"/>
      <c r="H685" s="200"/>
      <c r="I685" s="203"/>
      <c r="J685" s="214">
        <f>BK685</f>
        <v>0</v>
      </c>
      <c r="K685" s="200"/>
      <c r="L685" s="205"/>
      <c r="M685" s="206"/>
      <c r="N685" s="207"/>
      <c r="O685" s="207"/>
      <c r="P685" s="208">
        <f>SUM(P686:P703)</f>
        <v>0</v>
      </c>
      <c r="Q685" s="207"/>
      <c r="R685" s="208">
        <f>SUM(R686:R703)</f>
        <v>0</v>
      </c>
      <c r="S685" s="207"/>
      <c r="T685" s="209">
        <f>SUM(T686:T703)</f>
        <v>0</v>
      </c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R685" s="210" t="s">
        <v>159</v>
      </c>
      <c r="AT685" s="211" t="s">
        <v>74</v>
      </c>
      <c r="AU685" s="211" t="s">
        <v>82</v>
      </c>
      <c r="AY685" s="210" t="s">
        <v>126</v>
      </c>
      <c r="BK685" s="212">
        <f>SUM(BK686:BK703)</f>
        <v>0</v>
      </c>
    </row>
    <row r="686" s="2" customFormat="1" ht="16.5" customHeight="1">
      <c r="A686" s="38"/>
      <c r="B686" s="39"/>
      <c r="C686" s="215" t="s">
        <v>825</v>
      </c>
      <c r="D686" s="215" t="s">
        <v>128</v>
      </c>
      <c r="E686" s="216" t="s">
        <v>826</v>
      </c>
      <c r="F686" s="217" t="s">
        <v>827</v>
      </c>
      <c r="G686" s="218" t="s">
        <v>788</v>
      </c>
      <c r="H686" s="219">
        <v>1</v>
      </c>
      <c r="I686" s="220"/>
      <c r="J686" s="221">
        <f>ROUND(I686*H686,2)</f>
        <v>0</v>
      </c>
      <c r="K686" s="222"/>
      <c r="L686" s="44"/>
      <c r="M686" s="223" t="s">
        <v>1</v>
      </c>
      <c r="N686" s="224" t="s">
        <v>40</v>
      </c>
      <c r="O686" s="91"/>
      <c r="P686" s="225">
        <f>O686*H686</f>
        <v>0</v>
      </c>
      <c r="Q686" s="225">
        <v>0</v>
      </c>
      <c r="R686" s="225">
        <f>Q686*H686</f>
        <v>0</v>
      </c>
      <c r="S686" s="225">
        <v>0</v>
      </c>
      <c r="T686" s="226">
        <f>S686*H686</f>
        <v>0</v>
      </c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R686" s="227" t="s">
        <v>789</v>
      </c>
      <c r="AT686" s="227" t="s">
        <v>128</v>
      </c>
      <c r="AU686" s="227" t="s">
        <v>84</v>
      </c>
      <c r="AY686" s="17" t="s">
        <v>126</v>
      </c>
      <c r="BE686" s="228">
        <f>IF(N686="základní",J686,0)</f>
        <v>0</v>
      </c>
      <c r="BF686" s="228">
        <f>IF(N686="snížená",J686,0)</f>
        <v>0</v>
      </c>
      <c r="BG686" s="228">
        <f>IF(N686="zákl. přenesená",J686,0)</f>
        <v>0</v>
      </c>
      <c r="BH686" s="228">
        <f>IF(N686="sníž. přenesená",J686,0)</f>
        <v>0</v>
      </c>
      <c r="BI686" s="228">
        <f>IF(N686="nulová",J686,0)</f>
        <v>0</v>
      </c>
      <c r="BJ686" s="17" t="s">
        <v>82</v>
      </c>
      <c r="BK686" s="228">
        <f>ROUND(I686*H686,2)</f>
        <v>0</v>
      </c>
      <c r="BL686" s="17" t="s">
        <v>789</v>
      </c>
      <c r="BM686" s="227" t="s">
        <v>828</v>
      </c>
    </row>
    <row r="687" s="2" customFormat="1">
      <c r="A687" s="38"/>
      <c r="B687" s="39"/>
      <c r="C687" s="40"/>
      <c r="D687" s="229" t="s">
        <v>134</v>
      </c>
      <c r="E687" s="40"/>
      <c r="F687" s="230" t="s">
        <v>827</v>
      </c>
      <c r="G687" s="40"/>
      <c r="H687" s="40"/>
      <c r="I687" s="231"/>
      <c r="J687" s="40"/>
      <c r="K687" s="40"/>
      <c r="L687" s="44"/>
      <c r="M687" s="232"/>
      <c r="N687" s="233"/>
      <c r="O687" s="91"/>
      <c r="P687" s="91"/>
      <c r="Q687" s="91"/>
      <c r="R687" s="91"/>
      <c r="S687" s="91"/>
      <c r="T687" s="92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T687" s="17" t="s">
        <v>134</v>
      </c>
      <c r="AU687" s="17" t="s">
        <v>84</v>
      </c>
    </row>
    <row r="688" s="13" customFormat="1">
      <c r="A688" s="13"/>
      <c r="B688" s="234"/>
      <c r="C688" s="235"/>
      <c r="D688" s="229" t="s">
        <v>136</v>
      </c>
      <c r="E688" s="236" t="s">
        <v>1</v>
      </c>
      <c r="F688" s="237" t="s">
        <v>829</v>
      </c>
      <c r="G688" s="235"/>
      <c r="H688" s="236" t="s">
        <v>1</v>
      </c>
      <c r="I688" s="238"/>
      <c r="J688" s="235"/>
      <c r="K688" s="235"/>
      <c r="L688" s="239"/>
      <c r="M688" s="240"/>
      <c r="N688" s="241"/>
      <c r="O688" s="241"/>
      <c r="P688" s="241"/>
      <c r="Q688" s="241"/>
      <c r="R688" s="241"/>
      <c r="S688" s="241"/>
      <c r="T688" s="242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3" t="s">
        <v>136</v>
      </c>
      <c r="AU688" s="243" t="s">
        <v>84</v>
      </c>
      <c r="AV688" s="13" t="s">
        <v>82</v>
      </c>
      <c r="AW688" s="13" t="s">
        <v>32</v>
      </c>
      <c r="AX688" s="13" t="s">
        <v>75</v>
      </c>
      <c r="AY688" s="243" t="s">
        <v>126</v>
      </c>
    </row>
    <row r="689" s="14" customFormat="1">
      <c r="A689" s="14"/>
      <c r="B689" s="244"/>
      <c r="C689" s="245"/>
      <c r="D689" s="229" t="s">
        <v>136</v>
      </c>
      <c r="E689" s="246" t="s">
        <v>1</v>
      </c>
      <c r="F689" s="247" t="s">
        <v>82</v>
      </c>
      <c r="G689" s="245"/>
      <c r="H689" s="248">
        <v>1</v>
      </c>
      <c r="I689" s="249"/>
      <c r="J689" s="245"/>
      <c r="K689" s="245"/>
      <c r="L689" s="250"/>
      <c r="M689" s="251"/>
      <c r="N689" s="252"/>
      <c r="O689" s="252"/>
      <c r="P689" s="252"/>
      <c r="Q689" s="252"/>
      <c r="R689" s="252"/>
      <c r="S689" s="252"/>
      <c r="T689" s="253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4" t="s">
        <v>136</v>
      </c>
      <c r="AU689" s="254" t="s">
        <v>84</v>
      </c>
      <c r="AV689" s="14" t="s">
        <v>84</v>
      </c>
      <c r="AW689" s="14" t="s">
        <v>32</v>
      </c>
      <c r="AX689" s="14" t="s">
        <v>75</v>
      </c>
      <c r="AY689" s="254" t="s">
        <v>126</v>
      </c>
    </row>
    <row r="690" s="15" customFormat="1">
      <c r="A690" s="15"/>
      <c r="B690" s="255"/>
      <c r="C690" s="256"/>
      <c r="D690" s="229" t="s">
        <v>136</v>
      </c>
      <c r="E690" s="257" t="s">
        <v>1</v>
      </c>
      <c r="F690" s="258" t="s">
        <v>139</v>
      </c>
      <c r="G690" s="256"/>
      <c r="H690" s="259">
        <v>1</v>
      </c>
      <c r="I690" s="260"/>
      <c r="J690" s="256"/>
      <c r="K690" s="256"/>
      <c r="L690" s="261"/>
      <c r="M690" s="262"/>
      <c r="N690" s="263"/>
      <c r="O690" s="263"/>
      <c r="P690" s="263"/>
      <c r="Q690" s="263"/>
      <c r="R690" s="263"/>
      <c r="S690" s="263"/>
      <c r="T690" s="264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65" t="s">
        <v>136</v>
      </c>
      <c r="AU690" s="265" t="s">
        <v>84</v>
      </c>
      <c r="AV690" s="15" t="s">
        <v>132</v>
      </c>
      <c r="AW690" s="15" t="s">
        <v>32</v>
      </c>
      <c r="AX690" s="15" t="s">
        <v>82</v>
      </c>
      <c r="AY690" s="265" t="s">
        <v>126</v>
      </c>
    </row>
    <row r="691" s="2" customFormat="1" ht="16.5" customHeight="1">
      <c r="A691" s="38"/>
      <c r="B691" s="39"/>
      <c r="C691" s="215" t="s">
        <v>830</v>
      </c>
      <c r="D691" s="215" t="s">
        <v>128</v>
      </c>
      <c r="E691" s="216" t="s">
        <v>831</v>
      </c>
      <c r="F691" s="217" t="s">
        <v>832</v>
      </c>
      <c r="G691" s="218" t="s">
        <v>788</v>
      </c>
      <c r="H691" s="219">
        <v>1</v>
      </c>
      <c r="I691" s="220"/>
      <c r="J691" s="221">
        <f>ROUND(I691*H691,2)</f>
        <v>0</v>
      </c>
      <c r="K691" s="222"/>
      <c r="L691" s="44"/>
      <c r="M691" s="223" t="s">
        <v>1</v>
      </c>
      <c r="N691" s="224" t="s">
        <v>40</v>
      </c>
      <c r="O691" s="91"/>
      <c r="P691" s="225">
        <f>O691*H691</f>
        <v>0</v>
      </c>
      <c r="Q691" s="225">
        <v>0</v>
      </c>
      <c r="R691" s="225">
        <f>Q691*H691</f>
        <v>0</v>
      </c>
      <c r="S691" s="225">
        <v>0</v>
      </c>
      <c r="T691" s="226">
        <f>S691*H691</f>
        <v>0</v>
      </c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R691" s="227" t="s">
        <v>789</v>
      </c>
      <c r="AT691" s="227" t="s">
        <v>128</v>
      </c>
      <c r="AU691" s="227" t="s">
        <v>84</v>
      </c>
      <c r="AY691" s="17" t="s">
        <v>126</v>
      </c>
      <c r="BE691" s="228">
        <f>IF(N691="základní",J691,0)</f>
        <v>0</v>
      </c>
      <c r="BF691" s="228">
        <f>IF(N691="snížená",J691,0)</f>
        <v>0</v>
      </c>
      <c r="BG691" s="228">
        <f>IF(N691="zákl. přenesená",J691,0)</f>
        <v>0</v>
      </c>
      <c r="BH691" s="228">
        <f>IF(N691="sníž. přenesená",J691,0)</f>
        <v>0</v>
      </c>
      <c r="BI691" s="228">
        <f>IF(N691="nulová",J691,0)</f>
        <v>0</v>
      </c>
      <c r="BJ691" s="17" t="s">
        <v>82</v>
      </c>
      <c r="BK691" s="228">
        <f>ROUND(I691*H691,2)</f>
        <v>0</v>
      </c>
      <c r="BL691" s="17" t="s">
        <v>789</v>
      </c>
      <c r="BM691" s="227" t="s">
        <v>833</v>
      </c>
    </row>
    <row r="692" s="2" customFormat="1">
      <c r="A692" s="38"/>
      <c r="B692" s="39"/>
      <c r="C692" s="40"/>
      <c r="D692" s="229" t="s">
        <v>134</v>
      </c>
      <c r="E692" s="40"/>
      <c r="F692" s="230" t="s">
        <v>832</v>
      </c>
      <c r="G692" s="40"/>
      <c r="H692" s="40"/>
      <c r="I692" s="231"/>
      <c r="J692" s="40"/>
      <c r="K692" s="40"/>
      <c r="L692" s="44"/>
      <c r="M692" s="232"/>
      <c r="N692" s="233"/>
      <c r="O692" s="91"/>
      <c r="P692" s="91"/>
      <c r="Q692" s="91"/>
      <c r="R692" s="91"/>
      <c r="S692" s="91"/>
      <c r="T692" s="92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T692" s="17" t="s">
        <v>134</v>
      </c>
      <c r="AU692" s="17" t="s">
        <v>84</v>
      </c>
    </row>
    <row r="693" s="13" customFormat="1">
      <c r="A693" s="13"/>
      <c r="B693" s="234"/>
      <c r="C693" s="235"/>
      <c r="D693" s="229" t="s">
        <v>136</v>
      </c>
      <c r="E693" s="236" t="s">
        <v>1</v>
      </c>
      <c r="F693" s="237" t="s">
        <v>834</v>
      </c>
      <c r="G693" s="235"/>
      <c r="H693" s="236" t="s">
        <v>1</v>
      </c>
      <c r="I693" s="238"/>
      <c r="J693" s="235"/>
      <c r="K693" s="235"/>
      <c r="L693" s="239"/>
      <c r="M693" s="240"/>
      <c r="N693" s="241"/>
      <c r="O693" s="241"/>
      <c r="P693" s="241"/>
      <c r="Q693" s="241"/>
      <c r="R693" s="241"/>
      <c r="S693" s="241"/>
      <c r="T693" s="242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3" t="s">
        <v>136</v>
      </c>
      <c r="AU693" s="243" t="s">
        <v>84</v>
      </c>
      <c r="AV693" s="13" t="s">
        <v>82</v>
      </c>
      <c r="AW693" s="13" t="s">
        <v>32</v>
      </c>
      <c r="AX693" s="13" t="s">
        <v>75</v>
      </c>
      <c r="AY693" s="243" t="s">
        <v>126</v>
      </c>
    </row>
    <row r="694" s="13" customFormat="1">
      <c r="A694" s="13"/>
      <c r="B694" s="234"/>
      <c r="C694" s="235"/>
      <c r="D694" s="229" t="s">
        <v>136</v>
      </c>
      <c r="E694" s="236" t="s">
        <v>1</v>
      </c>
      <c r="F694" s="237" t="s">
        <v>835</v>
      </c>
      <c r="G694" s="235"/>
      <c r="H694" s="236" t="s">
        <v>1</v>
      </c>
      <c r="I694" s="238"/>
      <c r="J694" s="235"/>
      <c r="K694" s="235"/>
      <c r="L694" s="239"/>
      <c r="M694" s="240"/>
      <c r="N694" s="241"/>
      <c r="O694" s="241"/>
      <c r="P694" s="241"/>
      <c r="Q694" s="241"/>
      <c r="R694" s="241"/>
      <c r="S694" s="241"/>
      <c r="T694" s="242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3" t="s">
        <v>136</v>
      </c>
      <c r="AU694" s="243" t="s">
        <v>84</v>
      </c>
      <c r="AV694" s="13" t="s">
        <v>82</v>
      </c>
      <c r="AW694" s="13" t="s">
        <v>32</v>
      </c>
      <c r="AX694" s="13" t="s">
        <v>75</v>
      </c>
      <c r="AY694" s="243" t="s">
        <v>126</v>
      </c>
    </row>
    <row r="695" s="13" customFormat="1">
      <c r="A695" s="13"/>
      <c r="B695" s="234"/>
      <c r="C695" s="235"/>
      <c r="D695" s="229" t="s">
        <v>136</v>
      </c>
      <c r="E695" s="236" t="s">
        <v>1</v>
      </c>
      <c r="F695" s="237" t="s">
        <v>836</v>
      </c>
      <c r="G695" s="235"/>
      <c r="H695" s="236" t="s">
        <v>1</v>
      </c>
      <c r="I695" s="238"/>
      <c r="J695" s="235"/>
      <c r="K695" s="235"/>
      <c r="L695" s="239"/>
      <c r="M695" s="240"/>
      <c r="N695" s="241"/>
      <c r="O695" s="241"/>
      <c r="P695" s="241"/>
      <c r="Q695" s="241"/>
      <c r="R695" s="241"/>
      <c r="S695" s="241"/>
      <c r="T695" s="242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3" t="s">
        <v>136</v>
      </c>
      <c r="AU695" s="243" t="s">
        <v>84</v>
      </c>
      <c r="AV695" s="13" t="s">
        <v>82</v>
      </c>
      <c r="AW695" s="13" t="s">
        <v>32</v>
      </c>
      <c r="AX695" s="13" t="s">
        <v>75</v>
      </c>
      <c r="AY695" s="243" t="s">
        <v>126</v>
      </c>
    </row>
    <row r="696" s="13" customFormat="1">
      <c r="A696" s="13"/>
      <c r="B696" s="234"/>
      <c r="C696" s="235"/>
      <c r="D696" s="229" t="s">
        <v>136</v>
      </c>
      <c r="E696" s="236" t="s">
        <v>1</v>
      </c>
      <c r="F696" s="237" t="s">
        <v>837</v>
      </c>
      <c r="G696" s="235"/>
      <c r="H696" s="236" t="s">
        <v>1</v>
      </c>
      <c r="I696" s="238"/>
      <c r="J696" s="235"/>
      <c r="K696" s="235"/>
      <c r="L696" s="239"/>
      <c r="M696" s="240"/>
      <c r="N696" s="241"/>
      <c r="O696" s="241"/>
      <c r="P696" s="241"/>
      <c r="Q696" s="241"/>
      <c r="R696" s="241"/>
      <c r="S696" s="241"/>
      <c r="T696" s="242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3" t="s">
        <v>136</v>
      </c>
      <c r="AU696" s="243" t="s">
        <v>84</v>
      </c>
      <c r="AV696" s="13" t="s">
        <v>82</v>
      </c>
      <c r="AW696" s="13" t="s">
        <v>32</v>
      </c>
      <c r="AX696" s="13" t="s">
        <v>75</v>
      </c>
      <c r="AY696" s="243" t="s">
        <v>126</v>
      </c>
    </row>
    <row r="697" s="14" customFormat="1">
      <c r="A697" s="14"/>
      <c r="B697" s="244"/>
      <c r="C697" s="245"/>
      <c r="D697" s="229" t="s">
        <v>136</v>
      </c>
      <c r="E697" s="246" t="s">
        <v>1</v>
      </c>
      <c r="F697" s="247" t="s">
        <v>82</v>
      </c>
      <c r="G697" s="245"/>
      <c r="H697" s="248">
        <v>1</v>
      </c>
      <c r="I697" s="249"/>
      <c r="J697" s="245"/>
      <c r="K697" s="245"/>
      <c r="L697" s="250"/>
      <c r="M697" s="251"/>
      <c r="N697" s="252"/>
      <c r="O697" s="252"/>
      <c r="P697" s="252"/>
      <c r="Q697" s="252"/>
      <c r="R697" s="252"/>
      <c r="S697" s="252"/>
      <c r="T697" s="253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4" t="s">
        <v>136</v>
      </c>
      <c r="AU697" s="254" t="s">
        <v>84</v>
      </c>
      <c r="AV697" s="14" t="s">
        <v>84</v>
      </c>
      <c r="AW697" s="14" t="s">
        <v>32</v>
      </c>
      <c r="AX697" s="14" t="s">
        <v>75</v>
      </c>
      <c r="AY697" s="254" t="s">
        <v>126</v>
      </c>
    </row>
    <row r="698" s="15" customFormat="1">
      <c r="A698" s="15"/>
      <c r="B698" s="255"/>
      <c r="C698" s="256"/>
      <c r="D698" s="229" t="s">
        <v>136</v>
      </c>
      <c r="E698" s="257" t="s">
        <v>1</v>
      </c>
      <c r="F698" s="258" t="s">
        <v>139</v>
      </c>
      <c r="G698" s="256"/>
      <c r="H698" s="259">
        <v>1</v>
      </c>
      <c r="I698" s="260"/>
      <c r="J698" s="256"/>
      <c r="K698" s="256"/>
      <c r="L698" s="261"/>
      <c r="M698" s="262"/>
      <c r="N698" s="263"/>
      <c r="O698" s="263"/>
      <c r="P698" s="263"/>
      <c r="Q698" s="263"/>
      <c r="R698" s="263"/>
      <c r="S698" s="263"/>
      <c r="T698" s="264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265" t="s">
        <v>136</v>
      </c>
      <c r="AU698" s="265" t="s">
        <v>84</v>
      </c>
      <c r="AV698" s="15" t="s">
        <v>132</v>
      </c>
      <c r="AW698" s="15" t="s">
        <v>32</v>
      </c>
      <c r="AX698" s="15" t="s">
        <v>82</v>
      </c>
      <c r="AY698" s="265" t="s">
        <v>126</v>
      </c>
    </row>
    <row r="699" s="2" customFormat="1" ht="16.5" customHeight="1">
      <c r="A699" s="38"/>
      <c r="B699" s="39"/>
      <c r="C699" s="215" t="s">
        <v>838</v>
      </c>
      <c r="D699" s="215" t="s">
        <v>128</v>
      </c>
      <c r="E699" s="216" t="s">
        <v>839</v>
      </c>
      <c r="F699" s="217" t="s">
        <v>840</v>
      </c>
      <c r="G699" s="218" t="s">
        <v>788</v>
      </c>
      <c r="H699" s="219">
        <v>1</v>
      </c>
      <c r="I699" s="220"/>
      <c r="J699" s="221">
        <f>ROUND(I699*H699,2)</f>
        <v>0</v>
      </c>
      <c r="K699" s="222"/>
      <c r="L699" s="44"/>
      <c r="M699" s="223" t="s">
        <v>1</v>
      </c>
      <c r="N699" s="224" t="s">
        <v>40</v>
      </c>
      <c r="O699" s="91"/>
      <c r="P699" s="225">
        <f>O699*H699</f>
        <v>0</v>
      </c>
      <c r="Q699" s="225">
        <v>0</v>
      </c>
      <c r="R699" s="225">
        <f>Q699*H699</f>
        <v>0</v>
      </c>
      <c r="S699" s="225">
        <v>0</v>
      </c>
      <c r="T699" s="226">
        <f>S699*H699</f>
        <v>0</v>
      </c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R699" s="227" t="s">
        <v>789</v>
      </c>
      <c r="AT699" s="227" t="s">
        <v>128</v>
      </c>
      <c r="AU699" s="227" t="s">
        <v>84</v>
      </c>
      <c r="AY699" s="17" t="s">
        <v>126</v>
      </c>
      <c r="BE699" s="228">
        <f>IF(N699="základní",J699,0)</f>
        <v>0</v>
      </c>
      <c r="BF699" s="228">
        <f>IF(N699="snížená",J699,0)</f>
        <v>0</v>
      </c>
      <c r="BG699" s="228">
        <f>IF(N699="zákl. přenesená",J699,0)</f>
        <v>0</v>
      </c>
      <c r="BH699" s="228">
        <f>IF(N699="sníž. přenesená",J699,0)</f>
        <v>0</v>
      </c>
      <c r="BI699" s="228">
        <f>IF(N699="nulová",J699,0)</f>
        <v>0</v>
      </c>
      <c r="BJ699" s="17" t="s">
        <v>82</v>
      </c>
      <c r="BK699" s="228">
        <f>ROUND(I699*H699,2)</f>
        <v>0</v>
      </c>
      <c r="BL699" s="17" t="s">
        <v>789</v>
      </c>
      <c r="BM699" s="227" t="s">
        <v>841</v>
      </c>
    </row>
    <row r="700" s="2" customFormat="1">
      <c r="A700" s="38"/>
      <c r="B700" s="39"/>
      <c r="C700" s="40"/>
      <c r="D700" s="229" t="s">
        <v>134</v>
      </c>
      <c r="E700" s="40"/>
      <c r="F700" s="230" t="s">
        <v>840</v>
      </c>
      <c r="G700" s="40"/>
      <c r="H700" s="40"/>
      <c r="I700" s="231"/>
      <c r="J700" s="40"/>
      <c r="K700" s="40"/>
      <c r="L700" s="44"/>
      <c r="M700" s="232"/>
      <c r="N700" s="233"/>
      <c r="O700" s="91"/>
      <c r="P700" s="91"/>
      <c r="Q700" s="91"/>
      <c r="R700" s="91"/>
      <c r="S700" s="91"/>
      <c r="T700" s="92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T700" s="17" t="s">
        <v>134</v>
      </c>
      <c r="AU700" s="17" t="s">
        <v>84</v>
      </c>
    </row>
    <row r="701" s="13" customFormat="1">
      <c r="A701" s="13"/>
      <c r="B701" s="234"/>
      <c r="C701" s="235"/>
      <c r="D701" s="229" t="s">
        <v>136</v>
      </c>
      <c r="E701" s="236" t="s">
        <v>1</v>
      </c>
      <c r="F701" s="237" t="s">
        <v>842</v>
      </c>
      <c r="G701" s="235"/>
      <c r="H701" s="236" t="s">
        <v>1</v>
      </c>
      <c r="I701" s="238"/>
      <c r="J701" s="235"/>
      <c r="K701" s="235"/>
      <c r="L701" s="239"/>
      <c r="M701" s="240"/>
      <c r="N701" s="241"/>
      <c r="O701" s="241"/>
      <c r="P701" s="241"/>
      <c r="Q701" s="241"/>
      <c r="R701" s="241"/>
      <c r="S701" s="241"/>
      <c r="T701" s="242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3" t="s">
        <v>136</v>
      </c>
      <c r="AU701" s="243" t="s">
        <v>84</v>
      </c>
      <c r="AV701" s="13" t="s">
        <v>82</v>
      </c>
      <c r="AW701" s="13" t="s">
        <v>32</v>
      </c>
      <c r="AX701" s="13" t="s">
        <v>75</v>
      </c>
      <c r="AY701" s="243" t="s">
        <v>126</v>
      </c>
    </row>
    <row r="702" s="14" customFormat="1">
      <c r="A702" s="14"/>
      <c r="B702" s="244"/>
      <c r="C702" s="245"/>
      <c r="D702" s="229" t="s">
        <v>136</v>
      </c>
      <c r="E702" s="246" t="s">
        <v>1</v>
      </c>
      <c r="F702" s="247" t="s">
        <v>82</v>
      </c>
      <c r="G702" s="245"/>
      <c r="H702" s="248">
        <v>1</v>
      </c>
      <c r="I702" s="249"/>
      <c r="J702" s="245"/>
      <c r="K702" s="245"/>
      <c r="L702" s="250"/>
      <c r="M702" s="251"/>
      <c r="N702" s="252"/>
      <c r="O702" s="252"/>
      <c r="P702" s="252"/>
      <c r="Q702" s="252"/>
      <c r="R702" s="252"/>
      <c r="S702" s="252"/>
      <c r="T702" s="253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4" t="s">
        <v>136</v>
      </c>
      <c r="AU702" s="254" t="s">
        <v>84</v>
      </c>
      <c r="AV702" s="14" t="s">
        <v>84</v>
      </c>
      <c r="AW702" s="14" t="s">
        <v>32</v>
      </c>
      <c r="AX702" s="14" t="s">
        <v>75</v>
      </c>
      <c r="AY702" s="254" t="s">
        <v>126</v>
      </c>
    </row>
    <row r="703" s="15" customFormat="1">
      <c r="A703" s="15"/>
      <c r="B703" s="255"/>
      <c r="C703" s="256"/>
      <c r="D703" s="229" t="s">
        <v>136</v>
      </c>
      <c r="E703" s="257" t="s">
        <v>1</v>
      </c>
      <c r="F703" s="258" t="s">
        <v>139</v>
      </c>
      <c r="G703" s="256"/>
      <c r="H703" s="259">
        <v>1</v>
      </c>
      <c r="I703" s="260"/>
      <c r="J703" s="256"/>
      <c r="K703" s="256"/>
      <c r="L703" s="261"/>
      <c r="M703" s="262"/>
      <c r="N703" s="263"/>
      <c r="O703" s="263"/>
      <c r="P703" s="263"/>
      <c r="Q703" s="263"/>
      <c r="R703" s="263"/>
      <c r="S703" s="263"/>
      <c r="T703" s="264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T703" s="265" t="s">
        <v>136</v>
      </c>
      <c r="AU703" s="265" t="s">
        <v>84</v>
      </c>
      <c r="AV703" s="15" t="s">
        <v>132</v>
      </c>
      <c r="AW703" s="15" t="s">
        <v>32</v>
      </c>
      <c r="AX703" s="15" t="s">
        <v>82</v>
      </c>
      <c r="AY703" s="265" t="s">
        <v>126</v>
      </c>
    </row>
    <row r="704" s="12" customFormat="1" ht="22.8" customHeight="1">
      <c r="A704" s="12"/>
      <c r="B704" s="199"/>
      <c r="C704" s="200"/>
      <c r="D704" s="201" t="s">
        <v>74</v>
      </c>
      <c r="E704" s="213" t="s">
        <v>843</v>
      </c>
      <c r="F704" s="213" t="s">
        <v>844</v>
      </c>
      <c r="G704" s="200"/>
      <c r="H704" s="200"/>
      <c r="I704" s="203"/>
      <c r="J704" s="214">
        <f>BK704</f>
        <v>0</v>
      </c>
      <c r="K704" s="200"/>
      <c r="L704" s="205"/>
      <c r="M704" s="206"/>
      <c r="N704" s="207"/>
      <c r="O704" s="207"/>
      <c r="P704" s="208">
        <f>SUM(P705:P709)</f>
        <v>0</v>
      </c>
      <c r="Q704" s="207"/>
      <c r="R704" s="208">
        <f>SUM(R705:R709)</f>
        <v>0</v>
      </c>
      <c r="S704" s="207"/>
      <c r="T704" s="209">
        <f>SUM(T705:T709)</f>
        <v>0</v>
      </c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R704" s="210" t="s">
        <v>159</v>
      </c>
      <c r="AT704" s="211" t="s">
        <v>74</v>
      </c>
      <c r="AU704" s="211" t="s">
        <v>82</v>
      </c>
      <c r="AY704" s="210" t="s">
        <v>126</v>
      </c>
      <c r="BK704" s="212">
        <f>SUM(BK705:BK709)</f>
        <v>0</v>
      </c>
    </row>
    <row r="705" s="2" customFormat="1" ht="16.5" customHeight="1">
      <c r="A705" s="38"/>
      <c r="B705" s="39"/>
      <c r="C705" s="215" t="s">
        <v>845</v>
      </c>
      <c r="D705" s="215" t="s">
        <v>128</v>
      </c>
      <c r="E705" s="216" t="s">
        <v>846</v>
      </c>
      <c r="F705" s="217" t="s">
        <v>844</v>
      </c>
      <c r="G705" s="218" t="s">
        <v>788</v>
      </c>
      <c r="H705" s="219">
        <v>1</v>
      </c>
      <c r="I705" s="220"/>
      <c r="J705" s="221">
        <f>ROUND(I705*H705,2)</f>
        <v>0</v>
      </c>
      <c r="K705" s="222"/>
      <c r="L705" s="44"/>
      <c r="M705" s="223" t="s">
        <v>1</v>
      </c>
      <c r="N705" s="224" t="s">
        <v>40</v>
      </c>
      <c r="O705" s="91"/>
      <c r="P705" s="225">
        <f>O705*H705</f>
        <v>0</v>
      </c>
      <c r="Q705" s="225">
        <v>0</v>
      </c>
      <c r="R705" s="225">
        <f>Q705*H705</f>
        <v>0</v>
      </c>
      <c r="S705" s="225">
        <v>0</v>
      </c>
      <c r="T705" s="226">
        <f>S705*H705</f>
        <v>0</v>
      </c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R705" s="227" t="s">
        <v>789</v>
      </c>
      <c r="AT705" s="227" t="s">
        <v>128</v>
      </c>
      <c r="AU705" s="227" t="s">
        <v>84</v>
      </c>
      <c r="AY705" s="17" t="s">
        <v>126</v>
      </c>
      <c r="BE705" s="228">
        <f>IF(N705="základní",J705,0)</f>
        <v>0</v>
      </c>
      <c r="BF705" s="228">
        <f>IF(N705="snížená",J705,0)</f>
        <v>0</v>
      </c>
      <c r="BG705" s="228">
        <f>IF(N705="zákl. přenesená",J705,0)</f>
        <v>0</v>
      </c>
      <c r="BH705" s="228">
        <f>IF(N705="sníž. přenesená",J705,0)</f>
        <v>0</v>
      </c>
      <c r="BI705" s="228">
        <f>IF(N705="nulová",J705,0)</f>
        <v>0</v>
      </c>
      <c r="BJ705" s="17" t="s">
        <v>82</v>
      </c>
      <c r="BK705" s="228">
        <f>ROUND(I705*H705,2)</f>
        <v>0</v>
      </c>
      <c r="BL705" s="17" t="s">
        <v>789</v>
      </c>
      <c r="BM705" s="227" t="s">
        <v>847</v>
      </c>
    </row>
    <row r="706" s="2" customFormat="1">
      <c r="A706" s="38"/>
      <c r="B706" s="39"/>
      <c r="C706" s="40"/>
      <c r="D706" s="229" t="s">
        <v>134</v>
      </c>
      <c r="E706" s="40"/>
      <c r="F706" s="230" t="s">
        <v>844</v>
      </c>
      <c r="G706" s="40"/>
      <c r="H706" s="40"/>
      <c r="I706" s="231"/>
      <c r="J706" s="40"/>
      <c r="K706" s="40"/>
      <c r="L706" s="44"/>
      <c r="M706" s="232"/>
      <c r="N706" s="233"/>
      <c r="O706" s="91"/>
      <c r="P706" s="91"/>
      <c r="Q706" s="91"/>
      <c r="R706" s="91"/>
      <c r="S706" s="91"/>
      <c r="T706" s="92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T706" s="17" t="s">
        <v>134</v>
      </c>
      <c r="AU706" s="17" t="s">
        <v>84</v>
      </c>
    </row>
    <row r="707" s="13" customFormat="1">
      <c r="A707" s="13"/>
      <c r="B707" s="234"/>
      <c r="C707" s="235"/>
      <c r="D707" s="229" t="s">
        <v>136</v>
      </c>
      <c r="E707" s="236" t="s">
        <v>1</v>
      </c>
      <c r="F707" s="237" t="s">
        <v>848</v>
      </c>
      <c r="G707" s="235"/>
      <c r="H707" s="236" t="s">
        <v>1</v>
      </c>
      <c r="I707" s="238"/>
      <c r="J707" s="235"/>
      <c r="K707" s="235"/>
      <c r="L707" s="239"/>
      <c r="M707" s="240"/>
      <c r="N707" s="241"/>
      <c r="O707" s="241"/>
      <c r="P707" s="241"/>
      <c r="Q707" s="241"/>
      <c r="R707" s="241"/>
      <c r="S707" s="241"/>
      <c r="T707" s="242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3" t="s">
        <v>136</v>
      </c>
      <c r="AU707" s="243" t="s">
        <v>84</v>
      </c>
      <c r="AV707" s="13" t="s">
        <v>82</v>
      </c>
      <c r="AW707" s="13" t="s">
        <v>32</v>
      </c>
      <c r="AX707" s="13" t="s">
        <v>75</v>
      </c>
      <c r="AY707" s="243" t="s">
        <v>126</v>
      </c>
    </row>
    <row r="708" s="14" customFormat="1">
      <c r="A708" s="14"/>
      <c r="B708" s="244"/>
      <c r="C708" s="245"/>
      <c r="D708" s="229" t="s">
        <v>136</v>
      </c>
      <c r="E708" s="246" t="s">
        <v>1</v>
      </c>
      <c r="F708" s="247" t="s">
        <v>82</v>
      </c>
      <c r="G708" s="245"/>
      <c r="H708" s="248">
        <v>1</v>
      </c>
      <c r="I708" s="249"/>
      <c r="J708" s="245"/>
      <c r="K708" s="245"/>
      <c r="L708" s="250"/>
      <c r="M708" s="251"/>
      <c r="N708" s="252"/>
      <c r="O708" s="252"/>
      <c r="P708" s="252"/>
      <c r="Q708" s="252"/>
      <c r="R708" s="252"/>
      <c r="S708" s="252"/>
      <c r="T708" s="253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4" t="s">
        <v>136</v>
      </c>
      <c r="AU708" s="254" t="s">
        <v>84</v>
      </c>
      <c r="AV708" s="14" t="s">
        <v>84</v>
      </c>
      <c r="AW708" s="14" t="s">
        <v>32</v>
      </c>
      <c r="AX708" s="14" t="s">
        <v>75</v>
      </c>
      <c r="AY708" s="254" t="s">
        <v>126</v>
      </c>
    </row>
    <row r="709" s="15" customFormat="1">
      <c r="A709" s="15"/>
      <c r="B709" s="255"/>
      <c r="C709" s="256"/>
      <c r="D709" s="229" t="s">
        <v>136</v>
      </c>
      <c r="E709" s="257" t="s">
        <v>1</v>
      </c>
      <c r="F709" s="258" t="s">
        <v>139</v>
      </c>
      <c r="G709" s="256"/>
      <c r="H709" s="259">
        <v>1</v>
      </c>
      <c r="I709" s="260"/>
      <c r="J709" s="256"/>
      <c r="K709" s="256"/>
      <c r="L709" s="261"/>
      <c r="M709" s="277"/>
      <c r="N709" s="278"/>
      <c r="O709" s="278"/>
      <c r="P709" s="278"/>
      <c r="Q709" s="278"/>
      <c r="R709" s="278"/>
      <c r="S709" s="278"/>
      <c r="T709" s="279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65" t="s">
        <v>136</v>
      </c>
      <c r="AU709" s="265" t="s">
        <v>84</v>
      </c>
      <c r="AV709" s="15" t="s">
        <v>132</v>
      </c>
      <c r="AW709" s="15" t="s">
        <v>32</v>
      </c>
      <c r="AX709" s="15" t="s">
        <v>82</v>
      </c>
      <c r="AY709" s="265" t="s">
        <v>126</v>
      </c>
    </row>
    <row r="710" s="2" customFormat="1" ht="6.96" customHeight="1">
      <c r="A710" s="38"/>
      <c r="B710" s="66"/>
      <c r="C710" s="67"/>
      <c r="D710" s="67"/>
      <c r="E710" s="67"/>
      <c r="F710" s="67"/>
      <c r="G710" s="67"/>
      <c r="H710" s="67"/>
      <c r="I710" s="67"/>
      <c r="J710" s="67"/>
      <c r="K710" s="67"/>
      <c r="L710" s="44"/>
      <c r="M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</row>
  </sheetData>
  <sheetProtection sheet="1" autoFilter="0" formatColumns="0" formatRows="0" objects="1" scenarios="1" spinCount="100000" saltValue="KqOQdpboUJ/cJUkRXxzaCkwgFPuhFzOvj5nd2qkl3LP8hmhdi0KjZsETk4CC2d25Usglj5hifqZuUpeRXGGkeg==" hashValue="8NEBiIWI7BKLG2RlA8XQVuHHaP+3W2AiWPcwP+H7u85ImKhBDVl3S71GAuuBl/OeiN4JKvxAx7YHYOO6K7QDnw==" algorithmName="SHA-512" password="CC35"/>
  <autoFilter ref="C133:K709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Zábranský Ladislav</dc:creator>
  <cp:lastModifiedBy>Zábranský Ladislav</cp:lastModifiedBy>
  <dcterms:created xsi:type="dcterms:W3CDTF">2025-11-26T07:06:46Z</dcterms:created>
  <dcterms:modified xsi:type="dcterms:W3CDTF">2025-11-26T07:06:49Z</dcterms:modified>
</cp:coreProperties>
</file>