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6\MATERIALY\Kamenivo pro SÚSPK (2026)\"/>
    </mc:Choice>
  </mc:AlternateContent>
  <bookViews>
    <workbookView xWindow="0" yWindow="45" windowWidth="19155" windowHeight="11025"/>
  </bookViews>
  <sheets>
    <sheet name="List1" sheetId="1" r:id="rId1"/>
  </sheets>
  <calcPr calcId="162913"/>
</workbook>
</file>

<file path=xl/calcChain.xml><?xml version="1.0" encoding="utf-8"?>
<calcChain xmlns="http://schemas.openxmlformats.org/spreadsheetml/2006/main">
  <c r="N5" i="1" l="1"/>
  <c r="N11" i="1"/>
  <c r="N17" i="1"/>
  <c r="N20" i="1"/>
  <c r="N26" i="1"/>
  <c r="N23" i="1"/>
  <c r="AH20" i="1" l="1"/>
  <c r="AH17" i="1"/>
  <c r="M26" i="1" l="1"/>
  <c r="M23" i="1"/>
  <c r="M20" i="1"/>
  <c r="M17" i="1"/>
  <c r="M14" i="1"/>
  <c r="M11" i="1"/>
  <c r="M8" i="1"/>
  <c r="M5" i="1"/>
  <c r="N14" i="1"/>
  <c r="N8" i="1"/>
  <c r="Q26" i="1" l="1"/>
  <c r="Q23" i="1"/>
  <c r="Q20" i="1"/>
  <c r="Q17" i="1"/>
  <c r="Q14" i="1"/>
  <c r="Q11" i="1"/>
  <c r="Q8" i="1"/>
  <c r="Q5" i="1"/>
  <c r="AH5" i="1" l="1"/>
  <c r="AD5" i="1"/>
  <c r="AC5" i="1"/>
  <c r="AB5" i="1"/>
  <c r="AA5" i="1"/>
  <c r="Z5" i="1"/>
  <c r="V5" i="1"/>
  <c r="U5" i="1"/>
  <c r="T5" i="1"/>
  <c r="S5" i="1"/>
  <c r="R5" i="1"/>
  <c r="AF26" i="1" l="1"/>
  <c r="AE26" i="1"/>
  <c r="AD17" i="1"/>
  <c r="AC17" i="1"/>
  <c r="AB17" i="1"/>
  <c r="Z17" i="1"/>
  <c r="AD14" i="1"/>
  <c r="AC14" i="1"/>
  <c r="Z14" i="1"/>
  <c r="AD11" i="1"/>
  <c r="Z11" i="1"/>
  <c r="Y26" i="1"/>
  <c r="AF23" i="1"/>
  <c r="AD20" i="1"/>
  <c r="S17" i="1"/>
  <c r="S14" i="1"/>
  <c r="AC11" i="1"/>
  <c r="S8" i="1"/>
  <c r="X26" i="1"/>
  <c r="W26" i="1"/>
  <c r="V20" i="1"/>
  <c r="R20" i="1"/>
  <c r="V17" i="1"/>
  <c r="U17" i="1"/>
  <c r="R17" i="1"/>
  <c r="V11" i="1"/>
  <c r="S11" i="1"/>
  <c r="R11" i="1"/>
  <c r="AG23" i="1"/>
  <c r="W23" i="1"/>
  <c r="AA8" i="1" l="1"/>
  <c r="AA20" i="1"/>
  <c r="S20" i="1"/>
  <c r="AB8" i="1"/>
  <c r="AA11" i="1"/>
  <c r="AB20" i="1"/>
  <c r="X23" i="1"/>
  <c r="AE23" i="1"/>
  <c r="R8" i="1"/>
  <c r="T11" i="1"/>
  <c r="T20" i="1"/>
  <c r="AC8" i="1"/>
  <c r="AB11" i="1"/>
  <c r="AA14" i="1"/>
  <c r="AC20" i="1"/>
  <c r="AG26" i="1"/>
  <c r="Y23" i="1"/>
  <c r="V8" i="1"/>
  <c r="U11" i="1"/>
  <c r="U20" i="1"/>
  <c r="Z8" i="1"/>
  <c r="AD8" i="1"/>
  <c r="AB14" i="1"/>
  <c r="AA17" i="1"/>
  <c r="Z20" i="1"/>
  <c r="T17" i="1"/>
  <c r="R14" i="1"/>
  <c r="V14" i="1"/>
  <c r="U14" i="1"/>
  <c r="T14" i="1"/>
  <c r="U8" i="1"/>
  <c r="T8" i="1"/>
  <c r="AI17" i="1" l="1"/>
  <c r="F29" i="1"/>
  <c r="E29" i="1"/>
  <c r="AI20" i="1" l="1"/>
  <c r="G29" i="1"/>
  <c r="H29" i="1"/>
  <c r="I29" i="1"/>
  <c r="J29" i="1"/>
  <c r="K29" i="1"/>
  <c r="L29" i="1"/>
  <c r="AI23" i="1"/>
  <c r="AH23" i="1"/>
  <c r="AI14" i="1"/>
  <c r="AH14" i="1"/>
  <c r="AI11" i="1"/>
  <c r="AH11" i="1"/>
  <c r="AI8" i="1"/>
  <c r="AH8" i="1"/>
  <c r="AI26" i="1" l="1"/>
  <c r="AI5" i="1"/>
  <c r="N29" i="1" l="1"/>
  <c r="AH26" i="1"/>
  <c r="AH29" i="1" l="1"/>
</calcChain>
</file>

<file path=xl/sharedStrings.xml><?xml version="1.0" encoding="utf-8"?>
<sst xmlns="http://schemas.openxmlformats.org/spreadsheetml/2006/main" count="130" uniqueCount="58">
  <si>
    <t>1.</t>
  </si>
  <si>
    <t>2.</t>
  </si>
  <si>
    <t>3.</t>
  </si>
  <si>
    <t>4.</t>
  </si>
  <si>
    <t>5.</t>
  </si>
  <si>
    <t>6.</t>
  </si>
  <si>
    <t>Část VZ</t>
  </si>
  <si>
    <t>Jih</t>
  </si>
  <si>
    <t>Sever</t>
  </si>
  <si>
    <t>Západ</t>
  </si>
  <si>
    <t>Východ</t>
  </si>
  <si>
    <t>Jih - mikro</t>
  </si>
  <si>
    <t>Sever - mikro</t>
  </si>
  <si>
    <t>fr. 2/4 nebo 2/5</t>
  </si>
  <si>
    <t>fr. 4/8</t>
  </si>
  <si>
    <t>fr. 16/32</t>
  </si>
  <si>
    <t>fr. 32/63</t>
  </si>
  <si>
    <t>fr. 63/125</t>
  </si>
  <si>
    <t>fr. 0/2</t>
  </si>
  <si>
    <t>fr. 0/4</t>
  </si>
  <si>
    <t>fr. 0/8</t>
  </si>
  <si>
    <t>frakce kameniva - předpokládaná množství v tunách</t>
  </si>
  <si>
    <t>celkem všechny části (t)</t>
  </si>
  <si>
    <t>maximální  hodnota pro nabídkovou cenu dané části VZ v Kč bez DPH (viz čl. 4 ZD)</t>
  </si>
  <si>
    <t>skládka SÚSPK Úněšov - Obec Úněšov, č.p. 95, 330 38 Úněšov-skladová hala na počátku obce Úněšov, po levé straně I/20 ve směru od Plzně, proti čerpací stanici</t>
  </si>
  <si>
    <t>49°52'39.450"N, 13°9'13.752"E</t>
  </si>
  <si>
    <t>skládka SÚSPK Přeštice - Nepomucká 1139,  33401 Přeštice</t>
  </si>
  <si>
    <t>49°34'29.281"N, 13°20'25.579"E</t>
  </si>
  <si>
    <t>skládka SÚSPK Radešov - u křížení silnic 169 a 145</t>
  </si>
  <si>
    <t>49°9'9.583''N,13°30'51.658''E</t>
  </si>
  <si>
    <t>49°59'20.636"N, 13°29'15.883"E</t>
  </si>
  <si>
    <t>49°23'28.411''N,13°17'12.807''E</t>
  </si>
  <si>
    <t xml:space="preserve">stanovené místo (slovní popis) pro určení limitní  vzdálenosti </t>
  </si>
  <si>
    <t>celkem t (všechny části, všechny směsi)</t>
  </si>
  <si>
    <t xml:space="preserve">stanovené místo (GPS) pro určení limitní  vzdálenosti 60 km </t>
  </si>
  <si>
    <t>Jihozápad</t>
  </si>
  <si>
    <t>Na Kobyle 748, 344 06 Kdyně
500m  od značky, odbočka doprava</t>
  </si>
  <si>
    <t>49°20'42.811"N,  12°59'16.125"E</t>
  </si>
  <si>
    <t>Vysočany 1, 348 02 Bor u Tachova</t>
  </si>
  <si>
    <t>49°41'32.928"N, 12°44'22.059"E</t>
  </si>
  <si>
    <t>Jihovýchod</t>
  </si>
  <si>
    <t xml:space="preserve">Seč 79, 336 01 Blovice
</t>
  </si>
  <si>
    <t>49°35'20.247"N, 13°30'23.463"E</t>
  </si>
  <si>
    <t>7.</t>
  </si>
  <si>
    <t>8.</t>
  </si>
  <si>
    <t>hodnotící kritérium</t>
  </si>
  <si>
    <t>x</t>
  </si>
  <si>
    <t>souhrnné předpokládaného množství kameniva všech  frakcí v t (součet sloupců 4-11)</t>
  </si>
  <si>
    <t>nabídková cena v Kč bez DPH (bude podkladem hodnocení)
- výpočet automaticky z jednotkových cen</t>
  </si>
  <si>
    <t>dojezdová vzdálenost z místa odběru do stanoveného místa (sloupec č.4 až sloupec č.11) - v km (zaokrouhleno na dvě desetinná místa)</t>
  </si>
  <si>
    <t>materiál + doprava; cena Kč/t součet sloupců 4+16, 5+16, 6+16, 7+16, 8+16, 9+16,10+16, 11+16</t>
  </si>
  <si>
    <t>hodnotící kritérium - celková nabídková cena drceného kameniva, vč. dopravy v Kč bez DPH (součet sloupců č.12 + 25 až č.33)</t>
  </si>
  <si>
    <t>místo odběru (slovní popis) GPS místa odběru; 
pozn. zadavatel určuje:
pevná výpočtová cena dopravy zadavatele 5 Kč/t/km bez DPH</t>
  </si>
  <si>
    <t>cena dopravy na 1t na vzdálenost místa odběru:
součin: sloupec č.15x5Kč/t/km</t>
  </si>
  <si>
    <t xml:space="preserve">skládka SÚSPK Kralovice, Žatecká 732 , 331 41 Kralovice </t>
  </si>
  <si>
    <t xml:space="preserve">max. cena za jednu (1) tunu bez dopravy (odběr) v Kč bez DPH </t>
  </si>
  <si>
    <t>Příloha č. 3 Zadávací dokumentace - místa plnění, předpokládaná množství a ceny - všechny části VZ (Kamenivo pro SÚSPK 2026)</t>
  </si>
  <si>
    <t>celková cena dopravy na požadované množství v Kč (násobek sloupců 4*16, 5*16, 6*16, 7*16, 8*16 a 9*16, 10*16, 11*16)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</si>
</sst>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0" borderId="0" xfId="0" applyFont="1"/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6" fillId="0" borderId="0" xfId="0" applyFont="1"/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44" fontId="2" fillId="3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4" borderId="6" xfId="0" applyFont="1" applyFill="1" applyBorder="1" applyAlignment="1"/>
    <xf numFmtId="0" fontId="3" fillId="4" borderId="6" xfId="0" applyFont="1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4" fontId="10" fillId="3" borderId="1" xfId="1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4" borderId="12" xfId="0" applyFont="1" applyFill="1" applyBorder="1" applyAlignment="1"/>
    <xf numFmtId="0" fontId="3" fillId="4" borderId="7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left" vertical="center"/>
    </xf>
    <xf numFmtId="0" fontId="3" fillId="4" borderId="0" xfId="0" applyFont="1" applyFill="1" applyBorder="1" applyAlignment="1"/>
    <xf numFmtId="0" fontId="7" fillId="0" borderId="3" xfId="0" applyFont="1" applyFill="1" applyBorder="1" applyAlignment="1">
      <alignment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4" borderId="4" xfId="0" applyFont="1" applyFill="1" applyBorder="1" applyAlignment="1"/>
    <xf numFmtId="0" fontId="3" fillId="0" borderId="0" xfId="0" applyFont="1" applyFill="1" applyBorder="1" applyAlignment="1">
      <alignment horizontal="left" vertical="center"/>
    </xf>
    <xf numFmtId="0" fontId="1" fillId="0" borderId="0" xfId="0" applyFont="1"/>
    <xf numFmtId="0" fontId="2" fillId="0" borderId="0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vertical="center" wrapText="1"/>
    </xf>
    <xf numFmtId="2" fontId="1" fillId="5" borderId="3" xfId="0" applyNumberFormat="1" applyFont="1" applyFill="1" applyBorder="1" applyAlignment="1">
      <alignment horizontal="center" vertical="center"/>
    </xf>
    <xf numFmtId="2" fontId="1" fillId="5" borderId="2" xfId="0" applyNumberFormat="1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2" fontId="0" fillId="7" borderId="3" xfId="0" applyNumberForma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2" fontId="0" fillId="7" borderId="2" xfId="0" applyNumberFormat="1" applyFill="1" applyBorder="1" applyAlignment="1">
      <alignment horizontal="center" vertical="center"/>
    </xf>
    <xf numFmtId="2" fontId="1" fillId="0" borderId="3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1" fontId="2" fillId="3" borderId="3" xfId="0" applyNumberFormat="1" applyFont="1" applyFill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164" fontId="9" fillId="0" borderId="7" xfId="1" applyNumberFormat="1" applyFont="1" applyFill="1" applyBorder="1" applyAlignment="1" applyProtection="1">
      <alignment horizontal="center" vertical="center"/>
    </xf>
    <xf numFmtId="164" fontId="9" fillId="0" borderId="9" xfId="1" applyNumberFormat="1" applyFont="1" applyFill="1" applyBorder="1" applyAlignment="1" applyProtection="1">
      <alignment horizontal="center" vertical="center"/>
    </xf>
    <xf numFmtId="0" fontId="13" fillId="3" borderId="5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left" vertical="center"/>
    </xf>
    <xf numFmtId="0" fontId="13" fillId="3" borderId="4" xfId="0" applyFont="1" applyFill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44" fontId="8" fillId="6" borderId="3" xfId="1" applyFont="1" applyFill="1" applyBorder="1" applyAlignment="1" applyProtection="1">
      <alignment horizontal="center" vertical="center"/>
    </xf>
    <xf numFmtId="44" fontId="8" fillId="6" borderId="11" xfId="1" applyFont="1" applyFill="1" applyBorder="1" applyAlignment="1" applyProtection="1">
      <alignment horizontal="center" vertical="center"/>
    </xf>
    <xf numFmtId="44" fontId="8" fillId="6" borderId="2" xfId="1" applyFont="1" applyFill="1" applyBorder="1" applyAlignment="1" applyProtection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164" fontId="9" fillId="0" borderId="1" xfId="1" applyNumberFormat="1" applyFont="1" applyFill="1" applyBorder="1" applyAlignment="1" applyProtection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0" fontId="0" fillId="0" borderId="6" xfId="0" applyBorder="1"/>
    <xf numFmtId="0" fontId="0" fillId="0" borderId="4" xfId="0" applyBorder="1"/>
    <xf numFmtId="0" fontId="10" fillId="0" borderId="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3"/>
  <sheetViews>
    <sheetView tabSelected="1"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Z5" sqref="Z5:Z6"/>
    </sheetView>
  </sheetViews>
  <sheetFormatPr defaultRowHeight="15" x14ac:dyDescent="0.25"/>
  <cols>
    <col min="1" max="1" width="3.140625" style="4" bestFit="1" customWidth="1"/>
    <col min="2" max="2" width="12" style="4" customWidth="1"/>
    <col min="3" max="3" width="29.7109375" style="1" customWidth="1"/>
    <col min="4" max="4" width="12.42578125" style="1" customWidth="1"/>
    <col min="5" max="5" width="6.85546875" bestFit="1" customWidth="1"/>
    <col min="6" max="12" width="6.85546875" style="4" bestFit="1" customWidth="1"/>
    <col min="13" max="13" width="16.7109375" customWidth="1"/>
    <col min="14" max="14" width="15.140625" customWidth="1"/>
    <col min="15" max="15" width="17.85546875" customWidth="1"/>
    <col min="16" max="16" width="11.7109375" customWidth="1"/>
    <col min="17" max="17" width="13.85546875" style="4" customWidth="1"/>
    <col min="18" max="19" width="9.28515625" style="4" customWidth="1"/>
    <col min="20" max="33" width="9.28515625" customWidth="1"/>
    <col min="34" max="34" width="14.5703125" customWidth="1"/>
    <col min="35" max="35" width="16.5703125" customWidth="1"/>
  </cols>
  <sheetData>
    <row r="1" spans="1:35" x14ac:dyDescent="0.25">
      <c r="B1" s="108" t="s">
        <v>56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Z1" s="4"/>
      <c r="AA1" s="4"/>
      <c r="AB1" s="4"/>
      <c r="AC1" s="4"/>
      <c r="AD1" s="4"/>
      <c r="AE1" s="4"/>
      <c r="AF1" s="4"/>
      <c r="AG1" s="4"/>
    </row>
    <row r="2" spans="1:35" ht="18" customHeight="1" x14ac:dyDescent="0.25">
      <c r="A2" s="109">
        <v>1</v>
      </c>
      <c r="B2" s="109"/>
      <c r="C2" s="8">
        <v>2</v>
      </c>
      <c r="D2" s="59">
        <v>3</v>
      </c>
      <c r="E2" s="7">
        <v>4</v>
      </c>
      <c r="F2" s="7">
        <v>5</v>
      </c>
      <c r="G2" s="7">
        <v>6</v>
      </c>
      <c r="H2" s="7">
        <v>7</v>
      </c>
      <c r="I2" s="7">
        <v>8</v>
      </c>
      <c r="J2" s="7">
        <v>9</v>
      </c>
      <c r="K2" s="7">
        <v>10</v>
      </c>
      <c r="L2" s="7">
        <v>11</v>
      </c>
      <c r="M2" s="29">
        <v>12</v>
      </c>
      <c r="N2" s="29">
        <v>13</v>
      </c>
      <c r="O2" s="7">
        <v>14</v>
      </c>
      <c r="P2" s="29">
        <v>15</v>
      </c>
      <c r="Q2" s="60">
        <v>16</v>
      </c>
      <c r="R2" s="60">
        <v>17</v>
      </c>
      <c r="S2" s="60">
        <v>18</v>
      </c>
      <c r="T2" s="60">
        <v>19</v>
      </c>
      <c r="U2" s="60">
        <v>20</v>
      </c>
      <c r="V2" s="60">
        <v>21</v>
      </c>
      <c r="W2" s="60">
        <v>22</v>
      </c>
      <c r="X2" s="60">
        <v>23</v>
      </c>
      <c r="Y2" s="60">
        <v>24</v>
      </c>
      <c r="Z2" s="60">
        <v>25</v>
      </c>
      <c r="AA2" s="60">
        <v>26</v>
      </c>
      <c r="AB2" s="60">
        <v>27</v>
      </c>
      <c r="AC2" s="60">
        <v>29</v>
      </c>
      <c r="AD2" s="60">
        <v>30</v>
      </c>
      <c r="AE2" s="60">
        <v>31</v>
      </c>
      <c r="AF2" s="60">
        <v>32</v>
      </c>
      <c r="AG2" s="60">
        <v>33</v>
      </c>
      <c r="AH2" s="18">
        <v>34</v>
      </c>
      <c r="AI2" s="18">
        <v>35</v>
      </c>
    </row>
    <row r="3" spans="1:35" s="4" customFormat="1" ht="19.5" customHeight="1" x14ac:dyDescent="0.25">
      <c r="A3" s="114" t="s">
        <v>6</v>
      </c>
      <c r="B3" s="115"/>
      <c r="C3" s="78" t="s">
        <v>32</v>
      </c>
      <c r="D3" s="118" t="s">
        <v>34</v>
      </c>
      <c r="E3" s="110" t="s">
        <v>21</v>
      </c>
      <c r="F3" s="111"/>
      <c r="G3" s="111"/>
      <c r="H3" s="111"/>
      <c r="I3" s="111"/>
      <c r="J3" s="111"/>
      <c r="K3" s="111"/>
      <c r="L3" s="112"/>
      <c r="M3" s="78" t="s">
        <v>48</v>
      </c>
      <c r="N3" s="78" t="s">
        <v>23</v>
      </c>
      <c r="O3" s="82" t="s">
        <v>52</v>
      </c>
      <c r="P3" s="80" t="s">
        <v>49</v>
      </c>
      <c r="Q3" s="80" t="s">
        <v>53</v>
      </c>
      <c r="R3" s="82" t="s">
        <v>50</v>
      </c>
      <c r="S3" s="82"/>
      <c r="T3" s="82"/>
      <c r="U3" s="82"/>
      <c r="V3" s="82"/>
      <c r="W3" s="82"/>
      <c r="X3" s="82"/>
      <c r="Y3" s="82"/>
      <c r="Z3" s="82" t="s">
        <v>57</v>
      </c>
      <c r="AA3" s="82"/>
      <c r="AB3" s="82"/>
      <c r="AC3" s="82"/>
      <c r="AD3" s="82"/>
      <c r="AE3" s="82"/>
      <c r="AF3" s="82"/>
      <c r="AG3" s="82"/>
      <c r="AH3" s="78" t="s">
        <v>47</v>
      </c>
      <c r="AI3" s="78" t="s">
        <v>51</v>
      </c>
    </row>
    <row r="4" spans="1:35" s="3" customFormat="1" ht="99.6" customHeight="1" x14ac:dyDescent="0.25">
      <c r="A4" s="116"/>
      <c r="B4" s="117"/>
      <c r="C4" s="113"/>
      <c r="D4" s="119"/>
      <c r="E4" s="51" t="s">
        <v>13</v>
      </c>
      <c r="F4" s="51" t="s">
        <v>14</v>
      </c>
      <c r="G4" s="51" t="s">
        <v>15</v>
      </c>
      <c r="H4" s="51" t="s">
        <v>16</v>
      </c>
      <c r="I4" s="51" t="s">
        <v>17</v>
      </c>
      <c r="J4" s="51" t="s">
        <v>18</v>
      </c>
      <c r="K4" s="51" t="s">
        <v>19</v>
      </c>
      <c r="L4" s="51" t="s">
        <v>20</v>
      </c>
      <c r="M4" s="113"/>
      <c r="N4" s="79"/>
      <c r="O4" s="89"/>
      <c r="P4" s="90"/>
      <c r="Q4" s="81"/>
      <c r="R4" s="51" t="s">
        <v>13</v>
      </c>
      <c r="S4" s="51" t="s">
        <v>14</v>
      </c>
      <c r="T4" s="51" t="s">
        <v>15</v>
      </c>
      <c r="U4" s="51" t="s">
        <v>16</v>
      </c>
      <c r="V4" s="51" t="s">
        <v>17</v>
      </c>
      <c r="W4" s="51" t="s">
        <v>18</v>
      </c>
      <c r="X4" s="51" t="s">
        <v>19</v>
      </c>
      <c r="Y4" s="51" t="s">
        <v>20</v>
      </c>
      <c r="Z4" s="51" t="s">
        <v>13</v>
      </c>
      <c r="AA4" s="51" t="s">
        <v>14</v>
      </c>
      <c r="AB4" s="51" t="s">
        <v>15</v>
      </c>
      <c r="AC4" s="51" t="s">
        <v>16</v>
      </c>
      <c r="AD4" s="51" t="s">
        <v>17</v>
      </c>
      <c r="AE4" s="51" t="s">
        <v>18</v>
      </c>
      <c r="AF4" s="51" t="s">
        <v>19</v>
      </c>
      <c r="AG4" s="51" t="s">
        <v>20</v>
      </c>
      <c r="AH4" s="79"/>
      <c r="AI4" s="79" t="s">
        <v>45</v>
      </c>
    </row>
    <row r="5" spans="1:35" ht="59.25" customHeight="1" x14ac:dyDescent="0.25">
      <c r="A5" s="14" t="s">
        <v>0</v>
      </c>
      <c r="B5" s="15" t="s">
        <v>8</v>
      </c>
      <c r="C5" s="25" t="s">
        <v>24</v>
      </c>
      <c r="D5" s="16" t="s">
        <v>25</v>
      </c>
      <c r="E5" s="9">
        <v>5000</v>
      </c>
      <c r="F5" s="5">
        <v>4000</v>
      </c>
      <c r="G5" s="5">
        <v>200</v>
      </c>
      <c r="H5" s="5">
        <v>200</v>
      </c>
      <c r="I5" s="5">
        <v>200</v>
      </c>
      <c r="J5" s="5"/>
      <c r="K5" s="5"/>
      <c r="L5" s="5"/>
      <c r="M5" s="100">
        <f>E5*E6+F5*F6+G5*G6+H5*H6+I5*I6+J5*J6+K5*K6+L5*L6</f>
        <v>0</v>
      </c>
      <c r="N5" s="105">
        <f>E5*E30+F5*F30+G5*G30+H5*H30+I5*I30+J5*J30+K5*K30+L5*L30</f>
        <v>4290000</v>
      </c>
      <c r="O5" s="75"/>
      <c r="P5" s="120"/>
      <c r="Q5" s="66">
        <f>5*P5</f>
        <v>0</v>
      </c>
      <c r="R5" s="66">
        <f>Q5+E6</f>
        <v>0</v>
      </c>
      <c r="S5" s="66">
        <f>Q5+F6</f>
        <v>0</v>
      </c>
      <c r="T5" s="66">
        <f>Q5+G6</f>
        <v>0</v>
      </c>
      <c r="U5" s="66">
        <f>Q5+H6</f>
        <v>0</v>
      </c>
      <c r="V5" s="66">
        <f>Q5+I6</f>
        <v>0</v>
      </c>
      <c r="W5" s="68" t="s">
        <v>46</v>
      </c>
      <c r="X5" s="68" t="s">
        <v>46</v>
      </c>
      <c r="Y5" s="68" t="s">
        <v>46</v>
      </c>
      <c r="Z5" s="66">
        <f>Q5*E5</f>
        <v>0</v>
      </c>
      <c r="AA5" s="66">
        <f>Q5*F5</f>
        <v>0</v>
      </c>
      <c r="AB5" s="66">
        <f>Q5*G5</f>
        <v>0</v>
      </c>
      <c r="AC5" s="66">
        <f>Q5*H5</f>
        <v>0</v>
      </c>
      <c r="AD5" s="66">
        <f>Q5*I5</f>
        <v>0</v>
      </c>
      <c r="AE5" s="73" t="s">
        <v>46</v>
      </c>
      <c r="AF5" s="73" t="s">
        <v>46</v>
      </c>
      <c r="AG5" s="73" t="s">
        <v>46</v>
      </c>
      <c r="AH5" s="87">
        <f>SUM(E5:L5)</f>
        <v>9600</v>
      </c>
      <c r="AI5" s="70">
        <f>Z5+AA5+AB5+AC5+AD5+M5</f>
        <v>0</v>
      </c>
    </row>
    <row r="6" spans="1:35" s="4" customFormat="1" x14ac:dyDescent="0.25">
      <c r="A6" s="104"/>
      <c r="B6" s="104"/>
      <c r="C6" s="104"/>
      <c r="D6" s="104"/>
      <c r="E6" s="10"/>
      <c r="F6" s="10"/>
      <c r="G6" s="10"/>
      <c r="H6" s="10"/>
      <c r="I6" s="10"/>
      <c r="J6" s="5"/>
      <c r="K6" s="5"/>
      <c r="L6" s="5"/>
      <c r="M6" s="102"/>
      <c r="N6" s="105"/>
      <c r="O6" s="75"/>
      <c r="P6" s="120"/>
      <c r="Q6" s="67"/>
      <c r="R6" s="67"/>
      <c r="S6" s="67"/>
      <c r="T6" s="67"/>
      <c r="U6" s="67"/>
      <c r="V6" s="67"/>
      <c r="W6" s="69"/>
      <c r="X6" s="69"/>
      <c r="Y6" s="69"/>
      <c r="Z6" s="67"/>
      <c r="AA6" s="67"/>
      <c r="AB6" s="67"/>
      <c r="AC6" s="67"/>
      <c r="AD6" s="67"/>
      <c r="AE6" s="74"/>
      <c r="AF6" s="74"/>
      <c r="AG6" s="74"/>
      <c r="AH6" s="88"/>
      <c r="AI6" s="71"/>
    </row>
    <row r="7" spans="1:35" s="4" customFormat="1" x14ac:dyDescent="0.25">
      <c r="A7" s="44"/>
      <c r="B7" s="45"/>
      <c r="C7" s="42"/>
      <c r="D7" s="42"/>
      <c r="E7" s="43"/>
      <c r="F7" s="43"/>
      <c r="G7" s="43"/>
      <c r="H7" s="43"/>
      <c r="I7" s="43"/>
      <c r="J7" s="43"/>
      <c r="K7" s="43"/>
      <c r="L7" s="43"/>
      <c r="M7" s="43"/>
      <c r="N7" s="39"/>
      <c r="O7" s="50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6"/>
      <c r="AI7" s="46"/>
    </row>
    <row r="8" spans="1:35" ht="24" customHeight="1" x14ac:dyDescent="0.25">
      <c r="A8" s="17" t="s">
        <v>1</v>
      </c>
      <c r="B8" s="27" t="s">
        <v>10</v>
      </c>
      <c r="C8" s="25" t="s">
        <v>26</v>
      </c>
      <c r="D8" s="20" t="s">
        <v>27</v>
      </c>
      <c r="E8" s="26">
        <v>8000</v>
      </c>
      <c r="F8" s="26">
        <v>8000</v>
      </c>
      <c r="G8" s="26">
        <v>500</v>
      </c>
      <c r="H8" s="26">
        <v>500</v>
      </c>
      <c r="I8" s="26">
        <v>500</v>
      </c>
      <c r="J8" s="26"/>
      <c r="K8" s="26"/>
      <c r="L8" s="26"/>
      <c r="M8" s="100">
        <f>E8*E9+F8*F9+G8*G9+H8*H9+I8*I9+J8*J9+K8*K9+L8*L9</f>
        <v>0</v>
      </c>
      <c r="N8" s="94">
        <f>E8*E30+F8*F30+G8*G30+H8*H30+I8*I30+J8*J30+K8*K30+L8*L30</f>
        <v>7800000</v>
      </c>
      <c r="O8" s="91"/>
      <c r="P8" s="66"/>
      <c r="Q8" s="66">
        <f>5*P8</f>
        <v>0</v>
      </c>
      <c r="R8" s="66">
        <f>Q8+E9</f>
        <v>0</v>
      </c>
      <c r="S8" s="66">
        <f>Q8+F9</f>
        <v>0</v>
      </c>
      <c r="T8" s="66">
        <f>Q8+G9</f>
        <v>0</v>
      </c>
      <c r="U8" s="66">
        <f>Q8+H9</f>
        <v>0</v>
      </c>
      <c r="V8" s="66">
        <f>Q8+I9</f>
        <v>0</v>
      </c>
      <c r="W8" s="68" t="s">
        <v>46</v>
      </c>
      <c r="X8" s="68" t="s">
        <v>46</v>
      </c>
      <c r="Y8" s="68" t="s">
        <v>46</v>
      </c>
      <c r="Z8" s="66">
        <f>Q8*E8</f>
        <v>0</v>
      </c>
      <c r="AA8" s="66">
        <f>Q8*F8</f>
        <v>0</v>
      </c>
      <c r="AB8" s="66">
        <f>Q8*G8</f>
        <v>0</v>
      </c>
      <c r="AC8" s="66">
        <f>Q8*H8</f>
        <v>0</v>
      </c>
      <c r="AD8" s="66">
        <f>Q8*I8</f>
        <v>0</v>
      </c>
      <c r="AE8" s="73" t="s">
        <v>46</v>
      </c>
      <c r="AF8" s="73" t="s">
        <v>46</v>
      </c>
      <c r="AG8" s="73" t="s">
        <v>46</v>
      </c>
      <c r="AH8" s="87">
        <f>SUM(E8:L8)</f>
        <v>17500</v>
      </c>
      <c r="AI8" s="70">
        <f>Z8+AA8+AB8+AC8+AD8+M8</f>
        <v>0</v>
      </c>
    </row>
    <row r="9" spans="1:35" s="4" customFormat="1" ht="15" customHeight="1" x14ac:dyDescent="0.25">
      <c r="A9" s="104"/>
      <c r="B9" s="104"/>
      <c r="C9" s="104"/>
      <c r="D9" s="104"/>
      <c r="E9" s="28"/>
      <c r="F9" s="11"/>
      <c r="G9" s="11"/>
      <c r="H9" s="11"/>
      <c r="I9" s="11"/>
      <c r="J9" s="5"/>
      <c r="K9" s="5"/>
      <c r="L9" s="5"/>
      <c r="M9" s="102"/>
      <c r="N9" s="95"/>
      <c r="O9" s="92"/>
      <c r="P9" s="67"/>
      <c r="Q9" s="67"/>
      <c r="R9" s="67"/>
      <c r="S9" s="67"/>
      <c r="T9" s="67"/>
      <c r="U9" s="67"/>
      <c r="V9" s="67"/>
      <c r="W9" s="69"/>
      <c r="X9" s="69"/>
      <c r="Y9" s="69"/>
      <c r="Z9" s="67"/>
      <c r="AA9" s="67"/>
      <c r="AB9" s="67"/>
      <c r="AC9" s="67"/>
      <c r="AD9" s="67"/>
      <c r="AE9" s="74"/>
      <c r="AF9" s="74"/>
      <c r="AG9" s="74"/>
      <c r="AH9" s="88"/>
      <c r="AI9" s="71"/>
    </row>
    <row r="10" spans="1:35" s="4" customFormat="1" x14ac:dyDescent="0.25">
      <c r="A10" s="44"/>
      <c r="B10" s="45"/>
      <c r="C10" s="42"/>
      <c r="D10" s="42"/>
      <c r="E10" s="43"/>
      <c r="F10" s="43"/>
      <c r="G10" s="43"/>
      <c r="H10" s="43"/>
      <c r="I10" s="43"/>
      <c r="J10" s="43"/>
      <c r="K10" s="43"/>
      <c r="L10" s="43"/>
      <c r="M10" s="43"/>
      <c r="N10" s="39"/>
      <c r="O10" s="50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6"/>
      <c r="AI10" s="46"/>
    </row>
    <row r="11" spans="1:35" ht="24" x14ac:dyDescent="0.25">
      <c r="A11" s="17" t="s">
        <v>2</v>
      </c>
      <c r="B11" s="27" t="s">
        <v>7</v>
      </c>
      <c r="C11" s="25" t="s">
        <v>28</v>
      </c>
      <c r="D11" s="20" t="s">
        <v>29</v>
      </c>
      <c r="E11" s="26"/>
      <c r="F11" s="26">
        <v>3000</v>
      </c>
      <c r="G11" s="26">
        <v>200</v>
      </c>
      <c r="H11" s="26">
        <v>200</v>
      </c>
      <c r="I11" s="26">
        <v>200</v>
      </c>
      <c r="J11" s="26"/>
      <c r="K11" s="26"/>
      <c r="L11" s="26"/>
      <c r="M11" s="100">
        <f>E11*E12+F11*F12+G11*G12+H11*H12+I11*I12+J11*J12+K11*K12+L11*L12</f>
        <v>0</v>
      </c>
      <c r="N11" s="94">
        <f>E11*E30+F11*F30+G11*G30+H11*H30+I11*I30+J11*J30+K11*K30+L11*L30</f>
        <v>1590000</v>
      </c>
      <c r="O11" s="91"/>
      <c r="P11" s="66"/>
      <c r="Q11" s="66">
        <f>5*P11</f>
        <v>0</v>
      </c>
      <c r="R11" s="66">
        <f>Q11+E12</f>
        <v>0</v>
      </c>
      <c r="S11" s="66">
        <f>Q11+F12</f>
        <v>0</v>
      </c>
      <c r="T11" s="66">
        <f>Q11+G12</f>
        <v>0</v>
      </c>
      <c r="U11" s="66">
        <f>Q11+H12</f>
        <v>0</v>
      </c>
      <c r="V11" s="66">
        <f>Q11+I12</f>
        <v>0</v>
      </c>
      <c r="W11" s="68" t="s">
        <v>46</v>
      </c>
      <c r="X11" s="68" t="s">
        <v>46</v>
      </c>
      <c r="Y11" s="68" t="s">
        <v>46</v>
      </c>
      <c r="Z11" s="66">
        <f>Q11*E11</f>
        <v>0</v>
      </c>
      <c r="AA11" s="66">
        <f>Q11*F11</f>
        <v>0</v>
      </c>
      <c r="AB11" s="66">
        <f>Q11*G11</f>
        <v>0</v>
      </c>
      <c r="AC11" s="66">
        <f>Q11*H11</f>
        <v>0</v>
      </c>
      <c r="AD11" s="66">
        <f>Q11*I11</f>
        <v>0</v>
      </c>
      <c r="AE11" s="73" t="s">
        <v>46</v>
      </c>
      <c r="AF11" s="73" t="s">
        <v>46</v>
      </c>
      <c r="AG11" s="73" t="s">
        <v>46</v>
      </c>
      <c r="AH11" s="87">
        <f>SUM(E11:L11)</f>
        <v>3600</v>
      </c>
      <c r="AI11" s="70">
        <f>Z11+AA11+AB11+AC11+AD11+M11</f>
        <v>0</v>
      </c>
    </row>
    <row r="12" spans="1:35" s="4" customFormat="1" ht="15" customHeight="1" x14ac:dyDescent="0.25">
      <c r="A12" s="104"/>
      <c r="B12" s="104"/>
      <c r="C12" s="104"/>
      <c r="D12" s="104"/>
      <c r="E12" s="40"/>
      <c r="F12" s="11"/>
      <c r="G12" s="11"/>
      <c r="H12" s="11"/>
      <c r="I12" s="11"/>
      <c r="J12" s="5"/>
      <c r="K12" s="5"/>
      <c r="L12" s="5"/>
      <c r="M12" s="102"/>
      <c r="N12" s="95"/>
      <c r="O12" s="92"/>
      <c r="P12" s="67"/>
      <c r="Q12" s="67"/>
      <c r="R12" s="67"/>
      <c r="S12" s="67"/>
      <c r="T12" s="67"/>
      <c r="U12" s="67"/>
      <c r="V12" s="67"/>
      <c r="W12" s="69"/>
      <c r="X12" s="69"/>
      <c r="Y12" s="69"/>
      <c r="Z12" s="67"/>
      <c r="AA12" s="67"/>
      <c r="AB12" s="67"/>
      <c r="AC12" s="67"/>
      <c r="AD12" s="67"/>
      <c r="AE12" s="74"/>
      <c r="AF12" s="74"/>
      <c r="AG12" s="74"/>
      <c r="AH12" s="88"/>
      <c r="AI12" s="71"/>
    </row>
    <row r="13" spans="1:35" s="4" customFormat="1" x14ac:dyDescent="0.25">
      <c r="A13" s="44"/>
      <c r="B13" s="45"/>
      <c r="C13" s="42"/>
      <c r="D13" s="42"/>
      <c r="E13" s="43"/>
      <c r="F13" s="43"/>
      <c r="G13" s="43"/>
      <c r="H13" s="43"/>
      <c r="I13" s="43"/>
      <c r="J13" s="43"/>
      <c r="K13" s="43"/>
      <c r="L13" s="43"/>
      <c r="M13" s="43"/>
      <c r="N13" s="39"/>
      <c r="O13" s="50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6"/>
      <c r="AI13" s="46"/>
    </row>
    <row r="14" spans="1:35" ht="22.5" customHeight="1" x14ac:dyDescent="0.25">
      <c r="A14" s="30" t="s">
        <v>3</v>
      </c>
      <c r="B14" s="27" t="s">
        <v>9</v>
      </c>
      <c r="C14" s="25" t="s">
        <v>38</v>
      </c>
      <c r="D14" s="20" t="s">
        <v>39</v>
      </c>
      <c r="E14" s="26">
        <v>5000</v>
      </c>
      <c r="F14" s="26">
        <v>6000</v>
      </c>
      <c r="G14" s="5">
        <v>200</v>
      </c>
      <c r="H14" s="5">
        <v>200</v>
      </c>
      <c r="I14" s="5">
        <v>200</v>
      </c>
      <c r="J14" s="5"/>
      <c r="K14" s="5"/>
      <c r="L14" s="5"/>
      <c r="M14" s="100">
        <f>E14*E15+F14*F15+G14*G15+H14*H15+I14*I15+J14*J15+K14*K15+L14*L15</f>
        <v>0</v>
      </c>
      <c r="N14" s="94">
        <f>E14*E30+F14*F30+G14*G30+H14*H30+I14*I30+J14*J30+K14*K30+L14*L30</f>
        <v>5190000</v>
      </c>
      <c r="O14" s="91"/>
      <c r="P14" s="66"/>
      <c r="Q14" s="66">
        <f>5*P14</f>
        <v>0</v>
      </c>
      <c r="R14" s="66">
        <f>Q14+E15</f>
        <v>0</v>
      </c>
      <c r="S14" s="66">
        <f>Q14+F15</f>
        <v>0</v>
      </c>
      <c r="T14" s="66">
        <f>Q14+G15</f>
        <v>0</v>
      </c>
      <c r="U14" s="66">
        <f>Q14+H15</f>
        <v>0</v>
      </c>
      <c r="V14" s="66">
        <f>Q14+I15</f>
        <v>0</v>
      </c>
      <c r="W14" s="68" t="s">
        <v>46</v>
      </c>
      <c r="X14" s="68" t="s">
        <v>46</v>
      </c>
      <c r="Y14" s="68" t="s">
        <v>46</v>
      </c>
      <c r="Z14" s="66">
        <f>Q14*E14</f>
        <v>0</v>
      </c>
      <c r="AA14" s="66">
        <f>Q14*F14</f>
        <v>0</v>
      </c>
      <c r="AB14" s="66">
        <f>Q14*G14</f>
        <v>0</v>
      </c>
      <c r="AC14" s="66">
        <f>Q14*H14</f>
        <v>0</v>
      </c>
      <c r="AD14" s="66">
        <f>Q14*I14</f>
        <v>0</v>
      </c>
      <c r="AE14" s="68" t="s">
        <v>46</v>
      </c>
      <c r="AF14" s="68" t="s">
        <v>46</v>
      </c>
      <c r="AG14" s="68" t="s">
        <v>46</v>
      </c>
      <c r="AH14" s="87">
        <f>SUM(E14:L14)</f>
        <v>11600</v>
      </c>
      <c r="AI14" s="70">
        <f>Z14+AA14+AB14+AC14+AD14+M14</f>
        <v>0</v>
      </c>
    </row>
    <row r="15" spans="1:35" s="4" customFormat="1" ht="15" customHeight="1" x14ac:dyDescent="0.25">
      <c r="A15" s="104"/>
      <c r="B15" s="104"/>
      <c r="C15" s="104"/>
      <c r="D15" s="104"/>
      <c r="E15" s="28"/>
      <c r="F15" s="11"/>
      <c r="G15" s="11"/>
      <c r="H15" s="11"/>
      <c r="I15" s="11"/>
      <c r="J15" s="5"/>
      <c r="K15" s="5"/>
      <c r="L15" s="5"/>
      <c r="M15" s="102"/>
      <c r="N15" s="95"/>
      <c r="O15" s="92"/>
      <c r="P15" s="67"/>
      <c r="Q15" s="67"/>
      <c r="R15" s="67"/>
      <c r="S15" s="67"/>
      <c r="T15" s="67"/>
      <c r="U15" s="67"/>
      <c r="V15" s="67"/>
      <c r="W15" s="69"/>
      <c r="X15" s="69"/>
      <c r="Y15" s="69"/>
      <c r="Z15" s="67"/>
      <c r="AA15" s="67"/>
      <c r="AB15" s="67"/>
      <c r="AC15" s="67"/>
      <c r="AD15" s="67"/>
      <c r="AE15" s="69"/>
      <c r="AF15" s="69"/>
      <c r="AG15" s="69"/>
      <c r="AH15" s="88"/>
      <c r="AI15" s="71"/>
    </row>
    <row r="16" spans="1:35" s="4" customFormat="1" ht="15" customHeight="1" x14ac:dyDescent="0.25">
      <c r="A16" s="44"/>
      <c r="B16" s="45"/>
      <c r="C16" s="42"/>
      <c r="D16" s="44"/>
      <c r="E16" s="45"/>
      <c r="F16" s="42"/>
      <c r="G16" s="44"/>
      <c r="H16" s="45"/>
      <c r="I16" s="42"/>
      <c r="J16" s="44"/>
      <c r="K16" s="45"/>
      <c r="L16" s="42"/>
      <c r="M16" s="44"/>
      <c r="N16" s="45"/>
      <c r="O16" s="42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61"/>
      <c r="AI16" s="61"/>
    </row>
    <row r="17" spans="1:35" s="4" customFormat="1" ht="24" customHeight="1" x14ac:dyDescent="0.25">
      <c r="A17" s="47" t="s">
        <v>4</v>
      </c>
      <c r="B17" s="41" t="s">
        <v>40</v>
      </c>
      <c r="C17" s="56" t="s">
        <v>41</v>
      </c>
      <c r="D17" s="20" t="s">
        <v>42</v>
      </c>
      <c r="E17" s="40">
        <v>6000</v>
      </c>
      <c r="F17" s="40">
        <v>5000</v>
      </c>
      <c r="G17" s="5">
        <v>200</v>
      </c>
      <c r="H17" s="5">
        <v>200</v>
      </c>
      <c r="I17" s="5">
        <v>200</v>
      </c>
      <c r="J17" s="5"/>
      <c r="K17" s="5"/>
      <c r="L17" s="5"/>
      <c r="M17" s="100">
        <f>E17*E18+F17*F18+G17*G18+H17*H18+I17*I18+J17*J18+K17*K18+L17*L18</f>
        <v>0</v>
      </c>
      <c r="N17" s="94">
        <f>E17*E30+F17*F30+G17*G30+H17*H30+I17*I30+J17*J30+K17*K30+L17*L30</f>
        <v>5190000</v>
      </c>
      <c r="O17" s="91"/>
      <c r="P17" s="66"/>
      <c r="Q17" s="66">
        <f>5*P17</f>
        <v>0</v>
      </c>
      <c r="R17" s="66">
        <f>Q17+E18</f>
        <v>0</v>
      </c>
      <c r="S17" s="66">
        <f>Q17+F18</f>
        <v>0</v>
      </c>
      <c r="T17" s="66">
        <f>Q17+G18</f>
        <v>0</v>
      </c>
      <c r="U17" s="66">
        <f>Q17+H18</f>
        <v>0</v>
      </c>
      <c r="V17" s="66">
        <f>Q17+I18</f>
        <v>0</v>
      </c>
      <c r="W17" s="68" t="s">
        <v>46</v>
      </c>
      <c r="X17" s="68" t="s">
        <v>46</v>
      </c>
      <c r="Y17" s="68" t="s">
        <v>46</v>
      </c>
      <c r="Z17" s="66">
        <f>Q17*E17</f>
        <v>0</v>
      </c>
      <c r="AA17" s="66">
        <f>Q17*F17</f>
        <v>0</v>
      </c>
      <c r="AB17" s="66">
        <f>Q17*G17</f>
        <v>0</v>
      </c>
      <c r="AC17" s="66">
        <f>Q17*H17</f>
        <v>0</v>
      </c>
      <c r="AD17" s="66">
        <f>Q17*I17</f>
        <v>0</v>
      </c>
      <c r="AE17" s="68" t="s">
        <v>46</v>
      </c>
      <c r="AF17" s="68" t="s">
        <v>46</v>
      </c>
      <c r="AG17" s="68" t="s">
        <v>46</v>
      </c>
      <c r="AH17" s="87">
        <f>SUM(E17:L17)</f>
        <v>11600</v>
      </c>
      <c r="AI17" s="70">
        <f>Z17+AA17+AB17+AC17+AD17+M17</f>
        <v>0</v>
      </c>
    </row>
    <row r="18" spans="1:35" s="4" customFormat="1" ht="15" customHeight="1" x14ac:dyDescent="0.25">
      <c r="A18" s="104"/>
      <c r="B18" s="104"/>
      <c r="C18" s="104"/>
      <c r="D18" s="104"/>
      <c r="E18" s="28"/>
      <c r="F18" s="11"/>
      <c r="G18" s="11"/>
      <c r="H18" s="11"/>
      <c r="I18" s="11"/>
      <c r="J18" s="5"/>
      <c r="K18" s="5"/>
      <c r="L18" s="5"/>
      <c r="M18" s="102"/>
      <c r="N18" s="95"/>
      <c r="O18" s="92"/>
      <c r="P18" s="67"/>
      <c r="Q18" s="67"/>
      <c r="R18" s="67"/>
      <c r="S18" s="67"/>
      <c r="T18" s="67"/>
      <c r="U18" s="67"/>
      <c r="V18" s="67"/>
      <c r="W18" s="69"/>
      <c r="X18" s="69"/>
      <c r="Y18" s="69"/>
      <c r="Z18" s="67"/>
      <c r="AA18" s="67"/>
      <c r="AB18" s="67"/>
      <c r="AC18" s="67"/>
      <c r="AD18" s="67"/>
      <c r="AE18" s="69"/>
      <c r="AF18" s="69"/>
      <c r="AG18" s="69"/>
      <c r="AH18" s="88"/>
      <c r="AI18" s="71"/>
    </row>
    <row r="19" spans="1:35" s="4" customFormat="1" ht="15" customHeight="1" x14ac:dyDescent="0.25">
      <c r="A19" s="44"/>
      <c r="B19" s="45"/>
      <c r="C19" s="52"/>
      <c r="D19" s="44"/>
      <c r="E19" s="45"/>
      <c r="F19" s="42"/>
      <c r="G19" s="44"/>
      <c r="H19" s="45"/>
      <c r="I19" s="42"/>
      <c r="J19" s="44"/>
      <c r="K19" s="45"/>
      <c r="L19" s="42"/>
      <c r="M19" s="53"/>
      <c r="N19" s="54"/>
      <c r="O19" s="55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61"/>
      <c r="AI19" s="61"/>
    </row>
    <row r="20" spans="1:35" s="4" customFormat="1" ht="24" customHeight="1" x14ac:dyDescent="0.25">
      <c r="A20" s="47" t="s">
        <v>5</v>
      </c>
      <c r="B20" s="41" t="s">
        <v>35</v>
      </c>
      <c r="C20" s="25" t="s">
        <v>36</v>
      </c>
      <c r="D20" s="19" t="s">
        <v>37</v>
      </c>
      <c r="E20" s="40">
        <v>3000</v>
      </c>
      <c r="F20" s="40">
        <v>2000</v>
      </c>
      <c r="G20" s="5">
        <v>200</v>
      </c>
      <c r="H20" s="5">
        <v>200</v>
      </c>
      <c r="I20" s="5">
        <v>200</v>
      </c>
      <c r="J20" s="5"/>
      <c r="K20" s="5"/>
      <c r="L20" s="5"/>
      <c r="M20" s="100">
        <f>E20*E21+F20*F21+G20*G21+H20*H21+I20*I21+J20*J21+K20*K21+L20*L21</f>
        <v>0</v>
      </c>
      <c r="N20" s="94">
        <f>E20*E30+F20*F30+G20*G30+H20*H30+I20*I30+J20*J30+K20*K30+L20*L30</f>
        <v>2490000</v>
      </c>
      <c r="O20" s="93"/>
      <c r="P20" s="66"/>
      <c r="Q20" s="66">
        <f>5*P20</f>
        <v>0</v>
      </c>
      <c r="R20" s="66">
        <f>Q20+E21</f>
        <v>0</v>
      </c>
      <c r="S20" s="66">
        <f>Q20+F21</f>
        <v>0</v>
      </c>
      <c r="T20" s="66">
        <f>Q20+G21</f>
        <v>0</v>
      </c>
      <c r="U20" s="66">
        <f>Q20+H21</f>
        <v>0</v>
      </c>
      <c r="V20" s="66">
        <f>Q20+I21</f>
        <v>0</v>
      </c>
      <c r="W20" s="68" t="s">
        <v>46</v>
      </c>
      <c r="X20" s="68" t="s">
        <v>46</v>
      </c>
      <c r="Y20" s="68" t="s">
        <v>46</v>
      </c>
      <c r="Z20" s="66">
        <f>Q20*E20</f>
        <v>0</v>
      </c>
      <c r="AA20" s="66">
        <f>Q20*F20</f>
        <v>0</v>
      </c>
      <c r="AB20" s="66">
        <f>Q20*G20</f>
        <v>0</v>
      </c>
      <c r="AC20" s="66">
        <f>Q20*H20</f>
        <v>0</v>
      </c>
      <c r="AD20" s="66">
        <f>Q20*I20</f>
        <v>0</v>
      </c>
      <c r="AE20" s="68" t="s">
        <v>46</v>
      </c>
      <c r="AF20" s="68" t="s">
        <v>46</v>
      </c>
      <c r="AG20" s="68" t="s">
        <v>46</v>
      </c>
      <c r="AH20" s="87">
        <f>SUM(E20:L20)</f>
        <v>5600</v>
      </c>
      <c r="AI20" s="70">
        <f>Z20+AA20+AB20+AC20+AD20+M20</f>
        <v>0</v>
      </c>
    </row>
    <row r="21" spans="1:35" s="4" customFormat="1" ht="15" customHeight="1" x14ac:dyDescent="0.25">
      <c r="A21" s="104"/>
      <c r="B21" s="104"/>
      <c r="C21" s="104"/>
      <c r="D21" s="104"/>
      <c r="E21" s="28"/>
      <c r="F21" s="11"/>
      <c r="G21" s="65"/>
      <c r="H21" s="65"/>
      <c r="I21" s="65"/>
      <c r="J21" s="5"/>
      <c r="K21" s="5"/>
      <c r="L21" s="5"/>
      <c r="M21" s="102"/>
      <c r="N21" s="95"/>
      <c r="O21" s="92"/>
      <c r="P21" s="67"/>
      <c r="Q21" s="67"/>
      <c r="R21" s="67"/>
      <c r="S21" s="67"/>
      <c r="T21" s="67"/>
      <c r="U21" s="67"/>
      <c r="V21" s="67"/>
      <c r="W21" s="69"/>
      <c r="X21" s="69"/>
      <c r="Y21" s="69"/>
      <c r="Z21" s="67"/>
      <c r="AA21" s="67"/>
      <c r="AB21" s="67"/>
      <c r="AC21" s="67"/>
      <c r="AD21" s="67"/>
      <c r="AE21" s="69"/>
      <c r="AF21" s="69"/>
      <c r="AG21" s="69"/>
      <c r="AH21" s="88"/>
      <c r="AI21" s="71"/>
    </row>
    <row r="22" spans="1:35" s="4" customFormat="1" x14ac:dyDescent="0.25">
      <c r="A22" s="44"/>
      <c r="B22" s="45"/>
      <c r="C22" s="42"/>
      <c r="D22" s="42"/>
      <c r="E22" s="43"/>
      <c r="F22" s="43"/>
      <c r="G22" s="43"/>
      <c r="H22" s="43"/>
      <c r="I22" s="43"/>
      <c r="J22" s="43"/>
      <c r="K22" s="43"/>
      <c r="L22" s="43"/>
      <c r="M22" s="43"/>
      <c r="N22" s="39"/>
      <c r="O22" s="50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6"/>
      <c r="AI22" s="46"/>
    </row>
    <row r="23" spans="1:35" ht="22.5" customHeight="1" x14ac:dyDescent="0.25">
      <c r="A23" s="47" t="s">
        <v>43</v>
      </c>
      <c r="B23" s="41" t="s">
        <v>12</v>
      </c>
      <c r="C23" s="25" t="s">
        <v>54</v>
      </c>
      <c r="D23" s="19" t="s">
        <v>30</v>
      </c>
      <c r="E23" s="40"/>
      <c r="F23" s="40"/>
      <c r="G23" s="40"/>
      <c r="H23" s="40"/>
      <c r="I23" s="40"/>
      <c r="J23" s="40">
        <v>500</v>
      </c>
      <c r="K23" s="40">
        <v>1200</v>
      </c>
      <c r="L23" s="40">
        <v>1200</v>
      </c>
      <c r="M23" s="100">
        <f>E23*E24+F23*F24+G23*G24+H23*H24+I23*I24+J23*J24+K23*K24+L23*L24</f>
        <v>0</v>
      </c>
      <c r="N23" s="94">
        <f>J23*J30+K23*K30+L23*L30</f>
        <v>1630000</v>
      </c>
      <c r="O23" s="91"/>
      <c r="P23" s="66"/>
      <c r="Q23" s="66">
        <f>5*P23</f>
        <v>0</v>
      </c>
      <c r="R23" s="68" t="s">
        <v>46</v>
      </c>
      <c r="S23" s="68" t="s">
        <v>46</v>
      </c>
      <c r="T23" s="68" t="s">
        <v>46</v>
      </c>
      <c r="U23" s="68" t="s">
        <v>46</v>
      </c>
      <c r="V23" s="68" t="s">
        <v>46</v>
      </c>
      <c r="W23" s="66">
        <f>Q23+J24</f>
        <v>0</v>
      </c>
      <c r="X23" s="66">
        <f>Q23+K24</f>
        <v>0</v>
      </c>
      <c r="Y23" s="66">
        <f>Q23+L24</f>
        <v>0</v>
      </c>
      <c r="Z23" s="68" t="s">
        <v>46</v>
      </c>
      <c r="AA23" s="68" t="s">
        <v>46</v>
      </c>
      <c r="AB23" s="68" t="s">
        <v>46</v>
      </c>
      <c r="AC23" s="68" t="s">
        <v>46</v>
      </c>
      <c r="AD23" s="68" t="s">
        <v>46</v>
      </c>
      <c r="AE23" s="66">
        <f>Q23*J23</f>
        <v>0</v>
      </c>
      <c r="AF23" s="66">
        <f>Q23*K23</f>
        <v>0</v>
      </c>
      <c r="AG23" s="66">
        <f>Q23*L23</f>
        <v>0</v>
      </c>
      <c r="AH23" s="87">
        <f>SUM(E23:L23)</f>
        <v>2900</v>
      </c>
      <c r="AI23" s="70">
        <f>AE23+AF23+AG23+M23</f>
        <v>0</v>
      </c>
    </row>
    <row r="24" spans="1:35" s="4" customFormat="1" ht="15" customHeight="1" x14ac:dyDescent="0.25">
      <c r="A24" s="103"/>
      <c r="B24" s="103"/>
      <c r="C24" s="103"/>
      <c r="D24" s="103"/>
      <c r="E24" s="31"/>
      <c r="F24" s="32"/>
      <c r="G24" s="32"/>
      <c r="H24" s="32"/>
      <c r="I24" s="32"/>
      <c r="J24" s="33"/>
      <c r="K24" s="33"/>
      <c r="L24" s="33"/>
      <c r="M24" s="101"/>
      <c r="N24" s="95"/>
      <c r="O24" s="92"/>
      <c r="P24" s="67"/>
      <c r="Q24" s="67"/>
      <c r="R24" s="69"/>
      <c r="S24" s="69"/>
      <c r="T24" s="69"/>
      <c r="U24" s="69"/>
      <c r="V24" s="69"/>
      <c r="W24" s="67"/>
      <c r="X24" s="67"/>
      <c r="Y24" s="67"/>
      <c r="Z24" s="69"/>
      <c r="AA24" s="69"/>
      <c r="AB24" s="69"/>
      <c r="AC24" s="69"/>
      <c r="AD24" s="69"/>
      <c r="AE24" s="67"/>
      <c r="AF24" s="67"/>
      <c r="AG24" s="67"/>
      <c r="AH24" s="99"/>
      <c r="AI24" s="72"/>
    </row>
    <row r="25" spans="1:35" s="4" customFormat="1" x14ac:dyDescent="0.25">
      <c r="A25" s="44"/>
      <c r="B25" s="45"/>
      <c r="C25" s="42"/>
      <c r="D25" s="42"/>
      <c r="E25" s="43"/>
      <c r="F25" s="43"/>
      <c r="G25" s="43"/>
      <c r="H25" s="43"/>
      <c r="I25" s="43"/>
      <c r="J25" s="43"/>
      <c r="K25" s="43"/>
      <c r="L25" s="43"/>
      <c r="M25" s="43"/>
      <c r="N25" s="39"/>
      <c r="O25" s="50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6"/>
      <c r="AI25" s="46"/>
    </row>
    <row r="26" spans="1:35" ht="24" x14ac:dyDescent="0.25">
      <c r="A26" s="34" t="s">
        <v>44</v>
      </c>
      <c r="B26" s="35" t="s">
        <v>11</v>
      </c>
      <c r="C26" s="25" t="s">
        <v>26</v>
      </c>
      <c r="D26" s="36" t="s">
        <v>31</v>
      </c>
      <c r="E26" s="37"/>
      <c r="F26" s="37"/>
      <c r="G26" s="37"/>
      <c r="H26" s="37"/>
      <c r="I26" s="37"/>
      <c r="J26" s="38">
        <v>500</v>
      </c>
      <c r="K26" s="38">
        <v>3500</v>
      </c>
      <c r="L26" s="38">
        <v>3500</v>
      </c>
      <c r="M26" s="101">
        <f>E26*E27+F26*F27+G26*G27+H26*H27+I26*I27+J26*J27+K26*K27+L26*L27</f>
        <v>0</v>
      </c>
      <c r="N26" s="94">
        <f>J26*J30+K26*K30+L26*L30</f>
        <v>4275000</v>
      </c>
      <c r="O26" s="91"/>
      <c r="P26" s="66"/>
      <c r="Q26" s="66">
        <f>5*P26</f>
        <v>0</v>
      </c>
      <c r="R26" s="68" t="s">
        <v>46</v>
      </c>
      <c r="S26" s="68" t="s">
        <v>46</v>
      </c>
      <c r="T26" s="68" t="s">
        <v>46</v>
      </c>
      <c r="U26" s="68" t="s">
        <v>46</v>
      </c>
      <c r="V26" s="68" t="s">
        <v>46</v>
      </c>
      <c r="W26" s="66">
        <f>Q26+J27</f>
        <v>0</v>
      </c>
      <c r="X26" s="66">
        <f>Q26+K27</f>
        <v>0</v>
      </c>
      <c r="Y26" s="66">
        <f>Q26+L27</f>
        <v>0</v>
      </c>
      <c r="Z26" s="68" t="s">
        <v>46</v>
      </c>
      <c r="AA26" s="68" t="s">
        <v>46</v>
      </c>
      <c r="AB26" s="68" t="s">
        <v>46</v>
      </c>
      <c r="AC26" s="68" t="s">
        <v>46</v>
      </c>
      <c r="AD26" s="68" t="s">
        <v>46</v>
      </c>
      <c r="AE26" s="66">
        <f>Q26*J26</f>
        <v>0</v>
      </c>
      <c r="AF26" s="66">
        <f>Q26*K26</f>
        <v>0</v>
      </c>
      <c r="AG26" s="66">
        <f>Q26*L26</f>
        <v>0</v>
      </c>
      <c r="AH26" s="99">
        <f>SUM(E26:L26)</f>
        <v>7500</v>
      </c>
      <c r="AI26" s="70">
        <f>AE26+AF26+AG26+M26</f>
        <v>0</v>
      </c>
    </row>
    <row r="27" spans="1:35" s="4" customFormat="1" ht="15" customHeight="1" x14ac:dyDescent="0.25">
      <c r="A27" s="103"/>
      <c r="B27" s="103"/>
      <c r="C27" s="103"/>
      <c r="D27" s="103"/>
      <c r="E27" s="12"/>
      <c r="F27" s="13"/>
      <c r="G27" s="13"/>
      <c r="H27" s="13"/>
      <c r="I27" s="13"/>
      <c r="J27" s="11"/>
      <c r="K27" s="11"/>
      <c r="L27" s="11"/>
      <c r="M27" s="102"/>
      <c r="N27" s="95"/>
      <c r="O27" s="92"/>
      <c r="P27" s="67"/>
      <c r="Q27" s="67"/>
      <c r="R27" s="69"/>
      <c r="S27" s="69"/>
      <c r="T27" s="69"/>
      <c r="U27" s="69"/>
      <c r="V27" s="69"/>
      <c r="W27" s="67"/>
      <c r="X27" s="67"/>
      <c r="Y27" s="67"/>
      <c r="Z27" s="69"/>
      <c r="AA27" s="69"/>
      <c r="AB27" s="69"/>
      <c r="AC27" s="69"/>
      <c r="AD27" s="69"/>
      <c r="AE27" s="67"/>
      <c r="AF27" s="67"/>
      <c r="AG27" s="67"/>
      <c r="AH27" s="88"/>
      <c r="AI27" s="72"/>
    </row>
    <row r="28" spans="1:35" s="4" customFormat="1" x14ac:dyDescent="0.25">
      <c r="A28" s="44"/>
      <c r="B28" s="45"/>
      <c r="C28" s="42"/>
      <c r="D28" s="42"/>
      <c r="E28" s="43"/>
      <c r="F28" s="43"/>
      <c r="G28" s="43"/>
      <c r="H28" s="43"/>
      <c r="I28" s="43"/>
      <c r="J28" s="43"/>
      <c r="K28" s="43"/>
      <c r="L28" s="43"/>
      <c r="M28" s="43"/>
      <c r="N28" s="39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6"/>
      <c r="AI28" s="46"/>
    </row>
    <row r="29" spans="1:35" ht="14.45" customHeight="1" x14ac:dyDescent="0.25">
      <c r="A29" s="21" t="s">
        <v>22</v>
      </c>
      <c r="B29" s="22"/>
      <c r="C29" s="22"/>
      <c r="D29" s="23"/>
      <c r="E29" s="48">
        <f>E5+E8+E11+E14+E23+E26+E17+E20</f>
        <v>27000</v>
      </c>
      <c r="F29" s="48">
        <f>F5+F8+F11+F14+F23+F26+F20+F17</f>
        <v>28000</v>
      </c>
      <c r="G29" s="48">
        <f t="shared" ref="G29:L29" si="0">G5+G8+G11+G14+G23+G26</f>
        <v>1100</v>
      </c>
      <c r="H29" s="48">
        <f t="shared" si="0"/>
        <v>1100</v>
      </c>
      <c r="I29" s="48">
        <f t="shared" si="0"/>
        <v>1100</v>
      </c>
      <c r="J29" s="48">
        <f t="shared" si="0"/>
        <v>1000</v>
      </c>
      <c r="K29" s="48">
        <f t="shared" si="0"/>
        <v>4700</v>
      </c>
      <c r="L29" s="48">
        <f t="shared" si="0"/>
        <v>4700</v>
      </c>
      <c r="M29" s="24"/>
      <c r="N29" s="106">
        <f>SUM(N5:N28)</f>
        <v>32455000</v>
      </c>
      <c r="O29" s="83" t="s">
        <v>33</v>
      </c>
      <c r="P29" s="84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76">
        <f>SUM(AH5:AH27)</f>
        <v>69900</v>
      </c>
      <c r="AI29" s="76"/>
    </row>
    <row r="30" spans="1:35" s="4" customFormat="1" ht="14.45" customHeight="1" x14ac:dyDescent="0.25">
      <c r="A30" s="96" t="s">
        <v>55</v>
      </c>
      <c r="B30" s="97"/>
      <c r="C30" s="97"/>
      <c r="D30" s="98"/>
      <c r="E30" s="49">
        <v>450</v>
      </c>
      <c r="F30" s="49">
        <v>450</v>
      </c>
      <c r="G30" s="49">
        <v>400</v>
      </c>
      <c r="H30" s="49">
        <v>400</v>
      </c>
      <c r="I30" s="49">
        <v>400</v>
      </c>
      <c r="J30" s="49">
        <v>500</v>
      </c>
      <c r="K30" s="49">
        <v>575</v>
      </c>
      <c r="L30" s="49">
        <v>575</v>
      </c>
      <c r="M30" s="24"/>
      <c r="N30" s="107"/>
      <c r="O30" s="85"/>
      <c r="P30" s="86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77"/>
      <c r="AI30" s="77"/>
    </row>
    <row r="31" spans="1:35" s="2" customFormat="1" ht="12.75" x14ac:dyDescent="0.2">
      <c r="A31" s="6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</row>
    <row r="32" spans="1:35" s="2" customFormat="1" ht="12.75" x14ac:dyDescent="0.2"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</row>
    <row r="33" spans="2:14" s="2" customFormat="1" ht="12.75" x14ac:dyDescent="0.2"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</row>
    <row r="34" spans="2:14" s="2" customFormat="1" ht="12.75" x14ac:dyDescent="0.2"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</row>
    <row r="35" spans="2:14" x14ac:dyDescent="0.25"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</row>
    <row r="36" spans="2:14" ht="15" customHeight="1" x14ac:dyDescent="0.25"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</row>
    <row r="37" spans="2:14" x14ac:dyDescent="0.25"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</row>
    <row r="38" spans="2:14" x14ac:dyDescent="0.25"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</row>
    <row r="39" spans="2:14" x14ac:dyDescent="0.25"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</row>
    <row r="40" spans="2:14" s="63" customFormat="1" x14ac:dyDescent="0.25"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4"/>
      <c r="M40" s="64"/>
      <c r="N40" s="64"/>
    </row>
    <row r="41" spans="2:14" x14ac:dyDescent="0.25"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</row>
    <row r="42" spans="2:14" ht="15.75" customHeight="1" x14ac:dyDescent="0.25">
      <c r="B42" s="62"/>
      <c r="C42" s="62"/>
      <c r="D42" s="62"/>
      <c r="E42" s="62"/>
      <c r="F42" s="62"/>
      <c r="G42" s="62"/>
      <c r="H42" s="62"/>
      <c r="I42" s="62"/>
      <c r="J42" s="62"/>
      <c r="K42" s="62"/>
    </row>
    <row r="43" spans="2:14" x14ac:dyDescent="0.25">
      <c r="B43" s="64"/>
      <c r="C43" s="64"/>
      <c r="D43" s="64"/>
      <c r="E43" s="64"/>
      <c r="F43" s="64"/>
      <c r="G43" s="64"/>
    </row>
  </sheetData>
  <mergeCells count="212">
    <mergeCell ref="A24:D24"/>
    <mergeCell ref="A21:D21"/>
    <mergeCell ref="A18:D18"/>
    <mergeCell ref="M17:M18"/>
    <mergeCell ref="N3:N4"/>
    <mergeCell ref="M3:M4"/>
    <mergeCell ref="O23:O24"/>
    <mergeCell ref="N11:N12"/>
    <mergeCell ref="N14:N15"/>
    <mergeCell ref="M5:M6"/>
    <mergeCell ref="M8:M9"/>
    <mergeCell ref="M11:M12"/>
    <mergeCell ref="O8:O9"/>
    <mergeCell ref="O11:O12"/>
    <mergeCell ref="B1:O1"/>
    <mergeCell ref="A2:B2"/>
    <mergeCell ref="E3:L3"/>
    <mergeCell ref="C3:C4"/>
    <mergeCell ref="A3:B4"/>
    <mergeCell ref="D3:D4"/>
    <mergeCell ref="W5:W6"/>
    <mergeCell ref="X5:X6"/>
    <mergeCell ref="Y5:Y6"/>
    <mergeCell ref="P5:P6"/>
    <mergeCell ref="Z5:Z6"/>
    <mergeCell ref="AA5:AA6"/>
    <mergeCell ref="A30:D30"/>
    <mergeCell ref="AH23:AH24"/>
    <mergeCell ref="AH26:AH27"/>
    <mergeCell ref="AH5:AH6"/>
    <mergeCell ref="M23:M24"/>
    <mergeCell ref="N23:N24"/>
    <mergeCell ref="N26:N27"/>
    <mergeCell ref="M26:M27"/>
    <mergeCell ref="N20:N21"/>
    <mergeCell ref="M20:M21"/>
    <mergeCell ref="A27:D27"/>
    <mergeCell ref="A6:D6"/>
    <mergeCell ref="A9:D9"/>
    <mergeCell ref="A12:D12"/>
    <mergeCell ref="A15:D15"/>
    <mergeCell ref="AH17:AH18"/>
    <mergeCell ref="M14:M15"/>
    <mergeCell ref="N5:N6"/>
    <mergeCell ref="N8:N9"/>
    <mergeCell ref="N29:N30"/>
    <mergeCell ref="O26:O27"/>
    <mergeCell ref="P26:P27"/>
    <mergeCell ref="S14:S15"/>
    <mergeCell ref="T14:T15"/>
    <mergeCell ref="U14:U15"/>
    <mergeCell ref="V14:V15"/>
    <mergeCell ref="W14:W15"/>
    <mergeCell ref="X14:X15"/>
    <mergeCell ref="Y14:Y15"/>
    <mergeCell ref="Z14:Z15"/>
    <mergeCell ref="AA14:AA15"/>
    <mergeCell ref="P23:P24"/>
    <mergeCell ref="O14:O15"/>
    <mergeCell ref="O20:O21"/>
    <mergeCell ref="P20:P21"/>
    <mergeCell ref="N17:N18"/>
    <mergeCell ref="O17:O18"/>
    <mergeCell ref="P17:P18"/>
    <mergeCell ref="Q14:Q15"/>
    <mergeCell ref="R14:R15"/>
    <mergeCell ref="P8:P9"/>
    <mergeCell ref="O3:O4"/>
    <mergeCell ref="AG5:AG6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P3:P4"/>
    <mergeCell ref="U5:U6"/>
    <mergeCell ref="V5:V6"/>
    <mergeCell ref="AB5:AB6"/>
    <mergeCell ref="AC5:AC6"/>
    <mergeCell ref="AD5:AD6"/>
    <mergeCell ref="AE5:AE6"/>
    <mergeCell ref="AF5:AF6"/>
    <mergeCell ref="AF8:AF9"/>
    <mergeCell ref="P11:P12"/>
    <mergeCell ref="O5:O6"/>
    <mergeCell ref="AI26:AI27"/>
    <mergeCell ref="AI29:AI30"/>
    <mergeCell ref="AI3:AI4"/>
    <mergeCell ref="AI5:AI6"/>
    <mergeCell ref="AI8:AI9"/>
    <mergeCell ref="AI11:AI12"/>
    <mergeCell ref="AI14:AI15"/>
    <mergeCell ref="P14:P15"/>
    <mergeCell ref="Q3:Q4"/>
    <mergeCell ref="R3:Y3"/>
    <mergeCell ref="Z3:AG3"/>
    <mergeCell ref="O29:P30"/>
    <mergeCell ref="AH29:AH30"/>
    <mergeCell ref="AH3:AH4"/>
    <mergeCell ref="AH8:AH9"/>
    <mergeCell ref="AH11:AH12"/>
    <mergeCell ref="AH14:AH15"/>
    <mergeCell ref="AH20:AH21"/>
    <mergeCell ref="Q5:Q6"/>
    <mergeCell ref="R5:R6"/>
    <mergeCell ref="S5:S6"/>
    <mergeCell ref="T5:T6"/>
    <mergeCell ref="AI17:AI18"/>
    <mergeCell ref="AI20:AI21"/>
    <mergeCell ref="AI23:AI24"/>
    <mergeCell ref="AG8:AG9"/>
    <mergeCell ref="Q11:Q12"/>
    <mergeCell ref="R11:R12"/>
    <mergeCell ref="S11:S12"/>
    <mergeCell ref="T11:T12"/>
    <mergeCell ref="U11:U12"/>
    <mergeCell ref="V11:V12"/>
    <mergeCell ref="W11:W12"/>
    <mergeCell ref="X11:X12"/>
    <mergeCell ref="Y11:Y12"/>
    <mergeCell ref="Z11:Z12"/>
    <mergeCell ref="AA11:AA12"/>
    <mergeCell ref="AB11:AB12"/>
    <mergeCell ref="AC11:AC12"/>
    <mergeCell ref="AD11:AD12"/>
    <mergeCell ref="AE11:AE12"/>
    <mergeCell ref="AF11:AF12"/>
    <mergeCell ref="AG11:AG12"/>
    <mergeCell ref="AC8:AC9"/>
    <mergeCell ref="AD8:AD9"/>
    <mergeCell ref="AE8:AE9"/>
    <mergeCell ref="AE17:AE18"/>
    <mergeCell ref="AF17:AF18"/>
    <mergeCell ref="AG17:AG18"/>
    <mergeCell ref="AD14:AD15"/>
    <mergeCell ref="AE14:AE15"/>
    <mergeCell ref="AF14:AF15"/>
    <mergeCell ref="AG14:AG15"/>
    <mergeCell ref="Z17:Z18"/>
    <mergeCell ref="AA17:AA18"/>
    <mergeCell ref="AB17:AB18"/>
    <mergeCell ref="AB14:AB15"/>
    <mergeCell ref="AC14:AC15"/>
    <mergeCell ref="Y20:Y21"/>
    <mergeCell ref="Z20:Z21"/>
    <mergeCell ref="Q20:Q21"/>
    <mergeCell ref="R20:R21"/>
    <mergeCell ref="S20:S21"/>
    <mergeCell ref="T20:T21"/>
    <mergeCell ref="U20:U21"/>
    <mergeCell ref="AC17:AC18"/>
    <mergeCell ref="AD17:AD18"/>
    <mergeCell ref="Q17:Q18"/>
    <mergeCell ref="R17:R18"/>
    <mergeCell ref="S17:S18"/>
    <mergeCell ref="T17:T18"/>
    <mergeCell ref="U17:U18"/>
    <mergeCell ref="V17:V18"/>
    <mergeCell ref="W17:W18"/>
    <mergeCell ref="X17:X18"/>
    <mergeCell ref="Y17:Y18"/>
    <mergeCell ref="AF20:AF21"/>
    <mergeCell ref="AG20:AG21"/>
    <mergeCell ref="Q23:Q24"/>
    <mergeCell ref="R23:R24"/>
    <mergeCell ref="S23:S24"/>
    <mergeCell ref="T23:T24"/>
    <mergeCell ref="U23:U24"/>
    <mergeCell ref="V23:V24"/>
    <mergeCell ref="W23:W24"/>
    <mergeCell ref="X23:X24"/>
    <mergeCell ref="Y23:Y24"/>
    <mergeCell ref="Z23:Z24"/>
    <mergeCell ref="AA23:AA24"/>
    <mergeCell ref="AB23:AB24"/>
    <mergeCell ref="AC23:AC24"/>
    <mergeCell ref="AD23:AD24"/>
    <mergeCell ref="AA20:AA21"/>
    <mergeCell ref="AB20:AB21"/>
    <mergeCell ref="AC20:AC21"/>
    <mergeCell ref="AD20:AD21"/>
    <mergeCell ref="AE20:AE21"/>
    <mergeCell ref="V20:V21"/>
    <mergeCell ref="W20:W21"/>
    <mergeCell ref="X20:X21"/>
    <mergeCell ref="AE23:AE24"/>
    <mergeCell ref="AF23:AF24"/>
    <mergeCell ref="AG23:AG24"/>
    <mergeCell ref="Q26:Q27"/>
    <mergeCell ref="R26:R27"/>
    <mergeCell ref="S26:S27"/>
    <mergeCell ref="T26:T27"/>
    <mergeCell ref="U26:U27"/>
    <mergeCell ref="V26:V27"/>
    <mergeCell ref="W26:W27"/>
    <mergeCell ref="X26:X27"/>
    <mergeCell ref="Y26:Y27"/>
    <mergeCell ref="Z26:Z27"/>
    <mergeCell ref="AA26:AA27"/>
    <mergeCell ref="AB26:AB27"/>
    <mergeCell ref="AC26:AC27"/>
    <mergeCell ref="AD26:AD27"/>
    <mergeCell ref="AE26:AE27"/>
    <mergeCell ref="AF26:AF27"/>
    <mergeCell ref="AG26:AG27"/>
  </mergeCells>
  <pageMargins left="0.7" right="0.7" top="0.78740157499999996" bottom="0.78740157499999996" header="0.3" footer="0.3"/>
  <pageSetup paperSize="8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Tyrová Martina</cp:lastModifiedBy>
  <cp:lastPrinted>2019-01-07T14:56:05Z</cp:lastPrinted>
  <dcterms:created xsi:type="dcterms:W3CDTF">2014-01-06T12:56:53Z</dcterms:created>
  <dcterms:modified xsi:type="dcterms:W3CDTF">2025-11-04T08:39:57Z</dcterms:modified>
</cp:coreProperties>
</file>