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_aVDo\Aspee10_2024\Pocinovice_2222400\_odevzdani\soupis\"/>
    </mc:Choice>
  </mc:AlternateContent>
  <bookViews>
    <workbookView xWindow="240" yWindow="120" windowWidth="14940" windowHeight="9225"/>
  </bookViews>
  <sheets>
    <sheet name="Rekapitulace" sheetId="1" r:id="rId1"/>
    <sheet name="SO 000_SO 000" sheetId="2" r:id="rId2"/>
    <sheet name="SO 101_SO 101" sheetId="3" r:id="rId3"/>
    <sheet name="SO 181_SO 181" sheetId="4" r:id="rId4"/>
    <sheet name="SO 201_SO 201" sheetId="5" r:id="rId5"/>
  </sheets>
  <calcPr calcId="152511"/>
  <webPublishing codePage="0"/>
</workbook>
</file>

<file path=xl/calcChain.xml><?xml version="1.0" encoding="utf-8"?>
<calcChain xmlns="http://schemas.openxmlformats.org/spreadsheetml/2006/main">
  <c r="I114" i="5" l="1"/>
  <c r="O114" i="5" s="1"/>
  <c r="I111" i="5"/>
  <c r="O111" i="5" s="1"/>
  <c r="I108" i="5"/>
  <c r="O108" i="5" s="1"/>
  <c r="I105" i="5"/>
  <c r="O105" i="5" s="1"/>
  <c r="I102" i="5"/>
  <c r="O102" i="5" s="1"/>
  <c r="I99" i="5"/>
  <c r="O99" i="5" s="1"/>
  <c r="I96" i="5"/>
  <c r="O96" i="5" s="1"/>
  <c r="Q95" i="5"/>
  <c r="I95" i="5" s="1"/>
  <c r="I92" i="5"/>
  <c r="O92" i="5" s="1"/>
  <c r="I89" i="5"/>
  <c r="O89" i="5" s="1"/>
  <c r="R88" i="5" s="1"/>
  <c r="O88" i="5" s="1"/>
  <c r="Q88" i="5"/>
  <c r="I88" i="5" s="1"/>
  <c r="I85" i="5"/>
  <c r="O85" i="5" s="1"/>
  <c r="I82" i="5"/>
  <c r="O82" i="5" s="1"/>
  <c r="Q81" i="5"/>
  <c r="I81" i="5" s="1"/>
  <c r="I78" i="5"/>
  <c r="Q77" i="5" s="1"/>
  <c r="I77" i="5" s="1"/>
  <c r="I74" i="5"/>
  <c r="O74" i="5" s="1"/>
  <c r="I71" i="5"/>
  <c r="O71" i="5" s="1"/>
  <c r="I68" i="5"/>
  <c r="O68" i="5" s="1"/>
  <c r="I65" i="5"/>
  <c r="O65" i="5" s="1"/>
  <c r="I62" i="5"/>
  <c r="O62" i="5" s="1"/>
  <c r="Q61" i="5"/>
  <c r="I61" i="5" s="1"/>
  <c r="I58" i="5"/>
  <c r="O58" i="5" s="1"/>
  <c r="I55" i="5"/>
  <c r="O55" i="5" s="1"/>
  <c r="I52" i="5"/>
  <c r="O52" i="5" s="1"/>
  <c r="I49" i="5"/>
  <c r="O49" i="5" s="1"/>
  <c r="Q48" i="5"/>
  <c r="I48" i="5" s="1"/>
  <c r="I45" i="5"/>
  <c r="O45" i="5" s="1"/>
  <c r="I42" i="5"/>
  <c r="O42" i="5" s="1"/>
  <c r="I39" i="5"/>
  <c r="O39" i="5" s="1"/>
  <c r="I36" i="5"/>
  <c r="O36" i="5" s="1"/>
  <c r="R35" i="5" s="1"/>
  <c r="O35" i="5" s="1"/>
  <c r="Q35" i="5"/>
  <c r="I35" i="5" s="1"/>
  <c r="I32" i="5"/>
  <c r="O32" i="5" s="1"/>
  <c r="I29" i="5"/>
  <c r="O29" i="5" s="1"/>
  <c r="I26" i="5"/>
  <c r="O26" i="5" s="1"/>
  <c r="I23" i="5"/>
  <c r="O23" i="5" s="1"/>
  <c r="I20" i="5"/>
  <c r="Q19" i="5" s="1"/>
  <c r="I19" i="5" s="1"/>
  <c r="I16" i="5"/>
  <c r="O16" i="5" s="1"/>
  <c r="I13" i="5"/>
  <c r="O13" i="5" s="1"/>
  <c r="I10" i="5"/>
  <c r="O10" i="5" s="1"/>
  <c r="Q9" i="5"/>
  <c r="I9" i="5" s="1"/>
  <c r="I17" i="4"/>
  <c r="O17" i="4" s="1"/>
  <c r="R16" i="4" s="1"/>
  <c r="O16" i="4" s="1"/>
  <c r="Q16" i="4"/>
  <c r="I16" i="4" s="1"/>
  <c r="I13" i="4"/>
  <c r="O13" i="4" s="1"/>
  <c r="I10" i="4"/>
  <c r="O10" i="4" s="1"/>
  <c r="R9" i="4" s="1"/>
  <c r="O9" i="4" s="1"/>
  <c r="O2" i="4" s="1"/>
  <c r="D12" i="1" s="1"/>
  <c r="Q9" i="4"/>
  <c r="I9" i="4" s="1"/>
  <c r="I124" i="3"/>
  <c r="O124" i="3" s="1"/>
  <c r="I121" i="3"/>
  <c r="O121" i="3" s="1"/>
  <c r="I118" i="3"/>
  <c r="O118" i="3" s="1"/>
  <c r="I115" i="3"/>
  <c r="Q111" i="3" s="1"/>
  <c r="I111" i="3" s="1"/>
  <c r="I112" i="3"/>
  <c r="O112" i="3" s="1"/>
  <c r="I108" i="3"/>
  <c r="Q104" i="3" s="1"/>
  <c r="I104" i="3" s="1"/>
  <c r="I105" i="3"/>
  <c r="O105" i="3" s="1"/>
  <c r="I101" i="3"/>
  <c r="O101" i="3" s="1"/>
  <c r="I98" i="3"/>
  <c r="O98" i="3" s="1"/>
  <c r="I95" i="3"/>
  <c r="O95" i="3" s="1"/>
  <c r="I92" i="3"/>
  <c r="O92" i="3" s="1"/>
  <c r="I89" i="3"/>
  <c r="Q88" i="3" s="1"/>
  <c r="I88" i="3" s="1"/>
  <c r="I85" i="3"/>
  <c r="O85" i="3" s="1"/>
  <c r="I82" i="3"/>
  <c r="O82" i="3" s="1"/>
  <c r="I79" i="3"/>
  <c r="O79" i="3" s="1"/>
  <c r="I76" i="3"/>
  <c r="O76" i="3" s="1"/>
  <c r="I73" i="3"/>
  <c r="O73" i="3" s="1"/>
  <c r="I70" i="3"/>
  <c r="O70" i="3" s="1"/>
  <c r="I67" i="3"/>
  <c r="O67" i="3" s="1"/>
  <c r="I64" i="3"/>
  <c r="O64" i="3" s="1"/>
  <c r="I61" i="3"/>
  <c r="O61" i="3" s="1"/>
  <c r="R60" i="3" s="1"/>
  <c r="O60" i="3" s="1"/>
  <c r="I57" i="3"/>
  <c r="Q56" i="3" s="1"/>
  <c r="I56" i="3" s="1"/>
  <c r="I53" i="3"/>
  <c r="O53" i="3" s="1"/>
  <c r="I50" i="3"/>
  <c r="O50" i="3" s="1"/>
  <c r="I47" i="3"/>
  <c r="O47" i="3" s="1"/>
  <c r="I44" i="3"/>
  <c r="O44" i="3" s="1"/>
  <c r="I41" i="3"/>
  <c r="O41" i="3" s="1"/>
  <c r="I38" i="3"/>
  <c r="O38" i="3" s="1"/>
  <c r="I35" i="3"/>
  <c r="O35" i="3" s="1"/>
  <c r="I32" i="3"/>
  <c r="O32" i="3" s="1"/>
  <c r="I29" i="3"/>
  <c r="O29" i="3" s="1"/>
  <c r="I26" i="3"/>
  <c r="O26" i="3" s="1"/>
  <c r="I23" i="3"/>
  <c r="O23" i="3" s="1"/>
  <c r="I20" i="3"/>
  <c r="O20" i="3" s="1"/>
  <c r="I17" i="3"/>
  <c r="O17" i="3" s="1"/>
  <c r="I14" i="3"/>
  <c r="Q13" i="3" s="1"/>
  <c r="I13" i="3" s="1"/>
  <c r="I10" i="3"/>
  <c r="O10" i="3" s="1"/>
  <c r="R9" i="3" s="1"/>
  <c r="O9" i="3" s="1"/>
  <c r="Q9" i="3"/>
  <c r="I9" i="3" s="1"/>
  <c r="I49" i="2"/>
  <c r="O49" i="2" s="1"/>
  <c r="I46" i="2"/>
  <c r="O46" i="2" s="1"/>
  <c r="I43" i="2"/>
  <c r="O43" i="2" s="1"/>
  <c r="I40" i="2"/>
  <c r="O40" i="2" s="1"/>
  <c r="I37" i="2"/>
  <c r="O37" i="2" s="1"/>
  <c r="I34" i="2"/>
  <c r="O34" i="2" s="1"/>
  <c r="I31" i="2"/>
  <c r="O31" i="2" s="1"/>
  <c r="I28" i="2"/>
  <c r="O28" i="2" s="1"/>
  <c r="I25" i="2"/>
  <c r="O25" i="2" s="1"/>
  <c r="I22" i="2"/>
  <c r="O22" i="2" s="1"/>
  <c r="I19" i="2"/>
  <c r="O19" i="2" s="1"/>
  <c r="I16" i="2"/>
  <c r="O16" i="2" s="1"/>
  <c r="I13" i="2"/>
  <c r="O13" i="2" s="1"/>
  <c r="I10" i="2"/>
  <c r="I3" i="5" l="1"/>
  <c r="C13" i="1" s="1"/>
  <c r="R61" i="5"/>
  <c r="O61" i="5" s="1"/>
  <c r="R9" i="5"/>
  <c r="O9" i="5" s="1"/>
  <c r="R95" i="5"/>
  <c r="O95" i="5" s="1"/>
  <c r="Q9" i="2"/>
  <c r="I9" i="2" s="1"/>
  <c r="I3" i="2" s="1"/>
  <c r="C10" i="1" s="1"/>
  <c r="O10" i="2"/>
  <c r="R9" i="2" s="1"/>
  <c r="O9" i="2" s="1"/>
  <c r="O2" i="2" s="1"/>
  <c r="D10" i="1" s="1"/>
  <c r="I3" i="4"/>
  <c r="C12" i="1" s="1"/>
  <c r="E12" i="1" s="1"/>
  <c r="R48" i="5"/>
  <c r="O48" i="5" s="1"/>
  <c r="R81" i="5"/>
  <c r="O81" i="5" s="1"/>
  <c r="Q60" i="3"/>
  <c r="I60" i="3" s="1"/>
  <c r="I3" i="3" s="1"/>
  <c r="C11" i="1" s="1"/>
  <c r="O14" i="3"/>
  <c r="R13" i="3" s="1"/>
  <c r="O13" i="3" s="1"/>
  <c r="O57" i="3"/>
  <c r="R56" i="3" s="1"/>
  <c r="O56" i="3" s="1"/>
  <c r="O89" i="3"/>
  <c r="R88" i="3" s="1"/>
  <c r="O88" i="3" s="1"/>
  <c r="O108" i="3"/>
  <c r="R104" i="3" s="1"/>
  <c r="O104" i="3" s="1"/>
  <c r="O115" i="3"/>
  <c r="R111" i="3" s="1"/>
  <c r="O111" i="3" s="1"/>
  <c r="O20" i="5"/>
  <c r="R19" i="5" s="1"/>
  <c r="O19" i="5" s="1"/>
  <c r="O78" i="5"/>
  <c r="R77" i="5" s="1"/>
  <c r="O77" i="5" s="1"/>
  <c r="O2" i="3" l="1"/>
  <c r="D11" i="1" s="1"/>
  <c r="E11" i="1"/>
  <c r="E10" i="1"/>
  <c r="C6" i="1"/>
  <c r="O2" i="5"/>
  <c r="D13" i="1" s="1"/>
  <c r="E13" i="1" s="1"/>
  <c r="C7" i="1" l="1"/>
</calcChain>
</file>

<file path=xl/sharedStrings.xml><?xml version="1.0" encoding="utf-8"?>
<sst xmlns="http://schemas.openxmlformats.org/spreadsheetml/2006/main" count="1296" uniqueCount="386">
  <si>
    <t>Firma: Pontex, spol. s r.o.</t>
  </si>
  <si>
    <t>Rekapitulace ceny</t>
  </si>
  <si>
    <t>Stavba: 2222400_Pocinov - II/192 Pocinovice – Stříbrný mlýn – opěrná zeď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</si>
  <si>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</si>
  <si>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</si>
  <si>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</si>
  <si>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</si>
  <si>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</si>
  <si>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</si>
  <si>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</si>
  <si>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</si>
  <si>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</si>
  <si>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</si>
  <si>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</si>
  <si>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</si>
  <si>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2222400_Pocinov</t>
  </si>
  <si>
    <t>II/192 Pocinovice – Stříbrný mlýn – opěrná zeď</t>
  </si>
  <si>
    <t>O</t>
  </si>
  <si>
    <t>Objekt:</t>
  </si>
  <si>
    <t>SO 000</t>
  </si>
  <si>
    <t>Vedlejší a ostatní náklady</t>
  </si>
  <si>
    <t>O1</t>
  </si>
  <si>
    <t>Rozpočet:</t>
  </si>
  <si>
    <t>0,00</t>
  </si>
  <si>
    <t>15,00</t>
  </si>
  <si>
    <t>21,00</t>
  </si>
  <si>
    <t>3</t>
  </si>
  <si>
    <t>2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</si>
  <si>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</si>
  <si>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</si>
  <si>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</si>
  <si>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</si>
  <si>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</si>
  <si>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</si>
  <si>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</si>
  <si>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</si>
  <si>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</si>
  <si>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</si>
  <si>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</si>
  <si>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</si>
  <si>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</si>
  <si>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</si>
  <si>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</si>
  <si>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</si>
  <si>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</si>
  <si>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Cenová soustava</t>
  </si>
  <si>
    <t>11</t>
  </si>
  <si>
    <t>SD</t>
  </si>
  <si>
    <t>Všeobecné konstrukce a práce</t>
  </si>
  <si>
    <t>P</t>
  </si>
  <si>
    <t>00410R</t>
  </si>
  <si>
    <t/>
  </si>
  <si>
    <t>Vedlejší náklady</t>
  </si>
  <si>
    <t>KPL</t>
  </si>
  <si>
    <t>PP</t>
  </si>
  <si>
    <t>obsahují zejména náklady na: 
- ztížené výrobní podmínky související s umístěním stavby, provozními nebo 
dopravními omezeními 
- uvedení stavbou dotčených ploch a staveništní dopravou dotčených komunikací 
do původního nebo projektovaného stavu 
- zajištění bezpečnosti při provádění stavby ve smyslu bezpečnosti práce a 
ochrany životního prostředí 
- likvidace přebytečného stavebního materiálu odpovídajícím způsobem 
- péče o nepředané objekty a konstrukce stavby, jejich ošetřování 
- nutný rozsah stavebního pojištění budovaného díla na předmětné stavbě a 
pojištění odpovědnosti za škodu způsobenou dodavatelem třetí osobě 
- zajištění bankovních garancí 
- všechny další nutné náklady k řádnému a úplnému zhotovení předmětu díla 
zřejmé ze zadávací dokumentace nebo místních podmínek</t>
  </si>
  <si>
    <t>VV</t>
  </si>
  <si>
    <t>00420R</t>
  </si>
  <si>
    <t>Ostatní náklady</t>
  </si>
  <si>
    <t>obsahují zejména náklady na: 
- úpravu příslušné dokumentace dle technologických postupů zhotovitele a dle při 
provádění díla zjištěných skutečností 
- zpracování Plánu havarijních opatření zařízení staveniště a mechanizace 
- zpracování Plánu bezpečnosti a ochrany zdraví při práci na staveništi (dle § 15, 
odst. 2 zákona č. 309/2006 Sb., kterým se upravují další požadavky BOZP) 
- zpracování technologických postupů a plánů kontrol 
- pasportizace stavbou dotčených ploch a objektů 
- všechny další nutné činnosti k řádnému a úplnému zhotovení předmětu díla 
zřejmé ze zadávací dokumentace nebo místních podmínek</t>
  </si>
  <si>
    <t>02520</t>
  </si>
  <si>
    <t>ZKOUŠENÍ MATERIÁLŮ NEZÁVISLOU ZKUŠEBNOU</t>
  </si>
  <si>
    <t>2023_OTSKP</t>
  </si>
  <si>
    <t>dle TKP, ZTKP včetně případného dozkoušení obsahu aromatických uhlovodíků a zatřídění dle vyhlášky č. 130/2019 sb. v aktuálním znění</t>
  </si>
  <si>
    <t>02710R</t>
  </si>
  <si>
    <t>PASPORTIZACE OBJEKTŮ V OKOLÍ STAVBY</t>
  </si>
  <si>
    <t>02910</t>
  </si>
  <si>
    <t>OSTATNÍ POŽADAVKY - ZEMĚMĚŘIČSKÁ MĚŘENÍ</t>
  </si>
  <si>
    <t>vytyčení hranice staveniště, vč.vyhotovení vytyčovacího protokolu stavby</t>
  </si>
  <si>
    <t>029113</t>
  </si>
  <si>
    <t>OSTATNÍ POŽADAVKY - GEODETICKÉ ZAMĚŘENÍ - CELKY</t>
  </si>
  <si>
    <t>KUS</t>
  </si>
  <si>
    <t>Zaměření skutečného stavu po dokončení stavby vč.zákresu do katastrální mapy a její digitalizace</t>
  </si>
  <si>
    <t>7</t>
  </si>
  <si>
    <t>02940</t>
  </si>
  <si>
    <t>OSTATNÍ POŽADAVKY - VYPRACOVÁNÍ DOKUMENTACE</t>
  </si>
  <si>
    <t>technické předpisy (betonáž, PKO, apod.)</t>
  </si>
  <si>
    <t>8</t>
  </si>
  <si>
    <t>02943</t>
  </si>
  <si>
    <t>OSTATNÍ POŽADAVKY - VYPRACOVÁNÍ RDS</t>
  </si>
  <si>
    <t>RDS-Z-PDS - pro celou stavbu</t>
  </si>
  <si>
    <t>02944</t>
  </si>
  <si>
    <t>OSTAT POŽADAVKY - DOKUMENTACE SKUTEČ PROVEDENÍ V DIGIT FORMĚ</t>
  </si>
  <si>
    <t>skutečného provedení stavby - v dogitální i tištěné podobě  (4 paré)</t>
  </si>
  <si>
    <t>02945</t>
  </si>
  <si>
    <t>OSTAT POŽADAVKY - GEOMETRICKÝ PLÁN</t>
  </si>
  <si>
    <t>Ve 12-ti vyhotoveních</t>
  </si>
  <si>
    <t>02946</t>
  </si>
  <si>
    <t>OSTAT POŽADAVKY - FOTODOKUMENTACE</t>
  </si>
  <si>
    <t>Včetně zdokumentování stávajícího stavu během demolice a pasportizace 
přilehlých ploch, okolí a konstrukcí</t>
  </si>
  <si>
    <t>12</t>
  </si>
  <si>
    <t>02950</t>
  </si>
  <si>
    <t>OSTATNÍ POŽADAVKY - POSUDKY, KONTROLY, REVIZNÍ ZPRÁVY</t>
  </si>
  <si>
    <t>Povodňový a havarijní plán</t>
  </si>
  <si>
    <t>13</t>
  </si>
  <si>
    <t>02991</t>
  </si>
  <si>
    <t>OSTATNÍ POŽADAVKY - INFORMAČNÍ TABULE</t>
  </si>
  <si>
    <t>Označení stavby dle směrnic investora</t>
  </si>
  <si>
    <t>14</t>
  </si>
  <si>
    <t>03100</t>
  </si>
  <si>
    <t>ZAŘÍZENÍ STAVENIŠTĚ - ZŘÍZENÍ, PROVOZ, DEMONTÁŽ</t>
  </si>
  <si>
    <t>vč.oplocení staveniště, proviz.zábradlí a pod. 
Vč. případného nájmu pozemku, vč. provizorních komunikací a případných záborů 
vč. buňkoviště, toalet a dalšího zařízení nezbytného pro provoz a řízení stavby po 
celou dobu její výstavby</t>
  </si>
  <si>
    <t>SO 101</t>
  </si>
  <si>
    <t>Úprava_komunikace</t>
  </si>
  <si>
    <t>015111</t>
  </si>
  <si>
    <t>POPLATKY ZA LIKVIDACI ODPADŮ NEKONTAMINOVANÝCH - 17 05 04  VYTĚŽENÉ ZEMINY A HORNINY -  I. TŘÍDA TĚŽITELNOSTI</t>
  </si>
  <si>
    <t>T</t>
  </si>
  <si>
    <t>zemina, podklad.vrstvy</t>
  </si>
  <si>
    <t>pol.131738  476,5*2,0=953,000 [A] 
pol.113328  271,625*1,9=516,088 [B] 
Celkem: A+B=1 469,088 [C]</t>
  </si>
  <si>
    <t>Zemní práce</t>
  </si>
  <si>
    <t>112018</t>
  </si>
  <si>
    <t>KÁCENÍ STROMŮ D KMENE DO 0,5M S ODSTRANĚNÍM PAŘEZŮ, ODVOZ DO 20KM</t>
  </si>
  <si>
    <t>a likvidace</t>
  </si>
  <si>
    <t>16=16,000 [A]</t>
  </si>
  <si>
    <t>112028</t>
  </si>
  <si>
    <t>KÁCENÍ STROMŮ D KMENE DO 0,9M S ODSTRANĚNÍM PAŘEZŮ, ODVOZ DO 20KM</t>
  </si>
  <si>
    <t>12=12,000 [A]</t>
  </si>
  <si>
    <t>112048</t>
  </si>
  <si>
    <t>KÁCENÍ STROMŮ D KMENE DO 0,3M S ODSTRANĚNÍM PAŘEZŮ, ODVOZ DO 20KM</t>
  </si>
  <si>
    <t>10+2=12,000 [A]</t>
  </si>
  <si>
    <t>112218</t>
  </si>
  <si>
    <t>ODSTRANĚNÍ PAŘEZŮ D DO 0,5M, ODVOZ DO 20KM</t>
  </si>
  <si>
    <t>3=3,000 [A]</t>
  </si>
  <si>
    <t>112228</t>
  </si>
  <si>
    <t>ODSTRANĚNÍ PAŘEZŮ D DO 0,9M, ODVOZ DO 20KM</t>
  </si>
  <si>
    <t>2=2,000 [A]</t>
  </si>
  <si>
    <t>113328</t>
  </si>
  <si>
    <t>ODSTRAN PODKL ZPEVNĚNÝCH PLOCH Z KAMENIVA NESTMEL, ODVOZ DO 20KM</t>
  </si>
  <si>
    <t>M3</t>
  </si>
  <si>
    <t>vč.odvozu a uložení na skládku</t>
  </si>
  <si>
    <t>spodní vrstvy  1,95*410,0*0,15+1,85*410,0*0,2=271,625 [A]</t>
  </si>
  <si>
    <t>113728</t>
  </si>
  <si>
    <t>FRÉZOVÁNÍ ZPEVNĚNÝCH PLOCH ASFALTOVÝCH, ODVOZ DO 20KM</t>
  </si>
  <si>
    <t>vč.odvozu k recyklaci</t>
  </si>
  <si>
    <t>v celé šířce tl.40 mm  5,5*441,1*0,04=97,042 [A] 
druhá vrstva v tl.80mm  2,1*410,0*0,08=68,880 [B] 
Celkem: A+B=165,922 [C]</t>
  </si>
  <si>
    <t>113766</t>
  </si>
  <si>
    <t>FRÉZOVÁNÍ DRÁŽKY PRŮŘEZU DO 800MM2 V ASFALTOVÉ VOZOVCE</t>
  </si>
  <si>
    <t>M</t>
  </si>
  <si>
    <t>napojení</t>
  </si>
  <si>
    <t>5,5*2=11,000 [A]</t>
  </si>
  <si>
    <t>125731</t>
  </si>
  <si>
    <t>VYKOPÁVKY ZE ZEMNÍKŮ A SKLÁDEK TŘ. I, ODVOZ DO 1KM</t>
  </si>
  <si>
    <t>zemina na krajnice (50% objemu)</t>
  </si>
  <si>
    <t>57,75=57,750 [A]</t>
  </si>
  <si>
    <t>131731</t>
  </si>
  <si>
    <t>HLOUBENÍ JAM ZAPAŽ I NEPAŽ TŘ. I, ODVOZ DO 1KM</t>
  </si>
  <si>
    <t>na meziskládku - použije se zpět</t>
  </si>
  <si>
    <t>1,0*0,3*385,0*0,5=57,750 [A]</t>
  </si>
  <si>
    <t>131738</t>
  </si>
  <si>
    <t>HLOUBENÍ JAM ZAPAŽ I NEPAŽ TŘ. I, ODVOZ DO 20KM</t>
  </si>
  <si>
    <t>vč.odvozu na skládku</t>
  </si>
  <si>
    <t>2,1m2*(206,0+14,5)=463,050 [A] 
odpočet - zemina do krajnice  -57,75=-57,750 [B] 
Celkem: A+B=405,300 [C]</t>
  </si>
  <si>
    <t>17120</t>
  </si>
  <si>
    <t>ULOŽENÍ SYPANINY DO NÁSYPŮ A NA SKLÁDKY BEZ ZHUTNĚNÍ</t>
  </si>
  <si>
    <t>skládka  71,2=71,200 [A] 
meziskládka  405,3=405,300 [B] 
Celkem: A+B=476,500 [C]</t>
  </si>
  <si>
    <t>17310</t>
  </si>
  <si>
    <t>ZEMNÍ KRAJNICE A DOSYPÁVKY SE ZHUTNĚNÍM</t>
  </si>
  <si>
    <t>zemina z výkopu  (50% objemu)</t>
  </si>
  <si>
    <t>15</t>
  </si>
  <si>
    <t>17380</t>
  </si>
  <si>
    <t>ZEMNÍ KRAJNICE A DOSYPÁVKY Z NAKUPOVANÝCH MATERIÁLŮ</t>
  </si>
  <si>
    <t>50% objemu</t>
  </si>
  <si>
    <t>Základy</t>
  </si>
  <si>
    <t>16</t>
  </si>
  <si>
    <t>21262</t>
  </si>
  <si>
    <t>TRATIVODY KOMPLET Z TRUB Z PLAST HMOT DN DO 100MM</t>
  </si>
  <si>
    <t>drenáž kompletní</t>
  </si>
  <si>
    <t>445,0=445,000 [A]</t>
  </si>
  <si>
    <t>Vodorovné konstrukce</t>
  </si>
  <si>
    <t>17</t>
  </si>
  <si>
    <t>451312</t>
  </si>
  <si>
    <t>PODKLADNÍ A VÝPLŇOVÉ VRSTVY Z PROSTÉHO BETONU C12/15</t>
  </si>
  <si>
    <t>propustek 
C12/15-XO - podkladní beton</t>
  </si>
  <si>
    <t>pod bet.prahem  0,7*0,1*1,2=0,084 [A]</t>
  </si>
  <si>
    <t>18</t>
  </si>
  <si>
    <t>45131A</t>
  </si>
  <si>
    <t>PODKLADNÍ A VÝPLŇOVÉ VRSTVY Z PROSTÉHO BETONU C20/25</t>
  </si>
  <si>
    <t>propustek 
C 20/25n XF3 - lože dlažby</t>
  </si>
  <si>
    <t>5,7m2*0,1=0,570 [A]</t>
  </si>
  <si>
    <t>19</t>
  </si>
  <si>
    <t>45152</t>
  </si>
  <si>
    <t>PODKLADNÍ A VÝPLŇOVÉ VRSTVY Z KAMENIVA DRCENÉHO</t>
  </si>
  <si>
    <t>propustek 
ŠD 0/32 tl.100 mm</t>
  </si>
  <si>
    <t>pod bet.prahem  0,8*0,1*1,3=0,104 [A]</t>
  </si>
  <si>
    <t>20</t>
  </si>
  <si>
    <t>45157</t>
  </si>
  <si>
    <t>PODKLADNÍ A VÝPLŇOVÉ VRSTVY Z KAMENIVA TĚŽENÉHO</t>
  </si>
  <si>
    <t>propustek 
ŠP lože tl.100 mm</t>
  </si>
  <si>
    <t>pod dlažbou  5,7m2*0,1=0,570 [A] 
okolo roury  1,57*0,1*2,3=0,361 [B] 
Celkem: A+B=0,931 [C]</t>
  </si>
  <si>
    <t>21</t>
  </si>
  <si>
    <t>45160</t>
  </si>
  <si>
    <t>PODKL A VÝPLŇ VRSTVY Z MEZEROVITÉHO BETONU</t>
  </si>
  <si>
    <t>C16/20</t>
  </si>
  <si>
    <t>lože kamenné rovnaniny - zpevnění koryta v dl.206,0m+14,5m  1,6m2*(206,0+14,5)=352,800 [A]</t>
  </si>
  <si>
    <t>22</t>
  </si>
  <si>
    <t>46251</t>
  </si>
  <si>
    <t>ZÁHOZ Z LOMOVÉHO KAMENE</t>
  </si>
  <si>
    <t>v patě svahu násypu  0,12m2*(206,0+14,5)=26,460 [A]</t>
  </si>
  <si>
    <t>23</t>
  </si>
  <si>
    <t>46321</t>
  </si>
  <si>
    <t>ROVNANINA Z LOMOVÉHO KAMENE</t>
  </si>
  <si>
    <t>z velkých kamenů o min.prům.300 mm s vyklínováním</t>
  </si>
  <si>
    <t>obnova zpevnění koryta v dl.206,0m+14,5m  (1,9+2,6)*0,5*0,3*(206,0+14,5)=148,838 [A]</t>
  </si>
  <si>
    <t>24</t>
  </si>
  <si>
    <t>465512</t>
  </si>
  <si>
    <t>DLAŽBY Z LOMOVÉHO KAMENE NA MC</t>
  </si>
  <si>
    <t>propustek 
dlažba z lomového kamene tl.200 do betonu</t>
  </si>
  <si>
    <t>5,7m2*0,2=1,140 [A]</t>
  </si>
  <si>
    <t>25</t>
  </si>
  <si>
    <t>46731</t>
  </si>
  <si>
    <t>STUPNĚ A PRAHY VODNÍCH KORYT Z PROSTÉHO BETONU</t>
  </si>
  <si>
    <t>propustek 
betonový práh</t>
  </si>
  <si>
    <t>0,5*1,0*1,0+0,3*0,6*1,6=0,788 [A]</t>
  </si>
  <si>
    <t>Komunikace</t>
  </si>
  <si>
    <t>26</t>
  </si>
  <si>
    <t>56313</t>
  </si>
  <si>
    <t>VOZOVKOVÉ VRSTVY Z MECHANICKY ZPEVNĚNÉHO KAMENIVA TL. DO 150MM</t>
  </si>
  <si>
    <t>M2</t>
  </si>
  <si>
    <t>MZK tl.150 mm</t>
  </si>
  <si>
    <t>spodní vrstvy  1,95*410,0+0,5*28,0=813,500 [A]</t>
  </si>
  <si>
    <t>27</t>
  </si>
  <si>
    <t>56335</t>
  </si>
  <si>
    <t>VOZOVKOVÉ VRSTVY ZE ŠTĚRKODRTI TL. DO 250MM</t>
  </si>
  <si>
    <t>ŠDa 0/32 tl.min.200 mm</t>
  </si>
  <si>
    <t>spodní vrstvy  1,85*410,0+0,5*28,0=772,500 [A]</t>
  </si>
  <si>
    <t>28</t>
  </si>
  <si>
    <t>572214</t>
  </si>
  <si>
    <t>SPOJOVACÍ POSTŘIK Z MODIFIK EMULZE DO 0,5KG/M2</t>
  </si>
  <si>
    <t>PS-C 0,3 kg/m2</t>
  </si>
  <si>
    <t>2440,05+875,0=3 315,050 [A]</t>
  </si>
  <si>
    <t>29</t>
  </si>
  <si>
    <t>574B33</t>
  </si>
  <si>
    <t>ASFALTOVÝ BETON PRO OBRUSNÉ VRSTVY MODIFIK ACO 11 TL. 40MM</t>
  </si>
  <si>
    <t>ACO 11+</t>
  </si>
  <si>
    <t>v celé šířce 5,5*441,1+0,5*28,0=2 440,050 [A]</t>
  </si>
  <si>
    <t>30</t>
  </si>
  <si>
    <t>574F78</t>
  </si>
  <si>
    <t>ASFALTOVÝ BETON PRO PODKLADNÍ VRSTVY MODIFIK ACP 22+, 22S TL. 80MM</t>
  </si>
  <si>
    <t>ACP 22+</t>
  </si>
  <si>
    <t>2,1*410,0+0,5*28,0=875,000 [A]</t>
  </si>
  <si>
    <t>Potrubí</t>
  </si>
  <si>
    <t>31</t>
  </si>
  <si>
    <t>81446</t>
  </si>
  <si>
    <t>POTRUBÍ Z TRUB BETONOVÝCH DN DO 400MM</t>
  </si>
  <si>
    <t>propustek 
vč.seříznutí dle sklonu svahu</t>
  </si>
  <si>
    <t>2,83=2,830 [A]</t>
  </si>
  <si>
    <t>32</t>
  </si>
  <si>
    <t>87633</t>
  </si>
  <si>
    <t>CHRÁNIČKY Z TRUB PLASTOVÝCH DN DO 150MM</t>
  </si>
  <si>
    <t>trubka vysypaná zeminou dl.1,0m</t>
  </si>
  <si>
    <t>pro zaberanění sloupku svodidla - odhad 2*10*1,0=20,000 [A]</t>
  </si>
  <si>
    <t>Ostatní konstrukce a práce</t>
  </si>
  <si>
    <t>33</t>
  </si>
  <si>
    <t>9113A1</t>
  </si>
  <si>
    <t>SVODIDLO OCEL SILNIČ JEDNOSTR, ÚROVEŇ ZADRŽ N1, N2 - DODÁVKA A MONTÁŽ</t>
  </si>
  <si>
    <t>kompletní</t>
  </si>
  <si>
    <t>47,5+316,0+12,5=376,000 [A]</t>
  </si>
  <si>
    <t>34</t>
  </si>
  <si>
    <t>915111</t>
  </si>
  <si>
    <t>VODOROVNÉ DOPRAVNÍ ZNAČENÍ BARVOU HLADKÉ - DODÁVKA A POKLÁDKA</t>
  </si>
  <si>
    <t>0,125*445,0*2=111,250 [A]</t>
  </si>
  <si>
    <t>35</t>
  </si>
  <si>
    <t>915211</t>
  </si>
  <si>
    <t>VODOROVNÉ DOPRAVNÍ ZNAČENÍ PLASTEM HLADKÉ - DODÁVKA A POKLÁDKA</t>
  </si>
  <si>
    <t>36</t>
  </si>
  <si>
    <t>919111</t>
  </si>
  <si>
    <t>ŘEZÁNÍ ASFALTOVÉHO KRYTU VOZOVEK TL DO 50MM</t>
  </si>
  <si>
    <t>37</t>
  </si>
  <si>
    <t>931326</t>
  </si>
  <si>
    <t>TĚSNĚNÍ DILATAČ SPAR ASF ZÁLIVKOU MODIFIK PRŮŘ DO 800MM2</t>
  </si>
  <si>
    <t>SO 181</t>
  </si>
  <si>
    <t>Přechodné dopravní značení</t>
  </si>
  <si>
    <t>PASPORTIZACE DOPRAVNÍHO ZNAČENÍ</t>
  </si>
  <si>
    <t>02720</t>
  </si>
  <si>
    <t>POMOC PRÁCE ZŘÍZ NEBO ZAJIŠŤ REGULACI A OCHRANU DOPRAVY</t>
  </si>
  <si>
    <t>položka zahrnuje dopravně inženýrská opatření v průběhu celé stavby (dle 
schváleného plánu ZOV a vyjádření DI PČR), zahrnuje osazení, přesuny a odvoz 
provizorního dopravního značení. Zahrnuje dočasné dopravní značení, dopravní zařízení (např. zvětšené 
i základní svislé značky, vodorovné značení z fólie, 
citybloky, provizorní betonová a ocelová svodidla, ochranná zábradlí, světelné 
výstražné zařízení atd.- viz příloha TZ), oplocení a všechny související práce po 
dobu trvání 
stavby Součástí položky je i údržba a péče o dopravně inženýrská opatření v 
průběhu celé stavby. 
Součástí položky je vyřízení DIR včetně jeho projednání.</t>
  </si>
  <si>
    <t>částečná a úplná uzavírka  1=1,000 [A]</t>
  </si>
  <si>
    <t>57792B</t>
  </si>
  <si>
    <t>VÝSPRAVA VÝTLUKŮ SMĚSÍ ACO MODIFIK TL. DO 50MM</t>
  </si>
  <si>
    <t>oprava objízdných tras</t>
  </si>
  <si>
    <t>odhad 500m2   500=500,000 [A]</t>
  </si>
  <si>
    <t>SO 201</t>
  </si>
  <si>
    <t>Opěrná zeď</t>
  </si>
  <si>
    <t>pol.131738  53,2*2,0=106,400 [A]</t>
  </si>
  <si>
    <t>015140</t>
  </si>
  <si>
    <t>POPLATKY ZA LIKVIDACI ODPADŮ NEKONTAMINOVANÝCH - 17 01 01  BETON Z DEMOLIC OBJEKTŮ, ZÁKLADŮ TV</t>
  </si>
  <si>
    <t>beton, železobeton</t>
  </si>
  <si>
    <t>pol.966158  3,75*2,3=8,625 [A] 
pol.966168  9,0*2,5=22,500 [B] 
Celkem: A+B=31,125 [C]</t>
  </si>
  <si>
    <t>015330</t>
  </si>
  <si>
    <t>POPLATKY ZA LIKVIDACI ODPADŮ NEKONTAMINOVANÝCH - 17 05 04  KAMENNÁ SUŤ</t>
  </si>
  <si>
    <t>pol.966138  18,0*2,6=46,800 [A]</t>
  </si>
  <si>
    <t>zemina pro zásyp</t>
  </si>
  <si>
    <t>13,0=13,000 [A]</t>
  </si>
  <si>
    <t>za čelní zídkou  1,3*2,0*5,0=13,000 [D]</t>
  </si>
  <si>
    <t>pod vozovkou  0,5*2,5*22,0=27,500 [A] 
pro op.zeď  0,9*1,5*22,0=29,700 [B] 
pro rovnaninu  0,7m2*20,0=14,000 [C] 
odpočet opevnění svahu -18,0=-18,000 [E] 
Celkem: A+B+C+E=53,200 [F]</t>
  </si>
  <si>
    <t>skládka  53,2=53,200 [A] 
meziskládka  13,0=13,000 [B] 
Celkem: A+B=66,200 [C]</t>
  </si>
  <si>
    <t>17411</t>
  </si>
  <si>
    <t>ZÁSYP JAM A RÝH ZEMINOU SE ZHUTNĚNÍM</t>
  </si>
  <si>
    <t>zemina z výkopu</t>
  </si>
  <si>
    <t>224324</t>
  </si>
  <si>
    <t>PILOTY ZE ŽELEZOBETONU C25/30</t>
  </si>
  <si>
    <t>C25/30 XA2</t>
  </si>
  <si>
    <t>prům.350 mm  
op.zeď   3,1416*0,175*0,175*6,0*20=11,545 [A] 
čelní zídka  3,1416*0,175*0,175*4,5*2=0,866 [B] 
Celkem: A+B=12,411 [C]</t>
  </si>
  <si>
    <t>224365</t>
  </si>
  <si>
    <t>VÝZTUŽ PILOT Z OCELI 10505, B500B</t>
  </si>
  <si>
    <t>op.zeď  0,089*20=1,780 [A] 
čelní zídka  0,070*2=0,140 [B] 
Celkem: (A+B)*1,05=2,016 [C]</t>
  </si>
  <si>
    <t>264716</t>
  </si>
  <si>
    <t>VRTY PRO PILOTY TŘ I A II D DO 400MM</t>
  </si>
  <si>
    <t>Prům.350 mm</t>
  </si>
  <si>
    <t>op.zeď  6,0*20=120,000 [A] 
čelní zídka  4,5*2=9,000 [B] 
Celkem: A+B=129,000 [C]</t>
  </si>
  <si>
    <t>28999</t>
  </si>
  <si>
    <t>OPLÁŠTĚNÍ (ZPEVNĚNÍ) Z FÓLIE</t>
  </si>
  <si>
    <t>těsnící fólie</t>
  </si>
  <si>
    <t>zatažená pod drenáž - za op.zdí 1,5*20,0=30,000 [A]</t>
  </si>
  <si>
    <t>Svislé konstrukce</t>
  </si>
  <si>
    <t>317325</t>
  </si>
  <si>
    <t>ŘÍMSY ZE ŽELEZOBETONU DO C30/37</t>
  </si>
  <si>
    <t>C30/37 XF4 vč.bednění, vč.výplně a těsnění prac.,smršť. a dilat. spar,</t>
  </si>
  <si>
    <t>na op.zdi  (0,8*0,25+0,25*0,2)*19,7=4,925 [A] 
na čelní zdi  0,179m2*(4,1-0,6)=0,627 [B] 
Celkem: A+B=5,552 [C]</t>
  </si>
  <si>
    <t>317365</t>
  </si>
  <si>
    <t>VÝZTUŽ ŘÍMS Z OCELI 10505, B500B</t>
  </si>
  <si>
    <t>Odhad  160 lg/m3</t>
  </si>
  <si>
    <t>5,552*0,160=0,888 [A]</t>
  </si>
  <si>
    <t>327325</t>
  </si>
  <si>
    <t>ZDI OPĚRNÉ, ZÁRUBNÍ, NÁBŘEŽNÍ ZE ŽELEZOVÉHO BETONU DO C30/37</t>
  </si>
  <si>
    <t>C30/37 XF4 - vč.bednění, výplně a těsnění pracovních a dilatačních spar, vč.nátěru 
zasypaných ploch proti zemní vlhkosti,</t>
  </si>
  <si>
    <t>čelní zídka  (1,6+2,25)*0,5*4,1*0,55=4,341 [A] 
op.zeď s odlehč.deskou  (0,55*0,75+1,2*0,325)*20,0=16,050 [B] 
Celkem: A+B=20,391 [C]</t>
  </si>
  <si>
    <t>327365</t>
  </si>
  <si>
    <t>VÝZTUŽ ZDÍ OPĚRNÝCH, ZÁRUBNÍCH, NÁBŘEŽNÍCH Z OCELI 10505, B500B</t>
  </si>
  <si>
    <t>Odhad 160 kg/m3</t>
  </si>
  <si>
    <t>20,391*0,160=3,263 [A]</t>
  </si>
  <si>
    <t>C12/15 - X0 - podkladní beton</t>
  </si>
  <si>
    <t>pod dobetonováním  0,6*19,0*0,05=0,570 [A] 
pod odlehč.deskou  2,1*20,4*0,05=2,142 [B] 
pod čelní zdí  0,9*4,2*0,05=0,189 [C] 
Celkem: A+B+C=2,901 [D]</t>
  </si>
  <si>
    <t>C 20/25n XF3 - lože dlažby</t>
  </si>
  <si>
    <t>tl.100 mm - zakončení říms  (2,5*1,0+2,4m2)*0,1=0,490 [A]</t>
  </si>
  <si>
    <t>45860</t>
  </si>
  <si>
    <t>VÝPLŇ ZA OPĚRAMI A ZDMI Z MEZEROVITÉHO BETONU</t>
  </si>
  <si>
    <t>za op.zdí  0,335m2*20,0=6,700 [A]</t>
  </si>
  <si>
    <t>před op.zdí  0,83m2*20,0=16,600 [A]</t>
  </si>
  <si>
    <t>467384</t>
  </si>
  <si>
    <t>STUPNĚ A PRAHY VOD KORYT ZE ŽELBET DO C25/30 VČET VÝZT</t>
  </si>
  <si>
    <t>C25/30 XA2 s kari sítí 
vč.bednění, výplně a těsnění pracovních a dilatačních spar, vč.nátěru 
zasypaných ploch proti zemní vlhkosti,</t>
  </si>
  <si>
    <t>propojení hlav pilot zdi  (0,6*19,0-3,1416*0,175*0,175*19)*0,8=7,658 [A]</t>
  </si>
  <si>
    <t>582621</t>
  </si>
  <si>
    <t>KRYTY Z BETON DLAŽDIC SE ZÁMKEM ŠEDÝCH TL 60MM DO LOŽE Z MC</t>
  </si>
  <si>
    <t>zakončení říms  2,5*1,0+2,4m2=4,900 [A]</t>
  </si>
  <si>
    <t>Přidružená stavební výroba</t>
  </si>
  <si>
    <t>76796</t>
  </si>
  <si>
    <t>VRATA A VRÁTKA</t>
  </si>
  <si>
    <t>branka š.1,5m</t>
  </si>
  <si>
    <t>1,5*1,3=1,950 [A]</t>
  </si>
  <si>
    <t>78383</t>
  </si>
  <si>
    <t>NÁTĚRY BETON KONSTR TYP S4 (OS-C)</t>
  </si>
  <si>
    <t>římsy  (0,15+0,15)*(20,0+4,1-0,6)=7,050 [A]</t>
  </si>
  <si>
    <t>87434</t>
  </si>
  <si>
    <t>POTRUBÍ Z TRUB PLASTOVÝCH ODPADNÍCH DN DO 200MM</t>
  </si>
  <si>
    <t>prostup drenáže skrz zeď</t>
  </si>
  <si>
    <t>0,75=0,750 [A]</t>
  </si>
  <si>
    <t>87533</t>
  </si>
  <si>
    <t>POTRUBÍ DREN Z TRUB PLAST DN DO 150MM</t>
  </si>
  <si>
    <t>drenáž za opěrou vč.vyústění skrz čel zídku nebo do svahu</t>
  </si>
  <si>
    <t>26,9=26,900 [A]</t>
  </si>
  <si>
    <t>9111B1</t>
  </si>
  <si>
    <t>ZÁBRADLÍ SILNIČNÍ SE SVISLOU VÝPLNÍ - DODÁVKA A MONTÁŽ</t>
  </si>
  <si>
    <t>kompletní vč.kotvení, plastmalty a PKO</t>
  </si>
  <si>
    <t>na čelní zdi  3,5=3,500 [A]</t>
  </si>
  <si>
    <t>9117C1</t>
  </si>
  <si>
    <t>SVOD OCEL ZÁBRADEL ÚROVEŇ ZADRŽ H2 - DODÁVKA A MONTÁŽ</t>
  </si>
  <si>
    <t>kompletní vč.kotvení plastmalty a PKO</t>
  </si>
  <si>
    <t>na op.zdi  20,0=20,000 [A]</t>
  </si>
  <si>
    <t>917224</t>
  </si>
  <si>
    <t>SILNIČNÍ A CHODNÍKOVÉ OBRUBY Z BETONOVÝCH OBRUBNÍKŮ ŠÍŘ 150MM</t>
  </si>
  <si>
    <t>vč.bet.lože s opěrou</t>
  </si>
  <si>
    <t>zakončení říms  2,5*2=5,000 [A]</t>
  </si>
  <si>
    <t>935212</t>
  </si>
  <si>
    <t>PŘÍKOPOVÉ ŽLABY Z BETON TVÁRNIC ŠÍŘ DO 600MM DO BETONU TL 100MM</t>
  </si>
  <si>
    <t>3,5=3,500 [A]</t>
  </si>
  <si>
    <t>966138</t>
  </si>
  <si>
    <t>BOURÁNÍ KONSTRUKCÍ Z KAMENE NA MC S ODVOZEM DO 20KM</t>
  </si>
  <si>
    <t>kamenné opevnění svahu  0,6*1,5*20,0=18,000 [A]</t>
  </si>
  <si>
    <t>966158</t>
  </si>
  <si>
    <t>BOURÁNÍ KONSTRUKCÍ Z PROST BETONU S ODVOZEM DO 20KM</t>
  </si>
  <si>
    <t>zasažené dno a svah koryta - odhad  1,5*25,0*0,1=3,750 [A]</t>
  </si>
  <si>
    <t>966168</t>
  </si>
  <si>
    <t>BOURÁNÍ KONSTRUKCÍ ZE ŽELEZOBETONU S ODVOZEM DO 20KM</t>
  </si>
  <si>
    <t>čelní zídka náhonu  (1,0+5,0)*1,5*1,0=9,000 [A]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</si>
</sst>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0"/>
  </numFmts>
  <fonts count="8" x14ac:knownFonts="1">
    <font>
      <sz val="10"/>
      <name val="Arial"/>
    </font>
    <font>
      <b/>
      <sz val="16"/>
      <color rgb="FF000000"/>
      <name val="Arial"/>
    </font>
    <font>
      <b/>
      <sz val="16"/>
      <name val="Arial"/>
    </font>
    <font>
      <b/>
      <sz val="10"/>
      <name val="Arial"/>
    </font>
    <font>
      <sz val="10"/>
      <color rgb="FFFFFFFF"/>
      <name val="Arial"/>
    </font>
    <font>
      <b/>
      <sz val="11"/>
      <name val="Arial"/>
    </font>
    <font>
      <i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4" fillId="3" borderId="1" xfId="6" applyFont="1" applyFill="1" applyBorder="1" applyAlignment="1">
      <alignment horizontal="center" vertical="center" wrapText="1"/>
    </xf>
    <xf numFmtId="0" fontId="0" fillId="2" borderId="2" xfId="6" applyFont="1" applyFill="1" applyBorder="1"/>
    <xf numFmtId="0" fontId="5" fillId="2" borderId="2" xfId="6" applyFont="1" applyFill="1" applyBorder="1" applyAlignment="1">
      <alignment horizontal="right"/>
    </xf>
    <xf numFmtId="0" fontId="5" fillId="2" borderId="0" xfId="6" applyFont="1" applyFill="1" applyAlignment="1">
      <alignment horizontal="right"/>
    </xf>
    <xf numFmtId="0" fontId="2" fillId="2" borderId="0" xfId="6" applyFont="1" applyFill="1"/>
    <xf numFmtId="0" fontId="1" fillId="2" borderId="0" xfId="6" applyFont="1" applyFill="1" applyAlignment="1">
      <alignment horizontal="center" vertical="center"/>
    </xf>
    <xf numFmtId="0" fontId="0" fillId="2" borderId="0" xfId="6" applyFont="1" applyFill="1"/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0" fontId="0" fillId="2" borderId="2" xfId="6" applyFont="1" applyFill="1" applyBorder="1"/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0" fillId="2" borderId="4" xfId="6" applyFont="1" applyFill="1" applyBorder="1"/>
    <xf numFmtId="0" fontId="0" fillId="2" borderId="5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4" fillId="3" borderId="1" xfId="6" applyFont="1" applyFill="1" applyBorder="1" applyAlignment="1">
      <alignment horizontal="center" vertical="center" wrapText="1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0" borderId="1" xfId="6" applyFont="1" applyBorder="1" applyAlignment="1">
      <alignment horizontal="left"/>
    </xf>
    <xf numFmtId="4" fontId="0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0" fillId="2" borderId="6" xfId="6" applyFont="1" applyFill="1" applyBorder="1"/>
    <xf numFmtId="0" fontId="3" fillId="2" borderId="6" xfId="6" applyFont="1" applyFill="1" applyBorder="1" applyAlignment="1">
      <alignment horizontal="right"/>
    </xf>
    <xf numFmtId="0" fontId="3" fillId="2" borderId="6" xfId="6" applyFont="1" applyFill="1" applyBorder="1" applyAlignment="1">
      <alignment wrapText="1"/>
    </xf>
    <xf numFmtId="4" fontId="3" fillId="2" borderId="6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5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0" fontId="0" fillId="0" borderId="2" xfId="6" applyFont="1" applyBorder="1" applyAlignment="1">
      <alignment vertical="top"/>
    </xf>
    <xf numFmtId="4" fontId="0" fillId="2" borderId="1" xfId="6" applyNumberFormat="1" applyFont="1" applyFill="1" applyBorder="1" applyAlignment="1">
      <alignment horizontal="center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Normální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workbookViewId="0">
      <selection sqref="A1:A3"/>
    </sheetView>
  </sheetViews>
  <sheetFormatPr defaultColWidth="9.140625" defaultRowHeight="12.75" customHeight="1" x14ac:dyDescent="0.2"/>
  <cols>
    <col min="1" max="1" width="25.7109375" customWidth="1"/>
    <col min="2" max="2" width="66.7109375" customWidth="1"/>
    <col min="3" max="5" width="20.7109375" customWidth="1"/>
  </cols>
  <sheetData>
    <row r="1" spans="1:5" ht="12.75" customHeight="1" x14ac:dyDescent="0.2">
      <c r="A1" s="7"/>
      <c r="B1" s="8" t="s">
        <v>0</v>
      </c>
      <c r="C1" s="8"/>
      <c r="D1" s="8"/>
      <c r="E1" s="8"/>
    </row>
    <row r="2" spans="1:5" ht="12.75" customHeight="1" x14ac:dyDescent="0.2">
      <c r="A2" s="7"/>
      <c r="B2" s="6" t="s">
        <v>1</v>
      </c>
      <c r="C2" s="8"/>
      <c r="D2" s="8"/>
      <c r="E2" s="8"/>
    </row>
    <row r="3" spans="1:5" ht="20.100000000000001" customHeight="1" x14ac:dyDescent="0.2">
      <c r="A3" s="7"/>
      <c r="B3" s="7"/>
      <c r="C3" s="8"/>
      <c r="D3" s="8"/>
      <c r="E3" s="8"/>
    </row>
    <row r="4" spans="1:5" ht="20.100000000000001" customHeight="1" x14ac:dyDescent="0.3">
      <c r="A4" s="8"/>
      <c r="B4" s="5" t="s">
        <v>2</v>
      </c>
      <c r="C4" s="7"/>
      <c r="D4" s="7"/>
      <c r="E4" s="8"/>
    </row>
    <row r="5" spans="1:5" ht="12.75" customHeight="1" x14ac:dyDescent="0.2">
      <c r="A5" s="8"/>
      <c r="B5" s="7" t="s">
        <v>3</v>
      </c>
      <c r="C5" s="7"/>
      <c r="D5" s="7"/>
      <c r="E5" s="8"/>
    </row>
    <row r="6" spans="1:5" ht="12.75" customHeight="1" x14ac:dyDescent="0.2">
      <c r="A6" s="8"/>
      <c r="B6" s="10" t="s">
        <v>4</v>
      </c>
      <c r="C6" s="13">
        <f>SUM(C10:C13)</f>
        <v>0</v>
      </c>
      <c r="D6" s="8"/>
      <c r="E6" s="8"/>
    </row>
    <row r="7" spans="1:5" ht="12.75" customHeight="1" x14ac:dyDescent="0.2">
      <c r="A7" s="8"/>
      <c r="B7" s="10" t="s">
        <v>5</v>
      </c>
      <c r="C7" s="13">
        <f>SUM(E10:E13)</f>
        <v>0</v>
      </c>
      <c r="D7" s="8"/>
      <c r="E7" s="8"/>
    </row>
    <row r="8" spans="1:5" ht="12.75" customHeight="1" x14ac:dyDescent="0.2">
      <c r="A8" s="12"/>
      <c r="B8" s="12"/>
      <c r="C8" s="12"/>
      <c r="D8" s="12"/>
      <c r="E8" s="12"/>
    </row>
    <row r="9" spans="1:5" ht="12.75" customHeight="1" x14ac:dyDescent="0.2">
      <c r="A9" s="11" t="s">
        <v>6</v>
      </c>
      <c r="B9" s="11" t="s">
        <v>7</v>
      </c>
      <c r="C9" s="11" t="s">
        <v>8</v>
      </c>
      <c r="D9" s="11" t="s">
        <v>9</v>
      </c>
      <c r="E9" s="11" t="s">
        <v>10</v>
      </c>
    </row>
    <row r="10" spans="1:5" ht="12.75" customHeight="1" x14ac:dyDescent="0.2">
      <c r="A10" s="23" t="s">
        <v>19</v>
      </c>
      <c r="B10" s="23" t="s">
        <v>20</v>
      </c>
      <c r="C10" s="24">
        <f>'SO 000_SO 000'!I3</f>
        <v>0</v>
      </c>
      <c r="D10" s="24">
        <f>'SO 000_SO 000'!O2</f>
        <v>0</v>
      </c>
      <c r="E10" s="24">
        <f>C10+D10</f>
        <v>0</v>
      </c>
    </row>
    <row r="11" spans="1:5" ht="12.75" customHeight="1" x14ac:dyDescent="0.2">
      <c r="A11" s="23" t="s">
        <v>102</v>
      </c>
      <c r="B11" s="23" t="s">
        <v>103</v>
      </c>
      <c r="C11" s="24">
        <f>'SO 101_SO 101'!I3</f>
        <v>0</v>
      </c>
      <c r="D11" s="24">
        <f>'SO 101_SO 101'!O2</f>
        <v>0</v>
      </c>
      <c r="E11" s="24">
        <f>C11+D11</f>
        <v>0</v>
      </c>
    </row>
    <row r="12" spans="1:5" ht="12.75" customHeight="1" x14ac:dyDescent="0.2">
      <c r="A12" s="23" t="s">
        <v>270</v>
      </c>
      <c r="B12" s="23" t="s">
        <v>271</v>
      </c>
      <c r="C12" s="24">
        <f>'SO 181_SO 181'!I3</f>
        <v>0</v>
      </c>
      <c r="D12" s="24">
        <f>'SO 181_SO 181'!O2</f>
        <v>0</v>
      </c>
      <c r="E12" s="24">
        <f>C12+D12</f>
        <v>0</v>
      </c>
    </row>
    <row r="13" spans="1:5" ht="12.75" customHeight="1" x14ac:dyDescent="0.2">
      <c r="A13" s="23" t="s">
        <v>281</v>
      </c>
      <c r="B13" s="23" t="s">
        <v>282</v>
      </c>
      <c r="C13" s="24">
        <f>'SO 201_SO 201'!I3</f>
        <v>0</v>
      </c>
      <c r="D13" s="24">
        <f>'SO 201_SO 201'!O2</f>
        <v>0</v>
      </c>
      <c r="E13" s="24">
        <f>C13+D13</f>
        <v>0</v>
      </c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J1" s="8"/>
      <c r="P1" t="s">
        <v>26</v>
      </c>
    </row>
    <row r="2" spans="1:18" ht="24.95" customHeight="1" x14ac:dyDescent="0.2">
      <c r="B2" s="8"/>
      <c r="C2" s="8"/>
      <c r="D2" s="8"/>
      <c r="E2" s="9" t="s">
        <v>13</v>
      </c>
      <c r="F2" s="8"/>
      <c r="G2" s="8"/>
      <c r="H2" s="12"/>
      <c r="I2" s="12"/>
      <c r="J2" s="8"/>
      <c r="O2">
        <f>0+O9</f>
        <v>0</v>
      </c>
      <c r="P2" t="s">
        <v>26</v>
      </c>
    </row>
    <row r="3" spans="1:18" ht="15" customHeight="1" x14ac:dyDescent="0.25">
      <c r="A3" t="s">
        <v>12</v>
      </c>
      <c r="B3" s="18" t="s">
        <v>14</v>
      </c>
      <c r="C3" s="4" t="s">
        <v>15</v>
      </c>
      <c r="D3" s="7"/>
      <c r="E3" s="19" t="s">
        <v>16</v>
      </c>
      <c r="F3" s="8"/>
      <c r="G3" s="15"/>
      <c r="H3" s="14" t="s">
        <v>19</v>
      </c>
      <c r="I3" s="40">
        <f>0+I9</f>
        <v>0</v>
      </c>
      <c r="J3" s="16"/>
      <c r="O3" t="s">
        <v>23</v>
      </c>
      <c r="P3" t="s">
        <v>27</v>
      </c>
    </row>
    <row r="4" spans="1:18" ht="15" customHeight="1" x14ac:dyDescent="0.25">
      <c r="A4" t="s">
        <v>17</v>
      </c>
      <c r="B4" s="18" t="s">
        <v>18</v>
      </c>
      <c r="C4" s="4" t="s">
        <v>19</v>
      </c>
      <c r="D4" s="7"/>
      <c r="E4" s="19" t="s">
        <v>20</v>
      </c>
      <c r="F4" s="8"/>
      <c r="G4" s="8"/>
      <c r="H4" s="17"/>
      <c r="I4" s="17"/>
      <c r="J4" s="8"/>
      <c r="O4" t="s">
        <v>24</v>
      </c>
      <c r="P4" t="s">
        <v>27</v>
      </c>
    </row>
    <row r="5" spans="1:18" ht="12.75" customHeight="1" x14ac:dyDescent="0.25">
      <c r="A5" t="s">
        <v>21</v>
      </c>
      <c r="B5" s="21" t="s">
        <v>22</v>
      </c>
      <c r="C5" s="3" t="s">
        <v>19</v>
      </c>
      <c r="D5" s="2"/>
      <c r="E5" s="22" t="s">
        <v>20</v>
      </c>
      <c r="F5" s="12"/>
      <c r="G5" s="12"/>
      <c r="H5" s="12"/>
      <c r="I5" s="12"/>
      <c r="J5" s="12"/>
      <c r="O5" t="s">
        <v>25</v>
      </c>
      <c r="P5" t="s">
        <v>27</v>
      </c>
    </row>
    <row r="6" spans="1:18" ht="12.75" customHeight="1" x14ac:dyDescent="0.2">
      <c r="A6" s="1" t="s">
        <v>28</v>
      </c>
      <c r="B6" s="1" t="s">
        <v>30</v>
      </c>
      <c r="C6" s="1" t="s">
        <v>32</v>
      </c>
      <c r="D6" s="1" t="s">
        <v>33</v>
      </c>
      <c r="E6" s="1" t="s">
        <v>34</v>
      </c>
      <c r="F6" s="1" t="s">
        <v>36</v>
      </c>
      <c r="G6" s="1" t="s">
        <v>38</v>
      </c>
      <c r="H6" s="1" t="s">
        <v>40</v>
      </c>
      <c r="I6" s="1"/>
      <c r="J6" s="1" t="s">
        <v>45</v>
      </c>
    </row>
    <row r="7" spans="1:18" ht="12.75" customHeight="1" x14ac:dyDescent="0.2">
      <c r="A7" s="1"/>
      <c r="B7" s="1"/>
      <c r="C7" s="1"/>
      <c r="D7" s="1"/>
      <c r="E7" s="1"/>
      <c r="F7" s="1"/>
      <c r="G7" s="1"/>
      <c r="H7" s="20" t="s">
        <v>41</v>
      </c>
      <c r="I7" s="20" t="s">
        <v>43</v>
      </c>
      <c r="J7" s="1"/>
    </row>
    <row r="8" spans="1:18" ht="12.75" customHeight="1" x14ac:dyDescent="0.2">
      <c r="A8" s="20" t="s">
        <v>29</v>
      </c>
      <c r="B8" s="20" t="s">
        <v>31</v>
      </c>
      <c r="C8" s="20" t="s">
        <v>27</v>
      </c>
      <c r="D8" s="20" t="s">
        <v>26</v>
      </c>
      <c r="E8" s="20" t="s">
        <v>35</v>
      </c>
      <c r="F8" s="20" t="s">
        <v>37</v>
      </c>
      <c r="G8" s="20" t="s">
        <v>39</v>
      </c>
      <c r="H8" s="20" t="s">
        <v>42</v>
      </c>
      <c r="I8" s="20" t="s">
        <v>44</v>
      </c>
      <c r="J8" s="20" t="s">
        <v>46</v>
      </c>
    </row>
    <row r="9" spans="1:18" ht="12.75" customHeight="1" x14ac:dyDescent="0.2">
      <c r="A9" s="26" t="s">
        <v>47</v>
      </c>
      <c r="B9" s="26"/>
      <c r="C9" s="27" t="s">
        <v>29</v>
      </c>
      <c r="D9" s="26"/>
      <c r="E9" s="28" t="s">
        <v>48</v>
      </c>
      <c r="F9" s="26"/>
      <c r="G9" s="26"/>
      <c r="H9" s="26"/>
      <c r="I9" s="29">
        <f>0+Q9</f>
        <v>0</v>
      </c>
      <c r="J9" s="26"/>
      <c r="O9">
        <f>0+R9</f>
        <v>0</v>
      </c>
      <c r="Q9">
        <f>0+I10+I13+I16+I19+I22+I25+I28+I31+I34+I37+I40+I43+I46+I49</f>
        <v>0</v>
      </c>
      <c r="R9">
        <f>0+O10+O13+O16+O19+O22+O25+O28+O31+O34+O37+O40+O43+O46+O49</f>
        <v>0</v>
      </c>
    </row>
    <row r="10" spans="1:18" x14ac:dyDescent="0.2">
      <c r="A10" s="25" t="s">
        <v>49</v>
      </c>
      <c r="B10" s="30" t="s">
        <v>31</v>
      </c>
      <c r="C10" s="30" t="s">
        <v>50</v>
      </c>
      <c r="D10" s="25" t="s">
        <v>51</v>
      </c>
      <c r="E10" s="31" t="s">
        <v>52</v>
      </c>
      <c r="F10" s="32" t="s">
        <v>53</v>
      </c>
      <c r="G10" s="33">
        <v>1</v>
      </c>
      <c r="H10" s="34">
        <v>0</v>
      </c>
      <c r="I10" s="34">
        <f>ROUND(ROUND(H10,2)*ROUND(G10,3),2)</f>
        <v>0</v>
      </c>
      <c r="J10" s="32"/>
      <c r="O10">
        <f>(I10*21)/100</f>
        <v>0</v>
      </c>
      <c r="P10" t="s">
        <v>27</v>
      </c>
    </row>
    <row r="11" spans="1:18" ht="178.5" x14ac:dyDescent="0.2">
      <c r="A11" s="35" t="s">
        <v>54</v>
      </c>
      <c r="E11" s="36" t="s">
        <v>55</v>
      </c>
    </row>
    <row r="12" spans="1:18" x14ac:dyDescent="0.2">
      <c r="A12" s="39" t="s">
        <v>56</v>
      </c>
      <c r="E12" s="38" t="s">
        <v>51</v>
      </c>
    </row>
    <row r="13" spans="1:18" x14ac:dyDescent="0.2">
      <c r="A13" s="25" t="s">
        <v>49</v>
      </c>
      <c r="B13" s="30" t="s">
        <v>27</v>
      </c>
      <c r="C13" s="30" t="s">
        <v>57</v>
      </c>
      <c r="D13" s="25" t="s">
        <v>51</v>
      </c>
      <c r="E13" s="31" t="s">
        <v>58</v>
      </c>
      <c r="F13" s="32" t="s">
        <v>53</v>
      </c>
      <c r="G13" s="33">
        <v>1</v>
      </c>
      <c r="H13" s="34">
        <v>0</v>
      </c>
      <c r="I13" s="34">
        <f>ROUND(ROUND(H13,2)*ROUND(G13,3),2)</f>
        <v>0</v>
      </c>
      <c r="J13" s="32"/>
      <c r="O13">
        <f>(I13*21)/100</f>
        <v>0</v>
      </c>
      <c r="P13" t="s">
        <v>27</v>
      </c>
    </row>
    <row r="14" spans="1:18" ht="127.5" x14ac:dyDescent="0.2">
      <c r="A14" s="35" t="s">
        <v>54</v>
      </c>
      <c r="E14" s="36" t="s">
        <v>59</v>
      </c>
    </row>
    <row r="15" spans="1:18" x14ac:dyDescent="0.2">
      <c r="A15" s="39" t="s">
        <v>56</v>
      </c>
      <c r="E15" s="38" t="s">
        <v>51</v>
      </c>
    </row>
    <row r="16" spans="1:18" x14ac:dyDescent="0.2">
      <c r="A16" s="25" t="s">
        <v>49</v>
      </c>
      <c r="B16" s="30" t="s">
        <v>26</v>
      </c>
      <c r="C16" s="30" t="s">
        <v>60</v>
      </c>
      <c r="D16" s="25" t="s">
        <v>51</v>
      </c>
      <c r="E16" s="31" t="s">
        <v>61</v>
      </c>
      <c r="F16" s="32" t="s">
        <v>53</v>
      </c>
      <c r="G16" s="33">
        <v>1</v>
      </c>
      <c r="H16" s="34">
        <v>0</v>
      </c>
      <c r="I16" s="34">
        <f>ROUND(ROUND(H16,2)*ROUND(G16,3),2)</f>
        <v>0</v>
      </c>
      <c r="J16" s="32" t="s">
        <v>62</v>
      </c>
      <c r="O16">
        <f>(I16*21)/100</f>
        <v>0</v>
      </c>
      <c r="P16" t="s">
        <v>27</v>
      </c>
    </row>
    <row r="17" spans="1:16" ht="25.5" x14ac:dyDescent="0.2">
      <c r="A17" s="35" t="s">
        <v>54</v>
      </c>
      <c r="E17" s="36" t="s">
        <v>63</v>
      </c>
    </row>
    <row r="18" spans="1:16" x14ac:dyDescent="0.2">
      <c r="A18" s="39" t="s">
        <v>56</v>
      </c>
      <c r="E18" s="38" t="s">
        <v>51</v>
      </c>
    </row>
    <row r="19" spans="1:16" x14ac:dyDescent="0.2">
      <c r="A19" s="25" t="s">
        <v>49</v>
      </c>
      <c r="B19" s="30" t="s">
        <v>35</v>
      </c>
      <c r="C19" s="30" t="s">
        <v>64</v>
      </c>
      <c r="D19" s="25" t="s">
        <v>51</v>
      </c>
      <c r="E19" s="31" t="s">
        <v>65</v>
      </c>
      <c r="F19" s="32" t="s">
        <v>53</v>
      </c>
      <c r="G19" s="33">
        <v>1</v>
      </c>
      <c r="H19" s="34">
        <v>0</v>
      </c>
      <c r="I19" s="34">
        <f>ROUND(ROUND(H19,2)*ROUND(G19,3),2)</f>
        <v>0</v>
      </c>
      <c r="J19" s="32"/>
      <c r="O19">
        <f>(I19*21)/100</f>
        <v>0</v>
      </c>
      <c r="P19" t="s">
        <v>27</v>
      </c>
    </row>
    <row r="20" spans="1:16" x14ac:dyDescent="0.2">
      <c r="A20" s="35" t="s">
        <v>54</v>
      </c>
      <c r="E20" s="36" t="s">
        <v>51</v>
      </c>
    </row>
    <row r="21" spans="1:16" x14ac:dyDescent="0.2">
      <c r="A21" s="39" t="s">
        <v>56</v>
      </c>
      <c r="E21" s="38" t="s">
        <v>51</v>
      </c>
    </row>
    <row r="22" spans="1:16" x14ac:dyDescent="0.2">
      <c r="A22" s="25" t="s">
        <v>49</v>
      </c>
      <c r="B22" s="30" t="s">
        <v>37</v>
      </c>
      <c r="C22" s="30" t="s">
        <v>66</v>
      </c>
      <c r="D22" s="25" t="s">
        <v>51</v>
      </c>
      <c r="E22" s="31" t="s">
        <v>67</v>
      </c>
      <c r="F22" s="32" t="s">
        <v>53</v>
      </c>
      <c r="G22" s="33">
        <v>1</v>
      </c>
      <c r="H22" s="34">
        <v>0</v>
      </c>
      <c r="I22" s="34">
        <f>ROUND(ROUND(H22,2)*ROUND(G22,3),2)</f>
        <v>0</v>
      </c>
      <c r="J22" s="32" t="s">
        <v>62</v>
      </c>
      <c r="O22">
        <f>(I22*21)/100</f>
        <v>0</v>
      </c>
      <c r="P22" t="s">
        <v>27</v>
      </c>
    </row>
    <row r="23" spans="1:16" x14ac:dyDescent="0.2">
      <c r="A23" s="35" t="s">
        <v>54</v>
      </c>
      <c r="E23" s="36" t="s">
        <v>68</v>
      </c>
    </row>
    <row r="24" spans="1:16" x14ac:dyDescent="0.2">
      <c r="A24" s="39" t="s">
        <v>56</v>
      </c>
      <c r="E24" s="38" t="s">
        <v>51</v>
      </c>
    </row>
    <row r="25" spans="1:16" x14ac:dyDescent="0.2">
      <c r="A25" s="25" t="s">
        <v>49</v>
      </c>
      <c r="B25" s="30" t="s">
        <v>39</v>
      </c>
      <c r="C25" s="30" t="s">
        <v>69</v>
      </c>
      <c r="D25" s="25" t="s">
        <v>51</v>
      </c>
      <c r="E25" s="31" t="s">
        <v>70</v>
      </c>
      <c r="F25" s="32" t="s">
        <v>71</v>
      </c>
      <c r="G25" s="33">
        <v>1</v>
      </c>
      <c r="H25" s="34">
        <v>0</v>
      </c>
      <c r="I25" s="34">
        <f>ROUND(ROUND(H25,2)*ROUND(G25,3),2)</f>
        <v>0</v>
      </c>
      <c r="J25" s="32" t="s">
        <v>62</v>
      </c>
      <c r="O25">
        <f>(I25*21)/100</f>
        <v>0</v>
      </c>
      <c r="P25" t="s">
        <v>27</v>
      </c>
    </row>
    <row r="26" spans="1:16" ht="25.5" x14ac:dyDescent="0.2">
      <c r="A26" s="35" t="s">
        <v>54</v>
      </c>
      <c r="E26" s="36" t="s">
        <v>72</v>
      </c>
    </row>
    <row r="27" spans="1:16" x14ac:dyDescent="0.2">
      <c r="A27" s="39" t="s">
        <v>56</v>
      </c>
      <c r="E27" s="38" t="s">
        <v>51</v>
      </c>
    </row>
    <row r="28" spans="1:16" x14ac:dyDescent="0.2">
      <c r="A28" s="25" t="s">
        <v>49</v>
      </c>
      <c r="B28" s="30" t="s">
        <v>73</v>
      </c>
      <c r="C28" s="30" t="s">
        <v>74</v>
      </c>
      <c r="D28" s="25" t="s">
        <v>51</v>
      </c>
      <c r="E28" s="31" t="s">
        <v>75</v>
      </c>
      <c r="F28" s="32" t="s">
        <v>53</v>
      </c>
      <c r="G28" s="33">
        <v>1</v>
      </c>
      <c r="H28" s="34">
        <v>0</v>
      </c>
      <c r="I28" s="34">
        <f>ROUND(ROUND(H28,2)*ROUND(G28,3),2)</f>
        <v>0</v>
      </c>
      <c r="J28" s="32" t="s">
        <v>62</v>
      </c>
      <c r="O28">
        <f>(I28*21)/100</f>
        <v>0</v>
      </c>
      <c r="P28" t="s">
        <v>27</v>
      </c>
    </row>
    <row r="29" spans="1:16" x14ac:dyDescent="0.2">
      <c r="A29" s="35" t="s">
        <v>54</v>
      </c>
      <c r="E29" s="36" t="s">
        <v>76</v>
      </c>
    </row>
    <row r="30" spans="1:16" x14ac:dyDescent="0.2">
      <c r="A30" s="39" t="s">
        <v>56</v>
      </c>
      <c r="E30" s="38" t="s">
        <v>51</v>
      </c>
    </row>
    <row r="31" spans="1:16" x14ac:dyDescent="0.2">
      <c r="A31" s="25" t="s">
        <v>49</v>
      </c>
      <c r="B31" s="30" t="s">
        <v>77</v>
      </c>
      <c r="C31" s="30" t="s">
        <v>78</v>
      </c>
      <c r="D31" s="25" t="s">
        <v>51</v>
      </c>
      <c r="E31" s="31" t="s">
        <v>79</v>
      </c>
      <c r="F31" s="32" t="s">
        <v>53</v>
      </c>
      <c r="G31" s="33">
        <v>1</v>
      </c>
      <c r="H31" s="34">
        <v>0</v>
      </c>
      <c r="I31" s="34">
        <f>ROUND(ROUND(H31,2)*ROUND(G31,3),2)</f>
        <v>0</v>
      </c>
      <c r="J31" s="32" t="s">
        <v>62</v>
      </c>
      <c r="O31">
        <f>(I31*21)/100</f>
        <v>0</v>
      </c>
      <c r="P31" t="s">
        <v>27</v>
      </c>
    </row>
    <row r="32" spans="1:16" x14ac:dyDescent="0.2">
      <c r="A32" s="35" t="s">
        <v>54</v>
      </c>
      <c r="E32" s="36" t="s">
        <v>80</v>
      </c>
    </row>
    <row r="33" spans="1:16" x14ac:dyDescent="0.2">
      <c r="A33" s="39" t="s">
        <v>56</v>
      </c>
      <c r="E33" s="38" t="s">
        <v>51</v>
      </c>
    </row>
    <row r="34" spans="1:16" x14ac:dyDescent="0.2">
      <c r="A34" s="25" t="s">
        <v>49</v>
      </c>
      <c r="B34" s="30" t="s">
        <v>42</v>
      </c>
      <c r="C34" s="30" t="s">
        <v>81</v>
      </c>
      <c r="D34" s="25" t="s">
        <v>51</v>
      </c>
      <c r="E34" s="31" t="s">
        <v>82</v>
      </c>
      <c r="F34" s="32" t="s">
        <v>53</v>
      </c>
      <c r="G34" s="33">
        <v>1</v>
      </c>
      <c r="H34" s="34">
        <v>0</v>
      </c>
      <c r="I34" s="34">
        <f>ROUND(ROUND(H34,2)*ROUND(G34,3),2)</f>
        <v>0</v>
      </c>
      <c r="J34" s="32" t="s">
        <v>62</v>
      </c>
      <c r="O34">
        <f>(I34*21)/100</f>
        <v>0</v>
      </c>
      <c r="P34" t="s">
        <v>27</v>
      </c>
    </row>
    <row r="35" spans="1:16" x14ac:dyDescent="0.2">
      <c r="A35" s="35" t="s">
        <v>54</v>
      </c>
      <c r="E35" s="36" t="s">
        <v>83</v>
      </c>
    </row>
    <row r="36" spans="1:16" x14ac:dyDescent="0.2">
      <c r="A36" s="39" t="s">
        <v>56</v>
      </c>
      <c r="E36" s="38" t="s">
        <v>51</v>
      </c>
    </row>
    <row r="37" spans="1:16" x14ac:dyDescent="0.2">
      <c r="A37" s="25" t="s">
        <v>49</v>
      </c>
      <c r="B37" s="30" t="s">
        <v>44</v>
      </c>
      <c r="C37" s="30" t="s">
        <v>84</v>
      </c>
      <c r="D37" s="25" t="s">
        <v>51</v>
      </c>
      <c r="E37" s="31" t="s">
        <v>85</v>
      </c>
      <c r="F37" s="32" t="s">
        <v>53</v>
      </c>
      <c r="G37" s="33">
        <v>1</v>
      </c>
      <c r="H37" s="34">
        <v>0</v>
      </c>
      <c r="I37" s="34">
        <f>ROUND(ROUND(H37,2)*ROUND(G37,3),2)</f>
        <v>0</v>
      </c>
      <c r="J37" s="32" t="s">
        <v>62</v>
      </c>
      <c r="O37">
        <f>(I37*21)/100</f>
        <v>0</v>
      </c>
      <c r="P37" t="s">
        <v>27</v>
      </c>
    </row>
    <row r="38" spans="1:16" x14ac:dyDescent="0.2">
      <c r="A38" s="35" t="s">
        <v>54</v>
      </c>
      <c r="E38" s="36" t="s">
        <v>86</v>
      </c>
    </row>
    <row r="39" spans="1:16" x14ac:dyDescent="0.2">
      <c r="A39" s="39" t="s">
        <v>56</v>
      </c>
      <c r="E39" s="38" t="s">
        <v>51</v>
      </c>
    </row>
    <row r="40" spans="1:16" x14ac:dyDescent="0.2">
      <c r="A40" s="25" t="s">
        <v>49</v>
      </c>
      <c r="B40" s="30" t="s">
        <v>46</v>
      </c>
      <c r="C40" s="30" t="s">
        <v>87</v>
      </c>
      <c r="D40" s="25" t="s">
        <v>51</v>
      </c>
      <c r="E40" s="31" t="s">
        <v>88</v>
      </c>
      <c r="F40" s="32" t="s">
        <v>53</v>
      </c>
      <c r="G40" s="33">
        <v>1</v>
      </c>
      <c r="H40" s="34">
        <v>0</v>
      </c>
      <c r="I40" s="34">
        <f>ROUND(ROUND(H40,2)*ROUND(G40,3),2)</f>
        <v>0</v>
      </c>
      <c r="J40" s="32" t="s">
        <v>62</v>
      </c>
      <c r="O40">
        <f>(I40*21)/100</f>
        <v>0</v>
      </c>
      <c r="P40" t="s">
        <v>27</v>
      </c>
    </row>
    <row r="41" spans="1:16" ht="25.5" x14ac:dyDescent="0.2">
      <c r="A41" s="35" t="s">
        <v>54</v>
      </c>
      <c r="E41" s="36" t="s">
        <v>89</v>
      </c>
    </row>
    <row r="42" spans="1:16" x14ac:dyDescent="0.2">
      <c r="A42" s="39" t="s">
        <v>56</v>
      </c>
      <c r="E42" s="38" t="s">
        <v>51</v>
      </c>
    </row>
    <row r="43" spans="1:16" x14ac:dyDescent="0.2">
      <c r="A43" s="25" t="s">
        <v>49</v>
      </c>
      <c r="B43" s="30" t="s">
        <v>90</v>
      </c>
      <c r="C43" s="30" t="s">
        <v>91</v>
      </c>
      <c r="D43" s="25" t="s">
        <v>51</v>
      </c>
      <c r="E43" s="31" t="s">
        <v>92</v>
      </c>
      <c r="F43" s="32" t="s">
        <v>53</v>
      </c>
      <c r="G43" s="33">
        <v>1</v>
      </c>
      <c r="H43" s="34">
        <v>0</v>
      </c>
      <c r="I43" s="34">
        <f>ROUND(ROUND(H43,2)*ROUND(G43,3),2)</f>
        <v>0</v>
      </c>
      <c r="J43" s="32" t="s">
        <v>62</v>
      </c>
      <c r="O43">
        <f>(I43*21)/100</f>
        <v>0</v>
      </c>
      <c r="P43" t="s">
        <v>27</v>
      </c>
    </row>
    <row r="44" spans="1:16" x14ac:dyDescent="0.2">
      <c r="A44" s="35" t="s">
        <v>54</v>
      </c>
      <c r="E44" s="36" t="s">
        <v>93</v>
      </c>
    </row>
    <row r="45" spans="1:16" x14ac:dyDescent="0.2">
      <c r="A45" s="39" t="s">
        <v>56</v>
      </c>
      <c r="E45" s="38" t="s">
        <v>51</v>
      </c>
    </row>
    <row r="46" spans="1:16" x14ac:dyDescent="0.2">
      <c r="A46" s="25" t="s">
        <v>49</v>
      </c>
      <c r="B46" s="30" t="s">
        <v>94</v>
      </c>
      <c r="C46" s="30" t="s">
        <v>95</v>
      </c>
      <c r="D46" s="25" t="s">
        <v>51</v>
      </c>
      <c r="E46" s="31" t="s">
        <v>96</v>
      </c>
      <c r="F46" s="32" t="s">
        <v>71</v>
      </c>
      <c r="G46" s="33">
        <v>2</v>
      </c>
      <c r="H46" s="34">
        <v>0</v>
      </c>
      <c r="I46" s="34">
        <f>ROUND(ROUND(H46,2)*ROUND(G46,3),2)</f>
        <v>0</v>
      </c>
      <c r="J46" s="32" t="s">
        <v>62</v>
      </c>
      <c r="O46">
        <f>(I46*21)/100</f>
        <v>0</v>
      </c>
      <c r="P46" t="s">
        <v>27</v>
      </c>
    </row>
    <row r="47" spans="1:16" x14ac:dyDescent="0.2">
      <c r="A47" s="35" t="s">
        <v>54</v>
      </c>
      <c r="E47" s="36" t="s">
        <v>97</v>
      </c>
    </row>
    <row r="48" spans="1:16" x14ac:dyDescent="0.2">
      <c r="A48" s="39" t="s">
        <v>56</v>
      </c>
      <c r="E48" s="38" t="s">
        <v>51</v>
      </c>
    </row>
    <row r="49" spans="1:16" x14ac:dyDescent="0.2">
      <c r="A49" s="25" t="s">
        <v>49</v>
      </c>
      <c r="B49" s="30" t="s">
        <v>98</v>
      </c>
      <c r="C49" s="30" t="s">
        <v>99</v>
      </c>
      <c r="D49" s="25" t="s">
        <v>51</v>
      </c>
      <c r="E49" s="31" t="s">
        <v>100</v>
      </c>
      <c r="F49" s="32" t="s">
        <v>53</v>
      </c>
      <c r="G49" s="33">
        <v>1</v>
      </c>
      <c r="H49" s="34">
        <v>0</v>
      </c>
      <c r="I49" s="34">
        <f>ROUND(ROUND(H49,2)*ROUND(G49,3),2)</f>
        <v>0</v>
      </c>
      <c r="J49" s="32" t="s">
        <v>62</v>
      </c>
      <c r="O49">
        <f>(I49*21)/100</f>
        <v>0</v>
      </c>
      <c r="P49" t="s">
        <v>27</v>
      </c>
    </row>
    <row r="50" spans="1:16" ht="51" x14ac:dyDescent="0.2">
      <c r="A50" s="35" t="s">
        <v>54</v>
      </c>
      <c r="E50" s="36" t="s">
        <v>101</v>
      </c>
    </row>
    <row r="51" spans="1:16" x14ac:dyDescent="0.2">
      <c r="A51" s="37" t="s">
        <v>56</v>
      </c>
      <c r="E51" s="38" t="s">
        <v>51</v>
      </c>
    </row>
  </sheetData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6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J1" s="8"/>
      <c r="P1" t="s">
        <v>26</v>
      </c>
    </row>
    <row r="2" spans="1:18" ht="24.95" customHeight="1" x14ac:dyDescent="0.2">
      <c r="B2" s="8"/>
      <c r="C2" s="8"/>
      <c r="D2" s="8"/>
      <c r="E2" s="9" t="s">
        <v>13</v>
      </c>
      <c r="F2" s="8"/>
      <c r="G2" s="8"/>
      <c r="H2" s="12"/>
      <c r="I2" s="12"/>
      <c r="J2" s="8"/>
      <c r="O2">
        <f>0+O9+O13+O56+O60+O88+O104+O111</f>
        <v>0</v>
      </c>
      <c r="P2" t="s">
        <v>26</v>
      </c>
    </row>
    <row r="3" spans="1:18" ht="15" customHeight="1" x14ac:dyDescent="0.25">
      <c r="A3" t="s">
        <v>12</v>
      </c>
      <c r="B3" s="18" t="s">
        <v>14</v>
      </c>
      <c r="C3" s="4" t="s">
        <v>15</v>
      </c>
      <c r="D3" s="7"/>
      <c r="E3" s="19" t="s">
        <v>16</v>
      </c>
      <c r="F3" s="8"/>
      <c r="G3" s="15"/>
      <c r="H3" s="14" t="s">
        <v>102</v>
      </c>
      <c r="I3" s="40">
        <f>0+I9+I13+I56+I60+I88+I104+I111</f>
        <v>0</v>
      </c>
      <c r="J3" s="16"/>
      <c r="O3" t="s">
        <v>23</v>
      </c>
      <c r="P3" t="s">
        <v>27</v>
      </c>
    </row>
    <row r="4" spans="1:18" ht="15" customHeight="1" x14ac:dyDescent="0.25">
      <c r="A4" t="s">
        <v>17</v>
      </c>
      <c r="B4" s="18" t="s">
        <v>18</v>
      </c>
      <c r="C4" s="4" t="s">
        <v>102</v>
      </c>
      <c r="D4" s="7"/>
      <c r="E4" s="19" t="s">
        <v>103</v>
      </c>
      <c r="F4" s="8"/>
      <c r="G4" s="8"/>
      <c r="H4" s="17"/>
      <c r="I4" s="17"/>
      <c r="J4" s="8"/>
      <c r="O4" t="s">
        <v>24</v>
      </c>
      <c r="P4" t="s">
        <v>27</v>
      </c>
    </row>
    <row r="5" spans="1:18" ht="12.75" customHeight="1" x14ac:dyDescent="0.25">
      <c r="A5" t="s">
        <v>21</v>
      </c>
      <c r="B5" s="21" t="s">
        <v>22</v>
      </c>
      <c r="C5" s="3" t="s">
        <v>102</v>
      </c>
      <c r="D5" s="2"/>
      <c r="E5" s="22" t="s">
        <v>103</v>
      </c>
      <c r="F5" s="12"/>
      <c r="G5" s="12"/>
      <c r="H5" s="12"/>
      <c r="I5" s="12"/>
      <c r="J5" s="12"/>
      <c r="O5" t="s">
        <v>25</v>
      </c>
      <c r="P5" t="s">
        <v>27</v>
      </c>
    </row>
    <row r="6" spans="1:18" ht="12.75" customHeight="1" x14ac:dyDescent="0.2">
      <c r="A6" s="1" t="s">
        <v>28</v>
      </c>
      <c r="B6" s="1" t="s">
        <v>30</v>
      </c>
      <c r="C6" s="1" t="s">
        <v>32</v>
      </c>
      <c r="D6" s="1" t="s">
        <v>33</v>
      </c>
      <c r="E6" s="1" t="s">
        <v>34</v>
      </c>
      <c r="F6" s="1" t="s">
        <v>36</v>
      </c>
      <c r="G6" s="1" t="s">
        <v>38</v>
      </c>
      <c r="H6" s="1" t="s">
        <v>40</v>
      </c>
      <c r="I6" s="1"/>
      <c r="J6" s="1" t="s">
        <v>45</v>
      </c>
    </row>
    <row r="7" spans="1:18" ht="12.75" customHeight="1" x14ac:dyDescent="0.2">
      <c r="A7" s="1"/>
      <c r="B7" s="1"/>
      <c r="C7" s="1"/>
      <c r="D7" s="1"/>
      <c r="E7" s="1"/>
      <c r="F7" s="1"/>
      <c r="G7" s="1"/>
      <c r="H7" s="20" t="s">
        <v>41</v>
      </c>
      <c r="I7" s="20" t="s">
        <v>43</v>
      </c>
      <c r="J7" s="1"/>
    </row>
    <row r="8" spans="1:18" ht="12.75" customHeight="1" x14ac:dyDescent="0.2">
      <c r="A8" s="20" t="s">
        <v>29</v>
      </c>
      <c r="B8" s="20" t="s">
        <v>31</v>
      </c>
      <c r="C8" s="20" t="s">
        <v>27</v>
      </c>
      <c r="D8" s="20" t="s">
        <v>26</v>
      </c>
      <c r="E8" s="20" t="s">
        <v>35</v>
      </c>
      <c r="F8" s="20" t="s">
        <v>37</v>
      </c>
      <c r="G8" s="20" t="s">
        <v>39</v>
      </c>
      <c r="H8" s="20" t="s">
        <v>42</v>
      </c>
      <c r="I8" s="20" t="s">
        <v>44</v>
      </c>
      <c r="J8" s="20" t="s">
        <v>46</v>
      </c>
    </row>
    <row r="9" spans="1:18" ht="12.75" customHeight="1" x14ac:dyDescent="0.2">
      <c r="A9" s="26" t="s">
        <v>47</v>
      </c>
      <c r="B9" s="26"/>
      <c r="C9" s="27" t="s">
        <v>29</v>
      </c>
      <c r="D9" s="26"/>
      <c r="E9" s="28" t="s">
        <v>48</v>
      </c>
      <c r="F9" s="26"/>
      <c r="G9" s="26"/>
      <c r="H9" s="26"/>
      <c r="I9" s="29">
        <f>0+Q9</f>
        <v>0</v>
      </c>
      <c r="J9" s="26"/>
      <c r="O9">
        <f>0+R9</f>
        <v>0</v>
      </c>
      <c r="Q9">
        <f>0+I10</f>
        <v>0</v>
      </c>
      <c r="R9">
        <f>0+O10</f>
        <v>0</v>
      </c>
    </row>
    <row r="10" spans="1:18" ht="25.5" x14ac:dyDescent="0.2">
      <c r="A10" s="25" t="s">
        <v>49</v>
      </c>
      <c r="B10" s="30" t="s">
        <v>31</v>
      </c>
      <c r="C10" s="30" t="s">
        <v>104</v>
      </c>
      <c r="D10" s="25" t="s">
        <v>51</v>
      </c>
      <c r="E10" s="31" t="s">
        <v>105</v>
      </c>
      <c r="F10" s="32" t="s">
        <v>106</v>
      </c>
      <c r="G10" s="33">
        <v>1469.088</v>
      </c>
      <c r="H10" s="34">
        <v>0</v>
      </c>
      <c r="I10" s="34">
        <f>ROUND(ROUND(H10,2)*ROUND(G10,3),2)</f>
        <v>0</v>
      </c>
      <c r="J10" s="32" t="s">
        <v>62</v>
      </c>
      <c r="O10">
        <f>(I10*21)/100</f>
        <v>0</v>
      </c>
      <c r="P10" t="s">
        <v>27</v>
      </c>
    </row>
    <row r="11" spans="1:18" x14ac:dyDescent="0.2">
      <c r="A11" s="35" t="s">
        <v>54</v>
      </c>
      <c r="E11" s="36" t="s">
        <v>107</v>
      </c>
    </row>
    <row r="12" spans="1:18" ht="38.25" x14ac:dyDescent="0.2">
      <c r="A12" s="37" t="s">
        <v>56</v>
      </c>
      <c r="E12" s="38" t="s">
        <v>108</v>
      </c>
    </row>
    <row r="13" spans="1:18" ht="12.75" customHeight="1" x14ac:dyDescent="0.2">
      <c r="A13" s="12" t="s">
        <v>47</v>
      </c>
      <c r="B13" s="12"/>
      <c r="C13" s="41" t="s">
        <v>31</v>
      </c>
      <c r="D13" s="12"/>
      <c r="E13" s="28" t="s">
        <v>109</v>
      </c>
      <c r="F13" s="12"/>
      <c r="G13" s="12"/>
      <c r="H13" s="12"/>
      <c r="I13" s="42">
        <f>0+Q13</f>
        <v>0</v>
      </c>
      <c r="J13" s="12"/>
      <c r="O13">
        <f>0+R13</f>
        <v>0</v>
      </c>
      <c r="Q13">
        <f>0+I14+I17+I20+I23+I26+I29+I32+I35+I38+I41+I44+I47+I50+I53</f>
        <v>0</v>
      </c>
      <c r="R13">
        <f>0+O14+O17+O20+O23+O26+O29+O32+O35+O38+O41+O44+O47+O50+O53</f>
        <v>0</v>
      </c>
    </row>
    <row r="14" spans="1:18" ht="25.5" x14ac:dyDescent="0.2">
      <c r="A14" s="25" t="s">
        <v>49</v>
      </c>
      <c r="B14" s="30" t="s">
        <v>27</v>
      </c>
      <c r="C14" s="30" t="s">
        <v>110</v>
      </c>
      <c r="D14" s="25" t="s">
        <v>51</v>
      </c>
      <c r="E14" s="31" t="s">
        <v>111</v>
      </c>
      <c r="F14" s="32" t="s">
        <v>71</v>
      </c>
      <c r="G14" s="33">
        <v>16</v>
      </c>
      <c r="H14" s="34">
        <v>0</v>
      </c>
      <c r="I14" s="34">
        <f>ROUND(ROUND(H14,2)*ROUND(G14,3),2)</f>
        <v>0</v>
      </c>
      <c r="J14" s="32" t="s">
        <v>62</v>
      </c>
      <c r="O14">
        <f>(I14*21)/100</f>
        <v>0</v>
      </c>
      <c r="P14" t="s">
        <v>27</v>
      </c>
    </row>
    <row r="15" spans="1:18" x14ac:dyDescent="0.2">
      <c r="A15" s="35" t="s">
        <v>54</v>
      </c>
      <c r="E15" s="36" t="s">
        <v>112</v>
      </c>
    </row>
    <row r="16" spans="1:18" x14ac:dyDescent="0.2">
      <c r="A16" s="39" t="s">
        <v>56</v>
      </c>
      <c r="E16" s="38" t="s">
        <v>113</v>
      </c>
    </row>
    <row r="17" spans="1:16" ht="25.5" x14ac:dyDescent="0.2">
      <c r="A17" s="25" t="s">
        <v>49</v>
      </c>
      <c r="B17" s="30" t="s">
        <v>26</v>
      </c>
      <c r="C17" s="30" t="s">
        <v>114</v>
      </c>
      <c r="D17" s="25" t="s">
        <v>51</v>
      </c>
      <c r="E17" s="31" t="s">
        <v>115</v>
      </c>
      <c r="F17" s="32" t="s">
        <v>71</v>
      </c>
      <c r="G17" s="33">
        <v>12</v>
      </c>
      <c r="H17" s="34">
        <v>0</v>
      </c>
      <c r="I17" s="34">
        <f>ROUND(ROUND(H17,2)*ROUND(G17,3),2)</f>
        <v>0</v>
      </c>
      <c r="J17" s="32" t="s">
        <v>62</v>
      </c>
      <c r="O17">
        <f>(I17*21)/100</f>
        <v>0</v>
      </c>
      <c r="P17" t="s">
        <v>27</v>
      </c>
    </row>
    <row r="18" spans="1:16" x14ac:dyDescent="0.2">
      <c r="A18" s="35" t="s">
        <v>54</v>
      </c>
      <c r="E18" s="36" t="s">
        <v>112</v>
      </c>
    </row>
    <row r="19" spans="1:16" x14ac:dyDescent="0.2">
      <c r="A19" s="39" t="s">
        <v>56</v>
      </c>
      <c r="E19" s="38" t="s">
        <v>116</v>
      </c>
    </row>
    <row r="20" spans="1:16" ht="25.5" x14ac:dyDescent="0.2">
      <c r="A20" s="25" t="s">
        <v>49</v>
      </c>
      <c r="B20" s="30" t="s">
        <v>35</v>
      </c>
      <c r="C20" s="30" t="s">
        <v>117</v>
      </c>
      <c r="D20" s="25" t="s">
        <v>51</v>
      </c>
      <c r="E20" s="31" t="s">
        <v>118</v>
      </c>
      <c r="F20" s="32" t="s">
        <v>71</v>
      </c>
      <c r="G20" s="33">
        <v>12</v>
      </c>
      <c r="H20" s="34">
        <v>0</v>
      </c>
      <c r="I20" s="34">
        <f>ROUND(ROUND(H20,2)*ROUND(G20,3),2)</f>
        <v>0</v>
      </c>
      <c r="J20" s="32" t="s">
        <v>62</v>
      </c>
      <c r="O20">
        <f>(I20*21)/100</f>
        <v>0</v>
      </c>
      <c r="P20" t="s">
        <v>27</v>
      </c>
    </row>
    <row r="21" spans="1:16" x14ac:dyDescent="0.2">
      <c r="A21" s="35" t="s">
        <v>54</v>
      </c>
      <c r="E21" s="36" t="s">
        <v>112</v>
      </c>
    </row>
    <row r="22" spans="1:16" x14ac:dyDescent="0.2">
      <c r="A22" s="39" t="s">
        <v>56</v>
      </c>
      <c r="E22" s="38" t="s">
        <v>119</v>
      </c>
    </row>
    <row r="23" spans="1:16" x14ac:dyDescent="0.2">
      <c r="A23" s="25" t="s">
        <v>49</v>
      </c>
      <c r="B23" s="30" t="s">
        <v>37</v>
      </c>
      <c r="C23" s="30" t="s">
        <v>120</v>
      </c>
      <c r="D23" s="25" t="s">
        <v>51</v>
      </c>
      <c r="E23" s="31" t="s">
        <v>121</v>
      </c>
      <c r="F23" s="32" t="s">
        <v>71</v>
      </c>
      <c r="G23" s="33">
        <v>3</v>
      </c>
      <c r="H23" s="34">
        <v>0</v>
      </c>
      <c r="I23" s="34">
        <f>ROUND(ROUND(H23,2)*ROUND(G23,3),2)</f>
        <v>0</v>
      </c>
      <c r="J23" s="32" t="s">
        <v>62</v>
      </c>
      <c r="O23">
        <f>(I23*21)/100</f>
        <v>0</v>
      </c>
      <c r="P23" t="s">
        <v>27</v>
      </c>
    </row>
    <row r="24" spans="1:16" x14ac:dyDescent="0.2">
      <c r="A24" s="35" t="s">
        <v>54</v>
      </c>
      <c r="E24" s="36" t="s">
        <v>112</v>
      </c>
    </row>
    <row r="25" spans="1:16" x14ac:dyDescent="0.2">
      <c r="A25" s="39" t="s">
        <v>56</v>
      </c>
      <c r="E25" s="38" t="s">
        <v>122</v>
      </c>
    </row>
    <row r="26" spans="1:16" x14ac:dyDescent="0.2">
      <c r="A26" s="25" t="s">
        <v>49</v>
      </c>
      <c r="B26" s="30" t="s">
        <v>39</v>
      </c>
      <c r="C26" s="30" t="s">
        <v>123</v>
      </c>
      <c r="D26" s="25" t="s">
        <v>51</v>
      </c>
      <c r="E26" s="31" t="s">
        <v>124</v>
      </c>
      <c r="F26" s="32" t="s">
        <v>71</v>
      </c>
      <c r="G26" s="33">
        <v>2</v>
      </c>
      <c r="H26" s="34">
        <v>0</v>
      </c>
      <c r="I26" s="34">
        <f>ROUND(ROUND(H26,2)*ROUND(G26,3),2)</f>
        <v>0</v>
      </c>
      <c r="J26" s="32" t="s">
        <v>62</v>
      </c>
      <c r="O26">
        <f>(I26*21)/100</f>
        <v>0</v>
      </c>
      <c r="P26" t="s">
        <v>27</v>
      </c>
    </row>
    <row r="27" spans="1:16" x14ac:dyDescent="0.2">
      <c r="A27" s="35" t="s">
        <v>54</v>
      </c>
      <c r="E27" s="36" t="s">
        <v>112</v>
      </c>
    </row>
    <row r="28" spans="1:16" x14ac:dyDescent="0.2">
      <c r="A28" s="39" t="s">
        <v>56</v>
      </c>
      <c r="E28" s="38" t="s">
        <v>125</v>
      </c>
    </row>
    <row r="29" spans="1:16" ht="25.5" x14ac:dyDescent="0.2">
      <c r="A29" s="25" t="s">
        <v>49</v>
      </c>
      <c r="B29" s="30" t="s">
        <v>73</v>
      </c>
      <c r="C29" s="30" t="s">
        <v>126</v>
      </c>
      <c r="D29" s="25" t="s">
        <v>51</v>
      </c>
      <c r="E29" s="31" t="s">
        <v>127</v>
      </c>
      <c r="F29" s="32" t="s">
        <v>128</v>
      </c>
      <c r="G29" s="33">
        <v>271.625</v>
      </c>
      <c r="H29" s="34">
        <v>0</v>
      </c>
      <c r="I29" s="34">
        <f>ROUND(ROUND(H29,2)*ROUND(G29,3),2)</f>
        <v>0</v>
      </c>
      <c r="J29" s="32" t="s">
        <v>62</v>
      </c>
      <c r="O29">
        <f>(I29*21)/100</f>
        <v>0</v>
      </c>
      <c r="P29" t="s">
        <v>27</v>
      </c>
    </row>
    <row r="30" spans="1:16" x14ac:dyDescent="0.2">
      <c r="A30" s="35" t="s">
        <v>54</v>
      </c>
      <c r="E30" s="36" t="s">
        <v>129</v>
      </c>
    </row>
    <row r="31" spans="1:16" x14ac:dyDescent="0.2">
      <c r="A31" s="39" t="s">
        <v>56</v>
      </c>
      <c r="E31" s="38" t="s">
        <v>130</v>
      </c>
    </row>
    <row r="32" spans="1:16" x14ac:dyDescent="0.2">
      <c r="A32" s="25" t="s">
        <v>49</v>
      </c>
      <c r="B32" s="30" t="s">
        <v>77</v>
      </c>
      <c r="C32" s="30" t="s">
        <v>131</v>
      </c>
      <c r="D32" s="25" t="s">
        <v>51</v>
      </c>
      <c r="E32" s="31" t="s">
        <v>132</v>
      </c>
      <c r="F32" s="32" t="s">
        <v>128</v>
      </c>
      <c r="G32" s="33">
        <v>165.922</v>
      </c>
      <c r="H32" s="34">
        <v>0</v>
      </c>
      <c r="I32" s="34">
        <f>ROUND(ROUND(H32,2)*ROUND(G32,3),2)</f>
        <v>0</v>
      </c>
      <c r="J32" s="32" t="s">
        <v>62</v>
      </c>
      <c r="O32">
        <f>(I32*21)/100</f>
        <v>0</v>
      </c>
      <c r="P32" t="s">
        <v>27</v>
      </c>
    </row>
    <row r="33" spans="1:16" x14ac:dyDescent="0.2">
      <c r="A33" s="35" t="s">
        <v>54</v>
      </c>
      <c r="E33" s="36" t="s">
        <v>133</v>
      </c>
    </row>
    <row r="34" spans="1:16" ht="38.25" x14ac:dyDescent="0.2">
      <c r="A34" s="39" t="s">
        <v>56</v>
      </c>
      <c r="E34" s="38" t="s">
        <v>134</v>
      </c>
    </row>
    <row r="35" spans="1:16" x14ac:dyDescent="0.2">
      <c r="A35" s="25" t="s">
        <v>49</v>
      </c>
      <c r="B35" s="30" t="s">
        <v>42</v>
      </c>
      <c r="C35" s="30" t="s">
        <v>135</v>
      </c>
      <c r="D35" s="25" t="s">
        <v>51</v>
      </c>
      <c r="E35" s="31" t="s">
        <v>136</v>
      </c>
      <c r="F35" s="32" t="s">
        <v>137</v>
      </c>
      <c r="G35" s="33">
        <v>11</v>
      </c>
      <c r="H35" s="34">
        <v>0</v>
      </c>
      <c r="I35" s="34">
        <f>ROUND(ROUND(H35,2)*ROUND(G35,3),2)</f>
        <v>0</v>
      </c>
      <c r="J35" s="32" t="s">
        <v>62</v>
      </c>
      <c r="O35">
        <f>(I35*21)/100</f>
        <v>0</v>
      </c>
      <c r="P35" t="s">
        <v>27</v>
      </c>
    </row>
    <row r="36" spans="1:16" x14ac:dyDescent="0.2">
      <c r="A36" s="35" t="s">
        <v>54</v>
      </c>
      <c r="E36" s="36" t="s">
        <v>138</v>
      </c>
    </row>
    <row r="37" spans="1:16" x14ac:dyDescent="0.2">
      <c r="A37" s="39" t="s">
        <v>56</v>
      </c>
      <c r="E37" s="38" t="s">
        <v>139</v>
      </c>
    </row>
    <row r="38" spans="1:16" x14ac:dyDescent="0.2">
      <c r="A38" s="25" t="s">
        <v>49</v>
      </c>
      <c r="B38" s="30" t="s">
        <v>44</v>
      </c>
      <c r="C38" s="30" t="s">
        <v>140</v>
      </c>
      <c r="D38" s="25" t="s">
        <v>51</v>
      </c>
      <c r="E38" s="31" t="s">
        <v>141</v>
      </c>
      <c r="F38" s="32" t="s">
        <v>128</v>
      </c>
      <c r="G38" s="33">
        <v>57.75</v>
      </c>
      <c r="H38" s="34">
        <v>0</v>
      </c>
      <c r="I38" s="34">
        <f>ROUND(ROUND(H38,2)*ROUND(G38,3),2)</f>
        <v>0</v>
      </c>
      <c r="J38" s="32" t="s">
        <v>62</v>
      </c>
      <c r="O38">
        <f>(I38*21)/100</f>
        <v>0</v>
      </c>
      <c r="P38" t="s">
        <v>27</v>
      </c>
    </row>
    <row r="39" spans="1:16" x14ac:dyDescent="0.2">
      <c r="A39" s="35" t="s">
        <v>54</v>
      </c>
      <c r="E39" s="36" t="s">
        <v>142</v>
      </c>
    </row>
    <row r="40" spans="1:16" x14ac:dyDescent="0.2">
      <c r="A40" s="39" t="s">
        <v>56</v>
      </c>
      <c r="E40" s="38" t="s">
        <v>143</v>
      </c>
    </row>
    <row r="41" spans="1:16" x14ac:dyDescent="0.2">
      <c r="A41" s="25" t="s">
        <v>49</v>
      </c>
      <c r="B41" s="30" t="s">
        <v>46</v>
      </c>
      <c r="C41" s="30" t="s">
        <v>144</v>
      </c>
      <c r="D41" s="25" t="s">
        <v>51</v>
      </c>
      <c r="E41" s="31" t="s">
        <v>145</v>
      </c>
      <c r="F41" s="32" t="s">
        <v>128</v>
      </c>
      <c r="G41" s="33">
        <v>57.75</v>
      </c>
      <c r="H41" s="34">
        <v>0</v>
      </c>
      <c r="I41" s="34">
        <f>ROUND(ROUND(H41,2)*ROUND(G41,3),2)</f>
        <v>0</v>
      </c>
      <c r="J41" s="32" t="s">
        <v>62</v>
      </c>
      <c r="O41">
        <f>(I41*21)/100</f>
        <v>0</v>
      </c>
      <c r="P41" t="s">
        <v>27</v>
      </c>
    </row>
    <row r="42" spans="1:16" x14ac:dyDescent="0.2">
      <c r="A42" s="35" t="s">
        <v>54</v>
      </c>
      <c r="E42" s="36" t="s">
        <v>146</v>
      </c>
    </row>
    <row r="43" spans="1:16" x14ac:dyDescent="0.2">
      <c r="A43" s="39" t="s">
        <v>56</v>
      </c>
      <c r="E43" s="38" t="s">
        <v>147</v>
      </c>
    </row>
    <row r="44" spans="1:16" x14ac:dyDescent="0.2">
      <c r="A44" s="25" t="s">
        <v>49</v>
      </c>
      <c r="B44" s="30" t="s">
        <v>90</v>
      </c>
      <c r="C44" s="30" t="s">
        <v>148</v>
      </c>
      <c r="D44" s="25" t="s">
        <v>51</v>
      </c>
      <c r="E44" s="31" t="s">
        <v>149</v>
      </c>
      <c r="F44" s="32" t="s">
        <v>128</v>
      </c>
      <c r="G44" s="33">
        <v>405.3</v>
      </c>
      <c r="H44" s="34">
        <v>0</v>
      </c>
      <c r="I44" s="34">
        <f>ROUND(ROUND(H44,2)*ROUND(G44,3),2)</f>
        <v>0</v>
      </c>
      <c r="J44" s="32" t="s">
        <v>62</v>
      </c>
      <c r="O44">
        <f>(I44*21)/100</f>
        <v>0</v>
      </c>
      <c r="P44" t="s">
        <v>27</v>
      </c>
    </row>
    <row r="45" spans="1:16" x14ac:dyDescent="0.2">
      <c r="A45" s="35" t="s">
        <v>54</v>
      </c>
      <c r="E45" s="36" t="s">
        <v>150</v>
      </c>
    </row>
    <row r="46" spans="1:16" ht="38.25" x14ac:dyDescent="0.2">
      <c r="A46" s="39" t="s">
        <v>56</v>
      </c>
      <c r="E46" s="38" t="s">
        <v>151</v>
      </c>
    </row>
    <row r="47" spans="1:16" x14ac:dyDescent="0.2">
      <c r="A47" s="25" t="s">
        <v>49</v>
      </c>
      <c r="B47" s="30" t="s">
        <v>94</v>
      </c>
      <c r="C47" s="30" t="s">
        <v>152</v>
      </c>
      <c r="D47" s="25" t="s">
        <v>51</v>
      </c>
      <c r="E47" s="31" t="s">
        <v>153</v>
      </c>
      <c r="F47" s="32" t="s">
        <v>128</v>
      </c>
      <c r="G47" s="33">
        <v>476.5</v>
      </c>
      <c r="H47" s="34">
        <v>0</v>
      </c>
      <c r="I47" s="34">
        <f>ROUND(ROUND(H47,2)*ROUND(G47,3),2)</f>
        <v>0</v>
      </c>
      <c r="J47" s="32" t="s">
        <v>62</v>
      </c>
      <c r="O47">
        <f>(I47*21)/100</f>
        <v>0</v>
      </c>
      <c r="P47" t="s">
        <v>27</v>
      </c>
    </row>
    <row r="48" spans="1:16" x14ac:dyDescent="0.2">
      <c r="A48" s="35" t="s">
        <v>54</v>
      </c>
      <c r="E48" s="36" t="s">
        <v>51</v>
      </c>
    </row>
    <row r="49" spans="1:18" ht="38.25" x14ac:dyDescent="0.2">
      <c r="A49" s="39" t="s">
        <v>56</v>
      </c>
      <c r="E49" s="38" t="s">
        <v>154</v>
      </c>
    </row>
    <row r="50" spans="1:18" x14ac:dyDescent="0.2">
      <c r="A50" s="25" t="s">
        <v>49</v>
      </c>
      <c r="B50" s="30" t="s">
        <v>98</v>
      </c>
      <c r="C50" s="30" t="s">
        <v>155</v>
      </c>
      <c r="D50" s="25" t="s">
        <v>51</v>
      </c>
      <c r="E50" s="31" t="s">
        <v>156</v>
      </c>
      <c r="F50" s="32" t="s">
        <v>128</v>
      </c>
      <c r="G50" s="33">
        <v>57.75</v>
      </c>
      <c r="H50" s="34">
        <v>0</v>
      </c>
      <c r="I50" s="34">
        <f>ROUND(ROUND(H50,2)*ROUND(G50,3),2)</f>
        <v>0</v>
      </c>
      <c r="J50" s="32" t="s">
        <v>62</v>
      </c>
      <c r="O50">
        <f>(I50*21)/100</f>
        <v>0</v>
      </c>
      <c r="P50" t="s">
        <v>27</v>
      </c>
    </row>
    <row r="51" spans="1:18" x14ac:dyDescent="0.2">
      <c r="A51" s="35" t="s">
        <v>54</v>
      </c>
      <c r="E51" s="36" t="s">
        <v>157</v>
      </c>
    </row>
    <row r="52" spans="1:18" x14ac:dyDescent="0.2">
      <c r="A52" s="39" t="s">
        <v>56</v>
      </c>
      <c r="E52" s="38" t="s">
        <v>147</v>
      </c>
    </row>
    <row r="53" spans="1:18" x14ac:dyDescent="0.2">
      <c r="A53" s="25" t="s">
        <v>49</v>
      </c>
      <c r="B53" s="30" t="s">
        <v>158</v>
      </c>
      <c r="C53" s="30" t="s">
        <v>159</v>
      </c>
      <c r="D53" s="25" t="s">
        <v>51</v>
      </c>
      <c r="E53" s="31" t="s">
        <v>160</v>
      </c>
      <c r="F53" s="32" t="s">
        <v>128</v>
      </c>
      <c r="G53" s="33">
        <v>57.75</v>
      </c>
      <c r="H53" s="34">
        <v>0</v>
      </c>
      <c r="I53" s="34">
        <f>ROUND(ROUND(H53,2)*ROUND(G53,3),2)</f>
        <v>0</v>
      </c>
      <c r="J53" s="32" t="s">
        <v>62</v>
      </c>
      <c r="O53">
        <f>(I53*21)/100</f>
        <v>0</v>
      </c>
      <c r="P53" t="s">
        <v>27</v>
      </c>
    </row>
    <row r="54" spans="1:18" x14ac:dyDescent="0.2">
      <c r="A54" s="35" t="s">
        <v>54</v>
      </c>
      <c r="E54" s="36" t="s">
        <v>161</v>
      </c>
    </row>
    <row r="55" spans="1:18" x14ac:dyDescent="0.2">
      <c r="A55" s="37" t="s">
        <v>56</v>
      </c>
      <c r="E55" s="38" t="s">
        <v>147</v>
      </c>
    </row>
    <row r="56" spans="1:18" ht="12.75" customHeight="1" x14ac:dyDescent="0.2">
      <c r="A56" s="12" t="s">
        <v>47</v>
      </c>
      <c r="B56" s="12"/>
      <c r="C56" s="41" t="s">
        <v>27</v>
      </c>
      <c r="D56" s="12"/>
      <c r="E56" s="28" t="s">
        <v>162</v>
      </c>
      <c r="F56" s="12"/>
      <c r="G56" s="12"/>
      <c r="H56" s="12"/>
      <c r="I56" s="42">
        <f>0+Q56</f>
        <v>0</v>
      </c>
      <c r="J56" s="12"/>
      <c r="O56">
        <f>0+R56</f>
        <v>0</v>
      </c>
      <c r="Q56">
        <f>0+I57</f>
        <v>0</v>
      </c>
      <c r="R56">
        <f>0+O57</f>
        <v>0</v>
      </c>
    </row>
    <row r="57" spans="1:18" x14ac:dyDescent="0.2">
      <c r="A57" s="25" t="s">
        <v>49</v>
      </c>
      <c r="B57" s="30" t="s">
        <v>163</v>
      </c>
      <c r="C57" s="30" t="s">
        <v>164</v>
      </c>
      <c r="D57" s="25" t="s">
        <v>51</v>
      </c>
      <c r="E57" s="31" t="s">
        <v>165</v>
      </c>
      <c r="F57" s="32" t="s">
        <v>137</v>
      </c>
      <c r="G57" s="33">
        <v>445</v>
      </c>
      <c r="H57" s="34">
        <v>0</v>
      </c>
      <c r="I57" s="34">
        <f>ROUND(ROUND(H57,2)*ROUND(G57,3),2)</f>
        <v>0</v>
      </c>
      <c r="J57" s="32" t="s">
        <v>62</v>
      </c>
      <c r="O57">
        <f>(I57*21)/100</f>
        <v>0</v>
      </c>
      <c r="P57" t="s">
        <v>27</v>
      </c>
    </row>
    <row r="58" spans="1:18" x14ac:dyDescent="0.2">
      <c r="A58" s="35" t="s">
        <v>54</v>
      </c>
      <c r="E58" s="36" t="s">
        <v>166</v>
      </c>
    </row>
    <row r="59" spans="1:18" x14ac:dyDescent="0.2">
      <c r="A59" s="37" t="s">
        <v>56</v>
      </c>
      <c r="E59" s="38" t="s">
        <v>167</v>
      </c>
    </row>
    <row r="60" spans="1:18" ht="12.75" customHeight="1" x14ac:dyDescent="0.2">
      <c r="A60" s="12" t="s">
        <v>47</v>
      </c>
      <c r="B60" s="12"/>
      <c r="C60" s="41" t="s">
        <v>35</v>
      </c>
      <c r="D60" s="12"/>
      <c r="E60" s="28" t="s">
        <v>168</v>
      </c>
      <c r="F60" s="12"/>
      <c r="G60" s="12"/>
      <c r="H60" s="12"/>
      <c r="I60" s="42">
        <f>0+Q60</f>
        <v>0</v>
      </c>
      <c r="J60" s="12"/>
      <c r="O60">
        <f>0+R60</f>
        <v>0</v>
      </c>
      <c r="Q60">
        <f>0+I61+I64+I67+I70+I73+I76+I79+I82+I85</f>
        <v>0</v>
      </c>
      <c r="R60">
        <f>0+O61+O64+O67+O70+O73+O76+O79+O82+O85</f>
        <v>0</v>
      </c>
    </row>
    <row r="61" spans="1:18" x14ac:dyDescent="0.2">
      <c r="A61" s="25" t="s">
        <v>49</v>
      </c>
      <c r="B61" s="30" t="s">
        <v>169</v>
      </c>
      <c r="C61" s="30" t="s">
        <v>170</v>
      </c>
      <c r="D61" s="25" t="s">
        <v>51</v>
      </c>
      <c r="E61" s="31" t="s">
        <v>171</v>
      </c>
      <c r="F61" s="32" t="s">
        <v>128</v>
      </c>
      <c r="G61" s="33">
        <v>8.4000000000000005E-2</v>
      </c>
      <c r="H61" s="34">
        <v>0</v>
      </c>
      <c r="I61" s="34">
        <f>ROUND(ROUND(H61,2)*ROUND(G61,3),2)</f>
        <v>0</v>
      </c>
      <c r="J61" s="32" t="s">
        <v>62</v>
      </c>
      <c r="O61">
        <f>(I61*21)/100</f>
        <v>0</v>
      </c>
      <c r="P61" t="s">
        <v>27</v>
      </c>
    </row>
    <row r="62" spans="1:18" ht="25.5" x14ac:dyDescent="0.2">
      <c r="A62" s="35" t="s">
        <v>54</v>
      </c>
      <c r="E62" s="36" t="s">
        <v>172</v>
      </c>
    </row>
    <row r="63" spans="1:18" x14ac:dyDescent="0.2">
      <c r="A63" s="39" t="s">
        <v>56</v>
      </c>
      <c r="E63" s="38" t="s">
        <v>173</v>
      </c>
    </row>
    <row r="64" spans="1:18" x14ac:dyDescent="0.2">
      <c r="A64" s="25" t="s">
        <v>49</v>
      </c>
      <c r="B64" s="30" t="s">
        <v>174</v>
      </c>
      <c r="C64" s="30" t="s">
        <v>175</v>
      </c>
      <c r="D64" s="25" t="s">
        <v>51</v>
      </c>
      <c r="E64" s="31" t="s">
        <v>176</v>
      </c>
      <c r="F64" s="32" t="s">
        <v>128</v>
      </c>
      <c r="G64" s="33">
        <v>0.56999999999999995</v>
      </c>
      <c r="H64" s="34">
        <v>0</v>
      </c>
      <c r="I64" s="34">
        <f>ROUND(ROUND(H64,2)*ROUND(G64,3),2)</f>
        <v>0</v>
      </c>
      <c r="J64" s="32" t="s">
        <v>62</v>
      </c>
      <c r="O64">
        <f>(I64*21)/100</f>
        <v>0</v>
      </c>
      <c r="P64" t="s">
        <v>27</v>
      </c>
    </row>
    <row r="65" spans="1:16" ht="25.5" x14ac:dyDescent="0.2">
      <c r="A65" s="35" t="s">
        <v>54</v>
      </c>
      <c r="E65" s="36" t="s">
        <v>177</v>
      </c>
    </row>
    <row r="66" spans="1:16" x14ac:dyDescent="0.2">
      <c r="A66" s="39" t="s">
        <v>56</v>
      </c>
      <c r="E66" s="38" t="s">
        <v>178</v>
      </c>
    </row>
    <row r="67" spans="1:16" x14ac:dyDescent="0.2">
      <c r="A67" s="25" t="s">
        <v>49</v>
      </c>
      <c r="B67" s="30" t="s">
        <v>179</v>
      </c>
      <c r="C67" s="30" t="s">
        <v>180</v>
      </c>
      <c r="D67" s="25" t="s">
        <v>51</v>
      </c>
      <c r="E67" s="31" t="s">
        <v>181</v>
      </c>
      <c r="F67" s="32" t="s">
        <v>128</v>
      </c>
      <c r="G67" s="33">
        <v>0.104</v>
      </c>
      <c r="H67" s="34">
        <v>0</v>
      </c>
      <c r="I67" s="34">
        <f>ROUND(ROUND(H67,2)*ROUND(G67,3),2)</f>
        <v>0</v>
      </c>
      <c r="J67" s="32" t="s">
        <v>62</v>
      </c>
      <c r="O67">
        <f>(I67*21)/100</f>
        <v>0</v>
      </c>
      <c r="P67" t="s">
        <v>27</v>
      </c>
    </row>
    <row r="68" spans="1:16" ht="25.5" x14ac:dyDescent="0.2">
      <c r="A68" s="35" t="s">
        <v>54</v>
      </c>
      <c r="E68" s="36" t="s">
        <v>182</v>
      </c>
    </row>
    <row r="69" spans="1:16" x14ac:dyDescent="0.2">
      <c r="A69" s="39" t="s">
        <v>56</v>
      </c>
      <c r="E69" s="38" t="s">
        <v>183</v>
      </c>
    </row>
    <row r="70" spans="1:16" x14ac:dyDescent="0.2">
      <c r="A70" s="25" t="s">
        <v>49</v>
      </c>
      <c r="B70" s="30" t="s">
        <v>184</v>
      </c>
      <c r="C70" s="30" t="s">
        <v>185</v>
      </c>
      <c r="D70" s="25" t="s">
        <v>51</v>
      </c>
      <c r="E70" s="31" t="s">
        <v>186</v>
      </c>
      <c r="F70" s="32" t="s">
        <v>128</v>
      </c>
      <c r="G70" s="33">
        <v>0.93100000000000005</v>
      </c>
      <c r="H70" s="34">
        <v>0</v>
      </c>
      <c r="I70" s="34">
        <f>ROUND(ROUND(H70,2)*ROUND(G70,3),2)</f>
        <v>0</v>
      </c>
      <c r="J70" s="32" t="s">
        <v>62</v>
      </c>
      <c r="O70">
        <f>(I70*21)/100</f>
        <v>0</v>
      </c>
      <c r="P70" t="s">
        <v>27</v>
      </c>
    </row>
    <row r="71" spans="1:16" ht="25.5" x14ac:dyDescent="0.2">
      <c r="A71" s="35" t="s">
        <v>54</v>
      </c>
      <c r="E71" s="36" t="s">
        <v>187</v>
      </c>
    </row>
    <row r="72" spans="1:16" ht="38.25" x14ac:dyDescent="0.2">
      <c r="A72" s="39" t="s">
        <v>56</v>
      </c>
      <c r="E72" s="38" t="s">
        <v>188</v>
      </c>
    </row>
    <row r="73" spans="1:16" x14ac:dyDescent="0.2">
      <c r="A73" s="25" t="s">
        <v>49</v>
      </c>
      <c r="B73" s="30" t="s">
        <v>189</v>
      </c>
      <c r="C73" s="30" t="s">
        <v>190</v>
      </c>
      <c r="D73" s="25" t="s">
        <v>51</v>
      </c>
      <c r="E73" s="31" t="s">
        <v>191</v>
      </c>
      <c r="F73" s="32" t="s">
        <v>128</v>
      </c>
      <c r="G73" s="33">
        <v>352.8</v>
      </c>
      <c r="H73" s="34">
        <v>0</v>
      </c>
      <c r="I73" s="34">
        <f>ROUND(ROUND(H73,2)*ROUND(G73,3),2)</f>
        <v>0</v>
      </c>
      <c r="J73" s="32" t="s">
        <v>62</v>
      </c>
      <c r="O73">
        <f>(I73*21)/100</f>
        <v>0</v>
      </c>
      <c r="P73" t="s">
        <v>27</v>
      </c>
    </row>
    <row r="74" spans="1:16" x14ac:dyDescent="0.2">
      <c r="A74" s="35" t="s">
        <v>54</v>
      </c>
      <c r="E74" s="36" t="s">
        <v>192</v>
      </c>
    </row>
    <row r="75" spans="1:16" ht="25.5" x14ac:dyDescent="0.2">
      <c r="A75" s="39" t="s">
        <v>56</v>
      </c>
      <c r="E75" s="38" t="s">
        <v>193</v>
      </c>
    </row>
    <row r="76" spans="1:16" x14ac:dyDescent="0.2">
      <c r="A76" s="25" t="s">
        <v>49</v>
      </c>
      <c r="B76" s="30" t="s">
        <v>194</v>
      </c>
      <c r="C76" s="30" t="s">
        <v>195</v>
      </c>
      <c r="D76" s="25" t="s">
        <v>51</v>
      </c>
      <c r="E76" s="31" t="s">
        <v>196</v>
      </c>
      <c r="F76" s="32" t="s">
        <v>128</v>
      </c>
      <c r="G76" s="33">
        <v>26.46</v>
      </c>
      <c r="H76" s="34">
        <v>0</v>
      </c>
      <c r="I76" s="34">
        <f>ROUND(ROUND(H76,2)*ROUND(G76,3),2)</f>
        <v>0</v>
      </c>
      <c r="J76" s="32" t="s">
        <v>62</v>
      </c>
      <c r="O76">
        <f>(I76*21)/100</f>
        <v>0</v>
      </c>
      <c r="P76" t="s">
        <v>27</v>
      </c>
    </row>
    <row r="77" spans="1:16" x14ac:dyDescent="0.2">
      <c r="A77" s="35" t="s">
        <v>54</v>
      </c>
      <c r="E77" s="36" t="s">
        <v>51</v>
      </c>
    </row>
    <row r="78" spans="1:16" x14ac:dyDescent="0.2">
      <c r="A78" s="39" t="s">
        <v>56</v>
      </c>
      <c r="E78" s="38" t="s">
        <v>197</v>
      </c>
    </row>
    <row r="79" spans="1:16" x14ac:dyDescent="0.2">
      <c r="A79" s="25" t="s">
        <v>49</v>
      </c>
      <c r="B79" s="30" t="s">
        <v>198</v>
      </c>
      <c r="C79" s="30" t="s">
        <v>199</v>
      </c>
      <c r="D79" s="25" t="s">
        <v>51</v>
      </c>
      <c r="E79" s="31" t="s">
        <v>200</v>
      </c>
      <c r="F79" s="32" t="s">
        <v>128</v>
      </c>
      <c r="G79" s="33">
        <v>148.83799999999999</v>
      </c>
      <c r="H79" s="34">
        <v>0</v>
      </c>
      <c r="I79" s="34">
        <f>ROUND(ROUND(H79,2)*ROUND(G79,3),2)</f>
        <v>0</v>
      </c>
      <c r="J79" s="32" t="s">
        <v>62</v>
      </c>
      <c r="O79">
        <f>(I79*21)/100</f>
        <v>0</v>
      </c>
      <c r="P79" t="s">
        <v>27</v>
      </c>
    </row>
    <row r="80" spans="1:16" x14ac:dyDescent="0.2">
      <c r="A80" s="35" t="s">
        <v>54</v>
      </c>
      <c r="E80" s="36" t="s">
        <v>201</v>
      </c>
    </row>
    <row r="81" spans="1:18" ht="25.5" x14ac:dyDescent="0.2">
      <c r="A81" s="39" t="s">
        <v>56</v>
      </c>
      <c r="E81" s="38" t="s">
        <v>202</v>
      </c>
    </row>
    <row r="82" spans="1:18" x14ac:dyDescent="0.2">
      <c r="A82" s="25" t="s">
        <v>49</v>
      </c>
      <c r="B82" s="30" t="s">
        <v>203</v>
      </c>
      <c r="C82" s="30" t="s">
        <v>204</v>
      </c>
      <c r="D82" s="25" t="s">
        <v>51</v>
      </c>
      <c r="E82" s="31" t="s">
        <v>205</v>
      </c>
      <c r="F82" s="32" t="s">
        <v>128</v>
      </c>
      <c r="G82" s="33">
        <v>1.1399999999999999</v>
      </c>
      <c r="H82" s="34">
        <v>0</v>
      </c>
      <c r="I82" s="34">
        <f>ROUND(ROUND(H82,2)*ROUND(G82,3),2)</f>
        <v>0</v>
      </c>
      <c r="J82" s="32" t="s">
        <v>62</v>
      </c>
      <c r="O82">
        <f>(I82*21)/100</f>
        <v>0</v>
      </c>
      <c r="P82" t="s">
        <v>27</v>
      </c>
    </row>
    <row r="83" spans="1:18" ht="25.5" x14ac:dyDescent="0.2">
      <c r="A83" s="35" t="s">
        <v>54</v>
      </c>
      <c r="E83" s="36" t="s">
        <v>206</v>
      </c>
    </row>
    <row r="84" spans="1:18" x14ac:dyDescent="0.2">
      <c r="A84" s="39" t="s">
        <v>56</v>
      </c>
      <c r="E84" s="38" t="s">
        <v>207</v>
      </c>
    </row>
    <row r="85" spans="1:18" x14ac:dyDescent="0.2">
      <c r="A85" s="25" t="s">
        <v>49</v>
      </c>
      <c r="B85" s="30" t="s">
        <v>208</v>
      </c>
      <c r="C85" s="30" t="s">
        <v>209</v>
      </c>
      <c r="D85" s="25" t="s">
        <v>51</v>
      </c>
      <c r="E85" s="31" t="s">
        <v>210</v>
      </c>
      <c r="F85" s="32" t="s">
        <v>128</v>
      </c>
      <c r="G85" s="33">
        <v>0.78800000000000003</v>
      </c>
      <c r="H85" s="34">
        <v>0</v>
      </c>
      <c r="I85" s="34">
        <f>ROUND(ROUND(H85,2)*ROUND(G85,3),2)</f>
        <v>0</v>
      </c>
      <c r="J85" s="32" t="s">
        <v>62</v>
      </c>
      <c r="O85">
        <f>(I85*21)/100</f>
        <v>0</v>
      </c>
      <c r="P85" t="s">
        <v>27</v>
      </c>
    </row>
    <row r="86" spans="1:18" ht="25.5" x14ac:dyDescent="0.2">
      <c r="A86" s="35" t="s">
        <v>54</v>
      </c>
      <c r="E86" s="36" t="s">
        <v>211</v>
      </c>
    </row>
    <row r="87" spans="1:18" x14ac:dyDescent="0.2">
      <c r="A87" s="37" t="s">
        <v>56</v>
      </c>
      <c r="E87" s="38" t="s">
        <v>212</v>
      </c>
    </row>
    <row r="88" spans="1:18" ht="12.75" customHeight="1" x14ac:dyDescent="0.2">
      <c r="A88" s="12" t="s">
        <v>47</v>
      </c>
      <c r="B88" s="12"/>
      <c r="C88" s="41" t="s">
        <v>37</v>
      </c>
      <c r="D88" s="12"/>
      <c r="E88" s="28" t="s">
        <v>213</v>
      </c>
      <c r="F88" s="12"/>
      <c r="G88" s="12"/>
      <c r="H88" s="12"/>
      <c r="I88" s="42">
        <f>0+Q88</f>
        <v>0</v>
      </c>
      <c r="J88" s="12"/>
      <c r="O88">
        <f>0+R88</f>
        <v>0</v>
      </c>
      <c r="Q88">
        <f>0+I89+I92+I95+I98+I101</f>
        <v>0</v>
      </c>
      <c r="R88">
        <f>0+O89+O92+O95+O98+O101</f>
        <v>0</v>
      </c>
    </row>
    <row r="89" spans="1:18" ht="25.5" x14ac:dyDescent="0.2">
      <c r="A89" s="25" t="s">
        <v>49</v>
      </c>
      <c r="B89" s="30" t="s">
        <v>214</v>
      </c>
      <c r="C89" s="30" t="s">
        <v>215</v>
      </c>
      <c r="D89" s="25" t="s">
        <v>51</v>
      </c>
      <c r="E89" s="31" t="s">
        <v>216</v>
      </c>
      <c r="F89" s="32" t="s">
        <v>217</v>
      </c>
      <c r="G89" s="33">
        <v>813.5</v>
      </c>
      <c r="H89" s="34">
        <v>0</v>
      </c>
      <c r="I89" s="34">
        <f>ROUND(ROUND(H89,2)*ROUND(G89,3),2)</f>
        <v>0</v>
      </c>
      <c r="J89" s="32" t="s">
        <v>62</v>
      </c>
      <c r="O89">
        <f>(I89*21)/100</f>
        <v>0</v>
      </c>
      <c r="P89" t="s">
        <v>27</v>
      </c>
    </row>
    <row r="90" spans="1:18" x14ac:dyDescent="0.2">
      <c r="A90" s="35" t="s">
        <v>54</v>
      </c>
      <c r="E90" s="36" t="s">
        <v>218</v>
      </c>
    </row>
    <row r="91" spans="1:18" x14ac:dyDescent="0.2">
      <c r="A91" s="39" t="s">
        <v>56</v>
      </c>
      <c r="E91" s="38" t="s">
        <v>219</v>
      </c>
    </row>
    <row r="92" spans="1:18" x14ac:dyDescent="0.2">
      <c r="A92" s="25" t="s">
        <v>49</v>
      </c>
      <c r="B92" s="30" t="s">
        <v>220</v>
      </c>
      <c r="C92" s="30" t="s">
        <v>221</v>
      </c>
      <c r="D92" s="25" t="s">
        <v>51</v>
      </c>
      <c r="E92" s="31" t="s">
        <v>222</v>
      </c>
      <c r="F92" s="32" t="s">
        <v>217</v>
      </c>
      <c r="G92" s="33">
        <v>772.5</v>
      </c>
      <c r="H92" s="34">
        <v>0</v>
      </c>
      <c r="I92" s="34">
        <f>ROUND(ROUND(H92,2)*ROUND(G92,3),2)</f>
        <v>0</v>
      </c>
      <c r="J92" s="32" t="s">
        <v>62</v>
      </c>
      <c r="O92">
        <f>(I92*21)/100</f>
        <v>0</v>
      </c>
      <c r="P92" t="s">
        <v>27</v>
      </c>
    </row>
    <row r="93" spans="1:18" x14ac:dyDescent="0.2">
      <c r="A93" s="35" t="s">
        <v>54</v>
      </c>
      <c r="E93" s="36" t="s">
        <v>223</v>
      </c>
    </row>
    <row r="94" spans="1:18" x14ac:dyDescent="0.2">
      <c r="A94" s="39" t="s">
        <v>56</v>
      </c>
      <c r="E94" s="38" t="s">
        <v>224</v>
      </c>
    </row>
    <row r="95" spans="1:18" x14ac:dyDescent="0.2">
      <c r="A95" s="25" t="s">
        <v>49</v>
      </c>
      <c r="B95" s="30" t="s">
        <v>225</v>
      </c>
      <c r="C95" s="30" t="s">
        <v>226</v>
      </c>
      <c r="D95" s="25" t="s">
        <v>51</v>
      </c>
      <c r="E95" s="31" t="s">
        <v>227</v>
      </c>
      <c r="F95" s="32" t="s">
        <v>217</v>
      </c>
      <c r="G95" s="33">
        <v>3315.05</v>
      </c>
      <c r="H95" s="34">
        <v>0</v>
      </c>
      <c r="I95" s="34">
        <f>ROUND(ROUND(H95,2)*ROUND(G95,3),2)</f>
        <v>0</v>
      </c>
      <c r="J95" s="32" t="s">
        <v>62</v>
      </c>
      <c r="O95">
        <f>(I95*21)/100</f>
        <v>0</v>
      </c>
      <c r="P95" t="s">
        <v>27</v>
      </c>
    </row>
    <row r="96" spans="1:18" x14ac:dyDescent="0.2">
      <c r="A96" s="35" t="s">
        <v>54</v>
      </c>
      <c r="E96" s="36" t="s">
        <v>228</v>
      </c>
    </row>
    <row r="97" spans="1:18" x14ac:dyDescent="0.2">
      <c r="A97" s="39" t="s">
        <v>56</v>
      </c>
      <c r="E97" s="38" t="s">
        <v>229</v>
      </c>
    </row>
    <row r="98" spans="1:18" x14ac:dyDescent="0.2">
      <c r="A98" s="25" t="s">
        <v>49</v>
      </c>
      <c r="B98" s="30" t="s">
        <v>230</v>
      </c>
      <c r="C98" s="30" t="s">
        <v>231</v>
      </c>
      <c r="D98" s="25" t="s">
        <v>51</v>
      </c>
      <c r="E98" s="31" t="s">
        <v>232</v>
      </c>
      <c r="F98" s="32" t="s">
        <v>217</v>
      </c>
      <c r="G98" s="33">
        <v>2440.0500000000002</v>
      </c>
      <c r="H98" s="34">
        <v>0</v>
      </c>
      <c r="I98" s="34">
        <f>ROUND(ROUND(H98,2)*ROUND(G98,3),2)</f>
        <v>0</v>
      </c>
      <c r="J98" s="32" t="s">
        <v>62</v>
      </c>
      <c r="O98">
        <f>(I98*21)/100</f>
        <v>0</v>
      </c>
      <c r="P98" t="s">
        <v>27</v>
      </c>
    </row>
    <row r="99" spans="1:18" x14ac:dyDescent="0.2">
      <c r="A99" s="35" t="s">
        <v>54</v>
      </c>
      <c r="E99" s="36" t="s">
        <v>233</v>
      </c>
    </row>
    <row r="100" spans="1:18" x14ac:dyDescent="0.2">
      <c r="A100" s="39" t="s">
        <v>56</v>
      </c>
      <c r="E100" s="38" t="s">
        <v>234</v>
      </c>
    </row>
    <row r="101" spans="1:18" ht="25.5" x14ac:dyDescent="0.2">
      <c r="A101" s="25" t="s">
        <v>49</v>
      </c>
      <c r="B101" s="30" t="s">
        <v>235</v>
      </c>
      <c r="C101" s="30" t="s">
        <v>236</v>
      </c>
      <c r="D101" s="25" t="s">
        <v>51</v>
      </c>
      <c r="E101" s="31" t="s">
        <v>237</v>
      </c>
      <c r="F101" s="32" t="s">
        <v>217</v>
      </c>
      <c r="G101" s="33">
        <v>875</v>
      </c>
      <c r="H101" s="34">
        <v>0</v>
      </c>
      <c r="I101" s="34">
        <f>ROUND(ROUND(H101,2)*ROUND(G101,3),2)</f>
        <v>0</v>
      </c>
      <c r="J101" s="32" t="s">
        <v>62</v>
      </c>
      <c r="O101">
        <f>(I101*21)/100</f>
        <v>0</v>
      </c>
      <c r="P101" t="s">
        <v>27</v>
      </c>
    </row>
    <row r="102" spans="1:18" x14ac:dyDescent="0.2">
      <c r="A102" s="35" t="s">
        <v>54</v>
      </c>
      <c r="E102" s="36" t="s">
        <v>238</v>
      </c>
    </row>
    <row r="103" spans="1:18" x14ac:dyDescent="0.2">
      <c r="A103" s="37" t="s">
        <v>56</v>
      </c>
      <c r="E103" s="38" t="s">
        <v>239</v>
      </c>
    </row>
    <row r="104" spans="1:18" ht="12.75" customHeight="1" x14ac:dyDescent="0.2">
      <c r="A104" s="12" t="s">
        <v>47</v>
      </c>
      <c r="B104" s="12"/>
      <c r="C104" s="41" t="s">
        <v>77</v>
      </c>
      <c r="D104" s="12"/>
      <c r="E104" s="28" t="s">
        <v>240</v>
      </c>
      <c r="F104" s="12"/>
      <c r="G104" s="12"/>
      <c r="H104" s="12"/>
      <c r="I104" s="42">
        <f>0+Q104</f>
        <v>0</v>
      </c>
      <c r="J104" s="12"/>
      <c r="O104">
        <f>0+R104</f>
        <v>0</v>
      </c>
      <c r="Q104">
        <f>0+I105+I108</f>
        <v>0</v>
      </c>
      <c r="R104">
        <f>0+O105+O108</f>
        <v>0</v>
      </c>
    </row>
    <row r="105" spans="1:18" x14ac:dyDescent="0.2">
      <c r="A105" s="25" t="s">
        <v>49</v>
      </c>
      <c r="B105" s="30" t="s">
        <v>241</v>
      </c>
      <c r="C105" s="30" t="s">
        <v>242</v>
      </c>
      <c r="D105" s="25" t="s">
        <v>51</v>
      </c>
      <c r="E105" s="31" t="s">
        <v>243</v>
      </c>
      <c r="F105" s="32" t="s">
        <v>137</v>
      </c>
      <c r="G105" s="33">
        <v>2.83</v>
      </c>
      <c r="H105" s="34">
        <v>0</v>
      </c>
      <c r="I105" s="34">
        <f>ROUND(ROUND(H105,2)*ROUND(G105,3),2)</f>
        <v>0</v>
      </c>
      <c r="J105" s="32" t="s">
        <v>62</v>
      </c>
      <c r="O105">
        <f>(I105*21)/100</f>
        <v>0</v>
      </c>
      <c r="P105" t="s">
        <v>27</v>
      </c>
    </row>
    <row r="106" spans="1:18" ht="25.5" x14ac:dyDescent="0.2">
      <c r="A106" s="35" t="s">
        <v>54</v>
      </c>
      <c r="E106" s="36" t="s">
        <v>244</v>
      </c>
    </row>
    <row r="107" spans="1:18" x14ac:dyDescent="0.2">
      <c r="A107" s="39" t="s">
        <v>56</v>
      </c>
      <c r="E107" s="38" t="s">
        <v>245</v>
      </c>
    </row>
    <row r="108" spans="1:18" x14ac:dyDescent="0.2">
      <c r="A108" s="25" t="s">
        <v>49</v>
      </c>
      <c r="B108" s="30" t="s">
        <v>246</v>
      </c>
      <c r="C108" s="30" t="s">
        <v>247</v>
      </c>
      <c r="D108" s="25" t="s">
        <v>51</v>
      </c>
      <c r="E108" s="31" t="s">
        <v>248</v>
      </c>
      <c r="F108" s="32" t="s">
        <v>137</v>
      </c>
      <c r="G108" s="33">
        <v>20</v>
      </c>
      <c r="H108" s="34">
        <v>0</v>
      </c>
      <c r="I108" s="34">
        <f>ROUND(ROUND(H108,2)*ROUND(G108,3),2)</f>
        <v>0</v>
      </c>
      <c r="J108" s="32" t="s">
        <v>62</v>
      </c>
      <c r="O108">
        <f>(I108*21)/100</f>
        <v>0</v>
      </c>
      <c r="P108" t="s">
        <v>27</v>
      </c>
    </row>
    <row r="109" spans="1:18" x14ac:dyDescent="0.2">
      <c r="A109" s="35" t="s">
        <v>54</v>
      </c>
      <c r="E109" s="36" t="s">
        <v>249</v>
      </c>
    </row>
    <row r="110" spans="1:18" x14ac:dyDescent="0.2">
      <c r="A110" s="37" t="s">
        <v>56</v>
      </c>
      <c r="E110" s="38" t="s">
        <v>250</v>
      </c>
    </row>
    <row r="111" spans="1:18" ht="12.75" customHeight="1" x14ac:dyDescent="0.2">
      <c r="A111" s="12" t="s">
        <v>47</v>
      </c>
      <c r="B111" s="12"/>
      <c r="C111" s="41" t="s">
        <v>42</v>
      </c>
      <c r="D111" s="12"/>
      <c r="E111" s="28" t="s">
        <v>251</v>
      </c>
      <c r="F111" s="12"/>
      <c r="G111" s="12"/>
      <c r="H111" s="12"/>
      <c r="I111" s="42">
        <f>0+Q111</f>
        <v>0</v>
      </c>
      <c r="J111" s="12"/>
      <c r="O111">
        <f>0+R111</f>
        <v>0</v>
      </c>
      <c r="Q111">
        <f>0+I112+I115+I118+I121+I124</f>
        <v>0</v>
      </c>
      <c r="R111">
        <f>0+O112+O115+O118+O121+O124</f>
        <v>0</v>
      </c>
    </row>
    <row r="112" spans="1:18" ht="25.5" x14ac:dyDescent="0.2">
      <c r="A112" s="25" t="s">
        <v>49</v>
      </c>
      <c r="B112" s="30" t="s">
        <v>252</v>
      </c>
      <c r="C112" s="30" t="s">
        <v>253</v>
      </c>
      <c r="D112" s="25" t="s">
        <v>51</v>
      </c>
      <c r="E112" s="31" t="s">
        <v>254</v>
      </c>
      <c r="F112" s="32" t="s">
        <v>137</v>
      </c>
      <c r="G112" s="33">
        <v>376</v>
      </c>
      <c r="H112" s="34">
        <v>0</v>
      </c>
      <c r="I112" s="34">
        <f>ROUND(ROUND(H112,2)*ROUND(G112,3),2)</f>
        <v>0</v>
      </c>
      <c r="J112" s="32" t="s">
        <v>62</v>
      </c>
      <c r="O112">
        <f>(I112*21)/100</f>
        <v>0</v>
      </c>
      <c r="P112" t="s">
        <v>27</v>
      </c>
    </row>
    <row r="113" spans="1:16" x14ac:dyDescent="0.2">
      <c r="A113" s="35" t="s">
        <v>54</v>
      </c>
      <c r="E113" s="36" t="s">
        <v>255</v>
      </c>
    </row>
    <row r="114" spans="1:16" x14ac:dyDescent="0.2">
      <c r="A114" s="39" t="s">
        <v>56</v>
      </c>
      <c r="E114" s="38" t="s">
        <v>256</v>
      </c>
    </row>
    <row r="115" spans="1:16" ht="25.5" x14ac:dyDescent="0.2">
      <c r="A115" s="25" t="s">
        <v>49</v>
      </c>
      <c r="B115" s="30" t="s">
        <v>257</v>
      </c>
      <c r="C115" s="30" t="s">
        <v>258</v>
      </c>
      <c r="D115" s="25" t="s">
        <v>51</v>
      </c>
      <c r="E115" s="31" t="s">
        <v>259</v>
      </c>
      <c r="F115" s="32" t="s">
        <v>217</v>
      </c>
      <c r="G115" s="33">
        <v>111.25</v>
      </c>
      <c r="H115" s="34">
        <v>0</v>
      </c>
      <c r="I115" s="34">
        <f>ROUND(ROUND(H115,2)*ROUND(G115,3),2)</f>
        <v>0</v>
      </c>
      <c r="J115" s="32" t="s">
        <v>62</v>
      </c>
      <c r="O115">
        <f>(I115*21)/100</f>
        <v>0</v>
      </c>
      <c r="P115" t="s">
        <v>27</v>
      </c>
    </row>
    <row r="116" spans="1:16" x14ac:dyDescent="0.2">
      <c r="A116" s="35" t="s">
        <v>54</v>
      </c>
      <c r="E116" s="36" t="s">
        <v>51</v>
      </c>
    </row>
    <row r="117" spans="1:16" x14ac:dyDescent="0.2">
      <c r="A117" s="39" t="s">
        <v>56</v>
      </c>
      <c r="E117" s="38" t="s">
        <v>260</v>
      </c>
    </row>
    <row r="118" spans="1:16" ht="25.5" x14ac:dyDescent="0.2">
      <c r="A118" s="25" t="s">
        <v>49</v>
      </c>
      <c r="B118" s="30" t="s">
        <v>261</v>
      </c>
      <c r="C118" s="30" t="s">
        <v>262</v>
      </c>
      <c r="D118" s="25" t="s">
        <v>51</v>
      </c>
      <c r="E118" s="31" t="s">
        <v>263</v>
      </c>
      <c r="F118" s="32" t="s">
        <v>217</v>
      </c>
      <c r="G118" s="33">
        <v>111.25</v>
      </c>
      <c r="H118" s="34">
        <v>0</v>
      </c>
      <c r="I118" s="34">
        <f>ROUND(ROUND(H118,2)*ROUND(G118,3),2)</f>
        <v>0</v>
      </c>
      <c r="J118" s="32" t="s">
        <v>62</v>
      </c>
      <c r="O118">
        <f>(I118*21)/100</f>
        <v>0</v>
      </c>
      <c r="P118" t="s">
        <v>27</v>
      </c>
    </row>
    <row r="119" spans="1:16" x14ac:dyDescent="0.2">
      <c r="A119" s="35" t="s">
        <v>54</v>
      </c>
      <c r="E119" s="36" t="s">
        <v>51</v>
      </c>
    </row>
    <row r="120" spans="1:16" x14ac:dyDescent="0.2">
      <c r="A120" s="39" t="s">
        <v>56</v>
      </c>
      <c r="E120" s="38" t="s">
        <v>260</v>
      </c>
    </row>
    <row r="121" spans="1:16" x14ac:dyDescent="0.2">
      <c r="A121" s="25" t="s">
        <v>49</v>
      </c>
      <c r="B121" s="30" t="s">
        <v>264</v>
      </c>
      <c r="C121" s="30" t="s">
        <v>265</v>
      </c>
      <c r="D121" s="25" t="s">
        <v>51</v>
      </c>
      <c r="E121" s="31" t="s">
        <v>266</v>
      </c>
      <c r="F121" s="32" t="s">
        <v>137</v>
      </c>
      <c r="G121" s="33">
        <v>11</v>
      </c>
      <c r="H121" s="34">
        <v>0</v>
      </c>
      <c r="I121" s="34">
        <f>ROUND(ROUND(H121,2)*ROUND(G121,3),2)</f>
        <v>0</v>
      </c>
      <c r="J121" s="32" t="s">
        <v>62</v>
      </c>
      <c r="O121">
        <f>(I121*21)/100</f>
        <v>0</v>
      </c>
      <c r="P121" t="s">
        <v>27</v>
      </c>
    </row>
    <row r="122" spans="1:16" x14ac:dyDescent="0.2">
      <c r="A122" s="35" t="s">
        <v>54</v>
      </c>
      <c r="E122" s="36" t="s">
        <v>138</v>
      </c>
    </row>
    <row r="123" spans="1:16" x14ac:dyDescent="0.2">
      <c r="A123" s="39" t="s">
        <v>56</v>
      </c>
      <c r="E123" s="38" t="s">
        <v>139</v>
      </c>
    </row>
    <row r="124" spans="1:16" x14ac:dyDescent="0.2">
      <c r="A124" s="25" t="s">
        <v>49</v>
      </c>
      <c r="B124" s="30" t="s">
        <v>267</v>
      </c>
      <c r="C124" s="30" t="s">
        <v>268</v>
      </c>
      <c r="D124" s="25" t="s">
        <v>51</v>
      </c>
      <c r="E124" s="31" t="s">
        <v>269</v>
      </c>
      <c r="F124" s="32" t="s">
        <v>137</v>
      </c>
      <c r="G124" s="33">
        <v>11</v>
      </c>
      <c r="H124" s="34">
        <v>0</v>
      </c>
      <c r="I124" s="34">
        <f>ROUND(ROUND(H124,2)*ROUND(G124,3),2)</f>
        <v>0</v>
      </c>
      <c r="J124" s="32" t="s">
        <v>62</v>
      </c>
      <c r="O124">
        <f>(I124*21)/100</f>
        <v>0</v>
      </c>
      <c r="P124" t="s">
        <v>27</v>
      </c>
    </row>
    <row r="125" spans="1:16" x14ac:dyDescent="0.2">
      <c r="A125" s="35" t="s">
        <v>54</v>
      </c>
      <c r="E125" s="36" t="s">
        <v>138</v>
      </c>
    </row>
    <row r="126" spans="1:16" x14ac:dyDescent="0.2">
      <c r="A126" s="37" t="s">
        <v>56</v>
      </c>
      <c r="E126" s="38" t="s">
        <v>139</v>
      </c>
    </row>
  </sheetData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J1" s="8"/>
      <c r="P1" t="s">
        <v>26</v>
      </c>
    </row>
    <row r="2" spans="1:18" ht="24.95" customHeight="1" x14ac:dyDescent="0.2">
      <c r="B2" s="8"/>
      <c r="C2" s="8"/>
      <c r="D2" s="8"/>
      <c r="E2" s="9" t="s">
        <v>13</v>
      </c>
      <c r="F2" s="8"/>
      <c r="G2" s="8"/>
      <c r="H2" s="12"/>
      <c r="I2" s="12"/>
      <c r="J2" s="8"/>
      <c r="O2">
        <f>0+O9+O16</f>
        <v>0</v>
      </c>
      <c r="P2" t="s">
        <v>26</v>
      </c>
    </row>
    <row r="3" spans="1:18" ht="15" customHeight="1" x14ac:dyDescent="0.25">
      <c r="A3" t="s">
        <v>12</v>
      </c>
      <c r="B3" s="18" t="s">
        <v>14</v>
      </c>
      <c r="C3" s="4" t="s">
        <v>15</v>
      </c>
      <c r="D3" s="7"/>
      <c r="E3" s="19" t="s">
        <v>16</v>
      </c>
      <c r="F3" s="8"/>
      <c r="G3" s="15"/>
      <c r="H3" s="14" t="s">
        <v>270</v>
      </c>
      <c r="I3" s="40">
        <f>0+I9+I16</f>
        <v>0</v>
      </c>
      <c r="J3" s="16"/>
      <c r="O3" t="s">
        <v>23</v>
      </c>
      <c r="P3" t="s">
        <v>27</v>
      </c>
    </row>
    <row r="4" spans="1:18" ht="15" customHeight="1" x14ac:dyDescent="0.25">
      <c r="A4" t="s">
        <v>17</v>
      </c>
      <c r="B4" s="18" t="s">
        <v>18</v>
      </c>
      <c r="C4" s="4" t="s">
        <v>270</v>
      </c>
      <c r="D4" s="7"/>
      <c r="E4" s="19" t="s">
        <v>271</v>
      </c>
      <c r="F4" s="8"/>
      <c r="G4" s="8"/>
      <c r="H4" s="17"/>
      <c r="I4" s="17"/>
      <c r="J4" s="8"/>
      <c r="O4" t="s">
        <v>24</v>
      </c>
      <c r="P4" t="s">
        <v>27</v>
      </c>
    </row>
    <row r="5" spans="1:18" ht="12.75" customHeight="1" x14ac:dyDescent="0.25">
      <c r="A5" t="s">
        <v>21</v>
      </c>
      <c r="B5" s="21" t="s">
        <v>22</v>
      </c>
      <c r="C5" s="3" t="s">
        <v>270</v>
      </c>
      <c r="D5" s="2"/>
      <c r="E5" s="22" t="s">
        <v>271</v>
      </c>
      <c r="F5" s="12"/>
      <c r="G5" s="12"/>
      <c r="H5" s="12"/>
      <c r="I5" s="12"/>
      <c r="J5" s="12"/>
      <c r="O5" t="s">
        <v>25</v>
      </c>
      <c r="P5" t="s">
        <v>27</v>
      </c>
    </row>
    <row r="6" spans="1:18" ht="12.75" customHeight="1" x14ac:dyDescent="0.2">
      <c r="A6" s="1" t="s">
        <v>28</v>
      </c>
      <c r="B6" s="1" t="s">
        <v>30</v>
      </c>
      <c r="C6" s="1" t="s">
        <v>32</v>
      </c>
      <c r="D6" s="1" t="s">
        <v>33</v>
      </c>
      <c r="E6" s="1" t="s">
        <v>34</v>
      </c>
      <c r="F6" s="1" t="s">
        <v>36</v>
      </c>
      <c r="G6" s="1" t="s">
        <v>38</v>
      </c>
      <c r="H6" s="1" t="s">
        <v>40</v>
      </c>
      <c r="I6" s="1"/>
      <c r="J6" s="1" t="s">
        <v>45</v>
      </c>
    </row>
    <row r="7" spans="1:18" ht="12.75" customHeight="1" x14ac:dyDescent="0.2">
      <c r="A7" s="1"/>
      <c r="B7" s="1"/>
      <c r="C7" s="1"/>
      <c r="D7" s="1"/>
      <c r="E7" s="1"/>
      <c r="F7" s="1"/>
      <c r="G7" s="1"/>
      <c r="H7" s="20" t="s">
        <v>41</v>
      </c>
      <c r="I7" s="20" t="s">
        <v>43</v>
      </c>
      <c r="J7" s="1"/>
    </row>
    <row r="8" spans="1:18" ht="12.75" customHeight="1" x14ac:dyDescent="0.2">
      <c r="A8" s="20" t="s">
        <v>29</v>
      </c>
      <c r="B8" s="20" t="s">
        <v>31</v>
      </c>
      <c r="C8" s="20" t="s">
        <v>27</v>
      </c>
      <c r="D8" s="20" t="s">
        <v>26</v>
      </c>
      <c r="E8" s="20" t="s">
        <v>35</v>
      </c>
      <c r="F8" s="20" t="s">
        <v>37</v>
      </c>
      <c r="G8" s="20" t="s">
        <v>39</v>
      </c>
      <c r="H8" s="20" t="s">
        <v>42</v>
      </c>
      <c r="I8" s="20" t="s">
        <v>44</v>
      </c>
      <c r="J8" s="20" t="s">
        <v>46</v>
      </c>
    </row>
    <row r="9" spans="1:18" ht="12.75" customHeight="1" x14ac:dyDescent="0.2">
      <c r="A9" s="26" t="s">
        <v>47</v>
      </c>
      <c r="B9" s="26"/>
      <c r="C9" s="27" t="s">
        <v>29</v>
      </c>
      <c r="D9" s="26"/>
      <c r="E9" s="28" t="s">
        <v>48</v>
      </c>
      <c r="F9" s="26"/>
      <c r="G9" s="26"/>
      <c r="H9" s="26"/>
      <c r="I9" s="29">
        <f>0+Q9</f>
        <v>0</v>
      </c>
      <c r="J9" s="26"/>
      <c r="O9">
        <f>0+R9</f>
        <v>0</v>
      </c>
      <c r="Q9">
        <f>0+I10+I13</f>
        <v>0</v>
      </c>
      <c r="R9">
        <f>0+O10+O13</f>
        <v>0</v>
      </c>
    </row>
    <row r="10" spans="1:18" x14ac:dyDescent="0.2">
      <c r="A10" s="25" t="s">
        <v>49</v>
      </c>
      <c r="B10" s="30" t="s">
        <v>31</v>
      </c>
      <c r="C10" s="30" t="s">
        <v>64</v>
      </c>
      <c r="D10" s="25" t="s">
        <v>51</v>
      </c>
      <c r="E10" s="31" t="s">
        <v>272</v>
      </c>
      <c r="F10" s="32" t="s">
        <v>53</v>
      </c>
      <c r="G10" s="33">
        <v>1</v>
      </c>
      <c r="H10" s="34">
        <v>0</v>
      </c>
      <c r="I10" s="34">
        <f>ROUND(ROUND(H10,2)*ROUND(G10,3),2)</f>
        <v>0</v>
      </c>
      <c r="J10" s="32"/>
      <c r="O10">
        <f>(I10*21)/100</f>
        <v>0</v>
      </c>
      <c r="P10" t="s">
        <v>27</v>
      </c>
    </row>
    <row r="11" spans="1:18" x14ac:dyDescent="0.2">
      <c r="A11" s="35" t="s">
        <v>54</v>
      </c>
      <c r="E11" s="36" t="s">
        <v>51</v>
      </c>
    </row>
    <row r="12" spans="1:18" x14ac:dyDescent="0.2">
      <c r="A12" s="39" t="s">
        <v>56</v>
      </c>
      <c r="E12" s="38" t="s">
        <v>51</v>
      </c>
    </row>
    <row r="13" spans="1:18" x14ac:dyDescent="0.2">
      <c r="A13" s="25" t="s">
        <v>49</v>
      </c>
      <c r="B13" s="30" t="s">
        <v>27</v>
      </c>
      <c r="C13" s="30" t="s">
        <v>273</v>
      </c>
      <c r="D13" s="25" t="s">
        <v>51</v>
      </c>
      <c r="E13" s="31" t="s">
        <v>274</v>
      </c>
      <c r="F13" s="32" t="s">
        <v>53</v>
      </c>
      <c r="G13" s="33">
        <v>1</v>
      </c>
      <c r="H13" s="34">
        <v>0</v>
      </c>
      <c r="I13" s="34">
        <f>ROUND(ROUND(H13,2)*ROUND(G13,3),2)</f>
        <v>0</v>
      </c>
      <c r="J13" s="32" t="s">
        <v>62</v>
      </c>
      <c r="O13">
        <f>(I13*21)/100</f>
        <v>0</v>
      </c>
      <c r="P13" t="s">
        <v>27</v>
      </c>
    </row>
    <row r="14" spans="1:18" ht="140.25" x14ac:dyDescent="0.2">
      <c r="A14" s="35" t="s">
        <v>54</v>
      </c>
      <c r="E14" s="36" t="s">
        <v>275</v>
      </c>
    </row>
    <row r="15" spans="1:18" x14ac:dyDescent="0.2">
      <c r="A15" s="37" t="s">
        <v>56</v>
      </c>
      <c r="E15" s="38" t="s">
        <v>276</v>
      </c>
    </row>
    <row r="16" spans="1:18" ht="12.75" customHeight="1" x14ac:dyDescent="0.2">
      <c r="A16" s="12" t="s">
        <v>47</v>
      </c>
      <c r="B16" s="12"/>
      <c r="C16" s="41" t="s">
        <v>37</v>
      </c>
      <c r="D16" s="12"/>
      <c r="E16" s="28" t="s">
        <v>213</v>
      </c>
      <c r="F16" s="12"/>
      <c r="G16" s="12"/>
      <c r="H16" s="12"/>
      <c r="I16" s="42">
        <f>0+Q16</f>
        <v>0</v>
      </c>
      <c r="J16" s="12"/>
      <c r="O16">
        <f>0+R16</f>
        <v>0</v>
      </c>
      <c r="Q16">
        <f>0+I17</f>
        <v>0</v>
      </c>
      <c r="R16">
        <f>0+O17</f>
        <v>0</v>
      </c>
    </row>
    <row r="17" spans="1:16" x14ac:dyDescent="0.2">
      <c r="A17" s="25" t="s">
        <v>49</v>
      </c>
      <c r="B17" s="30" t="s">
        <v>26</v>
      </c>
      <c r="C17" s="30" t="s">
        <v>277</v>
      </c>
      <c r="D17" s="25" t="s">
        <v>51</v>
      </c>
      <c r="E17" s="31" t="s">
        <v>278</v>
      </c>
      <c r="F17" s="32" t="s">
        <v>217</v>
      </c>
      <c r="G17" s="33">
        <v>500</v>
      </c>
      <c r="H17" s="34">
        <v>0</v>
      </c>
      <c r="I17" s="34">
        <f>ROUND(ROUND(H17,2)*ROUND(G17,3),2)</f>
        <v>0</v>
      </c>
      <c r="J17" s="32" t="s">
        <v>62</v>
      </c>
      <c r="O17">
        <f>(I17*21)/100</f>
        <v>0</v>
      </c>
      <c r="P17" t="s">
        <v>27</v>
      </c>
    </row>
    <row r="18" spans="1:16" x14ac:dyDescent="0.2">
      <c r="A18" s="35" t="s">
        <v>54</v>
      </c>
      <c r="E18" s="36" t="s">
        <v>279</v>
      </c>
    </row>
    <row r="19" spans="1:16" x14ac:dyDescent="0.2">
      <c r="A19" s="37" t="s">
        <v>56</v>
      </c>
      <c r="E19" s="38" t="s">
        <v>280</v>
      </c>
    </row>
  </sheetData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6"/>
  <sheetViews>
    <sheetView workbookViewId="0">
      <pane ySplit="8" topLeftCell="A9" activePane="bottomLeft" state="frozen"/>
      <selection pane="bottomLeft" activeCell="A9" sqref="A9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J1" s="8"/>
      <c r="P1" t="s">
        <v>26</v>
      </c>
    </row>
    <row r="2" spans="1:18" ht="24.95" customHeight="1" x14ac:dyDescent="0.2">
      <c r="B2" s="8"/>
      <c r="C2" s="8"/>
      <c r="D2" s="8"/>
      <c r="E2" s="9" t="s">
        <v>13</v>
      </c>
      <c r="F2" s="8"/>
      <c r="G2" s="8"/>
      <c r="H2" s="12"/>
      <c r="I2" s="12"/>
      <c r="J2" s="8"/>
      <c r="O2">
        <f>0+O9+O19+O35+O48+O61+O77+O81+O88+O95</f>
        <v>0</v>
      </c>
      <c r="P2" t="s">
        <v>26</v>
      </c>
    </row>
    <row r="3" spans="1:18" ht="15" customHeight="1" x14ac:dyDescent="0.25">
      <c r="A3" t="s">
        <v>12</v>
      </c>
      <c r="B3" s="18" t="s">
        <v>14</v>
      </c>
      <c r="C3" s="4" t="s">
        <v>15</v>
      </c>
      <c r="D3" s="7"/>
      <c r="E3" s="19" t="s">
        <v>16</v>
      </c>
      <c r="F3" s="8"/>
      <c r="G3" s="15"/>
      <c r="H3" s="14" t="s">
        <v>281</v>
      </c>
      <c r="I3" s="40">
        <f>0+I9+I19+I35+I48+I61+I77+I81+I88+I95</f>
        <v>0</v>
      </c>
      <c r="J3" s="16"/>
      <c r="O3" t="s">
        <v>23</v>
      </c>
      <c r="P3" t="s">
        <v>27</v>
      </c>
    </row>
    <row r="4" spans="1:18" ht="15" customHeight="1" x14ac:dyDescent="0.25">
      <c r="A4" t="s">
        <v>17</v>
      </c>
      <c r="B4" s="18" t="s">
        <v>18</v>
      </c>
      <c r="C4" s="4" t="s">
        <v>281</v>
      </c>
      <c r="D4" s="7"/>
      <c r="E4" s="19" t="s">
        <v>282</v>
      </c>
      <c r="F4" s="8"/>
      <c r="G4" s="8"/>
      <c r="H4" s="17"/>
      <c r="I4" s="17"/>
      <c r="J4" s="8"/>
      <c r="O4" t="s">
        <v>24</v>
      </c>
      <c r="P4" t="s">
        <v>27</v>
      </c>
    </row>
    <row r="5" spans="1:18" ht="12.75" customHeight="1" x14ac:dyDescent="0.25">
      <c r="A5" t="s">
        <v>21</v>
      </c>
      <c r="B5" s="21" t="s">
        <v>22</v>
      </c>
      <c r="C5" s="3" t="s">
        <v>281</v>
      </c>
      <c r="D5" s="2"/>
      <c r="E5" s="22" t="s">
        <v>282</v>
      </c>
      <c r="F5" s="12"/>
      <c r="G5" s="12"/>
      <c r="H5" s="12"/>
      <c r="I5" s="12"/>
      <c r="J5" s="12"/>
      <c r="O5" t="s">
        <v>25</v>
      </c>
      <c r="P5" t="s">
        <v>27</v>
      </c>
    </row>
    <row r="6" spans="1:18" ht="12.75" customHeight="1" x14ac:dyDescent="0.2">
      <c r="A6" s="1" t="s">
        <v>28</v>
      </c>
      <c r="B6" s="1" t="s">
        <v>30</v>
      </c>
      <c r="C6" s="1" t="s">
        <v>32</v>
      </c>
      <c r="D6" s="1" t="s">
        <v>33</v>
      </c>
      <c r="E6" s="1" t="s">
        <v>34</v>
      </c>
      <c r="F6" s="1" t="s">
        <v>36</v>
      </c>
      <c r="G6" s="1" t="s">
        <v>38</v>
      </c>
      <c r="H6" s="1" t="s">
        <v>40</v>
      </c>
      <c r="I6" s="1"/>
      <c r="J6" s="1" t="s">
        <v>45</v>
      </c>
    </row>
    <row r="7" spans="1:18" ht="12.75" customHeight="1" x14ac:dyDescent="0.2">
      <c r="A7" s="1"/>
      <c r="B7" s="1"/>
      <c r="C7" s="1"/>
      <c r="D7" s="1"/>
      <c r="E7" s="1"/>
      <c r="F7" s="1"/>
      <c r="G7" s="1"/>
      <c r="H7" s="20" t="s">
        <v>41</v>
      </c>
      <c r="I7" s="20" t="s">
        <v>43</v>
      </c>
      <c r="J7" s="1"/>
    </row>
    <row r="8" spans="1:18" ht="12.75" customHeight="1" x14ac:dyDescent="0.2">
      <c r="A8" s="20" t="s">
        <v>29</v>
      </c>
      <c r="B8" s="20" t="s">
        <v>31</v>
      </c>
      <c r="C8" s="20" t="s">
        <v>27</v>
      </c>
      <c r="D8" s="20" t="s">
        <v>26</v>
      </c>
      <c r="E8" s="20" t="s">
        <v>35</v>
      </c>
      <c r="F8" s="20" t="s">
        <v>37</v>
      </c>
      <c r="G8" s="20" t="s">
        <v>39</v>
      </c>
      <c r="H8" s="20" t="s">
        <v>42</v>
      </c>
      <c r="I8" s="20" t="s">
        <v>44</v>
      </c>
      <c r="J8" s="20" t="s">
        <v>46</v>
      </c>
    </row>
    <row r="9" spans="1:18" ht="12.75" customHeight="1" x14ac:dyDescent="0.2">
      <c r="A9" s="26" t="s">
        <v>47</v>
      </c>
      <c r="B9" s="26"/>
      <c r="C9" s="27" t="s">
        <v>29</v>
      </c>
      <c r="D9" s="26"/>
      <c r="E9" s="28" t="s">
        <v>48</v>
      </c>
      <c r="F9" s="26"/>
      <c r="G9" s="26"/>
      <c r="H9" s="26"/>
      <c r="I9" s="29">
        <f>0+Q9</f>
        <v>0</v>
      </c>
      <c r="J9" s="26"/>
      <c r="O9">
        <f>0+R9</f>
        <v>0</v>
      </c>
      <c r="Q9">
        <f>0+I10+I13+I16</f>
        <v>0</v>
      </c>
      <c r="R9">
        <f>0+O10+O13+O16</f>
        <v>0</v>
      </c>
    </row>
    <row r="10" spans="1:18" ht="25.5" x14ac:dyDescent="0.2">
      <c r="A10" s="25" t="s">
        <v>49</v>
      </c>
      <c r="B10" s="30" t="s">
        <v>31</v>
      </c>
      <c r="C10" s="30" t="s">
        <v>104</v>
      </c>
      <c r="D10" s="25" t="s">
        <v>51</v>
      </c>
      <c r="E10" s="31" t="s">
        <v>105</v>
      </c>
      <c r="F10" s="32" t="s">
        <v>106</v>
      </c>
      <c r="G10" s="33">
        <v>106.4</v>
      </c>
      <c r="H10" s="34">
        <v>0</v>
      </c>
      <c r="I10" s="34">
        <f>ROUND(ROUND(H10,2)*ROUND(G10,3),2)</f>
        <v>0</v>
      </c>
      <c r="J10" s="32" t="s">
        <v>62</v>
      </c>
      <c r="O10">
        <f>(I10*21)/100</f>
        <v>0</v>
      </c>
      <c r="P10" t="s">
        <v>27</v>
      </c>
    </row>
    <row r="11" spans="1:18" x14ac:dyDescent="0.2">
      <c r="A11" s="35" t="s">
        <v>54</v>
      </c>
      <c r="E11" s="36" t="s">
        <v>51</v>
      </c>
    </row>
    <row r="12" spans="1:18" x14ac:dyDescent="0.2">
      <c r="A12" s="39" t="s">
        <v>56</v>
      </c>
      <c r="E12" s="38" t="s">
        <v>283</v>
      </c>
    </row>
    <row r="13" spans="1:18" ht="25.5" x14ac:dyDescent="0.2">
      <c r="A13" s="25" t="s">
        <v>49</v>
      </c>
      <c r="B13" s="30" t="s">
        <v>27</v>
      </c>
      <c r="C13" s="30" t="s">
        <v>284</v>
      </c>
      <c r="D13" s="25" t="s">
        <v>51</v>
      </c>
      <c r="E13" s="31" t="s">
        <v>285</v>
      </c>
      <c r="F13" s="32" t="s">
        <v>106</v>
      </c>
      <c r="G13" s="33">
        <v>31.125</v>
      </c>
      <c r="H13" s="34">
        <v>0</v>
      </c>
      <c r="I13" s="34">
        <f>ROUND(ROUND(H13,2)*ROUND(G13,3),2)</f>
        <v>0</v>
      </c>
      <c r="J13" s="32" t="s">
        <v>62</v>
      </c>
      <c r="O13">
        <f>(I13*21)/100</f>
        <v>0</v>
      </c>
      <c r="P13" t="s">
        <v>27</v>
      </c>
    </row>
    <row r="14" spans="1:18" x14ac:dyDescent="0.2">
      <c r="A14" s="35" t="s">
        <v>54</v>
      </c>
      <c r="E14" s="36" t="s">
        <v>286</v>
      </c>
    </row>
    <row r="15" spans="1:18" ht="38.25" x14ac:dyDescent="0.2">
      <c r="A15" s="39" t="s">
        <v>56</v>
      </c>
      <c r="E15" s="38" t="s">
        <v>287</v>
      </c>
    </row>
    <row r="16" spans="1:18" ht="25.5" x14ac:dyDescent="0.2">
      <c r="A16" s="25" t="s">
        <v>49</v>
      </c>
      <c r="B16" s="30" t="s">
        <v>26</v>
      </c>
      <c r="C16" s="30" t="s">
        <v>288</v>
      </c>
      <c r="D16" s="25" t="s">
        <v>51</v>
      </c>
      <c r="E16" s="31" t="s">
        <v>289</v>
      </c>
      <c r="F16" s="32" t="s">
        <v>106</v>
      </c>
      <c r="G16" s="33">
        <v>46.8</v>
      </c>
      <c r="H16" s="34">
        <v>0</v>
      </c>
      <c r="I16" s="34">
        <f>ROUND(ROUND(H16,2)*ROUND(G16,3),2)</f>
        <v>0</v>
      </c>
      <c r="J16" s="32" t="s">
        <v>62</v>
      </c>
      <c r="O16">
        <f>(I16*21)/100</f>
        <v>0</v>
      </c>
      <c r="P16" t="s">
        <v>27</v>
      </c>
    </row>
    <row r="17" spans="1:18" x14ac:dyDescent="0.2">
      <c r="A17" s="35" t="s">
        <v>54</v>
      </c>
      <c r="E17" s="36" t="s">
        <v>51</v>
      </c>
    </row>
    <row r="18" spans="1:18" x14ac:dyDescent="0.2">
      <c r="A18" s="37" t="s">
        <v>56</v>
      </c>
      <c r="E18" s="38" t="s">
        <v>290</v>
      </c>
    </row>
    <row r="19" spans="1:18" ht="12.75" customHeight="1" x14ac:dyDescent="0.2">
      <c r="A19" s="12" t="s">
        <v>47</v>
      </c>
      <c r="B19" s="12"/>
      <c r="C19" s="41" t="s">
        <v>31</v>
      </c>
      <c r="D19" s="12"/>
      <c r="E19" s="28" t="s">
        <v>109</v>
      </c>
      <c r="F19" s="12"/>
      <c r="G19" s="12"/>
      <c r="H19" s="12"/>
      <c r="I19" s="42">
        <f>0+Q19</f>
        <v>0</v>
      </c>
      <c r="J19" s="12"/>
      <c r="O19">
        <f>0+R19</f>
        <v>0</v>
      </c>
      <c r="Q19">
        <f>0+I20+I23+I26+I29+I32</f>
        <v>0</v>
      </c>
      <c r="R19">
        <f>0+O20+O23+O26+O29+O32</f>
        <v>0</v>
      </c>
    </row>
    <row r="20" spans="1:18" x14ac:dyDescent="0.2">
      <c r="A20" s="25" t="s">
        <v>49</v>
      </c>
      <c r="B20" s="30" t="s">
        <v>35</v>
      </c>
      <c r="C20" s="30" t="s">
        <v>140</v>
      </c>
      <c r="D20" s="25" t="s">
        <v>51</v>
      </c>
      <c r="E20" s="31" t="s">
        <v>141</v>
      </c>
      <c r="F20" s="32" t="s">
        <v>128</v>
      </c>
      <c r="G20" s="33">
        <v>13</v>
      </c>
      <c r="H20" s="34">
        <v>0</v>
      </c>
      <c r="I20" s="34">
        <f>ROUND(ROUND(H20,2)*ROUND(G20,3),2)</f>
        <v>0</v>
      </c>
      <c r="J20" s="32" t="s">
        <v>62</v>
      </c>
      <c r="O20">
        <f>(I20*21)/100</f>
        <v>0</v>
      </c>
      <c r="P20" t="s">
        <v>27</v>
      </c>
    </row>
    <row r="21" spans="1:18" x14ac:dyDescent="0.2">
      <c r="A21" s="35" t="s">
        <v>54</v>
      </c>
      <c r="E21" s="36" t="s">
        <v>291</v>
      </c>
    </row>
    <row r="22" spans="1:18" x14ac:dyDescent="0.2">
      <c r="A22" s="39" t="s">
        <v>56</v>
      </c>
      <c r="E22" s="38" t="s">
        <v>292</v>
      </c>
    </row>
    <row r="23" spans="1:18" x14ac:dyDescent="0.2">
      <c r="A23" s="25" t="s">
        <v>49</v>
      </c>
      <c r="B23" s="30" t="s">
        <v>37</v>
      </c>
      <c r="C23" s="30" t="s">
        <v>144</v>
      </c>
      <c r="D23" s="25" t="s">
        <v>51</v>
      </c>
      <c r="E23" s="31" t="s">
        <v>145</v>
      </c>
      <c r="F23" s="32" t="s">
        <v>128</v>
      </c>
      <c r="G23" s="33">
        <v>13</v>
      </c>
      <c r="H23" s="34">
        <v>0</v>
      </c>
      <c r="I23" s="34">
        <f>ROUND(ROUND(H23,2)*ROUND(G23,3),2)</f>
        <v>0</v>
      </c>
      <c r="J23" s="32" t="s">
        <v>62</v>
      </c>
      <c r="O23">
        <f>(I23*21)/100</f>
        <v>0</v>
      </c>
      <c r="P23" t="s">
        <v>27</v>
      </c>
    </row>
    <row r="24" spans="1:18" x14ac:dyDescent="0.2">
      <c r="A24" s="35" t="s">
        <v>54</v>
      </c>
      <c r="E24" s="36" t="s">
        <v>146</v>
      </c>
    </row>
    <row r="25" spans="1:18" x14ac:dyDescent="0.2">
      <c r="A25" s="39" t="s">
        <v>56</v>
      </c>
      <c r="E25" s="38" t="s">
        <v>293</v>
      </c>
    </row>
    <row r="26" spans="1:18" x14ac:dyDescent="0.2">
      <c r="A26" s="25" t="s">
        <v>49</v>
      </c>
      <c r="B26" s="30" t="s">
        <v>39</v>
      </c>
      <c r="C26" s="30" t="s">
        <v>148</v>
      </c>
      <c r="D26" s="25" t="s">
        <v>51</v>
      </c>
      <c r="E26" s="31" t="s">
        <v>149</v>
      </c>
      <c r="F26" s="32" t="s">
        <v>128</v>
      </c>
      <c r="G26" s="33">
        <v>53.2</v>
      </c>
      <c r="H26" s="34">
        <v>0</v>
      </c>
      <c r="I26" s="34">
        <f>ROUND(ROUND(H26,2)*ROUND(G26,3),2)</f>
        <v>0</v>
      </c>
      <c r="J26" s="32" t="s">
        <v>62</v>
      </c>
      <c r="O26">
        <f>(I26*21)/100</f>
        <v>0</v>
      </c>
      <c r="P26" t="s">
        <v>27</v>
      </c>
    </row>
    <row r="27" spans="1:18" x14ac:dyDescent="0.2">
      <c r="A27" s="35" t="s">
        <v>54</v>
      </c>
      <c r="E27" s="36" t="s">
        <v>150</v>
      </c>
    </row>
    <row r="28" spans="1:18" ht="63.75" x14ac:dyDescent="0.2">
      <c r="A28" s="39" t="s">
        <v>56</v>
      </c>
      <c r="E28" s="38" t="s">
        <v>294</v>
      </c>
    </row>
    <row r="29" spans="1:18" x14ac:dyDescent="0.2">
      <c r="A29" s="25" t="s">
        <v>49</v>
      </c>
      <c r="B29" s="30" t="s">
        <v>73</v>
      </c>
      <c r="C29" s="30" t="s">
        <v>152</v>
      </c>
      <c r="D29" s="25" t="s">
        <v>51</v>
      </c>
      <c r="E29" s="31" t="s">
        <v>153</v>
      </c>
      <c r="F29" s="32" t="s">
        <v>128</v>
      </c>
      <c r="G29" s="33">
        <v>66.2</v>
      </c>
      <c r="H29" s="34">
        <v>0</v>
      </c>
      <c r="I29" s="34">
        <f>ROUND(ROUND(H29,2)*ROUND(G29,3),2)</f>
        <v>0</v>
      </c>
      <c r="J29" s="32" t="s">
        <v>62</v>
      </c>
      <c r="O29">
        <f>(I29*21)/100</f>
        <v>0</v>
      </c>
      <c r="P29" t="s">
        <v>27</v>
      </c>
    </row>
    <row r="30" spans="1:18" x14ac:dyDescent="0.2">
      <c r="A30" s="35" t="s">
        <v>54</v>
      </c>
      <c r="E30" s="36" t="s">
        <v>51</v>
      </c>
    </row>
    <row r="31" spans="1:18" ht="38.25" x14ac:dyDescent="0.2">
      <c r="A31" s="39" t="s">
        <v>56</v>
      </c>
      <c r="E31" s="38" t="s">
        <v>295</v>
      </c>
    </row>
    <row r="32" spans="1:18" x14ac:dyDescent="0.2">
      <c r="A32" s="25" t="s">
        <v>49</v>
      </c>
      <c r="B32" s="30" t="s">
        <v>77</v>
      </c>
      <c r="C32" s="30" t="s">
        <v>296</v>
      </c>
      <c r="D32" s="25" t="s">
        <v>51</v>
      </c>
      <c r="E32" s="31" t="s">
        <v>297</v>
      </c>
      <c r="F32" s="32" t="s">
        <v>128</v>
      </c>
      <c r="G32" s="33">
        <v>13</v>
      </c>
      <c r="H32" s="34">
        <v>0</v>
      </c>
      <c r="I32" s="34">
        <f>ROUND(ROUND(H32,2)*ROUND(G32,3),2)</f>
        <v>0</v>
      </c>
      <c r="J32" s="32" t="s">
        <v>62</v>
      </c>
      <c r="O32">
        <f>(I32*21)/100</f>
        <v>0</v>
      </c>
      <c r="P32" t="s">
        <v>27</v>
      </c>
    </row>
    <row r="33" spans="1:18" x14ac:dyDescent="0.2">
      <c r="A33" s="35" t="s">
        <v>54</v>
      </c>
      <c r="E33" s="36" t="s">
        <v>298</v>
      </c>
    </row>
    <row r="34" spans="1:18" x14ac:dyDescent="0.2">
      <c r="A34" s="37" t="s">
        <v>56</v>
      </c>
      <c r="E34" s="38" t="s">
        <v>293</v>
      </c>
    </row>
    <row r="35" spans="1:18" ht="12.75" customHeight="1" x14ac:dyDescent="0.2">
      <c r="A35" s="12" t="s">
        <v>47</v>
      </c>
      <c r="B35" s="12"/>
      <c r="C35" s="41" t="s">
        <v>27</v>
      </c>
      <c r="D35" s="12"/>
      <c r="E35" s="28" t="s">
        <v>162</v>
      </c>
      <c r="F35" s="12"/>
      <c r="G35" s="12"/>
      <c r="H35" s="12"/>
      <c r="I35" s="42">
        <f>0+Q35</f>
        <v>0</v>
      </c>
      <c r="J35" s="12"/>
      <c r="O35">
        <f>0+R35</f>
        <v>0</v>
      </c>
      <c r="Q35">
        <f>0+I36+I39+I42+I45</f>
        <v>0</v>
      </c>
      <c r="R35">
        <f>0+O36+O39+O42+O45</f>
        <v>0</v>
      </c>
    </row>
    <row r="36" spans="1:18" x14ac:dyDescent="0.2">
      <c r="A36" s="25" t="s">
        <v>49</v>
      </c>
      <c r="B36" s="30" t="s">
        <v>42</v>
      </c>
      <c r="C36" s="30" t="s">
        <v>299</v>
      </c>
      <c r="D36" s="25" t="s">
        <v>51</v>
      </c>
      <c r="E36" s="31" t="s">
        <v>300</v>
      </c>
      <c r="F36" s="32" t="s">
        <v>128</v>
      </c>
      <c r="G36" s="33">
        <v>12.411</v>
      </c>
      <c r="H36" s="34">
        <v>0</v>
      </c>
      <c r="I36" s="34">
        <f>ROUND(ROUND(H36,2)*ROUND(G36,3),2)</f>
        <v>0</v>
      </c>
      <c r="J36" s="32" t="s">
        <v>62</v>
      </c>
      <c r="O36">
        <f>(I36*21)/100</f>
        <v>0</v>
      </c>
      <c r="P36" t="s">
        <v>27</v>
      </c>
    </row>
    <row r="37" spans="1:18" x14ac:dyDescent="0.2">
      <c r="A37" s="35" t="s">
        <v>54</v>
      </c>
      <c r="E37" s="36" t="s">
        <v>301</v>
      </c>
    </row>
    <row r="38" spans="1:18" ht="51" x14ac:dyDescent="0.2">
      <c r="A38" s="39" t="s">
        <v>56</v>
      </c>
      <c r="E38" s="38" t="s">
        <v>302</v>
      </c>
    </row>
    <row r="39" spans="1:18" x14ac:dyDescent="0.2">
      <c r="A39" s="25" t="s">
        <v>49</v>
      </c>
      <c r="B39" s="30" t="s">
        <v>44</v>
      </c>
      <c r="C39" s="30" t="s">
        <v>303</v>
      </c>
      <c r="D39" s="25" t="s">
        <v>51</v>
      </c>
      <c r="E39" s="31" t="s">
        <v>304</v>
      </c>
      <c r="F39" s="32" t="s">
        <v>106</v>
      </c>
      <c r="G39" s="33">
        <v>2.016</v>
      </c>
      <c r="H39" s="34">
        <v>0</v>
      </c>
      <c r="I39" s="34">
        <f>ROUND(ROUND(H39,2)*ROUND(G39,3),2)</f>
        <v>0</v>
      </c>
      <c r="J39" s="32" t="s">
        <v>62</v>
      </c>
      <c r="O39">
        <f>(I39*21)/100</f>
        <v>0</v>
      </c>
      <c r="P39" t="s">
        <v>27</v>
      </c>
    </row>
    <row r="40" spans="1:18" x14ac:dyDescent="0.2">
      <c r="A40" s="35" t="s">
        <v>54</v>
      </c>
      <c r="E40" s="36" t="s">
        <v>51</v>
      </c>
    </row>
    <row r="41" spans="1:18" ht="38.25" x14ac:dyDescent="0.2">
      <c r="A41" s="39" t="s">
        <v>56</v>
      </c>
      <c r="E41" s="38" t="s">
        <v>305</v>
      </c>
    </row>
    <row r="42" spans="1:18" x14ac:dyDescent="0.2">
      <c r="A42" s="25" t="s">
        <v>49</v>
      </c>
      <c r="B42" s="30" t="s">
        <v>46</v>
      </c>
      <c r="C42" s="30" t="s">
        <v>306</v>
      </c>
      <c r="D42" s="25" t="s">
        <v>51</v>
      </c>
      <c r="E42" s="31" t="s">
        <v>307</v>
      </c>
      <c r="F42" s="32" t="s">
        <v>137</v>
      </c>
      <c r="G42" s="33">
        <v>129</v>
      </c>
      <c r="H42" s="34">
        <v>0</v>
      </c>
      <c r="I42" s="34">
        <f>ROUND(ROUND(H42,2)*ROUND(G42,3),2)</f>
        <v>0</v>
      </c>
      <c r="J42" s="32" t="s">
        <v>62</v>
      </c>
      <c r="O42">
        <f>(I42*21)/100</f>
        <v>0</v>
      </c>
      <c r="P42" t="s">
        <v>27</v>
      </c>
    </row>
    <row r="43" spans="1:18" x14ac:dyDescent="0.2">
      <c r="A43" s="35" t="s">
        <v>54</v>
      </c>
      <c r="E43" s="36" t="s">
        <v>308</v>
      </c>
    </row>
    <row r="44" spans="1:18" ht="38.25" x14ac:dyDescent="0.2">
      <c r="A44" s="39" t="s">
        <v>56</v>
      </c>
      <c r="E44" s="38" t="s">
        <v>309</v>
      </c>
    </row>
    <row r="45" spans="1:18" x14ac:dyDescent="0.2">
      <c r="A45" s="25" t="s">
        <v>49</v>
      </c>
      <c r="B45" s="30" t="s">
        <v>90</v>
      </c>
      <c r="C45" s="30" t="s">
        <v>310</v>
      </c>
      <c r="D45" s="25" t="s">
        <v>51</v>
      </c>
      <c r="E45" s="31" t="s">
        <v>311</v>
      </c>
      <c r="F45" s="32" t="s">
        <v>217</v>
      </c>
      <c r="G45" s="33">
        <v>30</v>
      </c>
      <c r="H45" s="34">
        <v>0</v>
      </c>
      <c r="I45" s="34">
        <f>ROUND(ROUND(H45,2)*ROUND(G45,3),2)</f>
        <v>0</v>
      </c>
      <c r="J45" s="32" t="s">
        <v>62</v>
      </c>
      <c r="O45">
        <f>(I45*21)/100</f>
        <v>0</v>
      </c>
      <c r="P45" t="s">
        <v>27</v>
      </c>
    </row>
    <row r="46" spans="1:18" x14ac:dyDescent="0.2">
      <c r="A46" s="35" t="s">
        <v>54</v>
      </c>
      <c r="E46" s="36" t="s">
        <v>312</v>
      </c>
    </row>
    <row r="47" spans="1:18" x14ac:dyDescent="0.2">
      <c r="A47" s="37" t="s">
        <v>56</v>
      </c>
      <c r="E47" s="38" t="s">
        <v>313</v>
      </c>
    </row>
    <row r="48" spans="1:18" ht="12.75" customHeight="1" x14ac:dyDescent="0.2">
      <c r="A48" s="12" t="s">
        <v>47</v>
      </c>
      <c r="B48" s="12"/>
      <c r="C48" s="41" t="s">
        <v>26</v>
      </c>
      <c r="D48" s="12"/>
      <c r="E48" s="28" t="s">
        <v>314</v>
      </c>
      <c r="F48" s="12"/>
      <c r="G48" s="12"/>
      <c r="H48" s="12"/>
      <c r="I48" s="42">
        <f>0+Q48</f>
        <v>0</v>
      </c>
      <c r="J48" s="12"/>
      <c r="O48">
        <f>0+R48</f>
        <v>0</v>
      </c>
      <c r="Q48">
        <f>0+I49+I52+I55+I58</f>
        <v>0</v>
      </c>
      <c r="R48">
        <f>0+O49+O52+O55+O58</f>
        <v>0</v>
      </c>
    </row>
    <row r="49" spans="1:18" x14ac:dyDescent="0.2">
      <c r="A49" s="25" t="s">
        <v>49</v>
      </c>
      <c r="B49" s="30" t="s">
        <v>94</v>
      </c>
      <c r="C49" s="30" t="s">
        <v>315</v>
      </c>
      <c r="D49" s="25" t="s">
        <v>51</v>
      </c>
      <c r="E49" s="31" t="s">
        <v>316</v>
      </c>
      <c r="F49" s="32" t="s">
        <v>128</v>
      </c>
      <c r="G49" s="33">
        <v>5.5519999999999996</v>
      </c>
      <c r="H49" s="34">
        <v>0</v>
      </c>
      <c r="I49" s="34">
        <f>ROUND(ROUND(H49,2)*ROUND(G49,3),2)</f>
        <v>0</v>
      </c>
      <c r="J49" s="32" t="s">
        <v>62</v>
      </c>
      <c r="O49">
        <f>(I49*21)/100</f>
        <v>0</v>
      </c>
      <c r="P49" t="s">
        <v>27</v>
      </c>
    </row>
    <row r="50" spans="1:18" x14ac:dyDescent="0.2">
      <c r="A50" s="35" t="s">
        <v>54</v>
      </c>
      <c r="E50" s="36" t="s">
        <v>317</v>
      </c>
    </row>
    <row r="51" spans="1:18" ht="38.25" x14ac:dyDescent="0.2">
      <c r="A51" s="39" t="s">
        <v>56</v>
      </c>
      <c r="E51" s="38" t="s">
        <v>318</v>
      </c>
    </row>
    <row r="52" spans="1:18" x14ac:dyDescent="0.2">
      <c r="A52" s="25" t="s">
        <v>49</v>
      </c>
      <c r="B52" s="30" t="s">
        <v>98</v>
      </c>
      <c r="C52" s="30" t="s">
        <v>319</v>
      </c>
      <c r="D52" s="25" t="s">
        <v>51</v>
      </c>
      <c r="E52" s="31" t="s">
        <v>320</v>
      </c>
      <c r="F52" s="32" t="s">
        <v>106</v>
      </c>
      <c r="G52" s="33">
        <v>0.88800000000000001</v>
      </c>
      <c r="H52" s="34">
        <v>0</v>
      </c>
      <c r="I52" s="34">
        <f>ROUND(ROUND(H52,2)*ROUND(G52,3),2)</f>
        <v>0</v>
      </c>
      <c r="J52" s="32" t="s">
        <v>62</v>
      </c>
      <c r="O52">
        <f>(I52*21)/100</f>
        <v>0</v>
      </c>
      <c r="P52" t="s">
        <v>27</v>
      </c>
    </row>
    <row r="53" spans="1:18" x14ac:dyDescent="0.2">
      <c r="A53" s="35" t="s">
        <v>54</v>
      </c>
      <c r="E53" s="36" t="s">
        <v>321</v>
      </c>
    </row>
    <row r="54" spans="1:18" x14ac:dyDescent="0.2">
      <c r="A54" s="39" t="s">
        <v>56</v>
      </c>
      <c r="E54" s="38" t="s">
        <v>322</v>
      </c>
    </row>
    <row r="55" spans="1:18" x14ac:dyDescent="0.2">
      <c r="A55" s="25" t="s">
        <v>49</v>
      </c>
      <c r="B55" s="30" t="s">
        <v>158</v>
      </c>
      <c r="C55" s="30" t="s">
        <v>323</v>
      </c>
      <c r="D55" s="25" t="s">
        <v>51</v>
      </c>
      <c r="E55" s="31" t="s">
        <v>324</v>
      </c>
      <c r="F55" s="32" t="s">
        <v>128</v>
      </c>
      <c r="G55" s="33">
        <v>20.390999999999998</v>
      </c>
      <c r="H55" s="34">
        <v>0</v>
      </c>
      <c r="I55" s="34">
        <f>ROUND(ROUND(H55,2)*ROUND(G55,3),2)</f>
        <v>0</v>
      </c>
      <c r="J55" s="32" t="s">
        <v>62</v>
      </c>
      <c r="O55">
        <f>(I55*21)/100</f>
        <v>0</v>
      </c>
      <c r="P55" t="s">
        <v>27</v>
      </c>
    </row>
    <row r="56" spans="1:18" ht="25.5" x14ac:dyDescent="0.2">
      <c r="A56" s="35" t="s">
        <v>54</v>
      </c>
      <c r="E56" s="36" t="s">
        <v>325</v>
      </c>
    </row>
    <row r="57" spans="1:18" ht="38.25" x14ac:dyDescent="0.2">
      <c r="A57" s="39" t="s">
        <v>56</v>
      </c>
      <c r="E57" s="38" t="s">
        <v>326</v>
      </c>
    </row>
    <row r="58" spans="1:18" x14ac:dyDescent="0.2">
      <c r="A58" s="25" t="s">
        <v>49</v>
      </c>
      <c r="B58" s="30" t="s">
        <v>163</v>
      </c>
      <c r="C58" s="30" t="s">
        <v>327</v>
      </c>
      <c r="D58" s="25" t="s">
        <v>51</v>
      </c>
      <c r="E58" s="31" t="s">
        <v>328</v>
      </c>
      <c r="F58" s="32" t="s">
        <v>106</v>
      </c>
      <c r="G58" s="33">
        <v>3.2629999999999999</v>
      </c>
      <c r="H58" s="34">
        <v>0</v>
      </c>
      <c r="I58" s="34">
        <f>ROUND(ROUND(H58,2)*ROUND(G58,3),2)</f>
        <v>0</v>
      </c>
      <c r="J58" s="32" t="s">
        <v>62</v>
      </c>
      <c r="O58">
        <f>(I58*21)/100</f>
        <v>0</v>
      </c>
      <c r="P58" t="s">
        <v>27</v>
      </c>
    </row>
    <row r="59" spans="1:18" x14ac:dyDescent="0.2">
      <c r="A59" s="35" t="s">
        <v>54</v>
      </c>
      <c r="E59" s="36" t="s">
        <v>329</v>
      </c>
    </row>
    <row r="60" spans="1:18" x14ac:dyDescent="0.2">
      <c r="A60" s="37" t="s">
        <v>56</v>
      </c>
      <c r="E60" s="38" t="s">
        <v>330</v>
      </c>
    </row>
    <row r="61" spans="1:18" ht="12.75" customHeight="1" x14ac:dyDescent="0.2">
      <c r="A61" s="12" t="s">
        <v>47</v>
      </c>
      <c r="B61" s="12"/>
      <c r="C61" s="41" t="s">
        <v>35</v>
      </c>
      <c r="D61" s="12"/>
      <c r="E61" s="28" t="s">
        <v>168</v>
      </c>
      <c r="F61" s="12"/>
      <c r="G61" s="12"/>
      <c r="H61" s="12"/>
      <c r="I61" s="42">
        <f>0+Q61</f>
        <v>0</v>
      </c>
      <c r="J61" s="12"/>
      <c r="O61">
        <f>0+R61</f>
        <v>0</v>
      </c>
      <c r="Q61">
        <f>0+I62+I65+I68+I71+I74</f>
        <v>0</v>
      </c>
      <c r="R61">
        <f>0+O62+O65+O68+O71+O74</f>
        <v>0</v>
      </c>
    </row>
    <row r="62" spans="1:18" x14ac:dyDescent="0.2">
      <c r="A62" s="25" t="s">
        <v>49</v>
      </c>
      <c r="B62" s="30" t="s">
        <v>169</v>
      </c>
      <c r="C62" s="30" t="s">
        <v>170</v>
      </c>
      <c r="D62" s="25" t="s">
        <v>51</v>
      </c>
      <c r="E62" s="31" t="s">
        <v>171</v>
      </c>
      <c r="F62" s="32" t="s">
        <v>128</v>
      </c>
      <c r="G62" s="33">
        <v>2.9009999999999998</v>
      </c>
      <c r="H62" s="34">
        <v>0</v>
      </c>
      <c r="I62" s="34">
        <f>ROUND(ROUND(H62,2)*ROUND(G62,3),2)</f>
        <v>0</v>
      </c>
      <c r="J62" s="32" t="s">
        <v>62</v>
      </c>
      <c r="O62">
        <f>(I62*21)/100</f>
        <v>0</v>
      </c>
      <c r="P62" t="s">
        <v>27</v>
      </c>
    </row>
    <row r="63" spans="1:18" x14ac:dyDescent="0.2">
      <c r="A63" s="35" t="s">
        <v>54</v>
      </c>
      <c r="E63" s="36" t="s">
        <v>331</v>
      </c>
    </row>
    <row r="64" spans="1:18" ht="51" x14ac:dyDescent="0.2">
      <c r="A64" s="39" t="s">
        <v>56</v>
      </c>
      <c r="E64" s="38" t="s">
        <v>332</v>
      </c>
    </row>
    <row r="65" spans="1:18" x14ac:dyDescent="0.2">
      <c r="A65" s="25" t="s">
        <v>49</v>
      </c>
      <c r="B65" s="30" t="s">
        <v>174</v>
      </c>
      <c r="C65" s="30" t="s">
        <v>175</v>
      </c>
      <c r="D65" s="25" t="s">
        <v>51</v>
      </c>
      <c r="E65" s="31" t="s">
        <v>176</v>
      </c>
      <c r="F65" s="32" t="s">
        <v>128</v>
      </c>
      <c r="G65" s="33">
        <v>0.49</v>
      </c>
      <c r="H65" s="34">
        <v>0</v>
      </c>
      <c r="I65" s="34">
        <f>ROUND(ROUND(H65,2)*ROUND(G65,3),2)</f>
        <v>0</v>
      </c>
      <c r="J65" s="32" t="s">
        <v>62</v>
      </c>
      <c r="O65">
        <f>(I65*21)/100</f>
        <v>0</v>
      </c>
      <c r="P65" t="s">
        <v>27</v>
      </c>
    </row>
    <row r="66" spans="1:18" x14ac:dyDescent="0.2">
      <c r="A66" s="35" t="s">
        <v>54</v>
      </c>
      <c r="E66" s="36" t="s">
        <v>333</v>
      </c>
    </row>
    <row r="67" spans="1:18" x14ac:dyDescent="0.2">
      <c r="A67" s="39" t="s">
        <v>56</v>
      </c>
      <c r="E67" s="38" t="s">
        <v>334</v>
      </c>
    </row>
    <row r="68" spans="1:18" x14ac:dyDescent="0.2">
      <c r="A68" s="25" t="s">
        <v>49</v>
      </c>
      <c r="B68" s="30" t="s">
        <v>179</v>
      </c>
      <c r="C68" s="30" t="s">
        <v>335</v>
      </c>
      <c r="D68" s="25" t="s">
        <v>51</v>
      </c>
      <c r="E68" s="31" t="s">
        <v>336</v>
      </c>
      <c r="F68" s="32" t="s">
        <v>128</v>
      </c>
      <c r="G68" s="33">
        <v>6.7</v>
      </c>
      <c r="H68" s="34">
        <v>0</v>
      </c>
      <c r="I68" s="34">
        <f>ROUND(ROUND(H68,2)*ROUND(G68,3),2)</f>
        <v>0</v>
      </c>
      <c r="J68" s="32" t="s">
        <v>62</v>
      </c>
      <c r="O68">
        <f>(I68*21)/100</f>
        <v>0</v>
      </c>
      <c r="P68" t="s">
        <v>27</v>
      </c>
    </row>
    <row r="69" spans="1:18" x14ac:dyDescent="0.2">
      <c r="A69" s="35" t="s">
        <v>54</v>
      </c>
      <c r="E69" s="36" t="s">
        <v>192</v>
      </c>
    </row>
    <row r="70" spans="1:18" x14ac:dyDescent="0.2">
      <c r="A70" s="39" t="s">
        <v>56</v>
      </c>
      <c r="E70" s="38" t="s">
        <v>337</v>
      </c>
    </row>
    <row r="71" spans="1:18" x14ac:dyDescent="0.2">
      <c r="A71" s="25" t="s">
        <v>49</v>
      </c>
      <c r="B71" s="30" t="s">
        <v>184</v>
      </c>
      <c r="C71" s="30" t="s">
        <v>199</v>
      </c>
      <c r="D71" s="25" t="s">
        <v>51</v>
      </c>
      <c r="E71" s="31" t="s">
        <v>200</v>
      </c>
      <c r="F71" s="32" t="s">
        <v>128</v>
      </c>
      <c r="G71" s="33">
        <v>16.600000000000001</v>
      </c>
      <c r="H71" s="34">
        <v>0</v>
      </c>
      <c r="I71" s="34">
        <f>ROUND(ROUND(H71,2)*ROUND(G71,3),2)</f>
        <v>0</v>
      </c>
      <c r="J71" s="32" t="s">
        <v>62</v>
      </c>
      <c r="O71">
        <f>(I71*21)/100</f>
        <v>0</v>
      </c>
      <c r="P71" t="s">
        <v>27</v>
      </c>
    </row>
    <row r="72" spans="1:18" x14ac:dyDescent="0.2">
      <c r="A72" s="35" t="s">
        <v>54</v>
      </c>
      <c r="E72" s="36" t="s">
        <v>201</v>
      </c>
    </row>
    <row r="73" spans="1:18" x14ac:dyDescent="0.2">
      <c r="A73" s="39" t="s">
        <v>56</v>
      </c>
      <c r="E73" s="38" t="s">
        <v>338</v>
      </c>
    </row>
    <row r="74" spans="1:18" x14ac:dyDescent="0.2">
      <c r="A74" s="25" t="s">
        <v>49</v>
      </c>
      <c r="B74" s="30" t="s">
        <v>189</v>
      </c>
      <c r="C74" s="30" t="s">
        <v>339</v>
      </c>
      <c r="D74" s="25" t="s">
        <v>51</v>
      </c>
      <c r="E74" s="31" t="s">
        <v>340</v>
      </c>
      <c r="F74" s="32" t="s">
        <v>128</v>
      </c>
      <c r="G74" s="33">
        <v>7.6580000000000004</v>
      </c>
      <c r="H74" s="34">
        <v>0</v>
      </c>
      <c r="I74" s="34">
        <f>ROUND(ROUND(H74,2)*ROUND(G74,3),2)</f>
        <v>0</v>
      </c>
      <c r="J74" s="32" t="s">
        <v>62</v>
      </c>
      <c r="O74">
        <f>(I74*21)/100</f>
        <v>0</v>
      </c>
      <c r="P74" t="s">
        <v>27</v>
      </c>
    </row>
    <row r="75" spans="1:18" ht="38.25" x14ac:dyDescent="0.2">
      <c r="A75" s="35" t="s">
        <v>54</v>
      </c>
      <c r="E75" s="36" t="s">
        <v>341</v>
      </c>
    </row>
    <row r="76" spans="1:18" x14ac:dyDescent="0.2">
      <c r="A76" s="37" t="s">
        <v>56</v>
      </c>
      <c r="E76" s="38" t="s">
        <v>342</v>
      </c>
    </row>
    <row r="77" spans="1:18" ht="12.75" customHeight="1" x14ac:dyDescent="0.2">
      <c r="A77" s="12" t="s">
        <v>47</v>
      </c>
      <c r="B77" s="12"/>
      <c r="C77" s="41" t="s">
        <v>37</v>
      </c>
      <c r="D77" s="12"/>
      <c r="E77" s="28" t="s">
        <v>213</v>
      </c>
      <c r="F77" s="12"/>
      <c r="G77" s="12"/>
      <c r="H77" s="12"/>
      <c r="I77" s="42">
        <f>0+Q77</f>
        <v>0</v>
      </c>
      <c r="J77" s="12"/>
      <c r="O77">
        <f>0+R77</f>
        <v>0</v>
      </c>
      <c r="Q77">
        <f>0+I78</f>
        <v>0</v>
      </c>
      <c r="R77">
        <f>0+O78</f>
        <v>0</v>
      </c>
    </row>
    <row r="78" spans="1:18" x14ac:dyDescent="0.2">
      <c r="A78" s="25" t="s">
        <v>49</v>
      </c>
      <c r="B78" s="30" t="s">
        <v>194</v>
      </c>
      <c r="C78" s="30" t="s">
        <v>343</v>
      </c>
      <c r="D78" s="25" t="s">
        <v>51</v>
      </c>
      <c r="E78" s="31" t="s">
        <v>344</v>
      </c>
      <c r="F78" s="32" t="s">
        <v>217</v>
      </c>
      <c r="G78" s="33">
        <v>4.9000000000000004</v>
      </c>
      <c r="H78" s="34">
        <v>0</v>
      </c>
      <c r="I78" s="34">
        <f>ROUND(ROUND(H78,2)*ROUND(G78,3),2)</f>
        <v>0</v>
      </c>
      <c r="J78" s="32" t="s">
        <v>62</v>
      </c>
      <c r="O78">
        <f>(I78*21)/100</f>
        <v>0</v>
      </c>
      <c r="P78" t="s">
        <v>27</v>
      </c>
    </row>
    <row r="79" spans="1:18" x14ac:dyDescent="0.2">
      <c r="A79" s="35" t="s">
        <v>54</v>
      </c>
      <c r="E79" s="36" t="s">
        <v>51</v>
      </c>
    </row>
    <row r="80" spans="1:18" x14ac:dyDescent="0.2">
      <c r="A80" s="37" t="s">
        <v>56</v>
      </c>
      <c r="E80" s="38" t="s">
        <v>345</v>
      </c>
    </row>
    <row r="81" spans="1:18" ht="12.75" customHeight="1" x14ac:dyDescent="0.2">
      <c r="A81" s="12" t="s">
        <v>47</v>
      </c>
      <c r="B81" s="12"/>
      <c r="C81" s="41" t="s">
        <v>73</v>
      </c>
      <c r="D81" s="12"/>
      <c r="E81" s="28" t="s">
        <v>346</v>
      </c>
      <c r="F81" s="12"/>
      <c r="G81" s="12"/>
      <c r="H81" s="12"/>
      <c r="I81" s="42">
        <f>0+Q81</f>
        <v>0</v>
      </c>
      <c r="J81" s="12"/>
      <c r="O81">
        <f>0+R81</f>
        <v>0</v>
      </c>
      <c r="Q81">
        <f>0+I82+I85</f>
        <v>0</v>
      </c>
      <c r="R81">
        <f>0+O82+O85</f>
        <v>0</v>
      </c>
    </row>
    <row r="82" spans="1:18" x14ac:dyDescent="0.2">
      <c r="A82" s="25" t="s">
        <v>49</v>
      </c>
      <c r="B82" s="30" t="s">
        <v>198</v>
      </c>
      <c r="C82" s="30" t="s">
        <v>347</v>
      </c>
      <c r="D82" s="25" t="s">
        <v>51</v>
      </c>
      <c r="E82" s="31" t="s">
        <v>348</v>
      </c>
      <c r="F82" s="32" t="s">
        <v>217</v>
      </c>
      <c r="G82" s="33">
        <v>1.95</v>
      </c>
      <c r="H82" s="34">
        <v>0</v>
      </c>
      <c r="I82" s="34">
        <f>ROUND(ROUND(H82,2)*ROUND(G82,3),2)</f>
        <v>0</v>
      </c>
      <c r="J82" s="32" t="s">
        <v>62</v>
      </c>
      <c r="O82">
        <f>(I82*21)/100</f>
        <v>0</v>
      </c>
      <c r="P82" t="s">
        <v>27</v>
      </c>
    </row>
    <row r="83" spans="1:18" x14ac:dyDescent="0.2">
      <c r="A83" s="35" t="s">
        <v>54</v>
      </c>
      <c r="E83" s="36" t="s">
        <v>349</v>
      </c>
    </row>
    <row r="84" spans="1:18" x14ac:dyDescent="0.2">
      <c r="A84" s="39" t="s">
        <v>56</v>
      </c>
      <c r="E84" s="38" t="s">
        <v>350</v>
      </c>
    </row>
    <row r="85" spans="1:18" x14ac:dyDescent="0.2">
      <c r="A85" s="25" t="s">
        <v>49</v>
      </c>
      <c r="B85" s="30" t="s">
        <v>203</v>
      </c>
      <c r="C85" s="30" t="s">
        <v>351</v>
      </c>
      <c r="D85" s="25" t="s">
        <v>51</v>
      </c>
      <c r="E85" s="31" t="s">
        <v>352</v>
      </c>
      <c r="F85" s="32" t="s">
        <v>217</v>
      </c>
      <c r="G85" s="33">
        <v>7.05</v>
      </c>
      <c r="H85" s="34">
        <v>0</v>
      </c>
      <c r="I85" s="34">
        <f>ROUND(ROUND(H85,2)*ROUND(G85,3),2)</f>
        <v>0</v>
      </c>
      <c r="J85" s="32" t="s">
        <v>62</v>
      </c>
      <c r="O85">
        <f>(I85*21)/100</f>
        <v>0</v>
      </c>
      <c r="P85" t="s">
        <v>27</v>
      </c>
    </row>
    <row r="86" spans="1:18" x14ac:dyDescent="0.2">
      <c r="A86" s="35" t="s">
        <v>54</v>
      </c>
      <c r="E86" s="36" t="s">
        <v>51</v>
      </c>
    </row>
    <row r="87" spans="1:18" x14ac:dyDescent="0.2">
      <c r="A87" s="37" t="s">
        <v>56</v>
      </c>
      <c r="E87" s="38" t="s">
        <v>353</v>
      </c>
    </row>
    <row r="88" spans="1:18" ht="12.75" customHeight="1" x14ac:dyDescent="0.2">
      <c r="A88" s="12" t="s">
        <v>47</v>
      </c>
      <c r="B88" s="12"/>
      <c r="C88" s="41" t="s">
        <v>77</v>
      </c>
      <c r="D88" s="12"/>
      <c r="E88" s="28" t="s">
        <v>240</v>
      </c>
      <c r="F88" s="12"/>
      <c r="G88" s="12"/>
      <c r="H88" s="12"/>
      <c r="I88" s="42">
        <f>0+Q88</f>
        <v>0</v>
      </c>
      <c r="J88" s="12"/>
      <c r="O88">
        <f>0+R88</f>
        <v>0</v>
      </c>
      <c r="Q88">
        <f>0+I89+I92</f>
        <v>0</v>
      </c>
      <c r="R88">
        <f>0+O89+O92</f>
        <v>0</v>
      </c>
    </row>
    <row r="89" spans="1:18" x14ac:dyDescent="0.2">
      <c r="A89" s="25" t="s">
        <v>49</v>
      </c>
      <c r="B89" s="30" t="s">
        <v>208</v>
      </c>
      <c r="C89" s="30" t="s">
        <v>354</v>
      </c>
      <c r="D89" s="25" t="s">
        <v>51</v>
      </c>
      <c r="E89" s="31" t="s">
        <v>355</v>
      </c>
      <c r="F89" s="32" t="s">
        <v>137</v>
      </c>
      <c r="G89" s="33">
        <v>0.75</v>
      </c>
      <c r="H89" s="34">
        <v>0</v>
      </c>
      <c r="I89" s="34">
        <f>ROUND(ROUND(H89,2)*ROUND(G89,3),2)</f>
        <v>0</v>
      </c>
      <c r="J89" s="32" t="s">
        <v>62</v>
      </c>
      <c r="O89">
        <f>(I89*21)/100</f>
        <v>0</v>
      </c>
      <c r="P89" t="s">
        <v>27</v>
      </c>
    </row>
    <row r="90" spans="1:18" x14ac:dyDescent="0.2">
      <c r="A90" s="35" t="s">
        <v>54</v>
      </c>
      <c r="E90" s="36" t="s">
        <v>356</v>
      </c>
    </row>
    <row r="91" spans="1:18" x14ac:dyDescent="0.2">
      <c r="A91" s="39" t="s">
        <v>56</v>
      </c>
      <c r="E91" s="38" t="s">
        <v>357</v>
      </c>
    </row>
    <row r="92" spans="1:18" x14ac:dyDescent="0.2">
      <c r="A92" s="25" t="s">
        <v>49</v>
      </c>
      <c r="B92" s="30" t="s">
        <v>214</v>
      </c>
      <c r="C92" s="30" t="s">
        <v>358</v>
      </c>
      <c r="D92" s="25" t="s">
        <v>51</v>
      </c>
      <c r="E92" s="31" t="s">
        <v>359</v>
      </c>
      <c r="F92" s="32" t="s">
        <v>137</v>
      </c>
      <c r="G92" s="33">
        <v>26.9</v>
      </c>
      <c r="H92" s="34">
        <v>0</v>
      </c>
      <c r="I92" s="34">
        <f>ROUND(ROUND(H92,2)*ROUND(G92,3),2)</f>
        <v>0</v>
      </c>
      <c r="J92" s="32" t="s">
        <v>62</v>
      </c>
      <c r="O92">
        <f>(I92*21)/100</f>
        <v>0</v>
      </c>
      <c r="P92" t="s">
        <v>27</v>
      </c>
    </row>
    <row r="93" spans="1:18" x14ac:dyDescent="0.2">
      <c r="A93" s="35" t="s">
        <v>54</v>
      </c>
      <c r="E93" s="36" t="s">
        <v>360</v>
      </c>
    </row>
    <row r="94" spans="1:18" x14ac:dyDescent="0.2">
      <c r="A94" s="37" t="s">
        <v>56</v>
      </c>
      <c r="E94" s="38" t="s">
        <v>361</v>
      </c>
    </row>
    <row r="95" spans="1:18" ht="12.75" customHeight="1" x14ac:dyDescent="0.2">
      <c r="A95" s="12" t="s">
        <v>47</v>
      </c>
      <c r="B95" s="12"/>
      <c r="C95" s="41" t="s">
        <v>42</v>
      </c>
      <c r="D95" s="12"/>
      <c r="E95" s="28" t="s">
        <v>251</v>
      </c>
      <c r="F95" s="12"/>
      <c r="G95" s="12"/>
      <c r="H95" s="12"/>
      <c r="I95" s="42">
        <f>0+Q95</f>
        <v>0</v>
      </c>
      <c r="J95" s="12"/>
      <c r="O95">
        <f>0+R95</f>
        <v>0</v>
      </c>
      <c r="Q95">
        <f>0+I96+I99+I102+I105+I108+I111+I114</f>
        <v>0</v>
      </c>
      <c r="R95">
        <f>0+O96+O99+O102+O105+O108+O111+O114</f>
        <v>0</v>
      </c>
    </row>
    <row r="96" spans="1:18" x14ac:dyDescent="0.2">
      <c r="A96" s="25" t="s">
        <v>49</v>
      </c>
      <c r="B96" s="30" t="s">
        <v>220</v>
      </c>
      <c r="C96" s="30" t="s">
        <v>362</v>
      </c>
      <c r="D96" s="25" t="s">
        <v>51</v>
      </c>
      <c r="E96" s="31" t="s">
        <v>363</v>
      </c>
      <c r="F96" s="32" t="s">
        <v>137</v>
      </c>
      <c r="G96" s="33">
        <v>3.5</v>
      </c>
      <c r="H96" s="34">
        <v>0</v>
      </c>
      <c r="I96" s="34">
        <f>ROUND(ROUND(H96,2)*ROUND(G96,3),2)</f>
        <v>0</v>
      </c>
      <c r="J96" s="32" t="s">
        <v>62</v>
      </c>
      <c r="O96">
        <f>(I96*21)/100</f>
        <v>0</v>
      </c>
      <c r="P96" t="s">
        <v>27</v>
      </c>
    </row>
    <row r="97" spans="1:16" x14ac:dyDescent="0.2">
      <c r="A97" s="35" t="s">
        <v>54</v>
      </c>
      <c r="E97" s="36" t="s">
        <v>364</v>
      </c>
    </row>
    <row r="98" spans="1:16" x14ac:dyDescent="0.2">
      <c r="A98" s="39" t="s">
        <v>56</v>
      </c>
      <c r="E98" s="38" t="s">
        <v>365</v>
      </c>
    </row>
    <row r="99" spans="1:16" x14ac:dyDescent="0.2">
      <c r="A99" s="25" t="s">
        <v>49</v>
      </c>
      <c r="B99" s="30" t="s">
        <v>225</v>
      </c>
      <c r="C99" s="30" t="s">
        <v>366</v>
      </c>
      <c r="D99" s="25" t="s">
        <v>51</v>
      </c>
      <c r="E99" s="31" t="s">
        <v>367</v>
      </c>
      <c r="F99" s="32" t="s">
        <v>137</v>
      </c>
      <c r="G99" s="33">
        <v>20</v>
      </c>
      <c r="H99" s="34">
        <v>0</v>
      </c>
      <c r="I99" s="34">
        <f>ROUND(ROUND(H99,2)*ROUND(G99,3),2)</f>
        <v>0</v>
      </c>
      <c r="J99" s="32" t="s">
        <v>62</v>
      </c>
      <c r="O99">
        <f>(I99*21)/100</f>
        <v>0</v>
      </c>
      <c r="P99" t="s">
        <v>27</v>
      </c>
    </row>
    <row r="100" spans="1:16" x14ac:dyDescent="0.2">
      <c r="A100" s="35" t="s">
        <v>54</v>
      </c>
      <c r="E100" s="36" t="s">
        <v>368</v>
      </c>
    </row>
    <row r="101" spans="1:16" x14ac:dyDescent="0.2">
      <c r="A101" s="39" t="s">
        <v>56</v>
      </c>
      <c r="E101" s="38" t="s">
        <v>369</v>
      </c>
    </row>
    <row r="102" spans="1:16" x14ac:dyDescent="0.2">
      <c r="A102" s="25" t="s">
        <v>49</v>
      </c>
      <c r="B102" s="30" t="s">
        <v>230</v>
      </c>
      <c r="C102" s="30" t="s">
        <v>370</v>
      </c>
      <c r="D102" s="25" t="s">
        <v>51</v>
      </c>
      <c r="E102" s="31" t="s">
        <v>371</v>
      </c>
      <c r="F102" s="32" t="s">
        <v>137</v>
      </c>
      <c r="G102" s="33">
        <v>5</v>
      </c>
      <c r="H102" s="34">
        <v>0</v>
      </c>
      <c r="I102" s="34">
        <f>ROUND(ROUND(H102,2)*ROUND(G102,3),2)</f>
        <v>0</v>
      </c>
      <c r="J102" s="32" t="s">
        <v>62</v>
      </c>
      <c r="O102">
        <f>(I102*21)/100</f>
        <v>0</v>
      </c>
      <c r="P102" t="s">
        <v>27</v>
      </c>
    </row>
    <row r="103" spans="1:16" x14ac:dyDescent="0.2">
      <c r="A103" s="35" t="s">
        <v>54</v>
      </c>
      <c r="E103" s="36" t="s">
        <v>372</v>
      </c>
    </row>
    <row r="104" spans="1:16" x14ac:dyDescent="0.2">
      <c r="A104" s="39" t="s">
        <v>56</v>
      </c>
      <c r="E104" s="38" t="s">
        <v>373</v>
      </c>
    </row>
    <row r="105" spans="1:16" ht="25.5" x14ac:dyDescent="0.2">
      <c r="A105" s="25" t="s">
        <v>49</v>
      </c>
      <c r="B105" s="30" t="s">
        <v>235</v>
      </c>
      <c r="C105" s="30" t="s">
        <v>374</v>
      </c>
      <c r="D105" s="25" t="s">
        <v>51</v>
      </c>
      <c r="E105" s="31" t="s">
        <v>375</v>
      </c>
      <c r="F105" s="32" t="s">
        <v>137</v>
      </c>
      <c r="G105" s="33">
        <v>3.5</v>
      </c>
      <c r="H105" s="34">
        <v>0</v>
      </c>
      <c r="I105" s="34">
        <f>ROUND(ROUND(H105,2)*ROUND(G105,3),2)</f>
        <v>0</v>
      </c>
      <c r="J105" s="32" t="s">
        <v>62</v>
      </c>
      <c r="O105">
        <f>(I105*21)/100</f>
        <v>0</v>
      </c>
      <c r="P105" t="s">
        <v>27</v>
      </c>
    </row>
    <row r="106" spans="1:16" x14ac:dyDescent="0.2">
      <c r="A106" s="35" t="s">
        <v>54</v>
      </c>
      <c r="E106" s="36" t="s">
        <v>255</v>
      </c>
    </row>
    <row r="107" spans="1:16" x14ac:dyDescent="0.2">
      <c r="A107" s="39" t="s">
        <v>56</v>
      </c>
      <c r="E107" s="38" t="s">
        <v>376</v>
      </c>
    </row>
    <row r="108" spans="1:16" x14ac:dyDescent="0.2">
      <c r="A108" s="25" t="s">
        <v>49</v>
      </c>
      <c r="B108" s="30" t="s">
        <v>241</v>
      </c>
      <c r="C108" s="30" t="s">
        <v>377</v>
      </c>
      <c r="D108" s="25" t="s">
        <v>51</v>
      </c>
      <c r="E108" s="31" t="s">
        <v>378</v>
      </c>
      <c r="F108" s="32" t="s">
        <v>128</v>
      </c>
      <c r="G108" s="33">
        <v>18</v>
      </c>
      <c r="H108" s="34">
        <v>0</v>
      </c>
      <c r="I108" s="34">
        <f>ROUND(ROUND(H108,2)*ROUND(G108,3),2)</f>
        <v>0</v>
      </c>
      <c r="J108" s="32" t="s">
        <v>62</v>
      </c>
      <c r="O108">
        <f>(I108*21)/100</f>
        <v>0</v>
      </c>
      <c r="P108" t="s">
        <v>27</v>
      </c>
    </row>
    <row r="109" spans="1:16" x14ac:dyDescent="0.2">
      <c r="A109" s="35" t="s">
        <v>54</v>
      </c>
      <c r="E109" s="36" t="s">
        <v>129</v>
      </c>
    </row>
    <row r="110" spans="1:16" x14ac:dyDescent="0.2">
      <c r="A110" s="39" t="s">
        <v>56</v>
      </c>
      <c r="E110" s="38" t="s">
        <v>379</v>
      </c>
    </row>
    <row r="111" spans="1:16" x14ac:dyDescent="0.2">
      <c r="A111" s="25" t="s">
        <v>49</v>
      </c>
      <c r="B111" s="30" t="s">
        <v>246</v>
      </c>
      <c r="C111" s="30" t="s">
        <v>380</v>
      </c>
      <c r="D111" s="25" t="s">
        <v>51</v>
      </c>
      <c r="E111" s="31" t="s">
        <v>381</v>
      </c>
      <c r="F111" s="32" t="s">
        <v>128</v>
      </c>
      <c r="G111" s="33">
        <v>3.75</v>
      </c>
      <c r="H111" s="34">
        <v>0</v>
      </c>
      <c r="I111" s="34">
        <f>ROUND(ROUND(H111,2)*ROUND(G111,3),2)</f>
        <v>0</v>
      </c>
      <c r="J111" s="32" t="s">
        <v>62</v>
      </c>
      <c r="O111">
        <f>(I111*21)/100</f>
        <v>0</v>
      </c>
      <c r="P111" t="s">
        <v>27</v>
      </c>
    </row>
    <row r="112" spans="1:16" x14ac:dyDescent="0.2">
      <c r="A112" s="35" t="s">
        <v>54</v>
      </c>
      <c r="E112" s="36" t="s">
        <v>129</v>
      </c>
    </row>
    <row r="113" spans="1:16" x14ac:dyDescent="0.2">
      <c r="A113" s="39" t="s">
        <v>56</v>
      </c>
      <c r="E113" s="38" t="s">
        <v>382</v>
      </c>
    </row>
    <row r="114" spans="1:16" x14ac:dyDescent="0.2">
      <c r="A114" s="25" t="s">
        <v>49</v>
      </c>
      <c r="B114" s="30" t="s">
        <v>252</v>
      </c>
      <c r="C114" s="30" t="s">
        <v>383</v>
      </c>
      <c r="D114" s="25" t="s">
        <v>51</v>
      </c>
      <c r="E114" s="31" t="s">
        <v>384</v>
      </c>
      <c r="F114" s="32" t="s">
        <v>128</v>
      </c>
      <c r="G114" s="33">
        <v>9</v>
      </c>
      <c r="H114" s="34">
        <v>0</v>
      </c>
      <c r="I114" s="34">
        <f>ROUND(ROUND(H114,2)*ROUND(G114,3),2)</f>
        <v>0</v>
      </c>
      <c r="J114" s="32" t="s">
        <v>62</v>
      </c>
      <c r="O114">
        <f>(I114*21)/100</f>
        <v>0</v>
      </c>
      <c r="P114" t="s">
        <v>27</v>
      </c>
    </row>
    <row r="115" spans="1:16" x14ac:dyDescent="0.2">
      <c r="A115" s="35" t="s">
        <v>54</v>
      </c>
      <c r="E115" s="36" t="s">
        <v>129</v>
      </c>
    </row>
    <row r="116" spans="1:16" x14ac:dyDescent="0.2">
      <c r="A116" s="37" t="s">
        <v>56</v>
      </c>
      <c r="E116" s="38" t="s">
        <v>385</v>
      </c>
    </row>
  </sheetData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SO 000_SO 000</vt:lpstr>
      <vt:lpstr>SO 101_SO 101</vt:lpstr>
      <vt:lpstr>SO 181_SO 181</vt:lpstr>
      <vt:lpstr>SO 201_SO 201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VDO</cp:lastModifiedBy>
  <dcterms:modified xsi:type="dcterms:W3CDTF">2024-02-13T14:04:49Z</dcterms:modified>
  <cp:category/>
  <cp:contentStatus/>
</cp:coreProperties>
</file>