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1 - III-2323 Volduchy prů..." sheetId="2" r:id="rId2"/>
    <sheet name="2 - III-2323 Volduchy prů..." sheetId="3" r:id="rId3"/>
    <sheet name="3 - Oprava mostu č.2323-2" sheetId="4" r:id="rId4"/>
    <sheet name="4 - Vedlejší a ostatní ná..." sheetId="5" r:id="rId5"/>
  </sheets>
  <definedNames>
    <definedName name="_xlnm.Print_Area" localSheetId="0">'Rekapitulace stavby'!$D$4:$AO$76,'Rekapitulace stavby'!$C$82:$AQ$99</definedName>
    <definedName name="_xlnm.Print_Titles" localSheetId="0">'Rekapitulace stavby'!$92:$92</definedName>
    <definedName name="_xlnm._FilterDatabase" localSheetId="1" hidden="1">'1 - III-2323 Volduchy prů...'!$C$124:$K$626</definedName>
    <definedName name="_xlnm.Print_Area" localSheetId="1">'1 - III-2323 Volduchy prů...'!$C$4:$J$76,'1 - III-2323 Volduchy prů...'!$C$82:$J$106,'1 - III-2323 Volduchy prů...'!$C$112:$K$626</definedName>
    <definedName name="_xlnm.Print_Titles" localSheetId="1">'1 - III-2323 Volduchy prů...'!$124:$124</definedName>
    <definedName name="_xlnm._FilterDatabase" localSheetId="2" hidden="1">'2 - III-2323 Volduchy prů...'!$C$121:$K$353</definedName>
    <definedName name="_xlnm.Print_Area" localSheetId="2">'2 - III-2323 Volduchy prů...'!$C$4:$J$76,'2 - III-2323 Volduchy prů...'!$C$82:$J$103,'2 - III-2323 Volduchy prů...'!$C$109:$K$353</definedName>
    <definedName name="_xlnm.Print_Titles" localSheetId="2">'2 - III-2323 Volduchy prů...'!$121:$121</definedName>
    <definedName name="_xlnm._FilterDatabase" localSheetId="3" hidden="1">'3 - Oprava mostu č.2323-2'!$C$126:$K$380</definedName>
    <definedName name="_xlnm.Print_Area" localSheetId="3">'3 - Oprava mostu č.2323-2'!$C$4:$J$76,'3 - Oprava mostu č.2323-2'!$C$82:$J$108,'3 - Oprava mostu č.2323-2'!$C$114:$K$380</definedName>
    <definedName name="_xlnm.Print_Titles" localSheetId="3">'3 - Oprava mostu č.2323-2'!$126:$126</definedName>
    <definedName name="_xlnm._FilterDatabase" localSheetId="4" hidden="1">'4 - Vedlejší a ostatní ná...'!$C$116:$K$166</definedName>
    <definedName name="_xlnm.Print_Area" localSheetId="4">'4 - Vedlejší a ostatní ná...'!$C$4:$J$76,'4 - Vedlejší a ostatní ná...'!$C$82:$J$98,'4 - Vedlejší a ostatní ná...'!$C$104:$K$166</definedName>
    <definedName name="_xlnm.Print_Titles" localSheetId="4">'4 - Vedlejší a ostatní ná...'!$116:$116</definedName>
  </definedNames>
  <calcPr/>
</workbook>
</file>

<file path=xl/calcChain.xml><?xml version="1.0" encoding="utf-8"?>
<calcChain xmlns="http://schemas.openxmlformats.org/spreadsheetml/2006/main">
  <c i="5" l="1" r="J37"/>
  <c r="J36"/>
  <c i="1" r="AY98"/>
  <c i="5" r="J35"/>
  <c i="1" r="AX98"/>
  <c i="5" r="BI164"/>
  <c r="BH164"/>
  <c r="BG164"/>
  <c r="BF164"/>
  <c r="T164"/>
  <c r="R164"/>
  <c r="P164"/>
  <c r="BI161"/>
  <c r="BH161"/>
  <c r="BG161"/>
  <c r="BF161"/>
  <c r="T161"/>
  <c r="R161"/>
  <c r="P161"/>
  <c r="BI158"/>
  <c r="BH158"/>
  <c r="BG158"/>
  <c r="BF158"/>
  <c r="T158"/>
  <c r="R158"/>
  <c r="P158"/>
  <c r="BI156"/>
  <c r="BH156"/>
  <c r="BG156"/>
  <c r="BF156"/>
  <c r="T156"/>
  <c r="R156"/>
  <c r="P156"/>
  <c r="BI154"/>
  <c r="BH154"/>
  <c r="BG154"/>
  <c r="BF154"/>
  <c r="T154"/>
  <c r="R154"/>
  <c r="P154"/>
  <c r="BI151"/>
  <c r="BH151"/>
  <c r="BG151"/>
  <c r="BF151"/>
  <c r="T151"/>
  <c r="R151"/>
  <c r="P151"/>
  <c r="BI148"/>
  <c r="BH148"/>
  <c r="BG148"/>
  <c r="BF148"/>
  <c r="T148"/>
  <c r="R148"/>
  <c r="P148"/>
  <c r="BI145"/>
  <c r="BH145"/>
  <c r="BG145"/>
  <c r="BF145"/>
  <c r="T145"/>
  <c r="R145"/>
  <c r="P145"/>
  <c r="BI142"/>
  <c r="BH142"/>
  <c r="BG142"/>
  <c r="BF142"/>
  <c r="T142"/>
  <c r="R142"/>
  <c r="P142"/>
  <c r="BI138"/>
  <c r="BH138"/>
  <c r="BG138"/>
  <c r="BF138"/>
  <c r="T138"/>
  <c r="R138"/>
  <c r="P138"/>
  <c r="BI135"/>
  <c r="BH135"/>
  <c r="BG135"/>
  <c r="BF135"/>
  <c r="T135"/>
  <c r="R135"/>
  <c r="P135"/>
  <c r="BI132"/>
  <c r="BH132"/>
  <c r="BG132"/>
  <c r="BF132"/>
  <c r="T132"/>
  <c r="R132"/>
  <c r="P132"/>
  <c r="BI129"/>
  <c r="BH129"/>
  <c r="BG129"/>
  <c r="BF129"/>
  <c r="T129"/>
  <c r="R129"/>
  <c r="P129"/>
  <c r="BI126"/>
  <c r="BH126"/>
  <c r="BG126"/>
  <c r="BF126"/>
  <c r="T126"/>
  <c r="R126"/>
  <c r="P126"/>
  <c r="BI123"/>
  <c r="BH123"/>
  <c r="BG123"/>
  <c r="BF123"/>
  <c r="T123"/>
  <c r="R123"/>
  <c r="P123"/>
  <c r="BI121"/>
  <c r="BH121"/>
  <c r="BG121"/>
  <c r="BF121"/>
  <c r="T121"/>
  <c r="R121"/>
  <c r="P121"/>
  <c r="BI119"/>
  <c r="BH119"/>
  <c r="BG119"/>
  <c r="BF119"/>
  <c r="T119"/>
  <c r="R119"/>
  <c r="P119"/>
  <c r="J114"/>
  <c r="J113"/>
  <c r="F113"/>
  <c r="F111"/>
  <c r="E109"/>
  <c r="J92"/>
  <c r="J91"/>
  <c r="F91"/>
  <c r="F89"/>
  <c r="E87"/>
  <c r="J18"/>
  <c r="E18"/>
  <c r="F114"/>
  <c r="J17"/>
  <c r="J12"/>
  <c r="J111"/>
  <c r="E7"/>
  <c r="E107"/>
  <c i="4" r="J37"/>
  <c r="J36"/>
  <c i="1" r="AY97"/>
  <c i="4" r="J35"/>
  <c i="1" r="AX97"/>
  <c i="4" r="BI379"/>
  <c r="BH379"/>
  <c r="BG379"/>
  <c r="BF379"/>
  <c r="T379"/>
  <c r="R379"/>
  <c r="P379"/>
  <c r="BI374"/>
  <c r="BH374"/>
  <c r="BG374"/>
  <c r="BF374"/>
  <c r="T374"/>
  <c r="R374"/>
  <c r="P374"/>
  <c r="BI370"/>
  <c r="BH370"/>
  <c r="BG370"/>
  <c r="BF370"/>
  <c r="T370"/>
  <c r="R370"/>
  <c r="P370"/>
  <c r="BI366"/>
  <c r="BH366"/>
  <c r="BG366"/>
  <c r="BF366"/>
  <c r="T366"/>
  <c r="R366"/>
  <c r="P366"/>
  <c r="BI363"/>
  <c r="BH363"/>
  <c r="BG363"/>
  <c r="BF363"/>
  <c r="T363"/>
  <c r="R363"/>
  <c r="P363"/>
  <c r="BI358"/>
  <c r="BH358"/>
  <c r="BG358"/>
  <c r="BF358"/>
  <c r="T358"/>
  <c r="R358"/>
  <c r="P358"/>
  <c r="BI355"/>
  <c r="BH355"/>
  <c r="BG355"/>
  <c r="BF355"/>
  <c r="T355"/>
  <c r="R355"/>
  <c r="P355"/>
  <c r="BI350"/>
  <c r="BH350"/>
  <c r="BG350"/>
  <c r="BF350"/>
  <c r="T350"/>
  <c r="R350"/>
  <c r="P350"/>
  <c r="BI346"/>
  <c r="BH346"/>
  <c r="BG346"/>
  <c r="BF346"/>
  <c r="T346"/>
  <c r="T345"/>
  <c r="R346"/>
  <c r="R345"/>
  <c r="P346"/>
  <c r="P345"/>
  <c r="BI341"/>
  <c r="BH341"/>
  <c r="BG341"/>
  <c r="BF341"/>
  <c r="T341"/>
  <c r="R341"/>
  <c r="P341"/>
  <c r="BI337"/>
  <c r="BH337"/>
  <c r="BG337"/>
  <c r="BF337"/>
  <c r="T337"/>
  <c r="R337"/>
  <c r="P337"/>
  <c r="BI332"/>
  <c r="BH332"/>
  <c r="BG332"/>
  <c r="BF332"/>
  <c r="T332"/>
  <c r="R332"/>
  <c r="P332"/>
  <c r="BI328"/>
  <c r="BH328"/>
  <c r="BG328"/>
  <c r="BF328"/>
  <c r="T328"/>
  <c r="R328"/>
  <c r="P328"/>
  <c r="BI324"/>
  <c r="BH324"/>
  <c r="BG324"/>
  <c r="BF324"/>
  <c r="T324"/>
  <c r="R324"/>
  <c r="P324"/>
  <c r="BI320"/>
  <c r="BH320"/>
  <c r="BG320"/>
  <c r="BF320"/>
  <c r="T320"/>
  <c r="R320"/>
  <c r="P320"/>
  <c r="BI316"/>
  <c r="BH316"/>
  <c r="BG316"/>
  <c r="BF316"/>
  <c r="T316"/>
  <c r="R316"/>
  <c r="P316"/>
  <c r="BI311"/>
  <c r="BH311"/>
  <c r="BG311"/>
  <c r="BF311"/>
  <c r="T311"/>
  <c r="R311"/>
  <c r="P311"/>
  <c r="BI307"/>
  <c r="BH307"/>
  <c r="BG307"/>
  <c r="BF307"/>
  <c r="T307"/>
  <c r="R307"/>
  <c r="P307"/>
  <c r="BI303"/>
  <c r="BH303"/>
  <c r="BG303"/>
  <c r="BF303"/>
  <c r="T303"/>
  <c r="R303"/>
  <c r="P303"/>
  <c r="BI300"/>
  <c r="BH300"/>
  <c r="BG300"/>
  <c r="BF300"/>
  <c r="T300"/>
  <c r="R300"/>
  <c r="P300"/>
  <c r="BI295"/>
  <c r="BH295"/>
  <c r="BG295"/>
  <c r="BF295"/>
  <c r="T295"/>
  <c r="R295"/>
  <c r="P295"/>
  <c r="BI292"/>
  <c r="BH292"/>
  <c r="BG292"/>
  <c r="BF292"/>
  <c r="T292"/>
  <c r="R292"/>
  <c r="P292"/>
  <c r="BI289"/>
  <c r="BH289"/>
  <c r="BG289"/>
  <c r="BF289"/>
  <c r="T289"/>
  <c r="R289"/>
  <c r="P289"/>
  <c r="BI286"/>
  <c r="BH286"/>
  <c r="BG286"/>
  <c r="BF286"/>
  <c r="T286"/>
  <c r="R286"/>
  <c r="P286"/>
  <c r="BI282"/>
  <c r="BH282"/>
  <c r="BG282"/>
  <c r="BF282"/>
  <c r="T282"/>
  <c r="R282"/>
  <c r="P282"/>
  <c r="BI279"/>
  <c r="BH279"/>
  <c r="BG279"/>
  <c r="BF279"/>
  <c r="T279"/>
  <c r="R279"/>
  <c r="P279"/>
  <c r="BI276"/>
  <c r="BH276"/>
  <c r="BG276"/>
  <c r="BF276"/>
  <c r="T276"/>
  <c r="R276"/>
  <c r="P276"/>
  <c r="BI272"/>
  <c r="BH272"/>
  <c r="BG272"/>
  <c r="BF272"/>
  <c r="T272"/>
  <c r="R272"/>
  <c r="P272"/>
  <c r="BI268"/>
  <c r="BH268"/>
  <c r="BG268"/>
  <c r="BF268"/>
  <c r="T268"/>
  <c r="R268"/>
  <c r="P268"/>
  <c r="BI265"/>
  <c r="BH265"/>
  <c r="BG265"/>
  <c r="BF265"/>
  <c r="T265"/>
  <c r="R265"/>
  <c r="P265"/>
  <c r="BI262"/>
  <c r="BH262"/>
  <c r="BG262"/>
  <c r="BF262"/>
  <c r="T262"/>
  <c r="R262"/>
  <c r="P262"/>
  <c r="BI259"/>
  <c r="BH259"/>
  <c r="BG259"/>
  <c r="BF259"/>
  <c r="T259"/>
  <c r="R259"/>
  <c r="P259"/>
  <c r="BI256"/>
  <c r="BH256"/>
  <c r="BG256"/>
  <c r="BF256"/>
  <c r="T256"/>
  <c r="R256"/>
  <c r="P256"/>
  <c r="BI252"/>
  <c r="BH252"/>
  <c r="BG252"/>
  <c r="BF252"/>
  <c r="T252"/>
  <c r="R252"/>
  <c r="P252"/>
  <c r="BI249"/>
  <c r="BH249"/>
  <c r="BG249"/>
  <c r="BF249"/>
  <c r="T249"/>
  <c r="R249"/>
  <c r="P249"/>
  <c r="BI246"/>
  <c r="BH246"/>
  <c r="BG246"/>
  <c r="BF246"/>
  <c r="T246"/>
  <c r="R246"/>
  <c r="P246"/>
  <c r="BI243"/>
  <c r="BH243"/>
  <c r="BG243"/>
  <c r="BF243"/>
  <c r="T243"/>
  <c r="R243"/>
  <c r="P243"/>
  <c r="BI240"/>
  <c r="BH240"/>
  <c r="BG240"/>
  <c r="BF240"/>
  <c r="T240"/>
  <c r="R240"/>
  <c r="P240"/>
  <c r="BI235"/>
  <c r="BH235"/>
  <c r="BG235"/>
  <c r="BF235"/>
  <c r="T235"/>
  <c r="R235"/>
  <c r="P235"/>
  <c r="BI229"/>
  <c r="BH229"/>
  <c r="BG229"/>
  <c r="BF229"/>
  <c r="T229"/>
  <c r="R229"/>
  <c r="P229"/>
  <c r="BI226"/>
  <c r="BH226"/>
  <c r="BG226"/>
  <c r="BF226"/>
  <c r="T226"/>
  <c r="R226"/>
  <c r="P226"/>
  <c r="BI223"/>
  <c r="BH223"/>
  <c r="BG223"/>
  <c r="BF223"/>
  <c r="T223"/>
  <c r="R223"/>
  <c r="P223"/>
  <c r="BI220"/>
  <c r="BH220"/>
  <c r="BG220"/>
  <c r="BF220"/>
  <c r="T220"/>
  <c r="R220"/>
  <c r="P220"/>
  <c r="BI215"/>
  <c r="BH215"/>
  <c r="BG215"/>
  <c r="BF215"/>
  <c r="T215"/>
  <c r="R215"/>
  <c r="P215"/>
  <c r="BI212"/>
  <c r="BH212"/>
  <c r="BG212"/>
  <c r="BF212"/>
  <c r="T212"/>
  <c r="R212"/>
  <c r="P212"/>
  <c r="BI209"/>
  <c r="BH209"/>
  <c r="BG209"/>
  <c r="BF209"/>
  <c r="T209"/>
  <c r="R209"/>
  <c r="P209"/>
  <c r="BI204"/>
  <c r="BH204"/>
  <c r="BG204"/>
  <c r="BF204"/>
  <c r="T204"/>
  <c r="R204"/>
  <c r="P204"/>
  <c r="BI201"/>
  <c r="BH201"/>
  <c r="BG201"/>
  <c r="BF201"/>
  <c r="T201"/>
  <c r="R201"/>
  <c r="P201"/>
  <c r="BI197"/>
  <c r="BH197"/>
  <c r="BG197"/>
  <c r="BF197"/>
  <c r="T197"/>
  <c r="R197"/>
  <c r="P197"/>
  <c r="BI194"/>
  <c r="BH194"/>
  <c r="BG194"/>
  <c r="BF194"/>
  <c r="T194"/>
  <c r="R194"/>
  <c r="P194"/>
  <c r="BI190"/>
  <c r="BH190"/>
  <c r="BG190"/>
  <c r="BF190"/>
  <c r="T190"/>
  <c r="R190"/>
  <c r="P190"/>
  <c r="BI187"/>
  <c r="BH187"/>
  <c r="BG187"/>
  <c r="BF187"/>
  <c r="T187"/>
  <c r="R187"/>
  <c r="P187"/>
  <c r="BI183"/>
  <c r="BH183"/>
  <c r="BG183"/>
  <c r="BF183"/>
  <c r="T183"/>
  <c r="R183"/>
  <c r="P183"/>
  <c r="BI179"/>
  <c r="BH179"/>
  <c r="BG179"/>
  <c r="BF179"/>
  <c r="T179"/>
  <c r="R179"/>
  <c r="P179"/>
  <c r="BI176"/>
  <c r="BH176"/>
  <c r="BG176"/>
  <c r="BF176"/>
  <c r="T176"/>
  <c r="R176"/>
  <c r="P176"/>
  <c r="BI171"/>
  <c r="BH171"/>
  <c r="BG171"/>
  <c r="BF171"/>
  <c r="T171"/>
  <c r="R171"/>
  <c r="P171"/>
  <c r="BI168"/>
  <c r="BH168"/>
  <c r="BG168"/>
  <c r="BF168"/>
  <c r="T168"/>
  <c r="R168"/>
  <c r="P168"/>
  <c r="BI163"/>
  <c r="BH163"/>
  <c r="BG163"/>
  <c r="BF163"/>
  <c r="T163"/>
  <c r="R163"/>
  <c r="P163"/>
  <c r="BI159"/>
  <c r="BH159"/>
  <c r="BG159"/>
  <c r="BF159"/>
  <c r="T159"/>
  <c r="R159"/>
  <c r="P159"/>
  <c r="BI154"/>
  <c r="BH154"/>
  <c r="BG154"/>
  <c r="BF154"/>
  <c r="T154"/>
  <c r="R154"/>
  <c r="P154"/>
  <c r="BI150"/>
  <c r="BH150"/>
  <c r="BG150"/>
  <c r="BF150"/>
  <c r="T150"/>
  <c r="R150"/>
  <c r="P150"/>
  <c r="BI146"/>
  <c r="BH146"/>
  <c r="BG146"/>
  <c r="BF146"/>
  <c r="T146"/>
  <c r="R146"/>
  <c r="P146"/>
  <c r="BI142"/>
  <c r="BH142"/>
  <c r="BG142"/>
  <c r="BF142"/>
  <c r="T142"/>
  <c r="R142"/>
  <c r="P142"/>
  <c r="BI138"/>
  <c r="BH138"/>
  <c r="BG138"/>
  <c r="BF138"/>
  <c r="T138"/>
  <c r="R138"/>
  <c r="P138"/>
  <c r="BI134"/>
  <c r="BH134"/>
  <c r="BG134"/>
  <c r="BF134"/>
  <c r="T134"/>
  <c r="R134"/>
  <c r="P134"/>
  <c r="BI130"/>
  <c r="BH130"/>
  <c r="BG130"/>
  <c r="BF130"/>
  <c r="T130"/>
  <c r="R130"/>
  <c r="P130"/>
  <c r="J124"/>
  <c r="J123"/>
  <c r="F123"/>
  <c r="F121"/>
  <c r="E119"/>
  <c r="J92"/>
  <c r="J91"/>
  <c r="F91"/>
  <c r="F89"/>
  <c r="E87"/>
  <c r="J18"/>
  <c r="E18"/>
  <c r="F124"/>
  <c r="J17"/>
  <c r="J12"/>
  <c r="J121"/>
  <c r="E7"/>
  <c r="E117"/>
  <c i="3" r="J37"/>
  <c r="J36"/>
  <c i="1" r="AY96"/>
  <c i="3" r="J35"/>
  <c i="1" r="AX96"/>
  <c i="3" r="BI352"/>
  <c r="BH352"/>
  <c r="BG352"/>
  <c r="BF352"/>
  <c r="T352"/>
  <c r="R352"/>
  <c r="P352"/>
  <c r="BI350"/>
  <c r="BH350"/>
  <c r="BG350"/>
  <c r="BF350"/>
  <c r="T350"/>
  <c r="R350"/>
  <c r="P350"/>
  <c r="BI346"/>
  <c r="BH346"/>
  <c r="BG346"/>
  <c r="BF346"/>
  <c r="T346"/>
  <c r="R346"/>
  <c r="P346"/>
  <c r="BI342"/>
  <c r="BH342"/>
  <c r="BG342"/>
  <c r="BF342"/>
  <c r="T342"/>
  <c r="R342"/>
  <c r="P342"/>
  <c r="BI338"/>
  <c r="BH338"/>
  <c r="BG338"/>
  <c r="BF338"/>
  <c r="T338"/>
  <c r="R338"/>
  <c r="P338"/>
  <c r="BI334"/>
  <c r="BH334"/>
  <c r="BG334"/>
  <c r="BF334"/>
  <c r="T334"/>
  <c r="R334"/>
  <c r="P334"/>
  <c r="BI330"/>
  <c r="BH330"/>
  <c r="BG330"/>
  <c r="BF330"/>
  <c r="T330"/>
  <c r="R330"/>
  <c r="P330"/>
  <c r="BI326"/>
  <c r="BH326"/>
  <c r="BG326"/>
  <c r="BF326"/>
  <c r="T326"/>
  <c r="R326"/>
  <c r="P326"/>
  <c r="BI322"/>
  <c r="BH322"/>
  <c r="BG322"/>
  <c r="BF322"/>
  <c r="T322"/>
  <c r="R322"/>
  <c r="P322"/>
  <c r="BI318"/>
  <c r="BH318"/>
  <c r="BG318"/>
  <c r="BF318"/>
  <c r="T318"/>
  <c r="R318"/>
  <c r="P318"/>
  <c r="BI314"/>
  <c r="BH314"/>
  <c r="BG314"/>
  <c r="BF314"/>
  <c r="T314"/>
  <c r="R314"/>
  <c r="P314"/>
  <c r="BI310"/>
  <c r="BH310"/>
  <c r="BG310"/>
  <c r="BF310"/>
  <c r="T310"/>
  <c r="R310"/>
  <c r="P310"/>
  <c r="BI305"/>
  <c r="BH305"/>
  <c r="BG305"/>
  <c r="BF305"/>
  <c r="T305"/>
  <c r="R305"/>
  <c r="P305"/>
  <c r="BI301"/>
  <c r="BH301"/>
  <c r="BG301"/>
  <c r="BF301"/>
  <c r="T301"/>
  <c r="R301"/>
  <c r="P301"/>
  <c r="BI296"/>
  <c r="BH296"/>
  <c r="BG296"/>
  <c r="BF296"/>
  <c r="T296"/>
  <c r="R296"/>
  <c r="P296"/>
  <c r="BI290"/>
  <c r="BH290"/>
  <c r="BG290"/>
  <c r="BF290"/>
  <c r="T290"/>
  <c r="R290"/>
  <c r="P290"/>
  <c r="BI286"/>
  <c r="BH286"/>
  <c r="BG286"/>
  <c r="BF286"/>
  <c r="T286"/>
  <c r="R286"/>
  <c r="P286"/>
  <c r="BI281"/>
  <c r="BH281"/>
  <c r="BG281"/>
  <c r="BF281"/>
  <c r="T281"/>
  <c r="R281"/>
  <c r="P281"/>
  <c r="BI278"/>
  <c r="BH278"/>
  <c r="BG278"/>
  <c r="BF278"/>
  <c r="T278"/>
  <c r="R278"/>
  <c r="P278"/>
  <c r="BI275"/>
  <c r="BH275"/>
  <c r="BG275"/>
  <c r="BF275"/>
  <c r="T275"/>
  <c r="R275"/>
  <c r="P275"/>
  <c r="BI271"/>
  <c r="BH271"/>
  <c r="BG271"/>
  <c r="BF271"/>
  <c r="T271"/>
  <c r="R271"/>
  <c r="P271"/>
  <c r="BI268"/>
  <c r="BH268"/>
  <c r="BG268"/>
  <c r="BF268"/>
  <c r="T268"/>
  <c r="R268"/>
  <c r="P268"/>
  <c r="BI265"/>
  <c r="BH265"/>
  <c r="BG265"/>
  <c r="BF265"/>
  <c r="T265"/>
  <c r="R265"/>
  <c r="P265"/>
  <c r="BI261"/>
  <c r="BH261"/>
  <c r="BG261"/>
  <c r="BF261"/>
  <c r="T261"/>
  <c r="R261"/>
  <c r="P261"/>
  <c r="BI258"/>
  <c r="BH258"/>
  <c r="BG258"/>
  <c r="BF258"/>
  <c r="T258"/>
  <c r="R258"/>
  <c r="P258"/>
  <c r="BI255"/>
  <c r="BH255"/>
  <c r="BG255"/>
  <c r="BF255"/>
  <c r="T255"/>
  <c r="R255"/>
  <c r="P255"/>
  <c r="BI252"/>
  <c r="BH252"/>
  <c r="BG252"/>
  <c r="BF252"/>
  <c r="T252"/>
  <c r="R252"/>
  <c r="P252"/>
  <c r="BI249"/>
  <c r="BH249"/>
  <c r="BG249"/>
  <c r="BF249"/>
  <c r="T249"/>
  <c r="R249"/>
  <c r="P249"/>
  <c r="BI246"/>
  <c r="BH246"/>
  <c r="BG246"/>
  <c r="BF246"/>
  <c r="T246"/>
  <c r="R246"/>
  <c r="P246"/>
  <c r="BI242"/>
  <c r="BH242"/>
  <c r="BG242"/>
  <c r="BF242"/>
  <c r="T242"/>
  <c r="R242"/>
  <c r="P242"/>
  <c r="BI236"/>
  <c r="BH236"/>
  <c r="BG236"/>
  <c r="BF236"/>
  <c r="T236"/>
  <c r="R236"/>
  <c r="P236"/>
  <c r="BI230"/>
  <c r="BH230"/>
  <c r="BG230"/>
  <c r="BF230"/>
  <c r="T230"/>
  <c r="R230"/>
  <c r="P230"/>
  <c r="BI227"/>
  <c r="BH227"/>
  <c r="BG227"/>
  <c r="BF227"/>
  <c r="T227"/>
  <c r="R227"/>
  <c r="P227"/>
  <c r="BI222"/>
  <c r="BH222"/>
  <c r="BG222"/>
  <c r="BF222"/>
  <c r="T222"/>
  <c r="R222"/>
  <c r="P222"/>
  <c r="BI218"/>
  <c r="BH218"/>
  <c r="BG218"/>
  <c r="BF218"/>
  <c r="T218"/>
  <c r="R218"/>
  <c r="P218"/>
  <c r="BI215"/>
  <c r="BH215"/>
  <c r="BG215"/>
  <c r="BF215"/>
  <c r="T215"/>
  <c r="R215"/>
  <c r="P215"/>
  <c r="BI212"/>
  <c r="BH212"/>
  <c r="BG212"/>
  <c r="BF212"/>
  <c r="T212"/>
  <c r="R212"/>
  <c r="P212"/>
  <c r="BI209"/>
  <c r="BH209"/>
  <c r="BG209"/>
  <c r="BF209"/>
  <c r="T209"/>
  <c r="R209"/>
  <c r="P209"/>
  <c r="BI206"/>
  <c r="BH206"/>
  <c r="BG206"/>
  <c r="BF206"/>
  <c r="T206"/>
  <c r="R206"/>
  <c r="P206"/>
  <c r="BI202"/>
  <c r="BH202"/>
  <c r="BG202"/>
  <c r="BF202"/>
  <c r="T202"/>
  <c r="R202"/>
  <c r="P202"/>
  <c r="BI199"/>
  <c r="BH199"/>
  <c r="BG199"/>
  <c r="BF199"/>
  <c r="T199"/>
  <c r="R199"/>
  <c r="P199"/>
  <c r="BI196"/>
  <c r="BH196"/>
  <c r="BG196"/>
  <c r="BF196"/>
  <c r="T196"/>
  <c r="R196"/>
  <c r="P196"/>
  <c r="BI192"/>
  <c r="BH192"/>
  <c r="BG192"/>
  <c r="BF192"/>
  <c r="T192"/>
  <c r="R192"/>
  <c r="P192"/>
  <c r="BI187"/>
  <c r="BH187"/>
  <c r="BG187"/>
  <c r="BF187"/>
  <c r="T187"/>
  <c r="R187"/>
  <c r="P187"/>
  <c r="BI181"/>
  <c r="BH181"/>
  <c r="BG181"/>
  <c r="BF181"/>
  <c r="T181"/>
  <c r="R181"/>
  <c r="P181"/>
  <c r="BI176"/>
  <c r="BH176"/>
  <c r="BG176"/>
  <c r="BF176"/>
  <c r="T176"/>
  <c r="R176"/>
  <c r="P176"/>
  <c r="BI173"/>
  <c r="BH173"/>
  <c r="BG173"/>
  <c r="BF173"/>
  <c r="T173"/>
  <c r="R173"/>
  <c r="P173"/>
  <c r="BI168"/>
  <c r="BH168"/>
  <c r="BG168"/>
  <c r="BF168"/>
  <c r="T168"/>
  <c r="R168"/>
  <c r="P168"/>
  <c r="BI166"/>
  <c r="BH166"/>
  <c r="BG166"/>
  <c r="BF166"/>
  <c r="T166"/>
  <c r="R166"/>
  <c r="P166"/>
  <c r="BI161"/>
  <c r="BH161"/>
  <c r="BG161"/>
  <c r="BF161"/>
  <c r="T161"/>
  <c r="R161"/>
  <c r="P161"/>
  <c r="BI157"/>
  <c r="BH157"/>
  <c r="BG157"/>
  <c r="BF157"/>
  <c r="T157"/>
  <c r="R157"/>
  <c r="P157"/>
  <c r="BI153"/>
  <c r="BH153"/>
  <c r="BG153"/>
  <c r="BF153"/>
  <c r="T153"/>
  <c r="R153"/>
  <c r="P153"/>
  <c r="BI148"/>
  <c r="BH148"/>
  <c r="BG148"/>
  <c r="BF148"/>
  <c r="T148"/>
  <c r="R148"/>
  <c r="P148"/>
  <c r="BI144"/>
  <c r="BH144"/>
  <c r="BG144"/>
  <c r="BF144"/>
  <c r="T144"/>
  <c r="R144"/>
  <c r="P144"/>
  <c r="BI140"/>
  <c r="BH140"/>
  <c r="BG140"/>
  <c r="BF140"/>
  <c r="T140"/>
  <c r="R140"/>
  <c r="P140"/>
  <c r="BI137"/>
  <c r="BH137"/>
  <c r="BG137"/>
  <c r="BF137"/>
  <c r="T137"/>
  <c r="R137"/>
  <c r="P137"/>
  <c r="BI134"/>
  <c r="BH134"/>
  <c r="BG134"/>
  <c r="BF134"/>
  <c r="T134"/>
  <c r="R134"/>
  <c r="P134"/>
  <c r="BI131"/>
  <c r="BH131"/>
  <c r="BG131"/>
  <c r="BF131"/>
  <c r="T131"/>
  <c r="R131"/>
  <c r="P131"/>
  <c r="BI128"/>
  <c r="BH128"/>
  <c r="BG128"/>
  <c r="BF128"/>
  <c r="T128"/>
  <c r="R128"/>
  <c r="P128"/>
  <c r="BI125"/>
  <c r="BH125"/>
  <c r="BG125"/>
  <c r="BF125"/>
  <c r="T125"/>
  <c r="R125"/>
  <c r="P125"/>
  <c r="J119"/>
  <c r="J118"/>
  <c r="F118"/>
  <c r="F116"/>
  <c r="E114"/>
  <c r="J92"/>
  <c r="J91"/>
  <c r="F91"/>
  <c r="F89"/>
  <c r="E87"/>
  <c r="J18"/>
  <c r="E18"/>
  <c r="F119"/>
  <c r="J17"/>
  <c r="J12"/>
  <c r="J116"/>
  <c r="E7"/>
  <c r="E112"/>
  <c i="2" r="J37"/>
  <c r="J36"/>
  <c i="1" r="AY95"/>
  <c i="2" r="J35"/>
  <c i="1" r="AX95"/>
  <c i="2" r="BI625"/>
  <c r="BH625"/>
  <c r="BG625"/>
  <c r="BF625"/>
  <c r="T625"/>
  <c r="R625"/>
  <c r="P625"/>
  <c r="BI623"/>
  <c r="BH623"/>
  <c r="BG623"/>
  <c r="BF623"/>
  <c r="T623"/>
  <c r="R623"/>
  <c r="P623"/>
  <c r="BI617"/>
  <c r="BH617"/>
  <c r="BG617"/>
  <c r="BF617"/>
  <c r="T617"/>
  <c r="R617"/>
  <c r="P617"/>
  <c r="BI613"/>
  <c r="BH613"/>
  <c r="BG613"/>
  <c r="BF613"/>
  <c r="T613"/>
  <c r="R613"/>
  <c r="P613"/>
  <c r="BI608"/>
  <c r="BH608"/>
  <c r="BG608"/>
  <c r="BF608"/>
  <c r="T608"/>
  <c r="R608"/>
  <c r="P608"/>
  <c r="BI604"/>
  <c r="BH604"/>
  <c r="BG604"/>
  <c r="BF604"/>
  <c r="T604"/>
  <c r="R604"/>
  <c r="P604"/>
  <c r="BI594"/>
  <c r="BH594"/>
  <c r="BG594"/>
  <c r="BF594"/>
  <c r="T594"/>
  <c r="R594"/>
  <c r="P594"/>
  <c r="BI590"/>
  <c r="BH590"/>
  <c r="BG590"/>
  <c r="BF590"/>
  <c r="T590"/>
  <c r="R590"/>
  <c r="P590"/>
  <c r="BI586"/>
  <c r="BH586"/>
  <c r="BG586"/>
  <c r="BF586"/>
  <c r="T586"/>
  <c r="R586"/>
  <c r="P586"/>
  <c r="BI582"/>
  <c r="BH582"/>
  <c r="BG582"/>
  <c r="BF582"/>
  <c r="T582"/>
  <c r="R582"/>
  <c r="P582"/>
  <c r="BI578"/>
  <c r="BH578"/>
  <c r="BG578"/>
  <c r="BF578"/>
  <c r="T578"/>
  <c r="R578"/>
  <c r="P578"/>
  <c r="BI575"/>
  <c r="BH575"/>
  <c r="BG575"/>
  <c r="BF575"/>
  <c r="T575"/>
  <c r="R575"/>
  <c r="P575"/>
  <c r="BI571"/>
  <c r="BH571"/>
  <c r="BG571"/>
  <c r="BF571"/>
  <c r="T571"/>
  <c r="R571"/>
  <c r="P571"/>
  <c r="BI567"/>
  <c r="BH567"/>
  <c r="BG567"/>
  <c r="BF567"/>
  <c r="T567"/>
  <c r="R567"/>
  <c r="P567"/>
  <c r="BI562"/>
  <c r="BH562"/>
  <c r="BG562"/>
  <c r="BF562"/>
  <c r="T562"/>
  <c r="R562"/>
  <c r="P562"/>
  <c r="BI558"/>
  <c r="BH558"/>
  <c r="BG558"/>
  <c r="BF558"/>
  <c r="T558"/>
  <c r="R558"/>
  <c r="P558"/>
  <c r="BI554"/>
  <c r="BH554"/>
  <c r="BG554"/>
  <c r="BF554"/>
  <c r="T554"/>
  <c r="R554"/>
  <c r="P554"/>
  <c r="BI550"/>
  <c r="BH550"/>
  <c r="BG550"/>
  <c r="BF550"/>
  <c r="T550"/>
  <c r="R550"/>
  <c r="P550"/>
  <c r="BI546"/>
  <c r="BH546"/>
  <c r="BG546"/>
  <c r="BF546"/>
  <c r="T546"/>
  <c r="R546"/>
  <c r="P546"/>
  <c r="BI542"/>
  <c r="BH542"/>
  <c r="BG542"/>
  <c r="BF542"/>
  <c r="T542"/>
  <c r="R542"/>
  <c r="P542"/>
  <c r="BI539"/>
  <c r="BH539"/>
  <c r="BG539"/>
  <c r="BF539"/>
  <c r="T539"/>
  <c r="R539"/>
  <c r="P539"/>
  <c r="BI535"/>
  <c r="BH535"/>
  <c r="BG535"/>
  <c r="BF535"/>
  <c r="T535"/>
  <c r="R535"/>
  <c r="P535"/>
  <c r="BI529"/>
  <c r="BH529"/>
  <c r="BG529"/>
  <c r="BF529"/>
  <c r="T529"/>
  <c r="R529"/>
  <c r="P529"/>
  <c r="BI526"/>
  <c r="BH526"/>
  <c r="BG526"/>
  <c r="BF526"/>
  <c r="T526"/>
  <c r="R526"/>
  <c r="P526"/>
  <c r="BI518"/>
  <c r="BH518"/>
  <c r="BG518"/>
  <c r="BF518"/>
  <c r="T518"/>
  <c r="R518"/>
  <c r="P518"/>
  <c r="BI513"/>
  <c r="BH513"/>
  <c r="BG513"/>
  <c r="BF513"/>
  <c r="T513"/>
  <c r="R513"/>
  <c r="P513"/>
  <c r="BI509"/>
  <c r="BH509"/>
  <c r="BG509"/>
  <c r="BF509"/>
  <c r="T509"/>
  <c r="R509"/>
  <c r="P509"/>
  <c r="BI504"/>
  <c r="BH504"/>
  <c r="BG504"/>
  <c r="BF504"/>
  <c r="T504"/>
  <c r="R504"/>
  <c r="P504"/>
  <c r="BI499"/>
  <c r="BH499"/>
  <c r="BG499"/>
  <c r="BF499"/>
  <c r="T499"/>
  <c r="R499"/>
  <c r="P499"/>
  <c r="BI495"/>
  <c r="BH495"/>
  <c r="BG495"/>
  <c r="BF495"/>
  <c r="T495"/>
  <c r="R495"/>
  <c r="P495"/>
  <c r="BI489"/>
  <c r="BH489"/>
  <c r="BG489"/>
  <c r="BF489"/>
  <c r="T489"/>
  <c r="R489"/>
  <c r="P489"/>
  <c r="BI484"/>
  <c r="BH484"/>
  <c r="BG484"/>
  <c r="BF484"/>
  <c r="T484"/>
  <c r="R484"/>
  <c r="P484"/>
  <c r="BI481"/>
  <c r="BH481"/>
  <c r="BG481"/>
  <c r="BF481"/>
  <c r="T481"/>
  <c r="R481"/>
  <c r="P481"/>
  <c r="BI476"/>
  <c r="BH476"/>
  <c r="BG476"/>
  <c r="BF476"/>
  <c r="T476"/>
  <c r="R476"/>
  <c r="P476"/>
  <c r="BI471"/>
  <c r="BH471"/>
  <c r="BG471"/>
  <c r="BF471"/>
  <c r="T471"/>
  <c r="R471"/>
  <c r="P471"/>
  <c r="BI466"/>
  <c r="BH466"/>
  <c r="BG466"/>
  <c r="BF466"/>
  <c r="T466"/>
  <c r="R466"/>
  <c r="P466"/>
  <c r="BI455"/>
  <c r="BH455"/>
  <c r="BG455"/>
  <c r="BF455"/>
  <c r="T455"/>
  <c r="R455"/>
  <c r="P455"/>
  <c r="BI452"/>
  <c r="BH452"/>
  <c r="BG452"/>
  <c r="BF452"/>
  <c r="T452"/>
  <c r="R452"/>
  <c r="P452"/>
  <c r="BI448"/>
  <c r="BH448"/>
  <c r="BG448"/>
  <c r="BF448"/>
  <c r="T448"/>
  <c r="R448"/>
  <c r="P448"/>
  <c r="BI442"/>
  <c r="BH442"/>
  <c r="BG442"/>
  <c r="BF442"/>
  <c r="T442"/>
  <c r="R442"/>
  <c r="P442"/>
  <c r="BI437"/>
  <c r="BH437"/>
  <c r="BG437"/>
  <c r="BF437"/>
  <c r="T437"/>
  <c r="R437"/>
  <c r="P437"/>
  <c r="BI433"/>
  <c r="BH433"/>
  <c r="BG433"/>
  <c r="BF433"/>
  <c r="T433"/>
  <c r="R433"/>
  <c r="P433"/>
  <c r="BI428"/>
  <c r="BH428"/>
  <c r="BG428"/>
  <c r="BF428"/>
  <c r="T428"/>
  <c r="R428"/>
  <c r="P428"/>
  <c r="BI423"/>
  <c r="BH423"/>
  <c r="BG423"/>
  <c r="BF423"/>
  <c r="T423"/>
  <c r="R423"/>
  <c r="P423"/>
  <c r="BI420"/>
  <c r="BH420"/>
  <c r="BG420"/>
  <c r="BF420"/>
  <c r="T420"/>
  <c r="R420"/>
  <c r="P420"/>
  <c r="BI416"/>
  <c r="BH416"/>
  <c r="BG416"/>
  <c r="BF416"/>
  <c r="T416"/>
  <c r="R416"/>
  <c r="P416"/>
  <c r="BI413"/>
  <c r="BH413"/>
  <c r="BG413"/>
  <c r="BF413"/>
  <c r="T413"/>
  <c r="R413"/>
  <c r="P413"/>
  <c r="BI410"/>
  <c r="BH410"/>
  <c r="BG410"/>
  <c r="BF410"/>
  <c r="T410"/>
  <c r="R410"/>
  <c r="P410"/>
  <c r="BI407"/>
  <c r="BH407"/>
  <c r="BG407"/>
  <c r="BF407"/>
  <c r="T407"/>
  <c r="R407"/>
  <c r="P407"/>
  <c r="BI404"/>
  <c r="BH404"/>
  <c r="BG404"/>
  <c r="BF404"/>
  <c r="T404"/>
  <c r="R404"/>
  <c r="P404"/>
  <c r="BI400"/>
  <c r="BH400"/>
  <c r="BG400"/>
  <c r="BF400"/>
  <c r="T400"/>
  <c r="R400"/>
  <c r="P400"/>
  <c r="BI393"/>
  <c r="BH393"/>
  <c r="BG393"/>
  <c r="BF393"/>
  <c r="T393"/>
  <c r="R393"/>
  <c r="P393"/>
  <c r="BI382"/>
  <c r="BH382"/>
  <c r="BG382"/>
  <c r="BF382"/>
  <c r="T382"/>
  <c r="R382"/>
  <c r="P382"/>
  <c r="BI379"/>
  <c r="BH379"/>
  <c r="BG379"/>
  <c r="BF379"/>
  <c r="T379"/>
  <c r="R379"/>
  <c r="P379"/>
  <c r="BI375"/>
  <c r="BH375"/>
  <c r="BG375"/>
  <c r="BF375"/>
  <c r="T375"/>
  <c r="R375"/>
  <c r="P375"/>
  <c r="BI371"/>
  <c r="BH371"/>
  <c r="BG371"/>
  <c r="BF371"/>
  <c r="T371"/>
  <c r="R371"/>
  <c r="P371"/>
  <c r="BI368"/>
  <c r="BH368"/>
  <c r="BG368"/>
  <c r="BF368"/>
  <c r="T368"/>
  <c r="R368"/>
  <c r="P368"/>
  <c r="BI365"/>
  <c r="BH365"/>
  <c r="BG365"/>
  <c r="BF365"/>
  <c r="T365"/>
  <c r="R365"/>
  <c r="P365"/>
  <c r="BI362"/>
  <c r="BH362"/>
  <c r="BG362"/>
  <c r="BF362"/>
  <c r="T362"/>
  <c r="R362"/>
  <c r="P362"/>
  <c r="BI359"/>
  <c r="BH359"/>
  <c r="BG359"/>
  <c r="BF359"/>
  <c r="T359"/>
  <c r="R359"/>
  <c r="P359"/>
  <c r="BI356"/>
  <c r="BH356"/>
  <c r="BG356"/>
  <c r="BF356"/>
  <c r="T356"/>
  <c r="R356"/>
  <c r="P356"/>
  <c r="BI353"/>
  <c r="BH353"/>
  <c r="BG353"/>
  <c r="BF353"/>
  <c r="T353"/>
  <c r="R353"/>
  <c r="P353"/>
  <c r="BI350"/>
  <c r="BH350"/>
  <c r="BG350"/>
  <c r="BF350"/>
  <c r="T350"/>
  <c r="R350"/>
  <c r="P350"/>
  <c r="BI347"/>
  <c r="BH347"/>
  <c r="BG347"/>
  <c r="BF347"/>
  <c r="T347"/>
  <c r="R347"/>
  <c r="P347"/>
  <c r="BI344"/>
  <c r="BH344"/>
  <c r="BG344"/>
  <c r="BF344"/>
  <c r="T344"/>
  <c r="R344"/>
  <c r="P344"/>
  <c r="BI338"/>
  <c r="BH338"/>
  <c r="BG338"/>
  <c r="BF338"/>
  <c r="T338"/>
  <c r="R338"/>
  <c r="P338"/>
  <c r="BI331"/>
  <c r="BH331"/>
  <c r="BG331"/>
  <c r="BF331"/>
  <c r="T331"/>
  <c r="R331"/>
  <c r="P331"/>
  <c r="BI327"/>
  <c r="BH327"/>
  <c r="BG327"/>
  <c r="BF327"/>
  <c r="T327"/>
  <c r="R327"/>
  <c r="P327"/>
  <c r="BI323"/>
  <c r="BH323"/>
  <c r="BG323"/>
  <c r="BF323"/>
  <c r="T323"/>
  <c r="R323"/>
  <c r="P323"/>
  <c r="BI318"/>
  <c r="BH318"/>
  <c r="BG318"/>
  <c r="BF318"/>
  <c r="T318"/>
  <c r="R318"/>
  <c r="P318"/>
  <c r="BI313"/>
  <c r="BH313"/>
  <c r="BG313"/>
  <c r="BF313"/>
  <c r="T313"/>
  <c r="R313"/>
  <c r="P313"/>
  <c r="BI309"/>
  <c r="BH309"/>
  <c r="BG309"/>
  <c r="BF309"/>
  <c r="T309"/>
  <c r="T308"/>
  <c r="R309"/>
  <c r="R308"/>
  <c r="P309"/>
  <c r="P308"/>
  <c r="BI302"/>
  <c r="BH302"/>
  <c r="BG302"/>
  <c r="BF302"/>
  <c r="T302"/>
  <c r="R302"/>
  <c r="P302"/>
  <c r="BI299"/>
  <c r="BH299"/>
  <c r="BG299"/>
  <c r="BF299"/>
  <c r="T299"/>
  <c r="R299"/>
  <c r="P299"/>
  <c r="BI295"/>
  <c r="BH295"/>
  <c r="BG295"/>
  <c r="BF295"/>
  <c r="T295"/>
  <c r="R295"/>
  <c r="P295"/>
  <c r="BI292"/>
  <c r="BH292"/>
  <c r="BG292"/>
  <c r="BF292"/>
  <c r="T292"/>
  <c r="R292"/>
  <c r="P292"/>
  <c r="BI288"/>
  <c r="BH288"/>
  <c r="BG288"/>
  <c r="BF288"/>
  <c r="T288"/>
  <c r="R288"/>
  <c r="P288"/>
  <c r="BI283"/>
  <c r="BH283"/>
  <c r="BG283"/>
  <c r="BF283"/>
  <c r="T283"/>
  <c r="R283"/>
  <c r="P283"/>
  <c r="BI279"/>
  <c r="BH279"/>
  <c r="BG279"/>
  <c r="BF279"/>
  <c r="T279"/>
  <c r="R279"/>
  <c r="P279"/>
  <c r="BI275"/>
  <c r="BH275"/>
  <c r="BG275"/>
  <c r="BF275"/>
  <c r="T275"/>
  <c r="R275"/>
  <c r="P275"/>
  <c r="BI270"/>
  <c r="BH270"/>
  <c r="BG270"/>
  <c r="BF270"/>
  <c r="T270"/>
  <c r="R270"/>
  <c r="P270"/>
  <c r="BI265"/>
  <c r="BH265"/>
  <c r="BG265"/>
  <c r="BF265"/>
  <c r="T265"/>
  <c r="R265"/>
  <c r="P265"/>
  <c r="BI262"/>
  <c r="BH262"/>
  <c r="BG262"/>
  <c r="BF262"/>
  <c r="T262"/>
  <c r="R262"/>
  <c r="P262"/>
  <c r="BI257"/>
  <c r="BH257"/>
  <c r="BG257"/>
  <c r="BF257"/>
  <c r="T257"/>
  <c r="R257"/>
  <c r="P257"/>
  <c r="BI252"/>
  <c r="BH252"/>
  <c r="BG252"/>
  <c r="BF252"/>
  <c r="T252"/>
  <c r="R252"/>
  <c r="P252"/>
  <c r="BI247"/>
  <c r="BH247"/>
  <c r="BG247"/>
  <c r="BF247"/>
  <c r="T247"/>
  <c r="R247"/>
  <c r="P247"/>
  <c r="BI242"/>
  <c r="BH242"/>
  <c r="BG242"/>
  <c r="BF242"/>
  <c r="T242"/>
  <c r="R242"/>
  <c r="P242"/>
  <c r="BI236"/>
  <c r="BH236"/>
  <c r="BG236"/>
  <c r="BF236"/>
  <c r="T236"/>
  <c r="R236"/>
  <c r="P236"/>
  <c r="BI233"/>
  <c r="BH233"/>
  <c r="BG233"/>
  <c r="BF233"/>
  <c r="T233"/>
  <c r="R233"/>
  <c r="P233"/>
  <c r="BI228"/>
  <c r="BH228"/>
  <c r="BG228"/>
  <c r="BF228"/>
  <c r="T228"/>
  <c r="R228"/>
  <c r="P228"/>
  <c r="BI224"/>
  <c r="BH224"/>
  <c r="BG224"/>
  <c r="BF224"/>
  <c r="T224"/>
  <c r="R224"/>
  <c r="P224"/>
  <c r="BI220"/>
  <c r="BH220"/>
  <c r="BG220"/>
  <c r="BF220"/>
  <c r="T220"/>
  <c r="R220"/>
  <c r="P220"/>
  <c r="BI216"/>
  <c r="BH216"/>
  <c r="BG216"/>
  <c r="BF216"/>
  <c r="T216"/>
  <c r="R216"/>
  <c r="P216"/>
  <c r="BI211"/>
  <c r="BH211"/>
  <c r="BG211"/>
  <c r="BF211"/>
  <c r="T211"/>
  <c r="R211"/>
  <c r="P211"/>
  <c r="BI206"/>
  <c r="BH206"/>
  <c r="BG206"/>
  <c r="BF206"/>
  <c r="T206"/>
  <c r="R206"/>
  <c r="P206"/>
  <c r="BI200"/>
  <c r="BH200"/>
  <c r="BG200"/>
  <c r="BF200"/>
  <c r="T200"/>
  <c r="R200"/>
  <c r="P200"/>
  <c r="BI195"/>
  <c r="BH195"/>
  <c r="BG195"/>
  <c r="BF195"/>
  <c r="T195"/>
  <c r="R195"/>
  <c r="P195"/>
  <c r="BI182"/>
  <c r="BH182"/>
  <c r="BG182"/>
  <c r="BF182"/>
  <c r="T182"/>
  <c r="R182"/>
  <c r="P182"/>
  <c r="BI177"/>
  <c r="BH177"/>
  <c r="BG177"/>
  <c r="BF177"/>
  <c r="T177"/>
  <c r="R177"/>
  <c r="P177"/>
  <c r="BI173"/>
  <c r="BH173"/>
  <c r="BG173"/>
  <c r="BF173"/>
  <c r="T173"/>
  <c r="R173"/>
  <c r="P173"/>
  <c r="BI167"/>
  <c r="BH167"/>
  <c r="BG167"/>
  <c r="BF167"/>
  <c r="T167"/>
  <c r="R167"/>
  <c r="P167"/>
  <c r="BI162"/>
  <c r="BH162"/>
  <c r="BG162"/>
  <c r="BF162"/>
  <c r="T162"/>
  <c r="R162"/>
  <c r="P162"/>
  <c r="BI158"/>
  <c r="BH158"/>
  <c r="BG158"/>
  <c r="BF158"/>
  <c r="T158"/>
  <c r="R158"/>
  <c r="P158"/>
  <c r="BI155"/>
  <c r="BH155"/>
  <c r="BG155"/>
  <c r="BF155"/>
  <c r="T155"/>
  <c r="R155"/>
  <c r="P155"/>
  <c r="BI152"/>
  <c r="BH152"/>
  <c r="BG152"/>
  <c r="BF152"/>
  <c r="T152"/>
  <c r="R152"/>
  <c r="P152"/>
  <c r="BI149"/>
  <c r="BH149"/>
  <c r="BG149"/>
  <c r="BF149"/>
  <c r="T149"/>
  <c r="R149"/>
  <c r="P149"/>
  <c r="BI144"/>
  <c r="BH144"/>
  <c r="BG144"/>
  <c r="BF144"/>
  <c r="T144"/>
  <c r="R144"/>
  <c r="P144"/>
  <c r="BI139"/>
  <c r="BH139"/>
  <c r="BG139"/>
  <c r="BF139"/>
  <c r="T139"/>
  <c r="R139"/>
  <c r="P139"/>
  <c r="BI136"/>
  <c r="BH136"/>
  <c r="BG136"/>
  <c r="BF136"/>
  <c r="T136"/>
  <c r="R136"/>
  <c r="P136"/>
  <c r="BI131"/>
  <c r="BH131"/>
  <c r="BG131"/>
  <c r="BF131"/>
  <c r="T131"/>
  <c r="R131"/>
  <c r="P131"/>
  <c r="BI128"/>
  <c r="BH128"/>
  <c r="BG128"/>
  <c r="BF128"/>
  <c r="T128"/>
  <c r="R128"/>
  <c r="P128"/>
  <c r="J122"/>
  <c r="J121"/>
  <c r="F121"/>
  <c r="F119"/>
  <c r="E117"/>
  <c r="J92"/>
  <c r="J91"/>
  <c r="F91"/>
  <c r="F89"/>
  <c r="E87"/>
  <c r="J18"/>
  <c r="E18"/>
  <c r="F92"/>
  <c r="J17"/>
  <c r="J12"/>
  <c r="J89"/>
  <c r="E7"/>
  <c r="E115"/>
  <c i="1" r="L90"/>
  <c r="AM90"/>
  <c r="AM89"/>
  <c r="L89"/>
  <c r="AM87"/>
  <c r="L87"/>
  <c r="L85"/>
  <c r="L84"/>
  <c i="2" r="BK371"/>
  <c r="BK353"/>
  <c r="J338"/>
  <c r="BK323"/>
  <c r="BK309"/>
  <c r="BK288"/>
  <c r="BK265"/>
  <c r="BK247"/>
  <c r="J211"/>
  <c r="BK177"/>
  <c r="BK158"/>
  <c r="J152"/>
  <c r="BK139"/>
  <c r="J128"/>
  <c r="BK617"/>
  <c r="J594"/>
  <c r="BK590"/>
  <c r="J586"/>
  <c r="J578"/>
  <c r="J575"/>
  <c r="BK562"/>
  <c r="J550"/>
  <c r="BK539"/>
  <c r="BK509"/>
  <c r="BK499"/>
  <c r="BK489"/>
  <c r="BK471"/>
  <c r="BK428"/>
  <c r="J416"/>
  <c r="J404"/>
  <c r="J382"/>
  <c r="J368"/>
  <c r="J362"/>
  <c r="J344"/>
  <c r="BK327"/>
  <c r="BK295"/>
  <c r="BK283"/>
  <c r="BK262"/>
  <c r="BK236"/>
  <c r="BK224"/>
  <c r="J200"/>
  <c r="BK195"/>
  <c r="J173"/>
  <c r="J162"/>
  <c r="BK149"/>
  <c r="BK131"/>
  <c r="J625"/>
  <c r="J617"/>
  <c r="J604"/>
  <c r="BK586"/>
  <c r="J571"/>
  <c r="BK550"/>
  <c r="J513"/>
  <c r="J499"/>
  <c r="BK495"/>
  <c r="J481"/>
  <c r="J466"/>
  <c r="J452"/>
  <c r="J442"/>
  <c r="BK423"/>
  <c r="J413"/>
  <c r="BK382"/>
  <c r="J375"/>
  <c r="BK356"/>
  <c r="BK331"/>
  <c r="J323"/>
  <c r="J313"/>
  <c r="BK292"/>
  <c r="J279"/>
  <c r="J270"/>
  <c r="BK257"/>
  <c r="BK242"/>
  <c r="BK233"/>
  <c r="J224"/>
  <c r="BK216"/>
  <c r="J206"/>
  <c r="BK167"/>
  <c r="J139"/>
  <c r="BK128"/>
  <c r="BK604"/>
  <c r="BK582"/>
  <c r="BK567"/>
  <c r="J554"/>
  <c r="J542"/>
  <c r="BK529"/>
  <c r="J509"/>
  <c r="BK481"/>
  <c r="BK466"/>
  <c r="BK452"/>
  <c r="BK433"/>
  <c r="BK416"/>
  <c r="BK407"/>
  <c r="BK368"/>
  <c r="BK344"/>
  <c r="J302"/>
  <c r="J295"/>
  <c r="BK279"/>
  <c r="J247"/>
  <c r="J242"/>
  <c r="BK206"/>
  <c r="J195"/>
  <c r="J149"/>
  <c i="3" r="BK352"/>
  <c r="BK346"/>
  <c r="BK338"/>
  <c r="J330"/>
  <c r="J322"/>
  <c r="BK310"/>
  <c r="J296"/>
  <c r="BK281"/>
  <c r="J271"/>
  <c r="J261"/>
  <c r="BK209"/>
  <c r="BK199"/>
  <c r="J181"/>
  <c r="BK168"/>
  <c r="BK157"/>
  <c r="J144"/>
  <c r="J134"/>
  <c r="J125"/>
  <c r="BK342"/>
  <c r="BK330"/>
  <c r="BK322"/>
  <c r="J310"/>
  <c r="BK296"/>
  <c r="BK278"/>
  <c r="BK265"/>
  <c r="J255"/>
  <c r="BK249"/>
  <c r="J246"/>
  <c r="BK236"/>
  <c r="J230"/>
  <c r="BK222"/>
  <c r="BK215"/>
  <c r="J212"/>
  <c r="J206"/>
  <c r="BK196"/>
  <c r="BK181"/>
  <c r="J168"/>
  <c r="J157"/>
  <c r="BK144"/>
  <c r="BK134"/>
  <c i="4" r="BK374"/>
  <c r="BK363"/>
  <c r="BK350"/>
  <c r="BK337"/>
  <c r="J307"/>
  <c r="J295"/>
  <c r="J286"/>
  <c r="BK265"/>
  <c r="J256"/>
  <c r="J235"/>
  <c r="BK201"/>
  <c r="J190"/>
  <c r="BK176"/>
  <c r="J159"/>
  <c r="J134"/>
  <c r="J350"/>
  <c r="BK307"/>
  <c r="J289"/>
  <c r="J268"/>
  <c r="J243"/>
  <c r="J226"/>
  <c r="J209"/>
  <c r="J197"/>
  <c r="J176"/>
  <c r="BK154"/>
  <c r="J138"/>
  <c r="J374"/>
  <c r="J363"/>
  <c r="J282"/>
  <c r="J262"/>
  <c r="BK243"/>
  <c r="BK229"/>
  <c r="BK212"/>
  <c r="BK190"/>
  <c r="J171"/>
  <c r="BK150"/>
  <c r="BK138"/>
  <c i="5" r="BK161"/>
  <c r="BK148"/>
  <c r="BK126"/>
  <c r="J161"/>
  <c r="J135"/>
  <c r="BK123"/>
  <c r="J158"/>
  <c r="J142"/>
  <c r="J129"/>
  <c r="BK156"/>
  <c r="BK142"/>
  <c i="3" r="J314"/>
  <c r="J301"/>
  <c r="BK286"/>
  <c r="BK275"/>
  <c r="J265"/>
  <c r="J258"/>
  <c r="BK202"/>
  <c r="J196"/>
  <c r="J176"/>
  <c r="J166"/>
  <c r="BK153"/>
  <c r="BK137"/>
  <c r="BK128"/>
  <c r="BK350"/>
  <c r="J338"/>
  <c r="J326"/>
  <c r="BK314"/>
  <c r="BK301"/>
  <c r="J286"/>
  <c r="J275"/>
  <c r="BK268"/>
  <c r="BK255"/>
  <c r="J252"/>
  <c r="BK246"/>
  <c r="J242"/>
  <c r="BK230"/>
  <c r="J227"/>
  <c r="BK218"/>
  <c r="J215"/>
  <c r="J209"/>
  <c r="J199"/>
  <c r="BK187"/>
  <c r="J173"/>
  <c r="BK166"/>
  <c r="J153"/>
  <c r="BK140"/>
  <c r="J131"/>
  <c r="BK125"/>
  <c i="4" r="J366"/>
  <c r="BK355"/>
  <c r="BK341"/>
  <c r="BK328"/>
  <c r="BK320"/>
  <c r="J300"/>
  <c r="J292"/>
  <c r="J279"/>
  <c r="BK262"/>
  <c r="J249"/>
  <c r="BK226"/>
  <c r="BK220"/>
  <c r="BK197"/>
  <c r="BK179"/>
  <c r="BK163"/>
  <c r="BK142"/>
  <c r="BK130"/>
  <c r="J346"/>
  <c r="J316"/>
  <c r="BK292"/>
  <c r="BK282"/>
  <c r="J259"/>
  <c r="BK240"/>
  <c r="J223"/>
  <c r="J204"/>
  <c r="BK187"/>
  <c r="BK168"/>
  <c r="J142"/>
  <c r="J379"/>
  <c r="J370"/>
  <c r="J341"/>
  <c r="J324"/>
  <c r="J320"/>
  <c r="BK311"/>
  <c r="BK303"/>
  <c r="BK286"/>
  <c r="BK276"/>
  <c r="BK268"/>
  <c r="J252"/>
  <c r="BK249"/>
  <c r="BK235"/>
  <c r="J215"/>
  <c r="BK204"/>
  <c r="BK183"/>
  <c r="J163"/>
  <c r="J146"/>
  <c r="J130"/>
  <c i="5" r="J164"/>
  <c r="J151"/>
  <c r="BK135"/>
  <c r="BK164"/>
  <c r="BK138"/>
  <c r="BK129"/>
  <c r="J126"/>
  <c r="BK151"/>
  <c r="BK132"/>
  <c r="BK158"/>
  <c r="J148"/>
  <c r="J119"/>
  <c i="2" r="BK623"/>
  <c r="J613"/>
  <c r="J608"/>
  <c r="BK578"/>
  <c r="J562"/>
  <c r="BK554"/>
  <c r="J529"/>
  <c r="BK526"/>
  <c r="J518"/>
  <c r="BK513"/>
  <c r="J476"/>
  <c r="BK448"/>
  <c r="BK442"/>
  <c r="BK437"/>
  <c r="BK413"/>
  <c r="BK410"/>
  <c r="J407"/>
  <c r="BK404"/>
  <c r="BK393"/>
  <c r="BK379"/>
  <c r="BK375"/>
  <c r="J365"/>
  <c r="BK362"/>
  <c r="J359"/>
  <c r="J350"/>
  <c r="J347"/>
  <c r="J331"/>
  <c r="J318"/>
  <c r="BK302"/>
  <c r="BK275"/>
  <c r="BK252"/>
  <c r="J233"/>
  <c r="BK182"/>
  <c r="BK173"/>
  <c r="J155"/>
  <c r="BK144"/>
  <c r="J131"/>
  <c i="1" r="AS94"/>
  <c i="2" r="BK571"/>
  <c r="J558"/>
  <c r="J546"/>
  <c r="J535"/>
  <c r="J504"/>
  <c r="J495"/>
  <c r="J484"/>
  <c r="J433"/>
  <c r="J423"/>
  <c r="J410"/>
  <c r="J393"/>
  <c r="J371"/>
  <c r="BK365"/>
  <c r="BK350"/>
  <c r="BK347"/>
  <c r="BK338"/>
  <c r="BK299"/>
  <c r="J292"/>
  <c r="J265"/>
  <c r="J257"/>
  <c r="J252"/>
  <c r="J228"/>
  <c r="J216"/>
  <c r="J182"/>
  <c r="J167"/>
  <c r="BK152"/>
  <c r="J144"/>
  <c r="BK625"/>
  <c r="J623"/>
  <c r="BK608"/>
  <c r="BK594"/>
  <c r="J582"/>
  <c r="J567"/>
  <c r="BK542"/>
  <c r="J539"/>
  <c r="BK504"/>
  <c r="BK484"/>
  <c r="J471"/>
  <c r="BK455"/>
  <c r="J448"/>
  <c r="J428"/>
  <c r="BK420"/>
  <c r="BK400"/>
  <c r="J379"/>
  <c r="BK359"/>
  <c r="J353"/>
  <c r="J327"/>
  <c r="BK318"/>
  <c r="J309"/>
  <c r="J288"/>
  <c r="J275"/>
  <c r="J262"/>
  <c r="J236"/>
  <c r="BK228"/>
  <c r="J220"/>
  <c r="BK211"/>
  <c r="J177"/>
  <c r="BK155"/>
  <c r="BK136"/>
  <c r="BK613"/>
  <c r="J590"/>
  <c r="BK575"/>
  <c r="BK558"/>
  <c r="BK546"/>
  <c r="BK535"/>
  <c r="J526"/>
  <c r="BK518"/>
  <c r="J489"/>
  <c r="BK476"/>
  <c r="J455"/>
  <c r="J437"/>
  <c r="J420"/>
  <c r="J400"/>
  <c r="J356"/>
  <c r="BK313"/>
  <c r="J299"/>
  <c r="J283"/>
  <c r="BK270"/>
  <c r="BK220"/>
  <c r="BK200"/>
  <c r="BK162"/>
  <c r="J158"/>
  <c r="J136"/>
  <c i="3" r="J350"/>
  <c r="J342"/>
  <c r="BK334"/>
  <c r="BK326"/>
  <c r="BK318"/>
  <c r="BK305"/>
  <c r="BK290"/>
  <c r="J278"/>
  <c r="J268"/>
  <c r="BK258"/>
  <c r="BK206"/>
  <c r="BK192"/>
  <c r="J187"/>
  <c r="BK173"/>
  <c r="BK161"/>
  <c r="BK148"/>
  <c r="J140"/>
  <c r="BK131"/>
  <c r="J352"/>
  <c r="J346"/>
  <c r="J334"/>
  <c r="J318"/>
  <c r="J305"/>
  <c r="J290"/>
  <c r="J281"/>
  <c r="BK271"/>
  <c r="BK261"/>
  <c r="BK252"/>
  <c r="J249"/>
  <c r="BK242"/>
  <c r="J236"/>
  <c r="BK227"/>
  <c r="J222"/>
  <c r="J218"/>
  <c r="BK212"/>
  <c r="J202"/>
  <c r="J192"/>
  <c r="BK176"/>
  <c r="J161"/>
  <c r="J148"/>
  <c r="J137"/>
  <c r="J128"/>
  <c i="4" r="BK379"/>
  <c r="BK370"/>
  <c r="BK358"/>
  <c r="BK346"/>
  <c r="J332"/>
  <c r="J311"/>
  <c r="J303"/>
  <c r="BK289"/>
  <c r="J276"/>
  <c r="BK259"/>
  <c r="J246"/>
  <c r="BK223"/>
  <c r="BK215"/>
  <c r="J194"/>
  <c r="J183"/>
  <c r="BK171"/>
  <c r="J150"/>
  <c r="J355"/>
  <c r="J328"/>
  <c r="BK324"/>
  <c r="BK295"/>
  <c r="BK272"/>
  <c r="BK252"/>
  <c r="J229"/>
  <c r="J212"/>
  <c r="J201"/>
  <c r="BK194"/>
  <c r="J179"/>
  <c r="BK159"/>
  <c r="BK146"/>
  <c r="BK134"/>
  <c r="BK366"/>
  <c r="J358"/>
  <c r="J337"/>
  <c r="BK332"/>
  <c r="BK316"/>
  <c r="BK300"/>
  <c r="BK279"/>
  <c r="J272"/>
  <c r="J265"/>
  <c r="BK256"/>
  <c r="BK246"/>
  <c r="J240"/>
  <c r="J220"/>
  <c r="BK209"/>
  <c r="J187"/>
  <c r="J168"/>
  <c r="J154"/>
  <c i="5" r="J154"/>
  <c r="J145"/>
  <c r="J121"/>
  <c r="J156"/>
  <c r="J132"/>
  <c r="BK119"/>
  <c r="BK145"/>
  <c r="J138"/>
  <c r="BK121"/>
  <c r="BK154"/>
  <c r="J123"/>
  <c i="2" l="1" r="BK127"/>
  <c r="J127"/>
  <c r="J98"/>
  <c r="T127"/>
  <c r="R205"/>
  <c r="T205"/>
  <c r="R241"/>
  <c r="P312"/>
  <c r="BK403"/>
  <c r="J403"/>
  <c r="J103"/>
  <c r="R403"/>
  <c r="P574"/>
  <c r="BK622"/>
  <c r="J622"/>
  <c r="J105"/>
  <c r="R622"/>
  <c r="R127"/>
  <c r="P205"/>
  <c r="P241"/>
  <c r="BK312"/>
  <c r="J312"/>
  <c r="J102"/>
  <c r="T312"/>
  <c r="T403"/>
  <c r="R574"/>
  <c r="P622"/>
  <c i="3" r="R124"/>
  <c r="R186"/>
  <c r="R245"/>
  <c r="P309"/>
  <c r="P349"/>
  <c i="4" r="P129"/>
  <c r="BK158"/>
  <c r="J158"/>
  <c r="J99"/>
  <c r="BK167"/>
  <c r="J167"/>
  <c r="J100"/>
  <c r="BK175"/>
  <c r="J175"/>
  <c r="J101"/>
  <c r="T175"/>
  <c r="P186"/>
  <c r="T186"/>
  <c r="R193"/>
  <c r="P310"/>
  <c r="BK349"/>
  <c r="BK348"/>
  <c r="J348"/>
  <c r="J106"/>
  <c r="T349"/>
  <c r="T348"/>
  <c i="5" r="BK118"/>
  <c r="J118"/>
  <c r="J97"/>
  <c i="3" r="P124"/>
  <c r="BK186"/>
  <c r="J186"/>
  <c r="J99"/>
  <c r="T186"/>
  <c r="P245"/>
  <c r="BK309"/>
  <c r="J309"/>
  <c r="J101"/>
  <c r="T309"/>
  <c r="R349"/>
  <c i="4" r="BK129"/>
  <c r="J129"/>
  <c r="J98"/>
  <c r="T129"/>
  <c r="R158"/>
  <c r="P167"/>
  <c r="P175"/>
  <c r="BK193"/>
  <c r="J193"/>
  <c r="J103"/>
  <c r="T193"/>
  <c r="R310"/>
  <c r="R349"/>
  <c r="R348"/>
  <c i="5" r="P118"/>
  <c r="P117"/>
  <c i="1" r="AU98"/>
  <c i="2" r="P127"/>
  <c r="BK205"/>
  <c r="J205"/>
  <c r="J99"/>
  <c r="BK241"/>
  <c r="J241"/>
  <c r="J100"/>
  <c r="T241"/>
  <c r="R312"/>
  <c r="P403"/>
  <c r="BK574"/>
  <c r="J574"/>
  <c r="J104"/>
  <c r="T574"/>
  <c r="T622"/>
  <c i="3" r="BK124"/>
  <c r="J124"/>
  <c r="J98"/>
  <c r="T124"/>
  <c r="P186"/>
  <c r="BK245"/>
  <c r="J245"/>
  <c r="J100"/>
  <c r="T245"/>
  <c r="R309"/>
  <c r="BK349"/>
  <c r="J349"/>
  <c r="J102"/>
  <c r="T349"/>
  <c i="4" r="R129"/>
  <c r="P158"/>
  <c r="T158"/>
  <c r="R167"/>
  <c r="T167"/>
  <c r="R175"/>
  <c r="BK186"/>
  <c r="J186"/>
  <c r="J102"/>
  <c r="R186"/>
  <c r="P193"/>
  <c r="BK310"/>
  <c r="J310"/>
  <c r="J104"/>
  <c r="T310"/>
  <c r="P349"/>
  <c r="P348"/>
  <c i="5" r="R118"/>
  <c r="R117"/>
  <c r="T118"/>
  <c r="T117"/>
  <c i="4" r="BK345"/>
  <c r="J345"/>
  <c r="J105"/>
  <c i="2" r="BK308"/>
  <c r="J308"/>
  <c r="J101"/>
  <c i="5" r="F92"/>
  <c r="BE123"/>
  <c r="BE132"/>
  <c r="BE135"/>
  <c r="BE148"/>
  <c r="BE154"/>
  <c i="4" r="J349"/>
  <c r="J107"/>
  <c i="5" r="BE121"/>
  <c r="BE145"/>
  <c r="BE156"/>
  <c r="BE158"/>
  <c r="BE164"/>
  <c r="E85"/>
  <c r="BE119"/>
  <c r="BE151"/>
  <c r="BE161"/>
  <c r="J89"/>
  <c r="BE126"/>
  <c r="BE129"/>
  <c r="BE138"/>
  <c r="BE142"/>
  <c i="4" r="E85"/>
  <c r="J89"/>
  <c r="F92"/>
  <c r="BE159"/>
  <c r="BE168"/>
  <c r="BE183"/>
  <c r="BE187"/>
  <c r="BE201"/>
  <c r="BE204"/>
  <c r="BE209"/>
  <c r="BE212"/>
  <c r="BE215"/>
  <c r="BE226"/>
  <c r="BE229"/>
  <c r="BE243"/>
  <c r="BE246"/>
  <c r="BE252"/>
  <c r="BE265"/>
  <c r="BE272"/>
  <c r="BE295"/>
  <c r="BE300"/>
  <c r="BE307"/>
  <c r="BE311"/>
  <c r="BE374"/>
  <c r="BE130"/>
  <c r="BE142"/>
  <c r="BE150"/>
  <c r="BE163"/>
  <c r="BE171"/>
  <c r="BE190"/>
  <c r="BE194"/>
  <c r="BE235"/>
  <c r="BE249"/>
  <c r="BE268"/>
  <c r="BE279"/>
  <c r="BE303"/>
  <c r="BE320"/>
  <c r="BE346"/>
  <c r="BE350"/>
  <c i="3" r="BK123"/>
  <c r="J123"/>
  <c r="J97"/>
  <c i="4" r="BE134"/>
  <c r="BE138"/>
  <c r="BE146"/>
  <c r="BE154"/>
  <c r="BE176"/>
  <c r="BE179"/>
  <c r="BE197"/>
  <c r="BE220"/>
  <c r="BE223"/>
  <c r="BE240"/>
  <c r="BE256"/>
  <c r="BE259"/>
  <c r="BE262"/>
  <c r="BE276"/>
  <c r="BE282"/>
  <c r="BE286"/>
  <c r="BE289"/>
  <c r="BE292"/>
  <c r="BE316"/>
  <c r="BE324"/>
  <c r="BE328"/>
  <c r="BE332"/>
  <c r="BE337"/>
  <c r="BE341"/>
  <c r="BE355"/>
  <c r="BE358"/>
  <c r="BE363"/>
  <c r="BE366"/>
  <c r="BE370"/>
  <c r="BE379"/>
  <c i="3" r="E85"/>
  <c r="F92"/>
  <c r="BE125"/>
  <c r="BE128"/>
  <c r="BE131"/>
  <c r="BE137"/>
  <c r="BE140"/>
  <c r="BE161"/>
  <c r="BE202"/>
  <c r="BE206"/>
  <c r="BE212"/>
  <c r="BE215"/>
  <c r="BE218"/>
  <c r="BE222"/>
  <c r="BE227"/>
  <c r="BE230"/>
  <c r="BE236"/>
  <c r="BE242"/>
  <c r="BE246"/>
  <c r="BE249"/>
  <c r="BE252"/>
  <c r="BE255"/>
  <c r="BE265"/>
  <c r="BE268"/>
  <c r="BE275"/>
  <c r="BE290"/>
  <c r="BE296"/>
  <c r="BE310"/>
  <c r="BE318"/>
  <c r="BE326"/>
  <c r="BE338"/>
  <c r="BE346"/>
  <c r="J89"/>
  <c r="BE134"/>
  <c r="BE144"/>
  <c r="BE148"/>
  <c r="BE153"/>
  <c r="BE157"/>
  <c r="BE166"/>
  <c r="BE168"/>
  <c r="BE173"/>
  <c r="BE176"/>
  <c r="BE181"/>
  <c r="BE187"/>
  <c r="BE192"/>
  <c r="BE196"/>
  <c r="BE199"/>
  <c r="BE209"/>
  <c r="BE258"/>
  <c r="BE261"/>
  <c r="BE271"/>
  <c r="BE278"/>
  <c r="BE281"/>
  <c r="BE286"/>
  <c r="BE301"/>
  <c r="BE305"/>
  <c r="BE314"/>
  <c r="BE322"/>
  <c r="BE330"/>
  <c r="BE334"/>
  <c r="BE342"/>
  <c r="BE350"/>
  <c r="BE352"/>
  <c i="2" r="F122"/>
  <c r="BE128"/>
  <c r="BE136"/>
  <c r="BE139"/>
  <c r="BE149"/>
  <c r="BE152"/>
  <c r="BE167"/>
  <c r="BE177"/>
  <c r="BE211"/>
  <c r="BE216"/>
  <c r="BE224"/>
  <c r="BE233"/>
  <c r="BE242"/>
  <c r="BE247"/>
  <c r="BE252"/>
  <c r="BE262"/>
  <c r="BE288"/>
  <c r="BE292"/>
  <c r="BE323"/>
  <c r="BE327"/>
  <c r="BE331"/>
  <c r="BE356"/>
  <c r="BE359"/>
  <c r="BE362"/>
  <c r="BE371"/>
  <c r="BE379"/>
  <c r="BE382"/>
  <c r="BE400"/>
  <c r="BE413"/>
  <c r="BE423"/>
  <c r="BE489"/>
  <c r="BE495"/>
  <c r="BE499"/>
  <c r="BE562"/>
  <c r="BE575"/>
  <c r="BE578"/>
  <c r="BE613"/>
  <c r="BE617"/>
  <c r="BE144"/>
  <c r="BE158"/>
  <c r="BE182"/>
  <c r="BE195"/>
  <c r="BE299"/>
  <c r="BE338"/>
  <c r="BE344"/>
  <c r="BE347"/>
  <c r="BE350"/>
  <c r="BE365"/>
  <c r="BE368"/>
  <c r="BE433"/>
  <c r="BE448"/>
  <c r="BE471"/>
  <c r="BE513"/>
  <c r="BE526"/>
  <c r="BE529"/>
  <c r="BE542"/>
  <c r="BE554"/>
  <c r="BE558"/>
  <c r="BE571"/>
  <c r="BE590"/>
  <c r="BE625"/>
  <c r="J119"/>
  <c r="BE131"/>
  <c r="BE155"/>
  <c r="BE173"/>
  <c r="BE200"/>
  <c r="BE206"/>
  <c r="BE228"/>
  <c r="BE236"/>
  <c r="BE265"/>
  <c r="BE275"/>
  <c r="BE295"/>
  <c r="BE302"/>
  <c r="BE309"/>
  <c r="BE313"/>
  <c r="BE318"/>
  <c r="BE353"/>
  <c r="BE375"/>
  <c r="BE393"/>
  <c r="BE404"/>
  <c r="BE410"/>
  <c r="BE442"/>
  <c r="BE455"/>
  <c r="BE509"/>
  <c r="BE582"/>
  <c r="BE586"/>
  <c r="BE604"/>
  <c r="BE608"/>
  <c r="BE623"/>
  <c r="E85"/>
  <c r="BE162"/>
  <c r="BE220"/>
  <c r="BE257"/>
  <c r="BE270"/>
  <c r="BE279"/>
  <c r="BE283"/>
  <c r="BE407"/>
  <c r="BE416"/>
  <c r="BE420"/>
  <c r="BE428"/>
  <c r="BE437"/>
  <c r="BE452"/>
  <c r="BE466"/>
  <c r="BE476"/>
  <c r="BE481"/>
  <c r="BE484"/>
  <c r="BE504"/>
  <c r="BE518"/>
  <c r="BE535"/>
  <c r="BE539"/>
  <c r="BE546"/>
  <c r="BE550"/>
  <c r="BE567"/>
  <c r="BE594"/>
  <c r="F36"/>
  <c i="1" r="BC95"/>
  <c i="2" r="J34"/>
  <c i="1" r="AW95"/>
  <c i="3" r="F34"/>
  <c i="1" r="BA96"/>
  <c i="3" r="J34"/>
  <c i="1" r="AW96"/>
  <c i="4" r="F34"/>
  <c i="1" r="BA97"/>
  <c i="4" r="F35"/>
  <c i="1" r="BB97"/>
  <c i="5" r="F34"/>
  <c i="1" r="BA98"/>
  <c i="5" r="F35"/>
  <c i="1" r="BB98"/>
  <c i="2" r="F35"/>
  <c i="1" r="BB95"/>
  <c i="2" r="F37"/>
  <c i="1" r="BD95"/>
  <c i="3" r="F36"/>
  <c i="1" r="BC96"/>
  <c i="4" r="F37"/>
  <c i="1" r="BD97"/>
  <c i="5" r="F37"/>
  <c i="1" r="BD98"/>
  <c i="5" r="J34"/>
  <c i="1" r="AW98"/>
  <c i="5" r="F36"/>
  <c i="1" r="BC98"/>
  <c i="2" r="F34"/>
  <c i="1" r="BA95"/>
  <c i="3" r="F35"/>
  <c i="1" r="BB96"/>
  <c i="3" r="F37"/>
  <c i="1" r="BD96"/>
  <c i="4" r="J34"/>
  <c i="1" r="AW97"/>
  <c i="4" r="F36"/>
  <c i="1" r="BC97"/>
  <c i="3" l="1" r="T123"/>
  <c r="T122"/>
  <c i="2" r="P126"/>
  <c r="P125"/>
  <c i="1" r="AU95"/>
  <c i="3" r="P123"/>
  <c r="P122"/>
  <c i="1" r="AU96"/>
  <c i="4" r="R128"/>
  <c r="R127"/>
  <c r="P128"/>
  <c r="P127"/>
  <c i="1" r="AU97"/>
  <c i="2" r="R126"/>
  <c r="R125"/>
  <c i="4" r="T128"/>
  <c r="T127"/>
  <c i="3" r="R123"/>
  <c r="R122"/>
  <c i="2" r="T126"/>
  <c r="T125"/>
  <c i="4" r="BK128"/>
  <c r="J128"/>
  <c r="J97"/>
  <c i="2" r="BK126"/>
  <c r="J126"/>
  <c r="J97"/>
  <c i="5" r="BK117"/>
  <c r="J117"/>
  <c r="J96"/>
  <c i="3" r="BK122"/>
  <c r="J122"/>
  <c r="J96"/>
  <c i="2" r="J33"/>
  <c i="1" r="AV95"/>
  <c r="AT95"/>
  <c i="4" r="J33"/>
  <c i="1" r="AV97"/>
  <c r="AT97"/>
  <c i="2" r="F33"/>
  <c i="1" r="AZ95"/>
  <c i="5" r="J33"/>
  <c i="1" r="AV98"/>
  <c r="AT98"/>
  <c i="5" r="F33"/>
  <c i="1" r="AZ98"/>
  <c r="BB94"/>
  <c r="W31"/>
  <c r="BA94"/>
  <c r="AW94"/>
  <c r="AK30"/>
  <c r="BC94"/>
  <c r="W32"/>
  <c i="3" r="F33"/>
  <c i="1" r="AZ96"/>
  <c i="3" r="J33"/>
  <c i="1" r="AV96"/>
  <c r="AT96"/>
  <c i="4" r="F33"/>
  <c i="1" r="AZ97"/>
  <c r="BD94"/>
  <c r="W33"/>
  <c i="2" l="1" r="BK125"/>
  <c r="J125"/>
  <c r="J96"/>
  <c i="4" r="BK127"/>
  <c r="J127"/>
  <c r="J96"/>
  <c i="1" r="AU94"/>
  <c i="3" r="J30"/>
  <c i="1" r="AG96"/>
  <c r="W30"/>
  <c i="5" r="J30"/>
  <c i="1" r="AG98"/>
  <c r="AX94"/>
  <c r="AY94"/>
  <c r="AZ94"/>
  <c r="AV94"/>
  <c r="AK29"/>
  <c i="5" l="1" r="J39"/>
  <c i="3" r="J39"/>
  <c i="1" r="AN96"/>
  <c r="AN98"/>
  <c i="4" r="J30"/>
  <c i="1" r="AG97"/>
  <c r="AN97"/>
  <c i="2" r="J30"/>
  <c i="1" r="AG95"/>
  <c r="W29"/>
  <c r="AT94"/>
  <c i="4" l="1" r="J39"/>
  <c i="2" r="J39"/>
  <c i="1" r="AN95"/>
  <c r="AG94"/>
  <c r="AK26"/>
  <c l="1" r="AN94"/>
  <c r="AK35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<sst xmlns="http://schemas.openxmlformats.org/spreadsheetml/2006/main">
  <si>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</si>
  <si>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</si>
  <si>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</si>
  <si>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</si>
  <si>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</si>
  <si>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{d4965bb6-73f8-49f2-a3f7-aef3bbf6695b}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</si>
  <si>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</si>
  <si>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</si>
  <si>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</si>
  <si>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</si>
  <si>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</si>
  <si>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</si>
  <si>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</si>
  <si>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</si>
  <si>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931-23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</si>
  <si>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</si>
  <si>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</si>
  <si>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III/12323 Volduchy průtah</t>
  </si>
  <si>
    <t>KSO:</t>
  </si>
  <si>
    <t>822 24</t>
  </si>
  <si>
    <t>CC-CZ:</t>
  </si>
  <si>
    <t>Místo:</t>
  </si>
  <si>
    <t>sil. III/2323 intravilán obce Volduchy</t>
  </si>
  <si>
    <t>Datum:</t>
  </si>
  <si>
    <t>16. 9. 2024</t>
  </si>
  <si>
    <t>Zadavatel:</t>
  </si>
  <si>
    <t>IČ:</t>
  </si>
  <si>
    <t>Správa a údržba silnic Plzeňského kraja p.o.</t>
  </si>
  <si>
    <t>DIČ:</t>
  </si>
  <si>
    <t>Uchazeč:</t>
  </si>
  <si>
    <t>Vyplň údaj</t>
  </si>
  <si>
    <t>Projektant:</t>
  </si>
  <si>
    <t>J.Miška</t>
  </si>
  <si>
    <t>True</t>
  </si>
  <si>
    <t>Zpracovatel:</t>
  </si>
  <si>
    <t>J.Miška/Richtrová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</si>
  <si>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</si>
  <si>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</si>
  <si>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</si>
  <si>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</si>
  <si>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</si>
  <si>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</si>
  <si>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</si>
  <si>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</si>
  <si>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</si>
  <si>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</si>
  <si>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</si>
  <si>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</si>
  <si>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</si>
  <si>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</si>
  <si>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</si>
  <si>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</si>
  <si>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</si>
  <si>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</si>
  <si>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</si>
  <si>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</si>
  <si>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</si>
  <si>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</si>
  <si>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</si>
  <si>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</si>
  <si>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</si>
  <si>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</si>
  <si>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</si>
  <si>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</si>
  <si>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</si>
  <si>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</si>
  <si>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</si>
  <si>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</si>
  <si>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</si>
  <si>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</si>
  <si>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</si>
  <si>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</si>
  <si>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</si>
  <si>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</si>
  <si>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</si>
  <si>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</si>
  <si>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</si>
  <si>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</si>
  <si>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</si>
  <si>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</si>
  <si>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</si>
  <si>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</si>
  <si>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</si>
  <si>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1</t>
  </si>
  <si>
    <t>III/2323 Volduchy průtah - SÚS PK</t>
  </si>
  <si>
    <t>ING</t>
  </si>
  <si>
    <t>{421eeb54-9fea-462b-8bf3-eea61abe0464}</t>
  </si>
  <si>
    <t>2</t>
  </si>
  <si>
    <t>III/2323 Volduchy průtah - obec Volduchy</t>
  </si>
  <si>
    <t>{7c279dd4-6a77-4276-8105-4a8eb4e19eb7}</t>
  </si>
  <si>
    <t>3</t>
  </si>
  <si>
    <t>Oprava mostu č.2323-2</t>
  </si>
  <si>
    <t>{2a0891f6-9f4a-4b01-9cee-9b6243132f40}</t>
  </si>
  <si>
    <t>4</t>
  </si>
  <si>
    <t>Vedlejší a ostatní náklady stavby</t>
  </si>
  <si>
    <t>STA</t>
  </si>
  <si>
    <t>{84067a4c-39ae-433b-9740-811be1078a97}</t>
  </si>
  <si>
    <t>KRYCÍ LIST SOUPISU PRACÍ</t>
  </si>
  <si>
    <t>Objekt:</t>
  </si>
  <si>
    <t>1 - III/2323 Volduchy průtah - SÚS PK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</si>
  <si>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</si>
  <si>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</si>
  <si>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</si>
  <si>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</si>
  <si>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</si>
  <si>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</si>
  <si>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</si>
  <si>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4 - Vodorovné konstrukce</t>
  </si>
  <si>
    <t xml:space="preserve">    5 - Komunikace</t>
  </si>
  <si>
    <t xml:space="preserve">    6 - Úpravy povrchů, podlahy a osazování výplní</t>
  </si>
  <si>
    <t xml:space="preserve">    8 - Trubní vedení</t>
  </si>
  <si>
    <t xml:space="preserve">    9 - Ostatní konstrukce a práce-bourání</t>
  </si>
  <si>
    <t xml:space="preserve">    997 - Přesun sutě</t>
  </si>
  <si>
    <t xml:space="preserve">    998 - Přesun hmot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</si>
  <si>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</si>
  <si>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</si>
  <si>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</si>
  <si>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</si>
  <si>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</si>
  <si>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</si>
  <si>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</si>
  <si>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</si>
  <si>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</si>
  <si>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</si>
  <si>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</si>
  <si>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</si>
  <si>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</si>
  <si>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</si>
  <si>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</si>
  <si>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</si>
  <si>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</si>
  <si>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</si>
  <si>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113106134</t>
  </si>
  <si>
    <t>Rozebrání dlažeb ze zámkových dlaždic komunikací pro pěší strojně pl do 50 m2</t>
  </si>
  <si>
    <t>m2</t>
  </si>
  <si>
    <t>CS ÚRS 2024 02</t>
  </si>
  <si>
    <t>225363148</t>
  </si>
  <si>
    <t>PP</t>
  </si>
  <si>
    <t>Rozebrání dlažeb komunikací pro pěší s přemístěním hmot na skládku na vzdálenost do 3 m nebo s naložením na dopravní prostředek s ložem z kameniva nebo živice a s jakoukoliv výplní spár strojně plochy jednotlivě do 50 m2 ze zámkové dlažby</t>
  </si>
  <si>
    <t>VV</t>
  </si>
  <si>
    <t>34</t>
  </si>
  <si>
    <t>113107222</t>
  </si>
  <si>
    <t>Odstranění podkladu z kameniva drceného tl přes 100 do 200 mm strojně pl přes 200 m2</t>
  </si>
  <si>
    <t>-1208595152</t>
  </si>
  <si>
    <t>Odstranění podkladů nebo krytů strojně plochy jednotlivě přes 200 m2 s přemístěním hmot na skládku na vzdálenost do 20 m nebo s naložením na dopravní prostředek z kameniva hrubého drceného, o tl. vrstvy přes 100 do 200 mm</t>
  </si>
  <si>
    <t>11878*0.2</t>
  </si>
  <si>
    <t>Mezisoučet sanace kraje</t>
  </si>
  <si>
    <t>Součet</t>
  </si>
  <si>
    <t>11310722R</t>
  </si>
  <si>
    <t>Odstranění podkladu penetrační makadam tl do 100 mm strojně pl přes 200 m2</t>
  </si>
  <si>
    <t>-1774263074</t>
  </si>
  <si>
    <t xml:space="preserve">Odstranění podkladů nebo krytů strojně plochy jednotlivě přes 200 m2 s přemístěním hmot na skládku na vzdálenost do 20 m nebo s naložením na dopravní prostředek -penetrační makadam  o tl. vrstvy do 100 mm</t>
  </si>
  <si>
    <t xml:space="preserve">12171   " tl. 100mm-PM"</t>
  </si>
  <si>
    <t>113107164</t>
  </si>
  <si>
    <t>Odstranění podkladu z kameniva drceného tl přes 300 do 400 mm strojně pl přes 50 do 200 m2</t>
  </si>
  <si>
    <t>1870753608</t>
  </si>
  <si>
    <t>Odstranění podkladů nebo krytů strojně plochy jednotlivě přes 50 m2 do 200 m2 s přemístěním hmot na skládku na vzdálenost do 20 m nebo s naložením na dopravní prostředek z kameniva hrubého drceného, o tl. vrstvy přes 300 do 400 mm</t>
  </si>
  <si>
    <t>12+16+10+14+20+20</t>
  </si>
  <si>
    <t>-31,30 "MK"</t>
  </si>
  <si>
    <t>5</t>
  </si>
  <si>
    <t>113154333</t>
  </si>
  <si>
    <t>Frézování živičného krytu tl 50 mm pruh š přes 1 do 2 m pl přes 1000 do 10000 m2 bez překážek v trase</t>
  </si>
  <si>
    <t>410963259</t>
  </si>
  <si>
    <t>Frézování živičného podkladu nebo krytu s naložením na dopravní prostředek plochy přes 1 000 do 10 000 m2 bez překážek v trase pruhu šířky přes 1 m do 2 m, tloušťky vrstvy 50 mm</t>
  </si>
  <si>
    <t>800+(748-27)</t>
  </si>
  <si>
    <t>-38 "MK"</t>
  </si>
  <si>
    <t>6</t>
  </si>
  <si>
    <t>113154434</t>
  </si>
  <si>
    <t>Frézování živičného krytu tl 100 mm pruh š přes 1 do 2 m pl přes 10000 m2 bez překážek v trase</t>
  </si>
  <si>
    <t>147509572</t>
  </si>
  <si>
    <t>Frézování živičného podkladu nebo krytu s naložením na dopravní prostředek plochy přes 10 000 m2 bez překážek v trase pruhu šířky do 2 m, tloušťky vrstvy 100 mm</t>
  </si>
  <si>
    <t>12164+481+27</t>
  </si>
  <si>
    <t>7</t>
  </si>
  <si>
    <t>113202111</t>
  </si>
  <si>
    <t>Vytrhání obrub krajníků obrubníků stojatých</t>
  </si>
  <si>
    <t>m</t>
  </si>
  <si>
    <t>1594383913</t>
  </si>
  <si>
    <t>Vytrhání obrub s vybouráním lože, s přemístěním hmot na skládku na vzdálenost do 3 m nebo s naložením na dopravní prostředek z krajníků nebo obrubníků stojatých</t>
  </si>
  <si>
    <t>37</t>
  </si>
  <si>
    <t>8</t>
  </si>
  <si>
    <t>11320311R</t>
  </si>
  <si>
    <t>Vytrhání obrub -přídlažba z betonových kostek vč.lože</t>
  </si>
  <si>
    <t>-350415649</t>
  </si>
  <si>
    <t xml:space="preserve">546  "1/2 pro další použití"</t>
  </si>
  <si>
    <t>9</t>
  </si>
  <si>
    <t>122552203</t>
  </si>
  <si>
    <t>Odkopávky a prokopávky nezapažené pro silnice a dálnice v hornině třídy těžitelnosti III objem do 100 m3 strojně</t>
  </si>
  <si>
    <t>m3</t>
  </si>
  <si>
    <t>232227741</t>
  </si>
  <si>
    <t>Odkopávky a prokopávky nezapažené pro silnice a dálnice strojně v hornině třídy těžitelnosti III do 100 m3</t>
  </si>
  <si>
    <t>(3.0+3.0+4.0)*0.3 " pod kamen.dl."</t>
  </si>
  <si>
    <t>10</t>
  </si>
  <si>
    <t>132251252</t>
  </si>
  <si>
    <t>Hloubení rýh nezapažených š do 2000 mm v hornině třídy těžitelnosti I skupiny 3 objem do 50 m3 strojně</t>
  </si>
  <si>
    <t>1265710213</t>
  </si>
  <si>
    <t>Hloubení nezapažených rýh šířky přes 800 do 2 000 mm strojně s urovnáním dna do předepsaného profilu a spádu v hornině třídy těžitelnosti I skupiny 3 přes 20 do 50 m3</t>
  </si>
  <si>
    <t>1.5*1.5*0.8*2</t>
  </si>
  <si>
    <t>1.85*1.25*1.0*8</t>
  </si>
  <si>
    <t>11</t>
  </si>
  <si>
    <t>162751117</t>
  </si>
  <si>
    <t>Vodorovné přemístění přes 9 000 do 10000 m výkopku/sypaniny z horniny třídy těžitelnosti I skupiny 1 až 3</t>
  </si>
  <si>
    <t>-1355320015</t>
  </si>
  <si>
    <t>Vodorovné přemístění výkopku nebo sypaniny po suchu na obvyklém dopravním prostředku, bez naložení výkopku, avšak se složením bez rozhrnutí z horniny třídy těžitelnosti I skupiny 1 až 3 na vzdálenost přes 9 000 do 10 000 m</t>
  </si>
  <si>
    <t>3.0+22.1</t>
  </si>
  <si>
    <t>(1548+631.3)*0.01+(631.3+385)*0.05 " vozovka+rigol+kraj."</t>
  </si>
  <si>
    <t>97.71</t>
  </si>
  <si>
    <t>162751119</t>
  </si>
  <si>
    <t>Příplatek k vodorovnému přemístění výkopku/sypaniny z horniny třídy těžitelnosti I skupiny 1 až 3 ZKD 1000 m přes 10000 m</t>
  </si>
  <si>
    <t>1351435959</t>
  </si>
  <si>
    <t>Vodorovné přemístění výkopku nebo sypaniny po suchu na obvyklém dopravním prostředku, bez naložení výkopku, avšak se složením bez rozhrnutí z horniny třídy těžitelnosti I skupiny 1 až 3 na vzdálenost Příplatek k ceně za každých dalších i započatých 1 000 m</t>
  </si>
  <si>
    <t>97.71*5</t>
  </si>
  <si>
    <t>Mezisoučet</t>
  </si>
  <si>
    <t>13</t>
  </si>
  <si>
    <t>171201231</t>
  </si>
  <si>
    <t>Poplatek za uložení zeminy a kamení na recyklační skládce (skládkovné) kód odpadu 17 05 04</t>
  </si>
  <si>
    <t>t</t>
  </si>
  <si>
    <t>-30789300</t>
  </si>
  <si>
    <t>Poplatek za uložení stavebního odpadu na recyklační skládce (skládkovné) zeminy a kamení zatříděného do Katalogu odpadů pod kódem 17 05 04</t>
  </si>
  <si>
    <t>97.71*1.8</t>
  </si>
  <si>
    <t>175.88</t>
  </si>
  <si>
    <t>14</t>
  </si>
  <si>
    <t>174111101</t>
  </si>
  <si>
    <t>Zásyp jam, šachet rýh nebo kolem objektů sypaninou se zhutněním ručně</t>
  </si>
  <si>
    <t>1874796966</t>
  </si>
  <si>
    <t>Zásyp sypaninou z jakékoliv horniny ručně s uložením výkopku ve vrstvách se zhutněním jam, šachet, rýh nebo kolem objektů v těchto vykopávkách</t>
  </si>
  <si>
    <t xml:space="preserve">-(3.14*0.25*0.25*0.7+0.7)  "skr.+obet.</t>
  </si>
  <si>
    <t>-0.1*2 "lože+podkl.deska"</t>
  </si>
  <si>
    <t>Mezisoučet nové UV</t>
  </si>
  <si>
    <t>-1.05*1.05*0.28*8 " věnec"</t>
  </si>
  <si>
    <t>-(1.85*1.25)*0.32*8</t>
  </si>
  <si>
    <t>-(3.14*0.95*0.95)*0.3*8</t>
  </si>
  <si>
    <t>Mezisoučet obet.stav.dna-napojení UV"</t>
  </si>
  <si>
    <t>5.87</t>
  </si>
  <si>
    <t>15</t>
  </si>
  <si>
    <t>M</t>
  </si>
  <si>
    <t>58344171</t>
  </si>
  <si>
    <t>štěrkodrť frakce 0/32</t>
  </si>
  <si>
    <t>1457666726</t>
  </si>
  <si>
    <t>5.87*1.89*1.01</t>
  </si>
  <si>
    <t>11.3</t>
  </si>
  <si>
    <t>16</t>
  </si>
  <si>
    <t>181252305</t>
  </si>
  <si>
    <t>Úprava pláně pro silnice a dálnice na násypech se zhutněním</t>
  </si>
  <si>
    <t>423643480</t>
  </si>
  <si>
    <t>Úprava pláně na stavbách silnic a dálnic strojně na násypech se zhutněním</t>
  </si>
  <si>
    <t xml:space="preserve">11987+27+2397   "2397-sanace"</t>
  </si>
  <si>
    <t>-37 "MK"</t>
  </si>
  <si>
    <t>Vodorovné konstrukce</t>
  </si>
  <si>
    <t>17</t>
  </si>
  <si>
    <t>451314211</t>
  </si>
  <si>
    <t>Podklad pod dlažbu z betonu prostého C 25/30 tl do 100 mm</t>
  </si>
  <si>
    <t>637648847</t>
  </si>
  <si>
    <t>Podklad pod dlažbu z betonu prostého bez zvýšených nároků na prostředí tř. C 25/30 tl. do 100 mm</t>
  </si>
  <si>
    <t>10 "dlažba z lom.kamene"</t>
  </si>
  <si>
    <t>6 "dlažba ze žulov.kostek"</t>
  </si>
  <si>
    <t>18</t>
  </si>
  <si>
    <t>451572111</t>
  </si>
  <si>
    <t>Lože pod potrubí otevřený výkop z kameniva drobného těženého</t>
  </si>
  <si>
    <t>1059824123</t>
  </si>
  <si>
    <t>Lože pod potrubí, stoky a drobné objekty v otevřeném výkopu z kameniva drobného těženého 0 až 4 mm</t>
  </si>
  <si>
    <t xml:space="preserve">3.14*0.4*0.4*0.1*2 "UV  nové " </t>
  </si>
  <si>
    <t xml:space="preserve">Mezisoučet </t>
  </si>
  <si>
    <t>19</t>
  </si>
  <si>
    <t>452112112</t>
  </si>
  <si>
    <t>Osazení betonových prstenců nebo rámů v do 100 mm pod poklopy a mříže</t>
  </si>
  <si>
    <t>kus</t>
  </si>
  <si>
    <t>1330106008</t>
  </si>
  <si>
    <t>Osazení betonových dílců prstenců nebo rámů pod poklopy a mříže, výšky do 100 mm</t>
  </si>
  <si>
    <t>8+2</t>
  </si>
  <si>
    <t>20</t>
  </si>
  <si>
    <t>59223864</t>
  </si>
  <si>
    <t>prstenec pro uliční vpusť vyrovnávací betonový 390x60x130mm</t>
  </si>
  <si>
    <t>-78699570</t>
  </si>
  <si>
    <t>10.1</t>
  </si>
  <si>
    <t>452311131</t>
  </si>
  <si>
    <t>Podkladní desky z betonu prostého bez zvýšených nároků na prostředí tř. C 12/15 otevřený výkop</t>
  </si>
  <si>
    <t>-1745056549</t>
  </si>
  <si>
    <t>Podkladní a zajišťovací konstrukce z betonu prostého v otevřeném výkopu bez zvýšených nároků na prostředí desky pod potrubí, stoky a drobné objekty z betonu tř. C 12/15</t>
  </si>
  <si>
    <t>3.14*0.4*0.4*0.1*2 " nové"</t>
  </si>
  <si>
    <t>22</t>
  </si>
  <si>
    <t>452351111</t>
  </si>
  <si>
    <t>Bednění podkladních desek nebo sedlového lože pod potrubí, stoky a drobné objekty otevřený výkop zřízení</t>
  </si>
  <si>
    <t>-1243460423</t>
  </si>
  <si>
    <t>Bednění podkladních a zajišťovacích konstrukcí v otevřeném výkopu desek nebo sedlových loží pod potrubí, stoky a drobné objekty zřízení</t>
  </si>
  <si>
    <t>3.14*0.8*0.1*2</t>
  </si>
  <si>
    <t>0.5</t>
  </si>
  <si>
    <t>23</t>
  </si>
  <si>
    <t>452351112</t>
  </si>
  <si>
    <t>Bednění podkladních desek nebo sedlového lože pod potrubí, stoky a drobné objekty otevřený výkop odstranění</t>
  </si>
  <si>
    <t>-1217910408</t>
  </si>
  <si>
    <t>Bednění podkladních a zajišťovacích konstrukcí v otevřeném výkopu desek nebo sedlových loží pod potrubí, stoky a drobné objekty odstranění</t>
  </si>
  <si>
    <t>24</t>
  </si>
  <si>
    <t>46551312R</t>
  </si>
  <si>
    <t xml:space="preserve">Dlažba z lomového kamene na cementovou maltu se zalitím spár betonem  tl 150 mm s opracovanou čelní stranou </t>
  </si>
  <si>
    <t>-1553781146</t>
  </si>
  <si>
    <t>Dlažba z lomového kamene lomařsky upraveného na cementovou maltu, s vyspárováním cementovou maltou, tl. kamene 150 mm</t>
  </si>
  <si>
    <t>P</t>
  </si>
  <si>
    <t xml:space="preserve">Poznámka k položce:_x000d_
s opracovanou čelní stranou </t>
  </si>
  <si>
    <t>Komunikace</t>
  </si>
  <si>
    <t>25</t>
  </si>
  <si>
    <t>564861011</t>
  </si>
  <si>
    <t>Podklad ze štěrkodrtě ŠD plochy do 100 m2 tl 200 mm</t>
  </si>
  <si>
    <t>1168883072</t>
  </si>
  <si>
    <t>Podklad ze štěrkodrti ŠD s rozprostřením a zhutněním plochy jednotlivě do 100 m2, po zhutnění tl. 200 mm</t>
  </si>
  <si>
    <t>-28 "MK"</t>
  </si>
  <si>
    <t>26</t>
  </si>
  <si>
    <t>565145121</t>
  </si>
  <si>
    <t>Asfaltový beton vrstva podkladní ACP 16 (obalované kamenivo OKS) tl 60 mm š přes 3 m</t>
  </si>
  <si>
    <t>923400635</t>
  </si>
  <si>
    <t>Asfaltový beton vrstva podkladní ACP 16 (obalované kamenivo střednězrnné - OKS) s rozprostřením a zhutněním v pruhu šířky přes 3 m, po zhutnění tl. 60 mm</t>
  </si>
  <si>
    <t>11987</t>
  </si>
  <si>
    <t>27</t>
  </si>
  <si>
    <t>567122112</t>
  </si>
  <si>
    <t>Podklad ze směsi stmelené cementem SC C 8/10 (KSC I) tl 130 mm</t>
  </si>
  <si>
    <t>316728061</t>
  </si>
  <si>
    <t>Podklad ze směsi stmelené cementem SC bez dilatačních spár, s rozprostřením a zhutněním SC C 8/10 (KSC I), po zhutnění tl. 130 mm</t>
  </si>
  <si>
    <t>28</t>
  </si>
  <si>
    <t>569951133</t>
  </si>
  <si>
    <t>Zpevnění krajnic asfaltovým recyklátem tl 150 mm</t>
  </si>
  <si>
    <t>266720948</t>
  </si>
  <si>
    <t>Zpevnění krajnic nebo komunikací pro pěší s rozprostřením a zhutněním, po zhutnění asfaltovým recyklátem tl. 150 mm</t>
  </si>
  <si>
    <t>770*0.5+43</t>
  </si>
  <si>
    <t>-9 "MK"</t>
  </si>
  <si>
    <t>29</t>
  </si>
  <si>
    <t>57221211R</t>
  </si>
  <si>
    <t xml:space="preserve">Vyrovávací vrstva na  komunikacích ze ŠD vč.zhutnění</t>
  </si>
  <si>
    <t>-1993782426</t>
  </si>
  <si>
    <t xml:space="preserve">Vyrovávací vrstva na  komunikacích ze ŠD vč.rizprostření a zhutnění</t>
  </si>
  <si>
    <t>418.09</t>
  </si>
  <si>
    <t>30</t>
  </si>
  <si>
    <t>573111111</t>
  </si>
  <si>
    <t>Postřik živičný infiltrační s posypem z asfaltu množství 0,60 kg/m2</t>
  </si>
  <si>
    <t>-2118659156</t>
  </si>
  <si>
    <t>Postřik infiltrační PI z asfaltu silničního s posypem kamenivem, v množství 0,60 kg/m2</t>
  </si>
  <si>
    <t>11987+27</t>
  </si>
  <si>
    <t>-29,40 "MK"</t>
  </si>
  <si>
    <t>31</t>
  </si>
  <si>
    <t>573211107</t>
  </si>
  <si>
    <t>Postřik živičný spojovací z asfaltu v množství 0,30 kg/m2</t>
  </si>
  <si>
    <t>-2088984250</t>
  </si>
  <si>
    <t>Postřik spojovací PS bez posypu kamenivem z asfaltu silničního, v množství 0,30 kg/m2</t>
  </si>
  <si>
    <t>800+11987+748</t>
  </si>
  <si>
    <t>32</t>
  </si>
  <si>
    <t>573211108</t>
  </si>
  <si>
    <t>Postřik živičný spojovací z asfaltu v množství 0,40 kg/m2</t>
  </si>
  <si>
    <t>1515220220</t>
  </si>
  <si>
    <t>Postřik spojovací PS bez posypu kamenivem z asfaltu silničního, v množství 0,40 kg/m2</t>
  </si>
  <si>
    <t>11987+101</t>
  </si>
  <si>
    <t>33</t>
  </si>
  <si>
    <t>577144111</t>
  </si>
  <si>
    <t>Asfaltový beton vrstva obrusná ACO 11+ (ABS) tř. I tl 50 mm š do 3 m z nemodifikovaného asfaltu</t>
  </si>
  <si>
    <t>CS ÚRS 2024 01</t>
  </si>
  <si>
    <t>-1872456495</t>
  </si>
  <si>
    <t>Asfaltový beton vrstva obrusná ACO 11 (ABS) s rozprostřením a se zhutněním z nemodifikovaného asfaltu v pruhu šířky do 3 m tř. I (ACO 11+), po zhutnění tl. 50 mm</t>
  </si>
  <si>
    <t>800 " oprava obj.trasy"</t>
  </si>
  <si>
    <t>577144121</t>
  </si>
  <si>
    <t>Asfaltový beton vrstva obrusná ACO 11+ (ABS) tř. I tl 50 mm š přes 3 m z nemodifikovaného asfaltu</t>
  </si>
  <si>
    <t>-1728346248</t>
  </si>
  <si>
    <t>Asfaltový beton vrstva obrusná ACO 11 (ABS) s rozprostřením a se zhutněním z nemodifikovaného asfaltu v pruhu šířky přes 3 m tř. I (ACO 11+), po zhutnění tl. 50 mm</t>
  </si>
  <si>
    <t>11818+748</t>
  </si>
  <si>
    <t>-53 "MK"</t>
  </si>
  <si>
    <t>35</t>
  </si>
  <si>
    <t>577155122</t>
  </si>
  <si>
    <t>Asfaltový beton vrstva ložní ACL 16 (ABH) tl 60 mm š přes 3 m z nemodifikovaného asfaltu</t>
  </si>
  <si>
    <t>2003351581</t>
  </si>
  <si>
    <t>Asfaltový beton vrstva ložní ACL 16 (ABH) s rozprostřením a zhutněním z nemodifikovaného asfaltu v pruhu šířky přes 3 m, po zhutnění tl. 60 mm</t>
  </si>
  <si>
    <t>11987+27+101</t>
  </si>
  <si>
    <t>36</t>
  </si>
  <si>
    <t>591241111</t>
  </si>
  <si>
    <t>Kladení dlažby z kostek drobných z kamene na MC tl 50 mm</t>
  </si>
  <si>
    <t>-706111570</t>
  </si>
  <si>
    <t>Kladení dlažby z kostek s provedením lože do tl. 50 mm, s vyplněním spár, s dvojím beraněním a se smetením přebytečného materiálu na krajnici drobných z kamene, do lože z cementové malty</t>
  </si>
  <si>
    <t>6.0</t>
  </si>
  <si>
    <t>58381014</t>
  </si>
  <si>
    <t>kostka řezanoštípaná dlažební žula 10x10x8cm</t>
  </si>
  <si>
    <t>-412574919</t>
  </si>
  <si>
    <t>6*1.02</t>
  </si>
  <si>
    <t>38</t>
  </si>
  <si>
    <t>596211210</t>
  </si>
  <si>
    <t>Kladení zámkové dlažby komunikací pro pěší ručně tl 80 mm skupiny A pl do 50 m2</t>
  </si>
  <si>
    <t>-936269035</t>
  </si>
  <si>
    <t>Kladení dlažby z betonových zámkových dlaždic komunikací pro pěší ručně s ložem z kameniva těženého nebo drceného tl. do 40 mm, s vyplněním spár s dvojitým hutněním, vibrováním a se smetením přebytečného materiálu na krajnici tl. 80 mm skupiny A, pro plochy do 50 m2</t>
  </si>
  <si>
    <t>34 " stávající -očištěná"</t>
  </si>
  <si>
    <t>39</t>
  </si>
  <si>
    <t>59245013</t>
  </si>
  <si>
    <t>dlažba zámková betonová tvaru I 200x165mm tl 80mm přírodní</t>
  </si>
  <si>
    <t>-1736894897</t>
  </si>
  <si>
    <t>Poznámka k položce:_x000d_
Spotřeba: 36 kus/m2</t>
  </si>
  <si>
    <t xml:space="preserve">3.4*1.03   "10%  nové "</t>
  </si>
  <si>
    <t>3.5</t>
  </si>
  <si>
    <t>Úpravy povrchů, podlahy a osazování výplní</t>
  </si>
  <si>
    <t>40</t>
  </si>
  <si>
    <t>62863121R</t>
  </si>
  <si>
    <t xml:space="preserve">Spárování kamen.rigolů -opravná hmota  hl  přes 10 do 50 mm</t>
  </si>
  <si>
    <t>balení</t>
  </si>
  <si>
    <t>-421616041</t>
  </si>
  <si>
    <t>57 " balení-pytel"</t>
  </si>
  <si>
    <t>Trubní vedení</t>
  </si>
  <si>
    <t>41</t>
  </si>
  <si>
    <t>871313101R</t>
  </si>
  <si>
    <t>Kanalizační potrubí z tvrdého PVC jednovrstvé tuhost třídy SN8 DN 150 vč.tvarovek UV</t>
  </si>
  <si>
    <t>-1202575363</t>
  </si>
  <si>
    <t>Kanalizační potrubí z tvrdého PVC v otevřeném výkopu ve sklonu do 20 %, hladkého plnostěnného jednovrstvého, tuhost třídy S8 4 DN 150</t>
  </si>
  <si>
    <t>Poznámka k položce:_x000d_
vč.tvarovek</t>
  </si>
  <si>
    <t xml:space="preserve">2.0*1.03  "nové uv"</t>
  </si>
  <si>
    <t>42</t>
  </si>
  <si>
    <t>8713133R</t>
  </si>
  <si>
    <t xml:space="preserve">Montáž a dodav. potrubí z kanaliz. trub plasr.  DN 100  SN8 vč.tvarovek  +zemní prace   vč lože+obsyp pískem+rozs.a prohl +zásyp+vodor.přem .zeminy+popl.za skl.. -liniovo odv.</t>
  </si>
  <si>
    <t>-1922165772</t>
  </si>
  <si>
    <t xml:space="preserve">Montáž a dodav. potrubí z kanaliz. trub plasr.  DN 150  SN8 vč.tvarovek  +zemní prace+rozs.a prohl.   vč lože+obsyp pískem+zásyp+vodor.přem .zeminy+popl.za skl.-odvodneni</t>
  </si>
  <si>
    <t>Poznámka k položce:_x000d_
 -liniovo odv.</t>
  </si>
  <si>
    <t>3.0 "liniové odvodnění"</t>
  </si>
  <si>
    <t>43</t>
  </si>
  <si>
    <t>890411811</t>
  </si>
  <si>
    <t>Bourání šachet z prefabrikovaných skruží ručně obestavěného prostoru do 1,5 m3</t>
  </si>
  <si>
    <t>-678028402</t>
  </si>
  <si>
    <t>Bourání šachet a jímek ručně velikosti obestavěného prostoru do 1,5 m3 z prefabrikovaných skruží</t>
  </si>
  <si>
    <t>0.5*8</t>
  </si>
  <si>
    <t>44</t>
  </si>
  <si>
    <t>89239212R</t>
  </si>
  <si>
    <t xml:space="preserve">Zatěsnící ucpávkovým vakem stávající  potrubí DN 400  po dobu výstavby </t>
  </si>
  <si>
    <t>1998794627</t>
  </si>
  <si>
    <t>45</t>
  </si>
  <si>
    <t>89430217R</t>
  </si>
  <si>
    <t xml:space="preserve">Stěny šachet tl do 200 mm ze ŽB  tř. C 30/37 XF4 - věnec  + výztuž šachet z betonářské oceli 10 505 (R) nebo BSt 500</t>
  </si>
  <si>
    <t>1855603460</t>
  </si>
  <si>
    <t xml:space="preserve">Stěny šachet tl do 200 mm ze ŽB  tř. C 30/37 XF4 vč.věnce  + výztuž šachet z betonářské oceli 10 505 (R) nebo BSt 500</t>
  </si>
  <si>
    <t>(1.05*1.05*0.3-3.14*0.25*0.25*0.3)*8 " věnec"</t>
  </si>
  <si>
    <t>" výztuž dle výkresu č.6"</t>
  </si>
  <si>
    <t>2.18*1.035</t>
  </si>
  <si>
    <t>2.3</t>
  </si>
  <si>
    <t>46</t>
  </si>
  <si>
    <t>894501111</t>
  </si>
  <si>
    <t>Bednění stěn šachet pravoúhlých nebo vícehranných oboustranné zřízení</t>
  </si>
  <si>
    <t>1161592365</t>
  </si>
  <si>
    <t>Bednění konstrukcí na trubním vedení stěn šachet pravoúhlých nebo čtyř a vícehranných oboustranné zřízení</t>
  </si>
  <si>
    <t>Poznámka k položce:_x000d_
vč.zajištění vstupu do stoky</t>
  </si>
  <si>
    <t xml:space="preserve">1.05*4*0.3*8 " venec" </t>
  </si>
  <si>
    <t>47</t>
  </si>
  <si>
    <t>894501112</t>
  </si>
  <si>
    <t>Bednění stěn šachet pravoúhlých nebo vícehranných oboustranné odstranění</t>
  </si>
  <si>
    <t>1945575362</t>
  </si>
  <si>
    <t>Bednění konstrukcí na trubním vedení stěn šachet pravoúhlých nebo čtyř a vícehranných oboustranné odstranění</t>
  </si>
  <si>
    <t>48</t>
  </si>
  <si>
    <t>895941312</t>
  </si>
  <si>
    <t>Osazení vpusti uliční DN 450 z betonových dílců skruž horní 195 mm</t>
  </si>
  <si>
    <t>-605652952</t>
  </si>
  <si>
    <t>Osazení vpusti uliční z betonových dílců DN 450 skruž horní 195 mm</t>
  </si>
  <si>
    <t>2+8</t>
  </si>
  <si>
    <t>49</t>
  </si>
  <si>
    <t>59223856</t>
  </si>
  <si>
    <t>skruž betonová horní pro uliční vpusť 450x195x50mm</t>
  </si>
  <si>
    <t>1066094859</t>
  </si>
  <si>
    <t>50</t>
  </si>
  <si>
    <t>895941301</t>
  </si>
  <si>
    <t>Osazení vpusti uliční DN 450 z betonových dílců dno s výtokem</t>
  </si>
  <si>
    <t>570988080</t>
  </si>
  <si>
    <t>Osazení vpusti uliční z betonových dílců DN 450 dno s výtokem</t>
  </si>
  <si>
    <t>51</t>
  </si>
  <si>
    <t>59223854</t>
  </si>
  <si>
    <t>skruž betonová s odtokem 150mm PVC pro uliční vpusť 450x350x50mm</t>
  </si>
  <si>
    <t>-981971119</t>
  </si>
  <si>
    <t>2.02</t>
  </si>
  <si>
    <t>52</t>
  </si>
  <si>
    <t>89913212R</t>
  </si>
  <si>
    <t xml:space="preserve">Výšková úprava poklopu kanalizačního pevného s ošetřením podkladu hloubky do 25 cm  zvýšením poklopu</t>
  </si>
  <si>
    <t>282504903</t>
  </si>
  <si>
    <t xml:space="preserve">VVýšková úprava poklopu kanalizačního pevného s ošetřením podkladu hloubky do 25 cm  - zvýšením poklopu</t>
  </si>
  <si>
    <t>53</t>
  </si>
  <si>
    <t>89913221R</t>
  </si>
  <si>
    <t>Výšková úprava) poklopu vodovodního samonivelačního nebo pevného šoupátkového</t>
  </si>
  <si>
    <t>-1168515221</t>
  </si>
  <si>
    <t xml:space="preserve">Výšková úprava) poklopu vodovodního samonivelačního nebo pevného šoupátkového -  zvýšením poklopu</t>
  </si>
  <si>
    <t>54</t>
  </si>
  <si>
    <t>899202211</t>
  </si>
  <si>
    <t>Demontáž mříží litinových včetně rámů hmotnosti přes 50 do 100 kg</t>
  </si>
  <si>
    <t>1475759377</t>
  </si>
  <si>
    <t>Demontáž mříží litinových včetně rámů, hmotnosti jednotlivě přes 50 do 100 Kg</t>
  </si>
  <si>
    <t>55</t>
  </si>
  <si>
    <t>89913322R</t>
  </si>
  <si>
    <t xml:space="preserve">Vvšková úprava vtokové mříže uliční vpusti s použitím betonových vyrovnávacích prvků  -zvýšením mříže</t>
  </si>
  <si>
    <t>522844540</t>
  </si>
  <si>
    <t>Vvšková úprava vtokové mříže uliční vpusti s použitím betonových vyrovnávacích prvků - zvýšením mříže</t>
  </si>
  <si>
    <t>65</t>
  </si>
  <si>
    <t>56</t>
  </si>
  <si>
    <t>899203112</t>
  </si>
  <si>
    <t>Osazení mříží litinových včetně rámů a košů na bahno pro třídu zatížení B125, C250</t>
  </si>
  <si>
    <t>937919677</t>
  </si>
  <si>
    <t>57</t>
  </si>
  <si>
    <t>5524210R</t>
  </si>
  <si>
    <t xml:space="preserve">mříž litinová M1 C250  500/500 mm s pantem</t>
  </si>
  <si>
    <t>126178979</t>
  </si>
  <si>
    <t xml:space="preserve">Prefabrikáty pro uliční vpusti dílce betonové pro uliční vpusti vpusť dešťová uliční s rámem mříž M1 C 250  DIN 19583-13, 500/500mm s pantem</t>
  </si>
  <si>
    <t>58</t>
  </si>
  <si>
    <t>59223875</t>
  </si>
  <si>
    <t>koš nízký pro uliční vpusti žárově Pz plech pro rám 500/500mm</t>
  </si>
  <si>
    <t>-530351213</t>
  </si>
  <si>
    <t>59</t>
  </si>
  <si>
    <t>899623181</t>
  </si>
  <si>
    <t>Obetonování potrubí nebo zdiva stok betonem prostým tř. C 30/37 v otevřeném výkopu</t>
  </si>
  <si>
    <t>-1792446987</t>
  </si>
  <si>
    <t>Obetonování potrubí nebo zdiva stok betonem prostým v otevřeném výkopu, betonem tř. C 30/37</t>
  </si>
  <si>
    <t>0.15*2+0.2*2 " obet.potr.+obet.mrize UV "</t>
  </si>
  <si>
    <t>Mezisoučet nové UV obet.potr.+mříž</t>
  </si>
  <si>
    <t>(1.85*1.25*0.32-0.15)*8</t>
  </si>
  <si>
    <t>(3.14*0.95*0.95-3.14*0.45*0.45)*0.3*8</t>
  </si>
  <si>
    <t>Mezisoučet obet.stav.uv -cast skr.+mříž"</t>
  </si>
  <si>
    <t>10.7*1.035</t>
  </si>
  <si>
    <t>11.1</t>
  </si>
  <si>
    <t>60</t>
  </si>
  <si>
    <t>899643121</t>
  </si>
  <si>
    <t>Bednění pro obetonování potrubí otevřený výkop zřízení</t>
  </si>
  <si>
    <t>-343685374</t>
  </si>
  <si>
    <t>Bednění pro obetonování potrubí v otevřeném výkopu zřízení</t>
  </si>
  <si>
    <t>3.14*1.0*0.3*(2+8)</t>
  </si>
  <si>
    <t>(1.85+1.25)*2*0.25*8</t>
  </si>
  <si>
    <t>61</t>
  </si>
  <si>
    <t>899643122</t>
  </si>
  <si>
    <t>Bednění pro obetonování potrubí otevřený výkop odstranění</t>
  </si>
  <si>
    <t>249127756</t>
  </si>
  <si>
    <t>Bednění pro obetonování potrubí v otevřeném výkopu odstranění</t>
  </si>
  <si>
    <t>Ostatní konstrukce a práce-bourání</t>
  </si>
  <si>
    <t>62</t>
  </si>
  <si>
    <t>914111111</t>
  </si>
  <si>
    <t>Montáž svislé dopravní značky do velikosti 1 m2 objímkami na sloupek nebo konzolu</t>
  </si>
  <si>
    <t>-1127151542</t>
  </si>
  <si>
    <t>Montáž svislé dopravní značky základní velikosti do 1 m2 objímkami na sloupky nebo konzoly</t>
  </si>
  <si>
    <t>5 "P2" + 1 "E2b"+1 "stávající IJ4b"+1 "stávající P2"</t>
  </si>
  <si>
    <t>63</t>
  </si>
  <si>
    <t>40445647</t>
  </si>
  <si>
    <t>dodatkové tabulky E1, E2a,b , E6, E9, E10 E12c, E17 500x500mm</t>
  </si>
  <si>
    <t>1681802065</t>
  </si>
  <si>
    <t xml:space="preserve">1 "E2b" </t>
  </si>
  <si>
    <t>64</t>
  </si>
  <si>
    <t>40445613</t>
  </si>
  <si>
    <t>značky upravující přednost P2, P3, P8 1250mm retroreflexní</t>
  </si>
  <si>
    <t>1220650488</t>
  </si>
  <si>
    <t>5 "P2"</t>
  </si>
  <si>
    <t>914511112</t>
  </si>
  <si>
    <t>Montáž sloupku dopravních značek délky do 3,5 m s betonovým základem a patkou D 60 mm</t>
  </si>
  <si>
    <t>1476283942</t>
  </si>
  <si>
    <t>Montáž sloupku dopravních značek délky do 3,5 m do hliníkové patky pro sloupek D 60 mm</t>
  </si>
  <si>
    <t>66</t>
  </si>
  <si>
    <t>4045530R</t>
  </si>
  <si>
    <t xml:space="preserve">Dod sloupku dopr.znač.+víčko +ukotvení patka hlinikova   vč nátěru sl.-  dl. 2,5m </t>
  </si>
  <si>
    <t>-1382463327</t>
  </si>
  <si>
    <t xml:space="preserve">Dod sloupku dopr.znač.+vicko +ukotvení patka hlinikova   vč nátěru sl.-  dl. 2,5m </t>
  </si>
  <si>
    <t>7.07</t>
  </si>
  <si>
    <t>67</t>
  </si>
  <si>
    <t>966006211</t>
  </si>
  <si>
    <t>Odstranění svislých dopravních značek ze sloupů, sloupků nebo konzol</t>
  </si>
  <si>
    <t>-1335629367</t>
  </si>
  <si>
    <t>Odstranění (demontáž) svislých dopravních značek s odklizením materiálu na skládku na vzdálenost do 20 m nebo s naložením na dopravní prostředek ze sloupů, sloupků nebo konzol</t>
  </si>
  <si>
    <t>2 "IP6" + 2 "A 11"</t>
  </si>
  <si>
    <t>68</t>
  </si>
  <si>
    <t>915211112</t>
  </si>
  <si>
    <t>Vodorovné dopravní značení dělící čáry souvislé š 125 mm retroreflexní bílý plast</t>
  </si>
  <si>
    <t>-480272965</t>
  </si>
  <si>
    <t>Vodorovné dopravní značení stříkaným plastem dělící čára šířky 125 mm souvislá bílá retroreflexní</t>
  </si>
  <si>
    <t xml:space="preserve">2841.5  "V4"</t>
  </si>
  <si>
    <t>197+101+108+4+36+19+63+86+74+13+3+38+18+21+9+82+40+26+98+180+90+48 "V1a"</t>
  </si>
  <si>
    <t>69</t>
  </si>
  <si>
    <t>915211122</t>
  </si>
  <si>
    <t>Vodorovné dopravní značení dělící čáry přerušované š 125 mm retroreflexní bílý plast</t>
  </si>
  <si>
    <t>149593564</t>
  </si>
  <si>
    <t>Vodorovné dopravní značení stříkaným plastem dělící čára šířky 125 mm přerušovaná bílá retroreflexní</t>
  </si>
  <si>
    <t xml:space="preserve">11+9+38+11+9+18+18+12+6+5+11+9+19+20+14+12+26+5+6+5+16+18  "V2b kad. 1,5/1,5m"</t>
  </si>
  <si>
    <t>67+40+26+129 "V3 kad. 3/1,5m"</t>
  </si>
  <si>
    <t>70</t>
  </si>
  <si>
    <t>915221112</t>
  </si>
  <si>
    <t>Vodorovné dopravní značení vodící čáry souvislé š 250 mm retroreflexní bílý plast</t>
  </si>
  <si>
    <t>58943715</t>
  </si>
  <si>
    <t>Vodorovné dopravní značení stříkaným plastem vodící čára bílá šířky 250 mm souvislá retroreflexní</t>
  </si>
  <si>
    <t>35.6 "V4"</t>
  </si>
  <si>
    <t>71</t>
  </si>
  <si>
    <t>915221122</t>
  </si>
  <si>
    <t>Vodorovné dopravní značení vodící čáry přerušované š 250 mm retroreflexní bílý plast</t>
  </si>
  <si>
    <t>-1009153191</t>
  </si>
  <si>
    <t>Vodorovné dopravní značení stříkaným plastem vodící čára bílá šířky 250 mm přerušovaná retroreflexní</t>
  </si>
  <si>
    <t xml:space="preserve">459.8  "V2b"</t>
  </si>
  <si>
    <t xml:space="preserve">59  "V4"</t>
  </si>
  <si>
    <t>72</t>
  </si>
  <si>
    <t>915231112</t>
  </si>
  <si>
    <t>Vodorovné dopravní značení přechody pro chodce, šipky, symboly retroreflexní bílý plast</t>
  </si>
  <si>
    <t>1441506613</t>
  </si>
  <si>
    <t>Vodorovné dopravní značení stříkaným plastem přechody pro chodce, šipky, symboly nápisy bílé retroreflexní</t>
  </si>
  <si>
    <t>9.3+2.25+2.4 "V13a"</t>
  </si>
  <si>
    <t>((14+19+5)*0,125 + 2*1 )*2 "V 11a - zastávka BUS"</t>
  </si>
  <si>
    <t>8.9 "V7"</t>
  </si>
  <si>
    <t>73</t>
  </si>
  <si>
    <t>915611111</t>
  </si>
  <si>
    <t>Předznačení vodorovného liniového značení</t>
  </si>
  <si>
    <t>1509391669</t>
  </si>
  <si>
    <t>Předznačení pro vodorovné značení stříkané barvou nebo prováděné z nátěrových hmot liniové dělicí čáry, vodicí proužky</t>
  </si>
  <si>
    <t>4195,5+560+35,6+518,8</t>
  </si>
  <si>
    <t>74</t>
  </si>
  <si>
    <t>915621111</t>
  </si>
  <si>
    <t>Předznačení vodorovného plošného značení</t>
  </si>
  <si>
    <t>-154029941</t>
  </si>
  <si>
    <t>Předznačení pro vodorovné značení stříkané barvou nebo prováděné z nátěrových hmot plošné šipky, symboly, nápisy</t>
  </si>
  <si>
    <t>36,35</t>
  </si>
  <si>
    <t>75</t>
  </si>
  <si>
    <t>916131213</t>
  </si>
  <si>
    <t>Osazení silničního obrubníku betonového stojatého s boční opěrou do lože z betonu prostého</t>
  </si>
  <si>
    <t>1081927731</t>
  </si>
  <si>
    <t>Osazení silničního obrubníku betonového se zřízením lože, s vyplněním a zatřením spár cementovou maltou stojatého s boční opěrou z betonu prostého, do lože z betonu prostého</t>
  </si>
  <si>
    <t xml:space="preserve">1827*0.02+169" obruba  150/250/1000 "</t>
  </si>
  <si>
    <t xml:space="preserve">65"nájezdový  150/150/1000  "</t>
  </si>
  <si>
    <t xml:space="preserve">35 "přechodová 150/250/150/1000  </t>
  </si>
  <si>
    <t>1.6 " obruba oblouk vnější R-1.0"</t>
  </si>
  <si>
    <t>76</t>
  </si>
  <si>
    <t>59217031</t>
  </si>
  <si>
    <t>obrubník silniční betonový 1000x150x250mm</t>
  </si>
  <si>
    <t>-1485938267</t>
  </si>
  <si>
    <t xml:space="preserve">206*1.01 " dle proj.150/250/1000-" </t>
  </si>
  <si>
    <t>208.1</t>
  </si>
  <si>
    <t>77</t>
  </si>
  <si>
    <t>59217029</t>
  </si>
  <si>
    <t>obrubník silniční betonový nájezdový 1000x150x150mm</t>
  </si>
  <si>
    <t>618626803</t>
  </si>
  <si>
    <t xml:space="preserve">65*1.01 " najezdová. 150/150/1000  </t>
  </si>
  <si>
    <t>78</t>
  </si>
  <si>
    <t>59217030</t>
  </si>
  <si>
    <t>obrubník silniční betonový přechodový 1000x150x150-250mm</t>
  </si>
  <si>
    <t>-1734467798</t>
  </si>
  <si>
    <t xml:space="preserve">35*1.01 "přechodová 150/250/150/1000 " </t>
  </si>
  <si>
    <t>79</t>
  </si>
  <si>
    <t>5921704R</t>
  </si>
  <si>
    <t>obrubník betonový pro kruhový objezd vnější R 1.0</t>
  </si>
  <si>
    <t>-1335305946</t>
  </si>
  <si>
    <t>2.02 " vnější -oblouk R-1.0m"</t>
  </si>
  <si>
    <t>80</t>
  </si>
  <si>
    <t>91613210R</t>
  </si>
  <si>
    <t>Osazení obruby z betonové přídlažby s boční opěrou do lože z betonu prostého tl. 8cm přírodní s přísadou zpomalovače tuhnutí -očištěná stáv.přídlažba</t>
  </si>
  <si>
    <t>2142532924</t>
  </si>
  <si>
    <t>Osazení silniční obruby z betonové přídlažby s ložem tl. přes 50 do 100 mm, s vyplněním a zatřením spár cementovou maltou šířky do 250 mm s boční opěrou z betonu prostého, do lože z betonu prostého -očištěná stáv.přídlažba</t>
  </si>
  <si>
    <t xml:space="preserve">Poznámka k položce:_x000d_
zám.dlažby   tl.8cm -stávj. s přísadou zpomalovače tuhnutí </t>
  </si>
  <si>
    <t xml:space="preserve">273  "přídlažba-100/200/8 -stávající "</t>
  </si>
  <si>
    <t>81</t>
  </si>
  <si>
    <t>91613211R</t>
  </si>
  <si>
    <t xml:space="preserve">Osazení obruby z betonové přídlažby s boční opěrou do lože z betonu prostého + dodávka .zám.dlažby   tl.8cm přírodní s přísadou zpomalovače tuhnutí </t>
  </si>
  <si>
    <t>1152274132</t>
  </si>
  <si>
    <t>Osazení silniční obruby z betonové přídlažby s ložem tl. přes 50 do 100 mm, s vyplněním a zatřením spár cementovou maltou šířky do 250 mm s boční opěrou z betonu prostého, do lože z betonu prostého</t>
  </si>
  <si>
    <t xml:space="preserve">Poznámka k položce:_x000d_
+dodávka.zám.dlažby   tl.8cm přírodní s přísadou zpomalovače tuhnutí </t>
  </si>
  <si>
    <t xml:space="preserve">273+267  "přídlažba-100/200/8"</t>
  </si>
  <si>
    <t xml:space="preserve">18.6 " obruba předláždění parkov.stání  100/200/8"</t>
  </si>
  <si>
    <t>82</t>
  </si>
  <si>
    <t>916231113</t>
  </si>
  <si>
    <t>Osazení chodníkového obrubníku betonového ležatého s boční opěrou do lože z betonu prostého</t>
  </si>
  <si>
    <t>1706135437</t>
  </si>
  <si>
    <t>Osazení chodníkového obrubníku betonového se zřízením lože, s vyplněním a zatřením spár cementovou maltou ležatého s boční opěrou z betonu prostého, do lože z betonu prostého</t>
  </si>
  <si>
    <t>19*2+13</t>
  </si>
  <si>
    <t>83</t>
  </si>
  <si>
    <t>59217016</t>
  </si>
  <si>
    <t>obrubník betonový chodníkový 1000x80x250mm</t>
  </si>
  <si>
    <t>-116920348</t>
  </si>
  <si>
    <t>51*1.02</t>
  </si>
  <si>
    <t>84</t>
  </si>
  <si>
    <t>916991121</t>
  </si>
  <si>
    <t>Lože pod obrubníky, krajníky nebo obruby z dlažebních kostek z betonu prostého</t>
  </si>
  <si>
    <t>1911155349</t>
  </si>
  <si>
    <t>(307,14+51)*0.01</t>
  </si>
  <si>
    <t>3.58</t>
  </si>
  <si>
    <t>85</t>
  </si>
  <si>
    <t>91912212R</t>
  </si>
  <si>
    <t xml:space="preserve">Těsnění-zalití spáry přídlažby a nového krytu  za tepla asf.modif. zálivkou  </t>
  </si>
  <si>
    <t>796818115</t>
  </si>
  <si>
    <t>1761+267+58</t>
  </si>
  <si>
    <t>86</t>
  </si>
  <si>
    <t>91973112R</t>
  </si>
  <si>
    <t>Zarovnání styčné plochy podkladu nebo krytu živičného tl do 50 mm asf.modif.zálivkou</t>
  </si>
  <si>
    <t>1034282290</t>
  </si>
  <si>
    <t>Zarovnání styčné plochy podkladu nebo krytu podél vybourané části komunikace nebo zpevněné plochy živičné tl. do 50 mm asf.modif.zálivkou</t>
  </si>
  <si>
    <t>222.2-7.2</t>
  </si>
  <si>
    <t>-3,8 "MK"</t>
  </si>
  <si>
    <t>87</t>
  </si>
  <si>
    <t>919735111</t>
  </si>
  <si>
    <t>Řezání stávajícího živičného krytu hl do 50 mm</t>
  </si>
  <si>
    <t>-327514227</t>
  </si>
  <si>
    <t>Řezání stávajícího živičného krytu nebo podkladu hloubky do 50 mm</t>
  </si>
  <si>
    <t>222.2</t>
  </si>
  <si>
    <t>Mezisoučet řezání krytu</t>
  </si>
  <si>
    <t>900</t>
  </si>
  <si>
    <t>Mezisoučet řezání- oprava obj.trasy</t>
  </si>
  <si>
    <t>-11 "MK"</t>
  </si>
  <si>
    <t>88</t>
  </si>
  <si>
    <t>919735112</t>
  </si>
  <si>
    <t>Řezání stávajícího živičného krytu hl přes 50 do 100 mm</t>
  </si>
  <si>
    <t>-117817080</t>
  </si>
  <si>
    <t>Řezání stávajícího živičného krytu nebo podkladu hloubky přes 50 do 100 mm</t>
  </si>
  <si>
    <t>299.4</t>
  </si>
  <si>
    <t>89</t>
  </si>
  <si>
    <t>9359321R</t>
  </si>
  <si>
    <t xml:space="preserve">Osazení  a dodav.odvodňov. žlabu +odtok.+vpust s kalov.košem - nenasyc.polyester vyzt.skel.vláknem vč beton.lože. +mříž  lit. D 400  šířky 200 mm +čela</t>
  </si>
  <si>
    <t>2147119788</t>
  </si>
  <si>
    <t xml:space="preserve">Poznámka k položce:_x000d_
lože z betunu  C25/30  na zhut.vrstvu ze štěrkopísku+dobet.boku žlabu betonem C30/37 Š.500mm oboustr.dle TZ</t>
  </si>
  <si>
    <t xml:space="preserve">18*2+11.5 "dle výkresu  žlab+vpuste-3x -3čel" </t>
  </si>
  <si>
    <t>"10+14.3M3-lože z betonu"</t>
  </si>
  <si>
    <t>90</t>
  </si>
  <si>
    <t>93890721R</t>
  </si>
  <si>
    <t xml:space="preserve">Čištění -kamen.rigoly ručně mechanicky  </t>
  </si>
  <si>
    <t>-580001925</t>
  </si>
  <si>
    <t>Čištění -kamen.rigoly odstraněním nánosu a přemístěním za krajnici ručně (motykami-kartáči)</t>
  </si>
  <si>
    <t>631.3</t>
  </si>
  <si>
    <t>91</t>
  </si>
  <si>
    <t>93890842R</t>
  </si>
  <si>
    <t xml:space="preserve">Čištění kamen. rigolů  vodním paprskem pod tlakem </t>
  </si>
  <si>
    <t>1183423957</t>
  </si>
  <si>
    <t xml:space="preserve">Čištění kamen.rigolů vodním paprskem pod tlakem </t>
  </si>
  <si>
    <t>92</t>
  </si>
  <si>
    <t>938909311</t>
  </si>
  <si>
    <t>Čištění vozovek metením strojně podkladu nebo krytu betonového nebo živičného</t>
  </si>
  <si>
    <t>-1268906526</t>
  </si>
  <si>
    <t>Čištění vozovek metením bláta, prachu nebo hlinitého nánosu s odklizením na hromady na vzdálenost do 20 m nebo naložením na dopravní prostředek strojně povrchu podkladu nebo krytu betonového nebo živičného</t>
  </si>
  <si>
    <t>800+748</t>
  </si>
  <si>
    <t>93</t>
  </si>
  <si>
    <t>938909611</t>
  </si>
  <si>
    <t>Odstranění nánosu na krajnicích tl do 100 mm</t>
  </si>
  <si>
    <t>-972512702</t>
  </si>
  <si>
    <t>Čištění krajnic odstraněním nánosu (ulehlého, popř. zaježděného) naneseného vlivem silničního provozu, s přemístěním na hromady na vzdálenost do 50 m nebo s naložením na dopravní prostředek, ale bez složení průměrné tloušťky do 100 mm</t>
  </si>
  <si>
    <t>770*0.5</t>
  </si>
  <si>
    <t>94</t>
  </si>
  <si>
    <t>9389211R</t>
  </si>
  <si>
    <t xml:space="preserve">Posyp -postřik chemický  š do 1 m ručně 14dní před čištěním  kamen.rigoly</t>
  </si>
  <si>
    <t>-1991156756</t>
  </si>
  <si>
    <t>95</t>
  </si>
  <si>
    <t>977151119</t>
  </si>
  <si>
    <t>Jádrové vrty diamantovými korunkami do stavebních materiálů D přes 100 do 110 mm</t>
  </si>
  <si>
    <t>84787920</t>
  </si>
  <si>
    <t>Jádrové vrty diamantovými korunkami do stavebních materiálů (železobetonu, betonu, cihel, obkladů, dlažeb, kamene) průměru přes 100 do 110 mm</t>
  </si>
  <si>
    <t xml:space="preserve">0.1*3  " lin.odv."</t>
  </si>
  <si>
    <t>96</t>
  </si>
  <si>
    <t>977151123</t>
  </si>
  <si>
    <t>Jádrové vrty diamantovými korunkami do stavebních materiálů D přes 130 do 150 mm</t>
  </si>
  <si>
    <t>302646124</t>
  </si>
  <si>
    <t>Jádrové vrty diamantovými korunkami do stavebních materiálů (železobetonu, betonu, cihel, obkladů, dlažeb, kamene) průměru přes 130 do 150 mm</t>
  </si>
  <si>
    <t xml:space="preserve">0.1*2  " luv"</t>
  </si>
  <si>
    <t>97</t>
  </si>
  <si>
    <t>97721311R</t>
  </si>
  <si>
    <t xml:space="preserve">Seříznutí stáv.beton.potrubí -šikmý řez  ne strojní </t>
  </si>
  <si>
    <t>hod</t>
  </si>
  <si>
    <t>-1410948512</t>
  </si>
  <si>
    <t>Mezisoučet - např.rozbrušovačkou</t>
  </si>
  <si>
    <t>98</t>
  </si>
  <si>
    <t>97902444R</t>
  </si>
  <si>
    <t>Očištění vybouraných obrubníků - přídlažby</t>
  </si>
  <si>
    <t>1191654037</t>
  </si>
  <si>
    <t>Očištění vybouraných prvků komunikací od spojovacího materiálu s odklizením a uložením očištěných hmot a spojovacího materiálu na skládku na vzdálenost do 10 m obrubníků a krajníků, vybouraných z jakéhokoliv lože a s jakoukoliv výplní spár přídlažba</t>
  </si>
  <si>
    <t xml:space="preserve">273  "546/2"</t>
  </si>
  <si>
    <t>99</t>
  </si>
  <si>
    <t>979054451</t>
  </si>
  <si>
    <t>Očištění vybouraných zámkových dlaždic s původním spárováním z kameniva těženého</t>
  </si>
  <si>
    <t>1032047009</t>
  </si>
  <si>
    <t>Očištění vybouraných prvků komunikací od spojovacího materiálu s odklizením a uložením očištěných hmot a spojovacího materiálu na skládku na vzdálenost do 10 m zámkových dlaždic s vyplněním spár kamenivem</t>
  </si>
  <si>
    <t>997</t>
  </si>
  <si>
    <t>Přesun sutě</t>
  </si>
  <si>
    <t>100</t>
  </si>
  <si>
    <t>997221551</t>
  </si>
  <si>
    <t>Vodorovná doprava suti ze sypkých materiálů do 1 km</t>
  </si>
  <si>
    <t>-1233188384</t>
  </si>
  <si>
    <t>Vodorovná doprava suti vybouraných hmot bez naložení, ale se složením, uložením na skládku s hrubým urovnáním a s přidaným poplatkem za skládku - asfalt s dehtem ZAS T3, na vzdálenost dle možnosti zhotovitele</t>
  </si>
  <si>
    <t>688.924+35.206 "kamení"</t>
  </si>
  <si>
    <t>101</t>
  </si>
  <si>
    <t>997221559</t>
  </si>
  <si>
    <t>Příplatek ZKD 1 km u vodorovné dopravy suti ze sypkých materiálů</t>
  </si>
  <si>
    <t>1289165682</t>
  </si>
  <si>
    <t>Vodorovná doprava suti bez naložení, ale se složením a s hrubým urovnáním Příplatek k ceně za každý další započatý 1 km přes 1 km</t>
  </si>
  <si>
    <t>724,13*14</t>
  </si>
  <si>
    <t>102</t>
  </si>
  <si>
    <t>9972215R</t>
  </si>
  <si>
    <t>-116654125</t>
  </si>
  <si>
    <t>Poznámka k položce:_x000d_
Obrusná a ložná vyfrézovaná vrstva asfaltového betonu v tl. +/- 100mm, obsah benzo(a)pyrenu dle provedené zkoušky je do 5 mg/kg sušiny</t>
  </si>
  <si>
    <t>170.545+2914.56</t>
  </si>
  <si>
    <t>103</t>
  </si>
  <si>
    <t>9972215R2</t>
  </si>
  <si>
    <t>Vodorovná doprava suti vybouraných hmot bez naložení, ale se složením a s poplatkem za uložení na skládku - asfalt s dehtem ZAS T4, na vzdálenost dle možnosti zhotovitele</t>
  </si>
  <si>
    <t>2137721248</t>
  </si>
  <si>
    <t>Poznámka k položce:_x000d_
Penetrační makadam popř. lokálně vyskytující se podkladní vrstvy z asfaltového betonu</t>
  </si>
  <si>
    <t>2069,07 "PM + ACP"</t>
  </si>
  <si>
    <t>104</t>
  </si>
  <si>
    <t>99722166R</t>
  </si>
  <si>
    <t>Poplatek za uložení na skládce (skládkovné) odpadu asfaltového s dehtem kód odpadu 17 03 01</t>
  </si>
  <si>
    <t>1694578058</t>
  </si>
  <si>
    <t>Poplatek za uložení stavebního odpadu na skládce (skládkovné) asfaltového s dehtem zatříděného do Katalogu odpadů pod kódem 17 03 01</t>
  </si>
  <si>
    <t>Poznámka k položce:_x000d_
Bude fakturováno na základě předaných a odsouhlasených dodacích listů z místa uložení TDS nebo investorem stavby, obsah benzo(a)pyrenu dle provedené zkoušky je do 50 mg/kg sušiny</t>
  </si>
  <si>
    <t>2069,07 "ZAS T4"</t>
  </si>
  <si>
    <t>105</t>
  </si>
  <si>
    <t>997221571</t>
  </si>
  <si>
    <t>Vodorovná doprava vybouraných hmot do 1 km</t>
  </si>
  <si>
    <t>618631333</t>
  </si>
  <si>
    <t>Vodorovná doprava vybouraných hmot bez naložení, ale se složením a s hrubým urovnáním na vzdálenost do 1 km</t>
  </si>
  <si>
    <t>7.585 " obruby"</t>
  </si>
  <si>
    <t>41.42+0.014 " bour.-výš.uptava "</t>
  </si>
  <si>
    <t>62.79*0.5 " část pro další použití"</t>
  </si>
  <si>
    <t>8.8*24 "stav.dlažba tam+zpět"</t>
  </si>
  <si>
    <t>62.79*0.5*2 " řást- přídlažba"</t>
  </si>
  <si>
    <t>Mezisoučet do 500m</t>
  </si>
  <si>
    <t>106</t>
  </si>
  <si>
    <t>997221579</t>
  </si>
  <si>
    <t>Příplatek ZKD 1 km u vodorovné dopravy vybouraných hmot</t>
  </si>
  <si>
    <t>462924477</t>
  </si>
  <si>
    <t>Vodorovná doprava vybouraných hmot bez naložení, ale se složením a s hrubým urovnáním na vzdálenost Příplatek k ceně za každý další započatý 1 km přes 1 km</t>
  </si>
  <si>
    <t>80.414*14</t>
  </si>
  <si>
    <t>107</t>
  </si>
  <si>
    <t>997221612</t>
  </si>
  <si>
    <t>Nakládání vybouraných hmot na dopravní prostředky pro vodorovnou dopravu</t>
  </si>
  <si>
    <t>-206265880</t>
  </si>
  <si>
    <t>Nakládání na dopravní prostředky pro vodorovnou dopravu vybouraných hmot</t>
  </si>
  <si>
    <t>8.84 " stav.dlažba"</t>
  </si>
  <si>
    <t>62.79*0.5 " přídlažba-část pro další použití"</t>
  </si>
  <si>
    <t>108</t>
  </si>
  <si>
    <t>997221861</t>
  </si>
  <si>
    <t>Poplatek za uložení na recyklační skládce (skládkovné) stavebního odpadu z prostého betonu pod kódem 17 01 01</t>
  </si>
  <si>
    <t>-1251710655</t>
  </si>
  <si>
    <t>Poplatek za uložení stavebního odpadu na recyklační skládce (skládkovné) z prostého betonu zatříděného do Katalogu odpadů pod kódem 17 01 01</t>
  </si>
  <si>
    <t>80.414</t>
  </si>
  <si>
    <t>109</t>
  </si>
  <si>
    <t>997221873</t>
  </si>
  <si>
    <t>Poplatek za uložení na recyklační skládce (skládkovné) stavebního odpadu zeminy a kamení zatříděného do Katalogu odpadů pod kódem 17 05 04</t>
  </si>
  <si>
    <t>597382750</t>
  </si>
  <si>
    <t>688.924+35.206</t>
  </si>
  <si>
    <t>Mezisoučet kameni</t>
  </si>
  <si>
    <t>998</t>
  </si>
  <si>
    <t>Přesun hmot</t>
  </si>
  <si>
    <t>110</t>
  </si>
  <si>
    <t>998225111</t>
  </si>
  <si>
    <t>Přesun hmot pro pozemní komunikace s krytem z kamene, monolitickým betonovým nebo živičným</t>
  </si>
  <si>
    <t>-777817607</t>
  </si>
  <si>
    <t>Přesun hmot pro komunikace s krytem z kameniva, monolitickým betonovým nebo živičným dopravní vzdálenost do 200 m jakékoliv délky objektu</t>
  </si>
  <si>
    <t>111</t>
  </si>
  <si>
    <t>998225191</t>
  </si>
  <si>
    <t>Příplatek k přesunu hmot pro pozemní komunikace s krytem z kamene, živičným, betonovým do 1000 m</t>
  </si>
  <si>
    <t>-986503610</t>
  </si>
  <si>
    <t>Přesun hmot pro komunikace s krytem z kameniva, monolitickým betonovým nebo živičným Příplatek k ceně za zvětšený přesun přes vymezenou vodorovnou dopravní vzdálenost do 1000 m</t>
  </si>
  <si>
    <t>2 - III/2323 Volduchy průtah - obec Volduchy</t>
  </si>
  <si>
    <t>SÚS Plzeňského kraja p.o./obec Volduchy</t>
  </si>
  <si>
    <t>113107324</t>
  </si>
  <si>
    <t>Odstranění podkladu z kameniva drceného tl přes 300 do 400 mm strojně pl do 50 m2</t>
  </si>
  <si>
    <t>97588465</t>
  </si>
  <si>
    <t>Odstranění podkladů nebo krytů strojně plochy jednotlivě do 50 m2 s přemístěním hmot na skládku na vzdálenost do 3 m nebo s naložením na dopravní prostředek z kameniva hrubého drceného, o tl. vrstvy přes 300 do 400 mm</t>
  </si>
  <si>
    <t>31,30 "MK"</t>
  </si>
  <si>
    <t>11310732R</t>
  </si>
  <si>
    <t>Odstranění podkladu penetrační makadam tl do 100 mm strojně pl do 50 m2</t>
  </si>
  <si>
    <t>2959720</t>
  </si>
  <si>
    <t xml:space="preserve">Odstranění podkladů nebo krytů strojně plochy jednotlivě do 50 m2 s přemístěním hmot na skládku na vzdálenost do 20 m nebo s naložením na dopravní prostředek -penetrační makadam  o tl. vrstvy do 100 mm</t>
  </si>
  <si>
    <t>113107422</t>
  </si>
  <si>
    <t>Odstranění podkladu z kameniva drceného tl přes 100 do 200 mm při překopech strojně pl do 15 m2</t>
  </si>
  <si>
    <t>-673247628</t>
  </si>
  <si>
    <t>Odstranění podkladů nebo krytů při překopech inženýrských sítí s přemístěním hmot na skládku ve vzdálenosti do 3 m nebo s naložením na dopravní prostředek strojně plochy jednotlivě do 15 m2 z kameniva hrubého drceného, o tl. vrstvy přes 100 do 200 mm</t>
  </si>
  <si>
    <t>5.9</t>
  </si>
  <si>
    <t>113106343</t>
  </si>
  <si>
    <t>Rozebrání dlažeb při překopech komunikací pro pěší ze zámkové dlažby strojně pl do 15 m2</t>
  </si>
  <si>
    <t>1523522021</t>
  </si>
  <si>
    <t>Rozebrání dlažeb a dílců při překopech inženýrských sítí s přemístěním hmot na skládku na vzdálenost do 3 m nebo s naložením na dopravní prostředek strojně plochy jednotlivě do 15 m2 komunikací pro pěší s ložem z kameniva nebo živice a s výplní spár ze zámkové dlažby</t>
  </si>
  <si>
    <t>113154513</t>
  </si>
  <si>
    <t>Frézování živičného krytu tl 50 mm pruh š do 0,5 m pl do 500 m2</t>
  </si>
  <si>
    <t>-954959623</t>
  </si>
  <si>
    <t>Frézování živičného podkladu nebo krytu s naložením hmot na dopravní prostředek plochy do 500 m2 pruhu šířky do 0,5 m, tloušťky vrstvy 50 mm</t>
  </si>
  <si>
    <t>38 "MK"</t>
  </si>
  <si>
    <t>-1900617009</t>
  </si>
  <si>
    <t>35+35+3.2+2.2</t>
  </si>
  <si>
    <t>1890481040</t>
  </si>
  <si>
    <t>(72-6)*0.55+0.3*6</t>
  </si>
  <si>
    <t>14885528</t>
  </si>
  <si>
    <t>38.1</t>
  </si>
  <si>
    <t>9.0*0.05 " nános"</t>
  </si>
  <si>
    <t>1225088642</t>
  </si>
  <si>
    <t>38.55*5</t>
  </si>
  <si>
    <t>846685313</t>
  </si>
  <si>
    <t>38.55*1.8</t>
  </si>
  <si>
    <t>-556433449</t>
  </si>
  <si>
    <t>12+16+9 "MK"</t>
  </si>
  <si>
    <t>25+72</t>
  </si>
  <si>
    <t>181351003</t>
  </si>
  <si>
    <t>Rozprostření ornice tl vrstvy do 200 mm pl do 100 m2 v rovině nebo ve svahu do 1:5 strojně</t>
  </si>
  <si>
    <t>1393565125</t>
  </si>
  <si>
    <t>Rozprostření a urovnání ornice v rovině nebo ve svahu sklonu do 1:5 strojně při souvislé ploše do 100 m2, tl. vrstvy do 200 mm</t>
  </si>
  <si>
    <t>10364101</t>
  </si>
  <si>
    <t>zemina pro terénní úpravy - ornice</t>
  </si>
  <si>
    <t>2115712511</t>
  </si>
  <si>
    <t>25*0.1*1.8*1.01</t>
  </si>
  <si>
    <t>4.55</t>
  </si>
  <si>
    <t>181411131</t>
  </si>
  <si>
    <t>Založení parkového trávníku výsevem pl do 1000 m2 v rovině a ve svahu do 1:5</t>
  </si>
  <si>
    <t>-797891027</t>
  </si>
  <si>
    <t>Založení trávníku na půdě předem připravené plochy do 1000 m2 výsevem včetně utažení parkového v rovině nebo na svahu do 1:5</t>
  </si>
  <si>
    <t>00572470</t>
  </si>
  <si>
    <t>osivo směs travní univerzál</t>
  </si>
  <si>
    <t>kg</t>
  </si>
  <si>
    <t>-1679976062</t>
  </si>
  <si>
    <t>25*1.03*0.025</t>
  </si>
  <si>
    <t>0.64</t>
  </si>
  <si>
    <t>185804312</t>
  </si>
  <si>
    <t>Zalití rostlin vodou plocha přes 20 m2</t>
  </si>
  <si>
    <t>-2013517855</t>
  </si>
  <si>
    <t>Zalití rostlin vodou plochy záhonů jednotlivě přes 20 m2</t>
  </si>
  <si>
    <t>25*0.005</t>
  </si>
  <si>
    <t>0.13</t>
  </si>
  <si>
    <t>1068335982</t>
  </si>
  <si>
    <t>72 "ostrůvek"</t>
  </si>
  <si>
    <t>12+16"MK"</t>
  </si>
  <si>
    <t>56491031R</t>
  </si>
  <si>
    <t>Podklad -podsyp z betonu plochy do 100 m2 tl 20 mm -pod zámk.dlažbu pro nevidomé</t>
  </si>
  <si>
    <t>1767343731</t>
  </si>
  <si>
    <t>Podklad nebo podsyp z betonu s rozprostřením a zhutněním plochy jednotlivě do 100 m2, po zhutnění tl. 20 mm</t>
  </si>
  <si>
    <t>Poznámka k položce:_x000d_
-pod zámk.dlažbu pro nevidomé</t>
  </si>
  <si>
    <t>4.6 " dlžba 8cm+beton 2cm"</t>
  </si>
  <si>
    <t>182545934</t>
  </si>
  <si>
    <t>28 "MK"</t>
  </si>
  <si>
    <t>567122111</t>
  </si>
  <si>
    <t>Podklad ze směsi stmelené cementem SC C 8/10 (KSC I) tl 120 mm</t>
  </si>
  <si>
    <t>-1759539268</t>
  </si>
  <si>
    <t>Podklad ze směsi stmelené cementem SC bez dilatačních spár, s rozprostřením a zhutněním SC C 8/10 (KSC I), po zhutnění tl. 120 mm</t>
  </si>
  <si>
    <t>(12+16)*1,05 "MK"</t>
  </si>
  <si>
    <t>567142111</t>
  </si>
  <si>
    <t>Podklad ze směsi stmelené cementem SC C 8/10 (KSC I) tl 210 mm</t>
  </si>
  <si>
    <t>-2938448</t>
  </si>
  <si>
    <t>Podklad ze směsi stmelené cementem SC bez dilatačních spár, s rozprostřením a zhutněním SC C 8/10 (KSC I), po zhutnění tl. 210 mm</t>
  </si>
  <si>
    <t>-1093467077</t>
  </si>
  <si>
    <t>9 "MK"</t>
  </si>
  <si>
    <t>1483047969</t>
  </si>
  <si>
    <t>-513734790</t>
  </si>
  <si>
    <t>12+16</t>
  </si>
  <si>
    <t>-780734687</t>
  </si>
  <si>
    <t>12+16+25 "MK"</t>
  </si>
  <si>
    <t>-2041888145</t>
  </si>
  <si>
    <t>72-(2+4.6)</t>
  </si>
  <si>
    <t>-1601391001</t>
  </si>
  <si>
    <t>65.4*1.02</t>
  </si>
  <si>
    <t>66.71</t>
  </si>
  <si>
    <t>596212322</t>
  </si>
  <si>
    <t>Kladení zámkové dlažby pozemních komunikací ručně tl do 100 mm skupiny B pl do 300 m2</t>
  </si>
  <si>
    <t>-1336783541</t>
  </si>
  <si>
    <t>Kladení dlažby z betonových zámkových dlaždic pozemních komunikací ručně s ložem z kameniva těženého nebo drceného tl. do 50 mm, s vyplněním spár, s dvojitým hutněním vibrováním a se smetením přebytečného materiálu na krajnici tl. 100 mm skupiny B, pro plochy do 300 m2</t>
  </si>
  <si>
    <t>2.0+4.6</t>
  </si>
  <si>
    <t>59245296</t>
  </si>
  <si>
    <t>dlažba zámková betonová tvaru I 200x165mm tl 100mm přírodní</t>
  </si>
  <si>
    <t>-1484332236</t>
  </si>
  <si>
    <t xml:space="preserve">2.0*1.03  </t>
  </si>
  <si>
    <t>2.1</t>
  </si>
  <si>
    <t>59245224</t>
  </si>
  <si>
    <t>dlažba zámková betonová tvaru I základní pro nevidomé 196x161mm tl 80mm barevná</t>
  </si>
  <si>
    <t>1819105373</t>
  </si>
  <si>
    <t>Poznámka k položce:_x000d_
+vč.podkladní vrstvy z.betonu -podbetonévání</t>
  </si>
  <si>
    <t>4.6*1.03 " červená"</t>
  </si>
  <si>
    <t>4.8</t>
  </si>
  <si>
    <t>596212324</t>
  </si>
  <si>
    <t>Příplatek za kombinaci dvou barev u betonových dlažeb pozemních komunikací ručně tl do 100 mm skupiny B</t>
  </si>
  <si>
    <t>1317791177</t>
  </si>
  <si>
    <t>Kladení dlažby z betonových zámkových dlaždic pozemních komunikací ručně s ložem z kameniva těženého nebo drceného tl. do 50 mm, s vyplněním spár, s dvojitým hutněním vibrováním a se smetením přebytečného materiálu na krajnici tl. 100 mm skupiny B, pro plochy Příplatek k cenám za dlažbu z prvků dvou barev</t>
  </si>
  <si>
    <t>1302066081</t>
  </si>
  <si>
    <t>2 "P4"+1 "P6" + 2 "C4a"+1 "stávající IZ 5a"+1 "stávající IZ5b"</t>
  </si>
  <si>
    <t>40445616</t>
  </si>
  <si>
    <t>značky upravující přednost P6 900mm retroreflexní</t>
  </si>
  <si>
    <t>-1633415385</t>
  </si>
  <si>
    <t>1 "P6"</t>
  </si>
  <si>
    <t>40445610</t>
  </si>
  <si>
    <t>značky upravující přednost P1, P4 1250mm retroreflexní</t>
  </si>
  <si>
    <t>-1590039514</t>
  </si>
  <si>
    <t>2"P4"</t>
  </si>
  <si>
    <t>40445619</t>
  </si>
  <si>
    <t>zákazové, příkazové dopravní značky B1-B34, C1-15 500mm</t>
  </si>
  <si>
    <t>886842986</t>
  </si>
  <si>
    <t>2 "C 4a zmenšená"</t>
  </si>
  <si>
    <t>484401806</t>
  </si>
  <si>
    <t>1001433163</t>
  </si>
  <si>
    <t>6.06</t>
  </si>
  <si>
    <t>98705810</t>
  </si>
  <si>
    <t>3,8 "MK"</t>
  </si>
  <si>
    <t>-1270660678</t>
  </si>
  <si>
    <t>7,2+3,8 "MK"</t>
  </si>
  <si>
    <t>93511412R</t>
  </si>
  <si>
    <t xml:space="preserve">Štěrbinový odvodňovací betonový žlab 2x 400x500 mm   bez vnitřního spádu se základem beton tl,200mm + lože tl.200mm vč. 4x strojní seříznutí bet,štěrbinové vpusti výrobcem</t>
  </si>
  <si>
    <t>56759561</t>
  </si>
  <si>
    <t>Štěrbinový odvodňovací betonový žlab se základem z betonu prostého tl.200mm a s obetonováním +lože tl. 200mm rozměru 2*400x500 mm bez obrubníku bez vnitřního spádu vč.čistícího a výtok.dílu vč. 4x strojní seříznutí bet,štěrbinové vpusti výrobce</t>
  </si>
  <si>
    <t xml:space="preserve">Poznámka k položce:_x000d_
pro zat. D400+bet.lože  z betono C 25/30 XF2 s oboustr.boční opěrou, styk.spáry-zalití modif,asf.zálivkou,boční strany prefa prvku u styku s komun.budou natřen spojov.nátěrem dke ČSN 736129</t>
  </si>
  <si>
    <t>2*10 "prefa žlab 400/500 dl. 4ks 4m, 2ks 2m"</t>
  </si>
  <si>
    <t>-396135609</t>
  </si>
  <si>
    <t>-1392918426</t>
  </si>
  <si>
    <t>2 "IZ5a/b" + 1"B2"</t>
  </si>
  <si>
    <t>916241213</t>
  </si>
  <si>
    <t>Osazení obrubníku kamenného stojatého s boční opěrou do lože z betonu prostého</t>
  </si>
  <si>
    <t>-1526124752</t>
  </si>
  <si>
    <t>Osazení obrubníku kamenného se zřízením lože, s vyplněním a zatřením spár cementovou maltou stojatého s boční opěrou z betonu prostého, do lože z betonu prostého</t>
  </si>
  <si>
    <t xml:space="preserve">70  "20/20 s fazetou 60/60"</t>
  </si>
  <si>
    <t xml:space="preserve">2.3+3.2  "oblouk R-0.75+R-1.0m-řezaná"</t>
  </si>
  <si>
    <t>58380006</t>
  </si>
  <si>
    <t>obrubník kamenný žulový přímý 1000x200x200mm</t>
  </si>
  <si>
    <t>965242871</t>
  </si>
  <si>
    <t xml:space="preserve">70*1.02  "20/20 s fazetou 60/60"</t>
  </si>
  <si>
    <t>58380418</t>
  </si>
  <si>
    <t>obrubník kamenný žulový obloukový R 0,5-1m 200x200mm</t>
  </si>
  <si>
    <t>1572823017</t>
  </si>
  <si>
    <t xml:space="preserve">2.3*1.02  "oblouk R-0.75 -řezaná"</t>
  </si>
  <si>
    <t xml:space="preserve">3.2*1.02  "oblouk  R-1.0m-řezaná"</t>
  </si>
  <si>
    <t>5.6</t>
  </si>
  <si>
    <t>-1578936378</t>
  </si>
  <si>
    <t>70*0.010+(2.3+3.2)*0.015</t>
  </si>
  <si>
    <t>0.8</t>
  </si>
  <si>
    <t>96600635R</t>
  </si>
  <si>
    <t xml:space="preserve">Odstranění pružného výstražného majáku  vč.odpojení-zaslepení  přívodu EL+zemní práce vč.odvozu na skládku</t>
  </si>
  <si>
    <t>26143906</t>
  </si>
  <si>
    <t>Odstranění pružného výstražného majáku s odklizením materiálu na vzdálenost do 20 m nebo s naložením na dopravní prostředek průměru do 300 mm vč.odvozu na skládku</t>
  </si>
  <si>
    <t xml:space="preserve">Poznámka k položce:_x000d_
vč.odpojení-zaslepení  přívodu EL+zemní práce_x000d_
</t>
  </si>
  <si>
    <t>96600811R</t>
  </si>
  <si>
    <t>Bourání trubního propustku DN přes 300 do 500</t>
  </si>
  <si>
    <t>574227508</t>
  </si>
  <si>
    <t>Bourání trubního propustku s odklizením a uložením vybouraného materiálu na skládku na vzdálenost do 3 m nebo s naložením na dopravní prostředek z trub betonových nebo železobetonových DN přes 300 do 500 mm</t>
  </si>
  <si>
    <t>Poznámka k položce:_x000d_
 vč.zemních prací</t>
  </si>
  <si>
    <t>13 "v MK"</t>
  </si>
  <si>
    <t>19117882</t>
  </si>
  <si>
    <t>Vodorovná doprava suti bez naložení, ale se složením a s hrubým urovnáním ze sypkých materiálů, na vzdálenost do 1 km</t>
  </si>
  <si>
    <t>59.287-29.731</t>
  </si>
  <si>
    <t>1992986272</t>
  </si>
  <si>
    <t>29.556*14</t>
  </si>
  <si>
    <t>374422351</t>
  </si>
  <si>
    <t>1.534+15.457 +12.74 " dlažba+obrub.+propustek."</t>
  </si>
  <si>
    <t>72457595</t>
  </si>
  <si>
    <t>29.731*14</t>
  </si>
  <si>
    <t>1007872105</t>
  </si>
  <si>
    <t>Poznámka k položce:_x000d_
Obrusná vyfrézovaná vrstva asfaltového betonu v tl. +/- 50mm, obsah benzo(a)pyrenu dle provedené zkoušky je do 5 mg/kg sušiny</t>
  </si>
  <si>
    <t>4,37 "odfrézovaný kryt"</t>
  </si>
  <si>
    <t>1274143373</t>
  </si>
  <si>
    <t>Poznámka k položce:_x000d_
Penetrační makadam</t>
  </si>
  <si>
    <t>5,32 "PM"</t>
  </si>
  <si>
    <t>-405080139</t>
  </si>
  <si>
    <t>377643598</t>
  </si>
  <si>
    <t>29.731</t>
  </si>
  <si>
    <t>-723914805</t>
  </si>
  <si>
    <t>29.556-9.691</t>
  </si>
  <si>
    <t>997221875</t>
  </si>
  <si>
    <t>Poplatek za uložení na recyklační skládce (skládkovné) stavebního odpadu asfaltového bez obsahu dehtu zatříděného do Katalogu odpadů pod kódem 17 03 02</t>
  </si>
  <si>
    <t>1428024840</t>
  </si>
  <si>
    <t>Poplatek za uložení stavebního odpadu na recyklační skládce (skládkovné) asfaltového bez obsahu dehtu zatříděného do Katalogu odpadů pod kódem 17 03 02</t>
  </si>
  <si>
    <t>5,321+4,37 "MK"</t>
  </si>
  <si>
    <t>266334129</t>
  </si>
  <si>
    <t>-254740661</t>
  </si>
  <si>
    <t>3 - Oprava mostu č.2323-2</t>
  </si>
  <si>
    <t>Volduchy</t>
  </si>
  <si>
    <t>Správa a údržba silnic Plzeňského kraje</t>
  </si>
  <si>
    <t>Hnojský Marek, Správa a údržba silnic PK</t>
  </si>
  <si>
    <t>Richtrivá</t>
  </si>
  <si>
    <t xml:space="preserve">    3 - Svislé a kompletní konstrukce</t>
  </si>
  <si>
    <t xml:space="preserve">    5 - Komunikace pozemní</t>
  </si>
  <si>
    <t xml:space="preserve">    9 - Ostatní konstrukce a práce+přesun hmot</t>
  </si>
  <si>
    <t>PSV - Práce a dodávky PSV</t>
  </si>
  <si>
    <t xml:space="preserve">    711 - Izolace proti vodě, vlhkosti a plynům</t>
  </si>
  <si>
    <t>113106071</t>
  </si>
  <si>
    <t>Rozebrání dlažeb při překopech vozovek ze zámkové dlažby s ložem z kameniva ručně</t>
  </si>
  <si>
    <t>-1619340477</t>
  </si>
  <si>
    <t>Rozebrání dlažeb a dílců při překopech inženýrských sítí s přemístěním hmot na skládku na vzdálenost do 3 m nebo s naložením na dopravní prostředek ručně vozovek a ploch, s jakoukoliv výplní spár ze zámkové dlažby s ložem z kameniva</t>
  </si>
  <si>
    <t>2.3 " na P straně mostu"</t>
  </si>
  <si>
    <t>113107030</t>
  </si>
  <si>
    <t>Odstranění podkladu z betonu prostého tl do 100 mm při překopech ručně</t>
  </si>
  <si>
    <t>-759135352</t>
  </si>
  <si>
    <t>Odstranění podkladů nebo krytů při překopech inženýrských sítí s přemístěním hmot na skládku ve vzdálenosti do 3 m nebo s naložením na dopravní prostředek ručně z betonu prostého, o tl. vrstvy do 100 mm</t>
  </si>
  <si>
    <t>2*1.5*1.0 " ve vozovce"</t>
  </si>
  <si>
    <t>113107032</t>
  </si>
  <si>
    <t>Odstranění podkladu z betonu prostého tl přes 150 do 300 mm při překopech ručně</t>
  </si>
  <si>
    <t>1087352528</t>
  </si>
  <si>
    <t>Odstranění podkladů nebo krytů při překopech inženýrských sítí s přemístěním hmot na skládku ve vzdálenosti do 3 m nebo s naložením na dopravní prostředek ručně z betonu prostého, o tl. vrstvy přes 150 do 300 mm</t>
  </si>
  <si>
    <t>2*0.7*1.0 "v chpdniku"</t>
  </si>
  <si>
    <t>113107042</t>
  </si>
  <si>
    <t>Odstranění podkladu živičných tl přes 50 do 100 mm při překopech ručně</t>
  </si>
  <si>
    <t>-145165162</t>
  </si>
  <si>
    <t>Odstranění podkladů nebo krytů při překopech inženýrských sítí s přemístěním hmot na skládku ve vzdálenosti do 3 m nebo s naložením na dopravní prostředek ručně živičných, o tl. vrstvy přes 50 do 100 mm</t>
  </si>
  <si>
    <t>2*1.5*1.2 " pás š.1.2 do vzdál.1.5 "</t>
  </si>
  <si>
    <t>113154512</t>
  </si>
  <si>
    <t>Frézování živičného krytu tl 40 mm pruh š do 0,5 m pl do 500 m2</t>
  </si>
  <si>
    <t>287420427</t>
  </si>
  <si>
    <t>Frézování živičného podkladu nebo krytu s naložením hmot na dopravní prostředek plochy do 500 m2 pruhu šířky do 0,5 m, tloušťky vrstvy 40 mm</t>
  </si>
  <si>
    <t>(2.5-0.25-0.31)*7.0</t>
  </si>
  <si>
    <t>113201112</t>
  </si>
  <si>
    <t>Vytrhání obrub silničních ležatých</t>
  </si>
  <si>
    <t>-547952823</t>
  </si>
  <si>
    <t>Vytrhání obrub s vybouráním lože, s přemístěním hmot na skládku na vzdálenost do 3 m nebo s naložením na dopravní prostředek silničních ležatých</t>
  </si>
  <si>
    <t>1.0 " sil.obr.-bet. na P straně mostu"</t>
  </si>
  <si>
    <t>-2071592566</t>
  </si>
  <si>
    <t>2*1.25 " žul.obr, na P straně mostu"</t>
  </si>
  <si>
    <t>Svislé a kompletní konstrukce</t>
  </si>
  <si>
    <t>34817111R</t>
  </si>
  <si>
    <t xml:space="preserve">Osazení a dodávka mostního ocelového zábradlí se svislou výplní nesnímatelného kotveného shora do bet. říms  PKO -žárový zinek</t>
  </si>
  <si>
    <t>-32907418</t>
  </si>
  <si>
    <t>Poznámka k položce:_x000d_
kotvení shorra do římsy-chemické kotvy_x000d_
+patní desky podmazat plastmaltou</t>
  </si>
  <si>
    <t>7.0</t>
  </si>
  <si>
    <t>34817112R</t>
  </si>
  <si>
    <t xml:space="preserve">Osazení a dodávka mostního ocelového zábradlí se svislou výplní nesnímatelného kotveného do boku bet. římsy  PKO -žárový zinkek</t>
  </si>
  <si>
    <t>1471750167</t>
  </si>
  <si>
    <t>Poznámka k položce:_x000d_
kotvení-do boku římsy na chemické kotvy_x000d_
+patní desky podmazat plastmaltou</t>
  </si>
  <si>
    <t>9.5</t>
  </si>
  <si>
    <t>451315135</t>
  </si>
  <si>
    <t>Podkladní nebo výplňová vrstva z betonu C 16/20 tl do 200 mm</t>
  </si>
  <si>
    <t>-1819543421</t>
  </si>
  <si>
    <t>Podkladní a výplňové vrstvy z betonu prostého tloušťky do 200 mm, z betonu C 16/20</t>
  </si>
  <si>
    <t xml:space="preserve">4.4 "výpln mezi P římsou  a obrubou po opravě izolace "</t>
  </si>
  <si>
    <t>463212111</t>
  </si>
  <si>
    <t>Rovnanina z lomového kamene upraveného s vyklínováním spár úlomky kamene</t>
  </si>
  <si>
    <t>1994128906</t>
  </si>
  <si>
    <t>Rovnanina z lomového kamene upraveného, tříděného jakékoliv tloušťky rovnaniny s vyklínováním spár a dutin úlomky kamene</t>
  </si>
  <si>
    <t>2.0*2*0.4"oprava dna potoka "</t>
  </si>
  <si>
    <t>Komunikace pozemní</t>
  </si>
  <si>
    <t>573211109</t>
  </si>
  <si>
    <t>Postřik živičný spojovací z asfaltu v množství 0,50 kg/m2</t>
  </si>
  <si>
    <t>1233271117</t>
  </si>
  <si>
    <t>Postřik spojovací PS bez posypu kamenivem z asfaltu silničního, v množství 0,50 kg/m2</t>
  </si>
  <si>
    <t>577143111</t>
  </si>
  <si>
    <t>Asfaltový beton vrstva obrusná ACO 8 (ABJ) tl 50 mm š do 3 m z nemodifikovaného asfaltu</t>
  </si>
  <si>
    <t>-722370153</t>
  </si>
  <si>
    <t>Asfaltový beton vrstva obrusná ACO 8 (ABJ) s rozprostřením a se zhutněním z nemodifikovaného asfaltu v pruhu šířky do 3 m, po zhutnění tl. 50 mm</t>
  </si>
  <si>
    <t>2.25*8</t>
  </si>
  <si>
    <t>596211110</t>
  </si>
  <si>
    <t xml:space="preserve">Kladení zámkové dlažby komunikací pro pěší ručně tl 60 mm skupiny A pl do 50 m2  vč.štěrk.lože  stáv.</t>
  </si>
  <si>
    <t>166125169</t>
  </si>
  <si>
    <t>Kladení dlažby z betonových zámkových dlaždic komunikací pro pěší ručně s ložem z kameniva těženého nebo drceného tl. do 40 mm, s vyplněním spár s dvojitým hutněním, vibrováním a se smetením přebytečného materiálu na krajnici tl. 60 mm skupiny A, pro plochy do 50 m2</t>
  </si>
  <si>
    <t>62863311R</t>
  </si>
  <si>
    <t xml:space="preserve">Přespárování kamenného zdiva mostů aktivovanou maltou spára hl do 100 mm </t>
  </si>
  <si>
    <t>519991947</t>
  </si>
  <si>
    <t>8.0</t>
  </si>
  <si>
    <t>63268211R</t>
  </si>
  <si>
    <t xml:space="preserve">Vyrovnání bet.povrchu pod novou izol  plastmalty</t>
  </si>
  <si>
    <t>-317225017</t>
  </si>
  <si>
    <t xml:space="preserve">2.17  " vyspravení pod novou izolaci  P-str.mostu "</t>
  </si>
  <si>
    <t>Ostatní konstrukce a práce+přesun hmot</t>
  </si>
  <si>
    <t>916131113</t>
  </si>
  <si>
    <t>Osazení silničního obrubníku betonového ležatého s boční opěrou do lože z betonu prostého</t>
  </si>
  <si>
    <t>-1858347729</t>
  </si>
  <si>
    <t>Osazení silničního obrubníku betonového se zřízením lože, s vyplněním a zatřením spár cementovou maltou ležatého s boční opěrou z betonu prostého, do lože z betonu prostého</t>
  </si>
  <si>
    <t>1.0</t>
  </si>
  <si>
    <t>-543246610</t>
  </si>
  <si>
    <t>1*1,02 'Přepočtené koeficientem množství</t>
  </si>
  <si>
    <t xml:space="preserve">Osazení obrubníku kamenného stojatého s boční opěrou do lože z betonu prostého  stív.</t>
  </si>
  <si>
    <t>1295392954</t>
  </si>
  <si>
    <t>2.5 " stáv.obrub."</t>
  </si>
  <si>
    <t>1487274875</t>
  </si>
  <si>
    <t>0.05*(2.5+1.0)</t>
  </si>
  <si>
    <t>0.18</t>
  </si>
  <si>
    <t>919726122</t>
  </si>
  <si>
    <t>Geotextilie pro ochranu, separaci a filtraci netkaná měrná hm přes 200 do 300 g/m2</t>
  </si>
  <si>
    <t>1229833600</t>
  </si>
  <si>
    <t>Geotextilie netkaná pro ochranu, separaci nebo filtraci měrná hmotnost přes 200 do 300 g/m2</t>
  </si>
  <si>
    <t>Zarovnání styčné plochy podkladu nebo krytu živičného tl do 50 mm vč.asf.modif.zálivky</t>
  </si>
  <si>
    <t>-1195840057</t>
  </si>
  <si>
    <t>Zarovnání styčné plochy podkladu nebo krytu podél vybourané části komunikace nebo zpevněné plochy živičné tl. do 50 mm vč.asf.modif.zálivky</t>
  </si>
  <si>
    <t>1101571085</t>
  </si>
  <si>
    <t xml:space="preserve">2*9   "L chodník"</t>
  </si>
  <si>
    <t xml:space="preserve">3*8   "P"</t>
  </si>
  <si>
    <t>91973223R</t>
  </si>
  <si>
    <t xml:space="preserve">Styčná spára napojení nového živičného povrchu na stávající za tepla š 15 mm hl 20 mm </t>
  </si>
  <si>
    <t>833422751</t>
  </si>
  <si>
    <t>Styčná pracovní spára při napojení nového živičného povrchu na stávající se zalitím za tepla modifikovanou asfaltovou hmotou s posypem vápenným hydrátem šířky do 15 mm, hloubky do 20 mm</t>
  </si>
  <si>
    <t>938532111</t>
  </si>
  <si>
    <t>Broušení nerovností mostovky do 2 mm</t>
  </si>
  <si>
    <t>198860243</t>
  </si>
  <si>
    <t>Broušení betonových ploch nerovností mostovky do 2 mm</t>
  </si>
  <si>
    <t>7*0.31 " srov.hor.povrchu římsy"</t>
  </si>
  <si>
    <t>949101111</t>
  </si>
  <si>
    <t xml:space="preserve">Lešení pomocné pro objekty pozemních staveb s lešeňovou podlahou v do 1,9 m zatížení do 150 kg/m2  -zabradlí</t>
  </si>
  <si>
    <t>413265886</t>
  </si>
  <si>
    <t>Lešení pomocné pracovní pro objekty pozemních staveb pro zatížení do 150 kg/m2, o výšce lešeňové podlahy do 1,9 m</t>
  </si>
  <si>
    <t>9.5*0.9 " do boku říms-zábradlí"</t>
  </si>
  <si>
    <t>962051111</t>
  </si>
  <si>
    <t xml:space="preserve">Bourání mostních zdí a pilířů z ŽB  -římsy</t>
  </si>
  <si>
    <t>-1603421445</t>
  </si>
  <si>
    <t>Bourání mostních konstrukcí zdiva a pilířů ze železového betonu</t>
  </si>
  <si>
    <t>Poznámka k položce:_x000d_
-římsy</t>
  </si>
  <si>
    <t>7*0.31*0.05</t>
  </si>
  <si>
    <t>0.11</t>
  </si>
  <si>
    <t>96600521R</t>
  </si>
  <si>
    <t>Rozebrání a odstranění mostního zábradlí se sloupky osazenými do říms nebo krycích desek</t>
  </si>
  <si>
    <t>-240643268</t>
  </si>
  <si>
    <t>Rozebrání a odstranění smostního zábradlí a ocelových svodidel s přemístěním hmot na skládku na vzdálenost do 10 m nebo s naložením na dopravní prostředek, se zásypem jam po odstraněných sloupcích a s jeho zhutněním silničního zábradlí se sloupky osazenými do říms nebo krycích desek</t>
  </si>
  <si>
    <t>9 "podel chodmiku "</t>
  </si>
  <si>
    <t>4.1+3.6 "šikmá křídla"</t>
  </si>
  <si>
    <t>979021113</t>
  </si>
  <si>
    <t>Očištění vybouraných obrubníků a krajníků silničních při překopech inženýrských sítí</t>
  </si>
  <si>
    <t>-1542129578</t>
  </si>
  <si>
    <t>Očištění vybouraných prvků při překopech inženýrských sítí od spojovacího materiálu s odklizením a uložením očištěných hmot a spojovacího materiálu na skládku do vzdálenosti 10 m nebo naložením na dopravní prostředek obrubníků a krajníků, vybouraných z jakéhokoliv lože a s jakoukoliv výplní spár silničních</t>
  </si>
  <si>
    <t>2.5 "řul. obr. zpět"</t>
  </si>
  <si>
    <t>979051121</t>
  </si>
  <si>
    <t>Očištění zámkových dlaždic se spárováním z kameniva těženého při překopech inženýrských sítí</t>
  </si>
  <si>
    <t>180457313</t>
  </si>
  <si>
    <t>Očištění vybouraných prvků při překopech inženýrských sítí od spojovacího materiálu s odklizením a uložením očištěných hmot a spojovacího materiálu na skládku do vzdálenosti 10 m nebo naložením na dopravní prostředek zámkových dlaždic s vyplněním spár kamenivem</t>
  </si>
  <si>
    <t>985112111</t>
  </si>
  <si>
    <t>Odsekání degradovaného betonu stěn tl do 10 mm</t>
  </si>
  <si>
    <t>40273492</t>
  </si>
  <si>
    <t>Odsekání degradovaného betonu stěn, tloušťky do 10 mm</t>
  </si>
  <si>
    <t>985112193</t>
  </si>
  <si>
    <t>Příplatek k odsekání degradovaného betonu za plochu do 10 m2 jednotlivě</t>
  </si>
  <si>
    <t>1892717908</t>
  </si>
  <si>
    <t>Odsekání degradovaného betonu Příplatek k cenám za plochu do 10 m2 jednotlivě</t>
  </si>
  <si>
    <t>985121222</t>
  </si>
  <si>
    <t>Tryskání degradovaného betonu líce kleneb vodou pod tlakem přes 300 do 1250 barů</t>
  </si>
  <si>
    <t>-1504249696</t>
  </si>
  <si>
    <t>Tryskání degradovaného betonu líce kleneb a podhledů vodou pod tlakem přes 300 do 1 250 barů</t>
  </si>
  <si>
    <t>9*0.8+4.1*0.6+3.5*0.6</t>
  </si>
  <si>
    <t>985131311</t>
  </si>
  <si>
    <t>Ruční dočištění ploch stěn, rubu kleneb a podlah ocelových kartáči</t>
  </si>
  <si>
    <t>-546454794</t>
  </si>
  <si>
    <t>Očištění ploch stěn, rubu kleneb a podlah ruční dočištění ocelovými kartáči</t>
  </si>
  <si>
    <t>0.5 " mech.očištění odhaleneé výztuže"</t>
  </si>
  <si>
    <t>985139112</t>
  </si>
  <si>
    <t>Příplatek k očištění ploch za plochu do 10 m2 jednotlivě</t>
  </si>
  <si>
    <t>1147000305</t>
  </si>
  <si>
    <t>Očištění ploch Příplatek k cenám za plochu do 10 m2 jednotlivě</t>
  </si>
  <si>
    <t>98514221R</t>
  </si>
  <si>
    <t>Vysekání spojovací hmoty ze spár zdiva hl přes 40mm</t>
  </si>
  <si>
    <t>622379121</t>
  </si>
  <si>
    <t xml:space="preserve">Vysekání spojovací hmoty ze spár zdiva včetně vyčištění hloubky spáry přes 40 mm  </t>
  </si>
  <si>
    <t>8 "kamen.zdivo-přespárování"</t>
  </si>
  <si>
    <t>985142912</t>
  </si>
  <si>
    <t>Příplatek k cenám vysekání spojovací hmoty ze spár za plochu do 10 m2 jednotlivě</t>
  </si>
  <si>
    <t>-751823761</t>
  </si>
  <si>
    <t>Vysekání spojovací hmoty ze spár zdiva včetně vyčištění Příplatek k cenám za plochu do 10 m2 jednotlivě</t>
  </si>
  <si>
    <t>985311111</t>
  </si>
  <si>
    <t xml:space="preserve">Reprofilace stěn cementovou sanační maltou tl do 10 mm  -římsa</t>
  </si>
  <si>
    <t>-540591825</t>
  </si>
  <si>
    <t>Reprofilace betonu sanačními maltami na cementové bázi ručně stěn, tloušťky do 10 mm</t>
  </si>
  <si>
    <t xml:space="preserve">Poznámka k položce:_x000d_
  -římsa</t>
  </si>
  <si>
    <t>5.0</t>
  </si>
  <si>
    <t>985311112</t>
  </si>
  <si>
    <t xml:space="preserve">Reprofilace stěn cementovou sanační maltou tl přes 10 do 20 mm   -římsa</t>
  </si>
  <si>
    <t>-481402749</t>
  </si>
  <si>
    <t>Reprofilace betonu sanačními maltami na cementové bázi ručně stěn, tloušťky přes 10 do 20 mm</t>
  </si>
  <si>
    <t>985311115</t>
  </si>
  <si>
    <t xml:space="preserve">Reprofilace stěn cementovou sanační maltou tl přes 40 do 50 mm   -římsa</t>
  </si>
  <si>
    <t>-730298087</t>
  </si>
  <si>
    <t>Reprofilace betonu sanačními maltami na cementové bázi ručně stěn, tloušťky přes 40 do 50 mm</t>
  </si>
  <si>
    <t>1.0 " dvouvrstva"</t>
  </si>
  <si>
    <t>985311912</t>
  </si>
  <si>
    <t>Příplatek při reprofilaci sanační maltou za plochu do 10 m2 jednotlivě</t>
  </si>
  <si>
    <t>1440698191</t>
  </si>
  <si>
    <t>Reprofilace betonu sanačními maltami na cementové bázi ručně Příplatek k cenám za plochu do 10 m2 jednotlivě</t>
  </si>
  <si>
    <t>5.0+3.5+1.0</t>
  </si>
  <si>
    <t>98531211R</t>
  </si>
  <si>
    <t xml:space="preserve">Sjednocující jemná stěrka  betonových ploch stěn tl do 5 mm</t>
  </si>
  <si>
    <t>1427072593</t>
  </si>
  <si>
    <t>(9+4.1+3.5)*0.5</t>
  </si>
  <si>
    <t>985312192</t>
  </si>
  <si>
    <t>Příplatek ke stěrce pro vyrovnání betonových ploch za plochu do 10 m2 jednotlivě</t>
  </si>
  <si>
    <t>1480998234</t>
  </si>
  <si>
    <t>Stěrka k vyrovnání ploch reprofilovaného betonu Příplatek k cenám za plochu do 10 m2 jednotlivě</t>
  </si>
  <si>
    <t>8.3</t>
  </si>
  <si>
    <t>985321111</t>
  </si>
  <si>
    <t>Ochranný nátěr výztuže na cementové bázi stěn, líce kleneb a podhledů 1 vrstva tl 1 mm</t>
  </si>
  <si>
    <t>426343864</t>
  </si>
  <si>
    <t>Ochranný nátěr betonářské výztuže 1 vrstva tloušťky 1 mm na cementové bázi stěn, líce kleneb a podhledů</t>
  </si>
  <si>
    <t>985321912</t>
  </si>
  <si>
    <t>Příplatek k cenám ochranného nátěru výztuže za plochu do 10 m2 jednotlivě</t>
  </si>
  <si>
    <t>-859360865</t>
  </si>
  <si>
    <t>Ochranný nátěr betonářské výztuže Příplatek k cenám za plochu do 10 m2 jednotlivě</t>
  </si>
  <si>
    <t>985323111</t>
  </si>
  <si>
    <t>Spojovací můstek reprofilovaného betonu na cementové bázi tl 1 mm</t>
  </si>
  <si>
    <t>-1198960152</t>
  </si>
  <si>
    <t>Spojovací můstek reprofilovaného betonu na cementové bázi, tloušťky 1 mm</t>
  </si>
  <si>
    <t>985323912</t>
  </si>
  <si>
    <t>Příplatek k cenám spojovacího můstku za plochu do 10 m2 jednotlivě</t>
  </si>
  <si>
    <t>-1334245930</t>
  </si>
  <si>
    <t>Spojovací můstek reprofilovaného betonu Příplatek k cenám za plochu do 10 m2 jednotlivě</t>
  </si>
  <si>
    <t>17.8</t>
  </si>
  <si>
    <t>98532411R</t>
  </si>
  <si>
    <t xml:space="preserve">Ochranný nátěr betonových konstr -pochozí plocha  se vsypem z křemičitého písku </t>
  </si>
  <si>
    <t>989252253</t>
  </si>
  <si>
    <t>985324912</t>
  </si>
  <si>
    <t>Příplatek k cenám ochranných nátěrů betonu za plochu do 10 m2 jednotlivě</t>
  </si>
  <si>
    <t>-303450252</t>
  </si>
  <si>
    <t>Ochranný nátěr betonu Příplatek k cenám za plochu do 10 m2 jednotlivě</t>
  </si>
  <si>
    <t>997211511</t>
  </si>
  <si>
    <t>Vodorovná doprava suti po suchu na vzdálenost do 1 km</t>
  </si>
  <si>
    <t>-354806419</t>
  </si>
  <si>
    <t>Vodorovná doprava suti nebo vybouraných hmot suti se složením a hrubým urovnáním, na vzdálenost do 1 km</t>
  </si>
  <si>
    <t>5.827-1.845 " do 1km"</t>
  </si>
  <si>
    <t xml:space="preserve">(0.295*2.3+0.205*2.5)*2 " zamk.dl.+žul.obr.zpět  do 100m-zpět"</t>
  </si>
  <si>
    <t>997211519</t>
  </si>
  <si>
    <t>Příplatek ZKD 1 km u vodorovné dopravy suti</t>
  </si>
  <si>
    <t>1370890853</t>
  </si>
  <si>
    <t>Vodorovná doprava suti nebo vybouraných hmot suti se složením a hrubým urovnáním, na vzdálenost Příplatek k ceně za každý další započatý 1 km přes 1 km</t>
  </si>
  <si>
    <t>(5.827-1.845)*14 " do 1km"</t>
  </si>
  <si>
    <t>997211521</t>
  </si>
  <si>
    <t>Vodorovná doprava vybouraných hmot po suchu na vzdálenost do 1 km</t>
  </si>
  <si>
    <t>894426188</t>
  </si>
  <si>
    <t>Vodorovná doprava suti nebo vybouraných hmot vybouraných hmot se složením a hrubým urovnáním nebo s přeložením na jiný dopravní prostředek kromě lodi, na vzdálenost do 1 km</t>
  </si>
  <si>
    <t>0.72+0.875+0.25 " vyb. beton"</t>
  </si>
  <si>
    <t>997211529</t>
  </si>
  <si>
    <t>731337804</t>
  </si>
  <si>
    <t>Vodorovná doprava suti nebo vybouraných hmot vybouraných hmot se složením a hrubým urovnáním nebo s přeložením na jiný dopravní prostředek kromě lodi, na vzdálenost Příplatek k ceně za každý další započatý 1 km přes 1 km</t>
  </si>
  <si>
    <t>1.845*14</t>
  </si>
  <si>
    <t>997211612</t>
  </si>
  <si>
    <t>729656766</t>
  </si>
  <si>
    <t>Nakládání suti nebo vybouraných hmot na dopravní prostředky pro vodorovnou dopravu vybouraných hmot</t>
  </si>
  <si>
    <t xml:space="preserve">(0.295*2.3+0.205*2.5) " zamk.dl.+žul.obr.zpět  do 100m-zpět"</t>
  </si>
  <si>
    <t>997013861</t>
  </si>
  <si>
    <t>Poplatek za uložení stavebního odpadu na recyklační skládce (skládkovné) z prostého betonu kód odpadu 17 01 01</t>
  </si>
  <si>
    <t>194496079</t>
  </si>
  <si>
    <t>5.795-2.001</t>
  </si>
  <si>
    <t>-0.418 " zábradlí do šrotu"</t>
  </si>
  <si>
    <t>997013875</t>
  </si>
  <si>
    <t>568204351</t>
  </si>
  <si>
    <t>0.792+1.209</t>
  </si>
  <si>
    <t>285801167</t>
  </si>
  <si>
    <t>1,25+0,79</t>
  </si>
  <si>
    <t>998212111</t>
  </si>
  <si>
    <t>Přesun hmot pro mosty zděné, monolitické betonové nebo ocelové v do 20 m</t>
  </si>
  <si>
    <t>-1344918035</t>
  </si>
  <si>
    <t>Přesun hmot pro mosty zděné, betonové monolitické, spřažené ocelobetonové nebo kovové vodorovná dopravní vzdálenost do 100 m výška mostu do 20 m</t>
  </si>
  <si>
    <t>PSV</t>
  </si>
  <si>
    <t>Práce a dodávky PSV</t>
  </si>
  <si>
    <t>711</t>
  </si>
  <si>
    <t>Izolace proti vodě, vlhkosti a plynům</t>
  </si>
  <si>
    <t>711141821</t>
  </si>
  <si>
    <t>Odstranění izolace proti vodě, vlhkosti a plynům z pásů NAIP přitavených dvouvrstvých z plochy vodorovné</t>
  </si>
  <si>
    <t>569258796</t>
  </si>
  <si>
    <t>Odstranění izolace proti vodě, vlhkosti a plynům z přitavených pásů NAIP z plochy vodorovné V dvouvrstvé</t>
  </si>
  <si>
    <t>2*1.2*0.75 " ve vozovce"</t>
  </si>
  <si>
    <t>2*1.0*0.75 " v chodniku"</t>
  </si>
  <si>
    <t>711191101</t>
  </si>
  <si>
    <t>Provedení izolace proti zemní vlhkosti hydroizolační stěrkou vodorovné na betonu, 1 vrstva</t>
  </si>
  <si>
    <t>964706869</t>
  </si>
  <si>
    <t>Provedení izolace proti zemní vlhkosti hydroizolační stěrkou na ploše vodorovné V jednovrstvá na betonu</t>
  </si>
  <si>
    <t>2.17 " ošetření zbrouš.povrchu římsy P-str.mostu"</t>
  </si>
  <si>
    <t>2461715R</t>
  </si>
  <si>
    <t xml:space="preserve">stěrka  hydroizolační </t>
  </si>
  <si>
    <t>955030940</t>
  </si>
  <si>
    <t xml:space="preserve">nátěr hydroizolační </t>
  </si>
  <si>
    <t>2.17*1.02</t>
  </si>
  <si>
    <t>2.2</t>
  </si>
  <si>
    <t>711311001</t>
  </si>
  <si>
    <t>Provedení hydroizolace mostovek za studena lakem asfaltovým penetračním</t>
  </si>
  <si>
    <t>-220937083</t>
  </si>
  <si>
    <t>Provedení izolace mostovek natěradly a tmely za studena nátěrem lakem asfaltovým penetračním</t>
  </si>
  <si>
    <t>4.0</t>
  </si>
  <si>
    <t>11163150</t>
  </si>
  <si>
    <t>lak penetrační asfaltový</t>
  </si>
  <si>
    <t>307416394</t>
  </si>
  <si>
    <t>4*0.00032</t>
  </si>
  <si>
    <t>711341564</t>
  </si>
  <si>
    <t>Provedení hydroizolace mostovek pásy přitavením NAIP</t>
  </si>
  <si>
    <t>-549443743</t>
  </si>
  <si>
    <t>Provedení izolace mostovek pásy přitavením NAIP</t>
  </si>
  <si>
    <t>(2.5*0.8*2)*2</t>
  </si>
  <si>
    <t>62832001</t>
  </si>
  <si>
    <t>pás asfaltový natavitelný oxidovaný s vložkou ze skleněné rohože typu V60 s jemnozrnným minerálním posypem tl 3,5mm</t>
  </si>
  <si>
    <t>951764836</t>
  </si>
  <si>
    <t>8*1.1655</t>
  </si>
  <si>
    <t>9.32</t>
  </si>
  <si>
    <t>998711111</t>
  </si>
  <si>
    <t>Přesun hmot tonážní pro izolace proti vodě, vlhkosti a plynům s omezením mechanizace v objektech v do 6 m</t>
  </si>
  <si>
    <t>-652587999</t>
  </si>
  <si>
    <t>Přesun hmot pro izolace proti vodě, vlhkosti a plynům stanovený z hmotnosti přesunovaného materiálu vodorovná dopravní vzdálenost do 50 m s omezením mechanizace v objektech výšky do 6 m</t>
  </si>
  <si>
    <t>4 - Vedlejší a ostatní náklady stavby</t>
  </si>
  <si>
    <t>VRN - Vedlejší rozpočtové náklady</t>
  </si>
  <si>
    <t>VRN</t>
  </si>
  <si>
    <t>Vedlejší rozpočtové náklady</t>
  </si>
  <si>
    <t>012103000</t>
  </si>
  <si>
    <t>Geodetické práce před výstavbou</t>
  </si>
  <si>
    <t>kč</t>
  </si>
  <si>
    <t>1024</t>
  </si>
  <si>
    <t>-24304545</t>
  </si>
  <si>
    <t>012203000</t>
  </si>
  <si>
    <t>Geodetické práce při provádění stavby</t>
  </si>
  <si>
    <t>-2144467357</t>
  </si>
  <si>
    <t>Průzkumné, geodetické a projektové práce geodetické práce při provádění stavby</t>
  </si>
  <si>
    <t>013254000</t>
  </si>
  <si>
    <t>Dokumentace skutečného provedení stavby vč.provedení godetického zaměření</t>
  </si>
  <si>
    <t>1895010895</t>
  </si>
  <si>
    <t>Dokumentace skutečného provedení stavby - vč.provedení godetického zaměření</t>
  </si>
  <si>
    <t>Poznámka k položce:_x000d_
Dokumentace s provedením v tištěné formě v počtu 5 paré, dokumentace s provedením v digitální formě na nosiči 2x CD</t>
  </si>
  <si>
    <t>013294000.1</t>
  </si>
  <si>
    <t>Ostatní-dílenská dokumentace</t>
  </si>
  <si>
    <t>1495620202</t>
  </si>
  <si>
    <t>Ostatní -dílenská dokumentace</t>
  </si>
  <si>
    <t xml:space="preserve">Poznámka k položce:_x000d_
Ocelové zábradlí mostu č. 2323-2 </t>
  </si>
  <si>
    <t>030001000</t>
  </si>
  <si>
    <t>Zařízení staveniště</t>
  </si>
  <si>
    <t>627215449</t>
  </si>
  <si>
    <t>Poznámka k položce:_x000d_
v rozpočtu uvedeno 0,5% z celkové ceny stavby</t>
  </si>
  <si>
    <t>034303000</t>
  </si>
  <si>
    <t xml:space="preserve">Dopravní značení na staveništi </t>
  </si>
  <si>
    <t>2038494322</t>
  </si>
  <si>
    <t>Dopravní značení na staveništi - dopravní opatření během výstavby</t>
  </si>
  <si>
    <t>Poznámka k položce:_x000d_
viz návrh DIO během provádění stavby - součást PD příloha ZOV</t>
  </si>
  <si>
    <t>034503000</t>
  </si>
  <si>
    <t>Informační tabule na staveništi</t>
  </si>
  <si>
    <t>-15427288</t>
  </si>
  <si>
    <t>Poznámka k položce:_x000d_
oznámení o provádění prací s uvedení názvu stavby, dodavatele stavby a kontaktní údaje o zástupci dodavatele stavby</t>
  </si>
  <si>
    <t>034503001</t>
  </si>
  <si>
    <t>Informační tabule na staveništi - SÚS PK cedule</t>
  </si>
  <si>
    <t>439434068</t>
  </si>
  <si>
    <t xml:space="preserve">Informační tabule na staveništi
</t>
  </si>
  <si>
    <t xml:space="preserve">Poznámka k položce:_x000d_
2 x info tabule s nápisem "MUSÍME TO OPRAVIT", s logem SÚSPK a nápisem "SPRÁVA A ÚDRŽBA SILNIC PLZEŇSKÉHO KRAJE, příspěvková organizace a piktogramem "zamračený smajlík"_x000d_
2 x info tabule s nápisem "DÍKY A ŠŤASTNOU CESTU,  s logem SÚSPK a nápisem "SPRÁVA A ÚDRŽBA SILNIC PLZEŇSKÉHO KRAJE, příspěvková organizace a piktogramem "smějící se smajlík"_x000d_
velikost cedule min. š. 1m / 1,5m</t>
  </si>
  <si>
    <t>045002000</t>
  </si>
  <si>
    <t>Kompletační a koordinační činnost</t>
  </si>
  <si>
    <t>-176554168</t>
  </si>
  <si>
    <t>049103000</t>
  </si>
  <si>
    <t>Náklady vzniklé v souvislosti s realizací stavby</t>
  </si>
  <si>
    <t>157757598</t>
  </si>
  <si>
    <t xml:space="preserve">Inženýrská činnost - ostatní náklady vzniklé v souvislosti s realizací stavby
</t>
  </si>
  <si>
    <t>Poznámka k položce:_x000d_
informace pro vlastníky souvisejících nemovitostí</t>
  </si>
  <si>
    <t>070001000</t>
  </si>
  <si>
    <t>Provozní vlivy</t>
  </si>
  <si>
    <t>840915430</t>
  </si>
  <si>
    <t>Základní rozdělení průvodních činností a nákladů provozní vlivy</t>
  </si>
  <si>
    <t xml:space="preserve">Poznámka k položce:_x000d_
vč zřízení provizorního umístění kontejnérů, řešení - zajištění průjezdu stavbou pro autobusovou linkovou dopravu IDPK, zajištění a úhrada dopravci linkové autobusové dopravy IDPK při navýšení délky trasy z důvodu jídzy autobusu po dočasné obchvatové trase </t>
  </si>
  <si>
    <t>091504000</t>
  </si>
  <si>
    <t>Náklady související s publikační činností</t>
  </si>
  <si>
    <t>-1652982505</t>
  </si>
  <si>
    <t xml:space="preserve">Poznámka k položce:_x000d_
Plastová či. kovová informační cedule min. rozm. 500/400mm pevně uchycena na pevný bod v blízskosti opravované komunikace, informace o provádění stavby z dotačních peněz např. EU či SFDI, rok provádění, dodavatel stavby a objednatel stavby </t>
  </si>
  <si>
    <t>091704000</t>
  </si>
  <si>
    <t>Náklady na údržbu</t>
  </si>
  <si>
    <t>-1709868673</t>
  </si>
  <si>
    <t>Ostatní náklady související s objektem náklady na údržbu-čištění komunikací po dobu výstavby</t>
  </si>
  <si>
    <t>013274000</t>
  </si>
  <si>
    <t>Pasportizace objektu před započetím prací</t>
  </si>
  <si>
    <t>-445171075</t>
  </si>
  <si>
    <t>013294000</t>
  </si>
  <si>
    <t>Ostatní dokumentace</t>
  </si>
  <si>
    <t>-1141814217</t>
  </si>
  <si>
    <t xml:space="preserve">Poznámka k položce:_x000d_
fotodokumentace stávajících objektů v okolí stavby </t>
  </si>
  <si>
    <t>043103000</t>
  </si>
  <si>
    <t>Zkoušky bez rozlišení</t>
  </si>
  <si>
    <t>2134034116</t>
  </si>
  <si>
    <t>Poznámka k položce:_x000d_
zkoušky-zkoušení nezávislou zkušebnou (zkoušky betonů, živičných vrstev vč. provedení vývrtu s následným vyplněním provedeného vývrtu asf. vrstev a další zkoušky dle KZP</t>
  </si>
  <si>
    <t>255347102</t>
  </si>
  <si>
    <t>Poznámka k položce:_x000d_
projednání návrhu DIO se státní správou a samosprávou, vč. návrhu DIO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</si>
</sst>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4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0000A8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i/>
      <sz val="7"/>
      <color rgb="FF969696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40" fillId="0" borderId="0" applyNumberFormat="0" applyFill="0" applyBorder="0" applyAlignment="0" applyProtection="0"/>
  </cellStyleXfs>
  <cellXfs count="295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4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7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8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8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9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20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8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2" fillId="0" borderId="14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2" fillId="0" borderId="14" xfId="0" applyFont="1" applyBorder="1" applyAlignment="1" applyProtection="1">
      <alignment horizontal="left" vertical="center"/>
    </xf>
    <xf numFmtId="0" fontId="22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3" fillId="4" borderId="6" xfId="0" applyFont="1" applyFill="1" applyBorder="1" applyAlignment="1" applyProtection="1">
      <alignment horizontal="center" vertical="center"/>
    </xf>
    <xf numFmtId="0" fontId="23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3" fillId="4" borderId="7" xfId="0" applyFont="1" applyFill="1" applyBorder="1" applyAlignment="1" applyProtection="1">
      <alignment horizontal="center" vertical="center"/>
    </xf>
    <xf numFmtId="0" fontId="23" fillId="4" borderId="7" xfId="0" applyFont="1" applyFill="1" applyBorder="1" applyAlignment="1" applyProtection="1">
      <alignment horizontal="right" vertical="center"/>
    </xf>
    <xf numFmtId="0" fontId="23" fillId="4" borderId="8" xfId="0" applyFont="1" applyFill="1" applyBorder="1" applyAlignment="1" applyProtection="1">
      <alignment horizontal="left" vertical="center"/>
    </xf>
    <xf numFmtId="0" fontId="23" fillId="4" borderId="0" xfId="0" applyFont="1" applyFill="1" applyAlignment="1" applyProtection="1">
      <alignment horizontal="center" vertical="center"/>
    </xf>
    <xf numFmtId="0" fontId="24" fillId="0" borderId="16" xfId="0" applyFont="1" applyBorder="1" applyAlignment="1" applyProtection="1">
      <alignment horizontal="center" vertical="center" wrapText="1"/>
    </xf>
    <xf numFmtId="0" fontId="24" fillId="0" borderId="17" xfId="0" applyFont="1" applyBorder="1" applyAlignment="1" applyProtection="1">
      <alignment horizontal="center" vertical="center" wrapText="1"/>
    </xf>
    <xf numFmtId="0" fontId="24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5" fillId="0" borderId="0" xfId="0" applyFont="1" applyAlignment="1" applyProtection="1">
      <alignment horizontal="left" vertical="center"/>
    </xf>
    <xf numFmtId="0" fontId="25" fillId="0" borderId="0" xfId="0" applyFont="1" applyAlignment="1" applyProtection="1">
      <alignment vertical="center"/>
    </xf>
    <xf numFmtId="4" fontId="25" fillId="0" borderId="0" xfId="0" applyNumberFormat="1" applyFont="1" applyAlignment="1" applyProtection="1">
      <alignment horizontal="right" vertical="center"/>
    </xf>
    <xf numFmtId="4" fontId="25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21" fillId="0" borderId="14" xfId="0" applyNumberFormat="1" applyFont="1" applyBorder="1" applyAlignment="1" applyProtection="1">
      <alignment vertical="center"/>
    </xf>
    <xf numFmtId="4" fontId="21" fillId="0" borderId="0" xfId="0" applyNumberFormat="1" applyFont="1" applyBorder="1" applyAlignment="1" applyProtection="1">
      <alignment vertical="center"/>
    </xf>
    <xf numFmtId="166" fontId="21" fillId="0" borderId="0" xfId="0" applyNumberFormat="1" applyFont="1" applyBorder="1" applyAlignment="1" applyProtection="1">
      <alignment vertical="center"/>
    </xf>
    <xf numFmtId="4" fontId="21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7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8" fillId="0" borderId="0" xfId="0" applyFont="1" applyAlignment="1" applyProtection="1">
      <alignment vertical="center"/>
    </xf>
    <xf numFmtId="0" fontId="28" fillId="0" borderId="0" xfId="0" applyFont="1" applyAlignment="1" applyProtection="1">
      <alignment horizontal="left" vertical="center" wrapText="1"/>
    </xf>
    <xf numFmtId="0" fontId="29" fillId="0" borderId="0" xfId="0" applyFont="1" applyAlignment="1" applyProtection="1">
      <alignment vertical="center"/>
    </xf>
    <xf numFmtId="4" fontId="29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30" fillId="0" borderId="14" xfId="0" applyNumberFormat="1" applyFont="1" applyBorder="1" applyAlignment="1" applyProtection="1">
      <alignment vertical="center"/>
    </xf>
    <xf numFmtId="4" fontId="30" fillId="0" borderId="0" xfId="0" applyNumberFormat="1" applyFont="1" applyBorder="1" applyAlignment="1" applyProtection="1">
      <alignment vertical="center"/>
    </xf>
    <xf numFmtId="166" fontId="30" fillId="0" borderId="0" xfId="0" applyNumberFormat="1" applyFont="1" applyBorder="1" applyAlignment="1" applyProtection="1">
      <alignment vertical="center"/>
    </xf>
    <xf numFmtId="4" fontId="30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30" fillId="0" borderId="19" xfId="0" applyNumberFormat="1" applyFont="1" applyBorder="1" applyAlignment="1" applyProtection="1">
      <alignment vertical="center"/>
    </xf>
    <xf numFmtId="4" fontId="30" fillId="0" borderId="20" xfId="0" applyNumberFormat="1" applyFont="1" applyBorder="1" applyAlignment="1" applyProtection="1">
      <alignment vertical="center"/>
    </xf>
    <xf numFmtId="166" fontId="30" fillId="0" borderId="20" xfId="0" applyNumberFormat="1" applyFont="1" applyBorder="1" applyAlignment="1" applyProtection="1">
      <alignment vertical="center"/>
    </xf>
    <xf numFmtId="4" fontId="30" fillId="0" borderId="21" xfId="0" applyNumberFormat="1" applyFont="1" applyBorder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4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4" fontId="25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2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20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3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3" fillId="4" borderId="0" xfId="0" applyFont="1" applyFill="1" applyAlignment="1" applyProtection="1">
      <alignment horizontal="right" vertical="center"/>
    </xf>
    <xf numFmtId="0" fontId="32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3" fillId="4" borderId="16" xfId="0" applyFont="1" applyFill="1" applyBorder="1" applyAlignment="1" applyProtection="1">
      <alignment horizontal="center" vertical="center" wrapText="1"/>
    </xf>
    <xf numFmtId="0" fontId="23" fillId="4" borderId="17" xfId="0" applyFont="1" applyFill="1" applyBorder="1" applyAlignment="1" applyProtection="1">
      <alignment horizontal="center" vertical="center" wrapText="1"/>
    </xf>
    <xf numFmtId="0" fontId="23" fillId="4" borderId="18" xfId="0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5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3" fillId="0" borderId="12" xfId="0" applyNumberFormat="1" applyFont="1" applyBorder="1" applyAlignment="1" applyProtection="1"/>
    <xf numFmtId="166" fontId="33" fillId="0" borderId="13" xfId="0" applyNumberFormat="1" applyFont="1" applyBorder="1" applyAlignment="1" applyProtection="1"/>
    <xf numFmtId="4" fontId="34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3" fillId="0" borderId="22" xfId="0" applyFont="1" applyBorder="1" applyAlignment="1" applyProtection="1">
      <alignment horizontal="center" vertical="center"/>
    </xf>
    <xf numFmtId="49" fontId="23" fillId="0" borderId="22" xfId="0" applyNumberFormat="1" applyFont="1" applyBorder="1" applyAlignment="1" applyProtection="1">
      <alignment horizontal="left" vertical="center" wrapText="1"/>
    </xf>
    <xf numFmtId="0" fontId="23" fillId="0" borderId="22" xfId="0" applyFont="1" applyBorder="1" applyAlignment="1" applyProtection="1">
      <alignment horizontal="left" vertical="center" wrapText="1"/>
    </xf>
    <xf numFmtId="0" fontId="23" fillId="0" borderId="22" xfId="0" applyFont="1" applyBorder="1" applyAlignment="1" applyProtection="1">
      <alignment horizontal="center" vertical="center" wrapText="1"/>
    </xf>
    <xf numFmtId="167" fontId="23" fillId="0" borderId="22" xfId="0" applyNumberFormat="1" applyFont="1" applyBorder="1" applyAlignment="1" applyProtection="1">
      <alignment vertical="center"/>
    </xf>
    <xf numFmtId="4" fontId="23" fillId="2" borderId="22" xfId="0" applyNumberFormat="1" applyFont="1" applyFill="1" applyBorder="1" applyAlignment="1" applyProtection="1">
      <alignment vertical="center"/>
      <protection locked="0"/>
    </xf>
    <xf numFmtId="4" fontId="23" fillId="0" borderId="22" xfId="0" applyNumberFormat="1" applyFont="1" applyBorder="1" applyAlignment="1" applyProtection="1">
      <alignment vertical="center"/>
    </xf>
    <xf numFmtId="0" fontId="24" fillId="2" borderId="14" xfId="0" applyFont="1" applyFill="1" applyBorder="1" applyAlignment="1" applyProtection="1">
      <alignment horizontal="left" vertical="center"/>
      <protection locked="0"/>
    </xf>
    <xf numFmtId="0" fontId="24" fillId="0" borderId="0" xfId="0" applyFont="1" applyBorder="1" applyAlignment="1" applyProtection="1">
      <alignment horizontal="center" vertical="center"/>
    </xf>
    <xf numFmtId="166" fontId="24" fillId="0" borderId="0" xfId="0" applyNumberFormat="1" applyFont="1" applyBorder="1" applyAlignment="1" applyProtection="1">
      <alignment vertical="center"/>
    </xf>
    <xf numFmtId="166" fontId="24" fillId="0" borderId="15" xfId="0" applyNumberFormat="1" applyFont="1" applyBorder="1" applyAlignment="1" applyProtection="1">
      <alignment vertical="center"/>
    </xf>
    <xf numFmtId="0" fontId="23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5" fillId="0" borderId="0" xfId="0" applyFont="1" applyAlignment="1" applyProtection="1">
      <alignment horizontal="left" vertical="center"/>
    </xf>
    <xf numFmtId="0" fontId="36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3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3" xfId="0" applyFont="1" applyBorder="1" applyAlignment="1">
      <alignment vertical="center"/>
    </xf>
    <xf numFmtId="0" fontId="11" fillId="0" borderId="14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37" fillId="0" borderId="22" xfId="0" applyFont="1" applyBorder="1" applyAlignment="1" applyProtection="1">
      <alignment horizontal="center" vertical="center"/>
    </xf>
    <xf numFmtId="49" fontId="37" fillId="0" borderId="22" xfId="0" applyNumberFormat="1" applyFont="1" applyBorder="1" applyAlignment="1" applyProtection="1">
      <alignment horizontal="left" vertical="center" wrapText="1"/>
    </xf>
    <xf numFmtId="0" fontId="37" fillId="0" borderId="22" xfId="0" applyFont="1" applyBorder="1" applyAlignment="1" applyProtection="1">
      <alignment horizontal="left" vertical="center" wrapText="1"/>
    </xf>
    <xf numFmtId="0" fontId="37" fillId="0" borderId="22" xfId="0" applyFont="1" applyBorder="1" applyAlignment="1" applyProtection="1">
      <alignment horizontal="center" vertical="center" wrapText="1"/>
    </xf>
    <xf numFmtId="167" fontId="37" fillId="0" borderId="22" xfId="0" applyNumberFormat="1" applyFont="1" applyBorder="1" applyAlignment="1" applyProtection="1">
      <alignment vertical="center"/>
    </xf>
    <xf numFmtId="4" fontId="37" fillId="2" borderId="22" xfId="0" applyNumberFormat="1" applyFont="1" applyFill="1" applyBorder="1" applyAlignment="1" applyProtection="1">
      <alignment vertical="center"/>
      <protection locked="0"/>
    </xf>
    <xf numFmtId="4" fontId="37" fillId="0" borderId="22" xfId="0" applyNumberFormat="1" applyFont="1" applyBorder="1" applyAlignment="1" applyProtection="1">
      <alignment vertical="center"/>
    </xf>
    <xf numFmtId="0" fontId="38" fillId="0" borderId="3" xfId="0" applyFont="1" applyBorder="1" applyAlignment="1">
      <alignment vertical="center"/>
    </xf>
    <xf numFmtId="0" fontId="37" fillId="2" borderId="14" xfId="0" applyFont="1" applyFill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center" vertical="center"/>
    </xf>
    <xf numFmtId="0" fontId="39" fillId="0" borderId="0" xfId="0" applyFont="1" applyAlignment="1" applyProtection="1">
      <alignment vertical="center" wrapText="1"/>
    </xf>
    <xf numFmtId="0" fontId="12" fillId="0" borderId="3" xfId="0" applyFont="1" applyBorder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Alignment="1" applyProtection="1">
      <alignment horizontal="left" vertical="center"/>
    </xf>
    <xf numFmtId="0" fontId="12" fillId="0" borderId="0" xfId="0" applyFont="1" applyAlignment="1" applyProtection="1">
      <alignment horizontal="left" vertical="center" wrapText="1"/>
    </xf>
    <xf numFmtId="0" fontId="12" fillId="0" borderId="0" xfId="0" applyFont="1" applyAlignment="1" applyProtection="1">
      <alignment vertical="center"/>
      <protection locked="0"/>
    </xf>
    <xf numFmtId="0" fontId="12" fillId="0" borderId="3" xfId="0" applyFont="1" applyBorder="1" applyAlignment="1">
      <alignment vertical="center"/>
    </xf>
    <xf numFmtId="0" fontId="12" fillId="0" borderId="14" xfId="0" applyFont="1" applyBorder="1" applyAlignment="1" applyProtection="1">
      <alignment vertical="center"/>
    </xf>
    <xf numFmtId="0" fontId="12" fillId="0" borderId="0" xfId="0" applyFont="1" applyBorder="1" applyAlignment="1" applyProtection="1">
      <alignment vertical="center"/>
    </xf>
    <xf numFmtId="0" fontId="12" fillId="0" borderId="15" xfId="0" applyFont="1" applyBorder="1" applyAlignment="1" applyProtection="1">
      <alignment vertical="center"/>
    </xf>
    <xf numFmtId="0" fontId="12" fillId="0" borderId="0" xfId="0" applyFont="1" applyAlignment="1">
      <alignment horizontal="left" vertical="center"/>
    </xf>
    <xf numFmtId="0" fontId="0" fillId="0" borderId="19" xfId="0" applyFont="1" applyBorder="1" applyAlignment="1" applyProtection="1">
      <alignment vertical="center"/>
    </xf>
    <xf numFmtId="0" fontId="0" fillId="0" borderId="20" xfId="0" applyBorder="1" applyAlignment="1" applyProtection="1">
      <alignment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theme" Target="theme/theme1.xml" /><Relationship Id="rId8" Type="http://schemas.openxmlformats.org/officeDocument/2006/relationships/calcChain" Target="calcChain.xml" /><Relationship Id="rId9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image" Target="../media/image1.jpg" /><Relationship Id="rId2" Type="http://schemas.openxmlformats.org/officeDocument/2006/relationships/image" Target="../media/image2.jpg" /><Relationship Id="rId3" Type="http://schemas.openxmlformats.org/officeDocument/2006/relationships/hyperlink" Target="https://app.urs.cz/products/kros4" TargetMode="External" /><Relationship Id="rId4" Type="http://schemas.openxmlformats.org/officeDocument/2006/relationships/image" Target="../media/image3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image" Target="../media/image4.jpg" /><Relationship Id="rId2" Type="http://schemas.openxmlformats.org/officeDocument/2006/relationships/image" Target="../media/image5.jpg" /><Relationship Id="rId3" Type="http://schemas.openxmlformats.org/officeDocument/2006/relationships/image" Target="../media/image6.jpg" /><Relationship Id="rId4" Type="http://schemas.openxmlformats.org/officeDocument/2006/relationships/hyperlink" Target="https://app.urs.cz/products/kros4" TargetMode="External" /><Relationship Id="rId5" Type="http://schemas.openxmlformats.org/officeDocument/2006/relationships/image" Target="../media/image3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image" Target="../media/image8.jpg" /><Relationship Id="rId2" Type="http://schemas.openxmlformats.org/officeDocument/2006/relationships/image" Target="../media/image9.jpg" /><Relationship Id="rId3" Type="http://schemas.openxmlformats.org/officeDocument/2006/relationships/image" Target="../media/image10.jpg" /><Relationship Id="rId4" Type="http://schemas.openxmlformats.org/officeDocument/2006/relationships/hyperlink" Target="https://app.urs.cz/products/kros4" TargetMode="External" /><Relationship Id="rId5" Type="http://schemas.openxmlformats.org/officeDocument/2006/relationships/image" Target="../media/image3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image" Target="../media/image12.jpg" /><Relationship Id="rId2" Type="http://schemas.openxmlformats.org/officeDocument/2006/relationships/image" Target="../media/image13.jpg" /><Relationship Id="rId3" Type="http://schemas.openxmlformats.org/officeDocument/2006/relationships/image" Target="../media/image14.jpg" /><Relationship Id="rId4" Type="http://schemas.openxmlformats.org/officeDocument/2006/relationships/hyperlink" Target="https://app.urs.cz/products/kros4" TargetMode="External" /><Relationship Id="rId5" Type="http://schemas.openxmlformats.org/officeDocument/2006/relationships/image" Target="../media/image3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image" Target="../media/image16.jpg" /><Relationship Id="rId2" Type="http://schemas.openxmlformats.org/officeDocument/2006/relationships/image" Target="../media/image17.jpg" /><Relationship Id="rId3" Type="http://schemas.openxmlformats.org/officeDocument/2006/relationships/image" Target="../media/image18.jpg" /><Relationship Id="rId4" Type="http://schemas.openxmlformats.org/officeDocument/2006/relationships/hyperlink" Target="https://app.urs.cz/products/kros4" TargetMode="External" /><Relationship Id="rId5" Type="http://schemas.openxmlformats.org/officeDocument/2006/relationships/image" Target="../media/image3.pn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86995</xdr:colOff>
      <xdr:row>3</xdr:row>
      <xdr:rowOff>0</xdr:rowOff>
    </xdr:from>
    <xdr:to>
      <xdr:col>40</xdr:col>
      <xdr:colOff>367665</xdr:colOff>
      <xdr:row>6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39</xdr:col>
      <xdr:colOff>225425</xdr:colOff>
      <xdr:row>81</xdr:row>
      <xdr:rowOff>0</xdr:rowOff>
    </xdr:from>
    <xdr:to>
      <xdr:col>41</xdr:col>
      <xdr:colOff>176530</xdr:colOff>
      <xdr:row>85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4" name="Picture 3">
          <a:hlinkClick xmlns:r="http://schemas.openxmlformats.org/officeDocument/2006/relationships" r:id="rId3" tooltip="https://app.urs.cz/products/kros4"/>
        </xdr:cNvPr>
        <xdr:cNvPicPr/>
      </xdr:nvPicPr>
      <xdr:blipFill>
        <a:blip xmlns:r="http://schemas.openxmlformats.org/officeDocument/2006/relationships" r:embed="rId4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362585</xdr:colOff>
      <xdr:row>3</xdr:row>
      <xdr:rowOff>0</xdr:rowOff>
    </xdr:from>
    <xdr:to>
      <xdr:col>9</xdr:col>
      <xdr:colOff>1215390</xdr:colOff>
      <xdr:row>7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362585</xdr:colOff>
      <xdr:row>81</xdr:row>
      <xdr:rowOff>0</xdr:rowOff>
    </xdr:from>
    <xdr:to>
      <xdr:col>9</xdr:col>
      <xdr:colOff>1215390</xdr:colOff>
      <xdr:row>85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362585</xdr:colOff>
      <xdr:row>111</xdr:row>
      <xdr:rowOff>0</xdr:rowOff>
    </xdr:from>
    <xdr:to>
      <xdr:col>9</xdr:col>
      <xdr:colOff>1215390</xdr:colOff>
      <xdr:row>115</xdr:row>
      <xdr:rowOff>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4" tooltip="https://app.urs.cz/products/kros4"/>
        </xdr:cNvPr>
        <xdr:cNvPicPr/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362585</xdr:colOff>
      <xdr:row>3</xdr:row>
      <xdr:rowOff>0</xdr:rowOff>
    </xdr:from>
    <xdr:to>
      <xdr:col>9</xdr:col>
      <xdr:colOff>1215390</xdr:colOff>
      <xdr:row>7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362585</xdr:colOff>
      <xdr:row>81</xdr:row>
      <xdr:rowOff>0</xdr:rowOff>
    </xdr:from>
    <xdr:to>
      <xdr:col>9</xdr:col>
      <xdr:colOff>1215390</xdr:colOff>
      <xdr:row>85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362585</xdr:colOff>
      <xdr:row>108</xdr:row>
      <xdr:rowOff>0</xdr:rowOff>
    </xdr:from>
    <xdr:to>
      <xdr:col>9</xdr:col>
      <xdr:colOff>1215390</xdr:colOff>
      <xdr:row>112</xdr:row>
      <xdr:rowOff>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4" tooltip="https://app.urs.cz/products/kros4"/>
        </xdr:cNvPr>
        <xdr:cNvPicPr/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362585</xdr:colOff>
      <xdr:row>3</xdr:row>
      <xdr:rowOff>0</xdr:rowOff>
    </xdr:from>
    <xdr:to>
      <xdr:col>9</xdr:col>
      <xdr:colOff>1215390</xdr:colOff>
      <xdr:row>7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362585</xdr:colOff>
      <xdr:row>81</xdr:row>
      <xdr:rowOff>0</xdr:rowOff>
    </xdr:from>
    <xdr:to>
      <xdr:col>9</xdr:col>
      <xdr:colOff>1215390</xdr:colOff>
      <xdr:row>85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362585</xdr:colOff>
      <xdr:row>113</xdr:row>
      <xdr:rowOff>0</xdr:rowOff>
    </xdr:from>
    <xdr:to>
      <xdr:col>9</xdr:col>
      <xdr:colOff>1215390</xdr:colOff>
      <xdr:row>117</xdr:row>
      <xdr:rowOff>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4" tooltip="https://app.urs.cz/products/kros4"/>
        </xdr:cNvPr>
        <xdr:cNvPicPr/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362585</xdr:colOff>
      <xdr:row>3</xdr:row>
      <xdr:rowOff>0</xdr:rowOff>
    </xdr:from>
    <xdr:to>
      <xdr:col>9</xdr:col>
      <xdr:colOff>1215390</xdr:colOff>
      <xdr:row>7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362585</xdr:colOff>
      <xdr:row>81</xdr:row>
      <xdr:rowOff>0</xdr:rowOff>
    </xdr:from>
    <xdr:to>
      <xdr:col>9</xdr:col>
      <xdr:colOff>1215390</xdr:colOff>
      <xdr:row>85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362585</xdr:colOff>
      <xdr:row>103</xdr:row>
      <xdr:rowOff>0</xdr:rowOff>
    </xdr:from>
    <xdr:to>
      <xdr:col>9</xdr:col>
      <xdr:colOff>1215390</xdr:colOff>
      <xdr:row>107</xdr:row>
      <xdr:rowOff>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4" tooltip="https://app.urs.cz/products/kros4"/>
        </xdr:cNvPr>
        <xdr:cNvPicPr/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drawing" Target="../drawings/drawing5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7" t="s">
        <v>0</v>
      </c>
      <c r="AZ1" s="17" t="s">
        <v>1</v>
      </c>
      <c r="BA1" s="17" t="s">
        <v>2</v>
      </c>
      <c r="BB1" s="17" t="s">
        <v>3</v>
      </c>
      <c r="BT1" s="17" t="s">
        <v>4</v>
      </c>
      <c r="BU1" s="17" t="s">
        <v>4</v>
      </c>
      <c r="BV1" s="17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8" t="s">
        <v>6</v>
      </c>
      <c r="BT2" s="18" t="s">
        <v>7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8</v>
      </c>
    </row>
    <row r="4" s="1" customFormat="1" ht="24.96" customHeight="1">
      <c r="B4" s="22"/>
      <c r="C4" s="23"/>
      <c r="D4" s="24" t="s">
        <v>9</v>
      </c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1"/>
      <c r="AS4" s="25" t="s">
        <v>10</v>
      </c>
      <c r="BE4" s="26" t="s">
        <v>11</v>
      </c>
      <c r="BS4" s="18" t="s">
        <v>12</v>
      </c>
    </row>
    <row r="5" s="1" customFormat="1" ht="12" customHeight="1">
      <c r="B5" s="22"/>
      <c r="C5" s="23"/>
      <c r="D5" s="27" t="s">
        <v>13</v>
      </c>
      <c r="E5" s="23"/>
      <c r="F5" s="23"/>
      <c r="G5" s="23"/>
      <c r="H5" s="23"/>
      <c r="I5" s="23"/>
      <c r="J5" s="23"/>
      <c r="K5" s="28" t="s">
        <v>14</v>
      </c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1"/>
      <c r="BE5" s="29" t="s">
        <v>15</v>
      </c>
      <c r="BS5" s="18" t="s">
        <v>6</v>
      </c>
    </row>
    <row r="6" s="1" customFormat="1" ht="36.96" customHeight="1">
      <c r="B6" s="22"/>
      <c r="C6" s="23"/>
      <c r="D6" s="30" t="s">
        <v>16</v>
      </c>
      <c r="E6" s="23"/>
      <c r="F6" s="23"/>
      <c r="G6" s="23"/>
      <c r="H6" s="23"/>
      <c r="I6" s="23"/>
      <c r="J6" s="23"/>
      <c r="K6" s="31" t="s">
        <v>17</v>
      </c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1"/>
      <c r="BE6" s="32"/>
      <c r="BS6" s="18" t="s">
        <v>6</v>
      </c>
    </row>
    <row r="7" s="1" customFormat="1" ht="12" customHeight="1">
      <c r="B7" s="22"/>
      <c r="C7" s="23"/>
      <c r="D7" s="33" t="s">
        <v>18</v>
      </c>
      <c r="E7" s="23"/>
      <c r="F7" s="23"/>
      <c r="G7" s="23"/>
      <c r="H7" s="23"/>
      <c r="I7" s="23"/>
      <c r="J7" s="23"/>
      <c r="K7" s="28" t="s">
        <v>19</v>
      </c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33" t="s">
        <v>20</v>
      </c>
      <c r="AL7" s="23"/>
      <c r="AM7" s="23"/>
      <c r="AN7" s="28" t="s">
        <v>1</v>
      </c>
      <c r="AO7" s="23"/>
      <c r="AP7" s="23"/>
      <c r="AQ7" s="23"/>
      <c r="AR7" s="21"/>
      <c r="BE7" s="32"/>
      <c r="BS7" s="18" t="s">
        <v>6</v>
      </c>
    </row>
    <row r="8" s="1" customFormat="1" ht="12" customHeight="1">
      <c r="B8" s="22"/>
      <c r="C8" s="23"/>
      <c r="D8" s="33" t="s">
        <v>21</v>
      </c>
      <c r="E8" s="23"/>
      <c r="F8" s="23"/>
      <c r="G8" s="23"/>
      <c r="H8" s="23"/>
      <c r="I8" s="23"/>
      <c r="J8" s="23"/>
      <c r="K8" s="28" t="s">
        <v>22</v>
      </c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33" t="s">
        <v>23</v>
      </c>
      <c r="AL8" s="23"/>
      <c r="AM8" s="23"/>
      <c r="AN8" s="34" t="s">
        <v>24</v>
      </c>
      <c r="AO8" s="23"/>
      <c r="AP8" s="23"/>
      <c r="AQ8" s="23"/>
      <c r="AR8" s="21"/>
      <c r="BE8" s="32"/>
      <c r="BS8" s="18" t="s">
        <v>6</v>
      </c>
    </row>
    <row r="9" s="1" customFormat="1" ht="14.4" customHeight="1">
      <c r="B9" s="22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1"/>
      <c r="BE9" s="32"/>
      <c r="BS9" s="18" t="s">
        <v>6</v>
      </c>
    </row>
    <row r="10" s="1" customFormat="1" ht="12" customHeight="1">
      <c r="B10" s="22"/>
      <c r="C10" s="23"/>
      <c r="D10" s="33" t="s">
        <v>25</v>
      </c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33" t="s">
        <v>26</v>
      </c>
      <c r="AL10" s="23"/>
      <c r="AM10" s="23"/>
      <c r="AN10" s="28" t="s">
        <v>1</v>
      </c>
      <c r="AO10" s="23"/>
      <c r="AP10" s="23"/>
      <c r="AQ10" s="23"/>
      <c r="AR10" s="21"/>
      <c r="BE10" s="32"/>
      <c r="BS10" s="18" t="s">
        <v>6</v>
      </c>
    </row>
    <row r="11" s="1" customFormat="1" ht="18.48" customHeight="1">
      <c r="B11" s="22"/>
      <c r="C11" s="23"/>
      <c r="D11" s="23"/>
      <c r="E11" s="28" t="s">
        <v>27</v>
      </c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33" t="s">
        <v>28</v>
      </c>
      <c r="AL11" s="23"/>
      <c r="AM11" s="23"/>
      <c r="AN11" s="28" t="s">
        <v>1</v>
      </c>
      <c r="AO11" s="23"/>
      <c r="AP11" s="23"/>
      <c r="AQ11" s="23"/>
      <c r="AR11" s="21"/>
      <c r="BE11" s="32"/>
      <c r="BS11" s="18" t="s">
        <v>6</v>
      </c>
    </row>
    <row r="12" s="1" customFormat="1" ht="6.96" customHeight="1">
      <c r="B12" s="22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1"/>
      <c r="BE12" s="32"/>
      <c r="BS12" s="18" t="s">
        <v>6</v>
      </c>
    </row>
    <row r="13" s="1" customFormat="1" ht="12" customHeight="1">
      <c r="B13" s="22"/>
      <c r="C13" s="23"/>
      <c r="D13" s="33" t="s">
        <v>29</v>
      </c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33" t="s">
        <v>26</v>
      </c>
      <c r="AL13" s="23"/>
      <c r="AM13" s="23"/>
      <c r="AN13" s="35" t="s">
        <v>30</v>
      </c>
      <c r="AO13" s="23"/>
      <c r="AP13" s="23"/>
      <c r="AQ13" s="23"/>
      <c r="AR13" s="21"/>
      <c r="BE13" s="32"/>
      <c r="BS13" s="18" t="s">
        <v>6</v>
      </c>
    </row>
    <row r="14">
      <c r="B14" s="22"/>
      <c r="C14" s="23"/>
      <c r="D14" s="23"/>
      <c r="E14" s="35" t="s">
        <v>30</v>
      </c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3" t="s">
        <v>28</v>
      </c>
      <c r="AL14" s="23"/>
      <c r="AM14" s="23"/>
      <c r="AN14" s="35" t="s">
        <v>30</v>
      </c>
      <c r="AO14" s="23"/>
      <c r="AP14" s="23"/>
      <c r="AQ14" s="23"/>
      <c r="AR14" s="21"/>
      <c r="BE14" s="32"/>
      <c r="BS14" s="18" t="s">
        <v>6</v>
      </c>
    </row>
    <row r="15" s="1" customFormat="1" ht="6.96" customHeight="1">
      <c r="B15" s="22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1"/>
      <c r="BE15" s="32"/>
      <c r="BS15" s="18" t="s">
        <v>4</v>
      </c>
    </row>
    <row r="16" s="1" customFormat="1" ht="12" customHeight="1">
      <c r="B16" s="22"/>
      <c r="C16" s="23"/>
      <c r="D16" s="33" t="s">
        <v>31</v>
      </c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33" t="s">
        <v>26</v>
      </c>
      <c r="AL16" s="23"/>
      <c r="AM16" s="23"/>
      <c r="AN16" s="28" t="s">
        <v>1</v>
      </c>
      <c r="AO16" s="23"/>
      <c r="AP16" s="23"/>
      <c r="AQ16" s="23"/>
      <c r="AR16" s="21"/>
      <c r="BE16" s="32"/>
      <c r="BS16" s="18" t="s">
        <v>4</v>
      </c>
    </row>
    <row r="17" s="1" customFormat="1" ht="18.48" customHeight="1">
      <c r="B17" s="22"/>
      <c r="C17" s="23"/>
      <c r="D17" s="23"/>
      <c r="E17" s="28" t="s">
        <v>32</v>
      </c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33" t="s">
        <v>28</v>
      </c>
      <c r="AL17" s="23"/>
      <c r="AM17" s="23"/>
      <c r="AN17" s="28" t="s">
        <v>1</v>
      </c>
      <c r="AO17" s="23"/>
      <c r="AP17" s="23"/>
      <c r="AQ17" s="23"/>
      <c r="AR17" s="21"/>
      <c r="BE17" s="32"/>
      <c r="BS17" s="18" t="s">
        <v>33</v>
      </c>
    </row>
    <row r="18" s="1" customFormat="1" ht="6.96" customHeight="1">
      <c r="B18" s="22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1"/>
      <c r="BE18" s="32"/>
      <c r="BS18" s="18" t="s">
        <v>6</v>
      </c>
    </row>
    <row r="19" s="1" customFormat="1" ht="12" customHeight="1">
      <c r="B19" s="22"/>
      <c r="C19" s="23"/>
      <c r="D19" s="33" t="s">
        <v>34</v>
      </c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33" t="s">
        <v>26</v>
      </c>
      <c r="AL19" s="23"/>
      <c r="AM19" s="23"/>
      <c r="AN19" s="28" t="s">
        <v>1</v>
      </c>
      <c r="AO19" s="23"/>
      <c r="AP19" s="23"/>
      <c r="AQ19" s="23"/>
      <c r="AR19" s="21"/>
      <c r="BE19" s="32"/>
      <c r="BS19" s="18" t="s">
        <v>6</v>
      </c>
    </row>
    <row r="20" s="1" customFormat="1" ht="18.48" customHeight="1">
      <c r="B20" s="22"/>
      <c r="C20" s="23"/>
      <c r="D20" s="23"/>
      <c r="E20" s="28" t="s">
        <v>35</v>
      </c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33" t="s">
        <v>28</v>
      </c>
      <c r="AL20" s="23"/>
      <c r="AM20" s="23"/>
      <c r="AN20" s="28" t="s">
        <v>1</v>
      </c>
      <c r="AO20" s="23"/>
      <c r="AP20" s="23"/>
      <c r="AQ20" s="23"/>
      <c r="AR20" s="21"/>
      <c r="BE20" s="32"/>
      <c r="BS20" s="18" t="s">
        <v>33</v>
      </c>
    </row>
    <row r="21" s="1" customFormat="1" ht="6.96" customHeight="1">
      <c r="B21" s="22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1"/>
      <c r="BE21" s="32"/>
    </row>
    <row r="22" s="1" customFormat="1" ht="12" customHeight="1">
      <c r="B22" s="22"/>
      <c r="C22" s="23"/>
      <c r="D22" s="33" t="s">
        <v>36</v>
      </c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1"/>
      <c r="BE22" s="32"/>
    </row>
    <row r="23" s="1" customFormat="1" ht="47.25" customHeight="1">
      <c r="B23" s="22"/>
      <c r="C23" s="23"/>
      <c r="D23" s="23"/>
      <c r="E23" s="37" t="s">
        <v>37</v>
      </c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23"/>
      <c r="AP23" s="23"/>
      <c r="AQ23" s="23"/>
      <c r="AR23" s="21"/>
      <c r="BE23" s="32"/>
    </row>
    <row r="24" s="1" customFormat="1" ht="6.96" customHeight="1">
      <c r="B24" s="22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1"/>
      <c r="BE24" s="32"/>
    </row>
    <row r="25" s="1" customFormat="1" ht="6.96" customHeight="1">
      <c r="B25" s="22"/>
      <c r="C25" s="23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23"/>
      <c r="AQ25" s="23"/>
      <c r="AR25" s="21"/>
      <c r="BE25" s="32"/>
    </row>
    <row r="26" s="2" customFormat="1" ht="25.92" customHeight="1">
      <c r="A26" s="39"/>
      <c r="B26" s="40"/>
      <c r="C26" s="41"/>
      <c r="D26" s="42" t="s">
        <v>38</v>
      </c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4">
        <f>ROUND(AG94,2)</f>
        <v>0</v>
      </c>
      <c r="AL26" s="43"/>
      <c r="AM26" s="43"/>
      <c r="AN26" s="43"/>
      <c r="AO26" s="43"/>
      <c r="AP26" s="41"/>
      <c r="AQ26" s="41"/>
      <c r="AR26" s="45"/>
      <c r="BE26" s="32"/>
    </row>
    <row r="27" s="2" customFormat="1" ht="6.96" customHeight="1">
      <c r="A27" s="39"/>
      <c r="B27" s="40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5"/>
      <c r="BE27" s="32"/>
    </row>
    <row r="28" s="2" customFormat="1">
      <c r="A28" s="39"/>
      <c r="B28" s="40"/>
      <c r="C28" s="41"/>
      <c r="D28" s="41"/>
      <c r="E28" s="41"/>
      <c r="F28" s="41"/>
      <c r="G28" s="41"/>
      <c r="H28" s="41"/>
      <c r="I28" s="41"/>
      <c r="J28" s="41"/>
      <c r="K28" s="41"/>
      <c r="L28" s="46" t="s">
        <v>39</v>
      </c>
      <c r="M28" s="46"/>
      <c r="N28" s="46"/>
      <c r="O28" s="46"/>
      <c r="P28" s="46"/>
      <c r="Q28" s="41"/>
      <c r="R28" s="41"/>
      <c r="S28" s="41"/>
      <c r="T28" s="41"/>
      <c r="U28" s="41"/>
      <c r="V28" s="41"/>
      <c r="W28" s="46" t="s">
        <v>40</v>
      </c>
      <c r="X28" s="46"/>
      <c r="Y28" s="46"/>
      <c r="Z28" s="46"/>
      <c r="AA28" s="46"/>
      <c r="AB28" s="46"/>
      <c r="AC28" s="46"/>
      <c r="AD28" s="46"/>
      <c r="AE28" s="46"/>
      <c r="AF28" s="41"/>
      <c r="AG28" s="41"/>
      <c r="AH28" s="41"/>
      <c r="AI28" s="41"/>
      <c r="AJ28" s="41"/>
      <c r="AK28" s="46" t="s">
        <v>41</v>
      </c>
      <c r="AL28" s="46"/>
      <c r="AM28" s="46"/>
      <c r="AN28" s="46"/>
      <c r="AO28" s="46"/>
      <c r="AP28" s="41"/>
      <c r="AQ28" s="41"/>
      <c r="AR28" s="45"/>
      <c r="BE28" s="32"/>
    </row>
    <row r="29" s="3" customFormat="1" ht="14.4" customHeight="1">
      <c r="A29" s="3"/>
      <c r="B29" s="47"/>
      <c r="C29" s="48"/>
      <c r="D29" s="33" t="s">
        <v>42</v>
      </c>
      <c r="E29" s="48"/>
      <c r="F29" s="33" t="s">
        <v>43</v>
      </c>
      <c r="G29" s="48"/>
      <c r="H29" s="48"/>
      <c r="I29" s="48"/>
      <c r="J29" s="48"/>
      <c r="K29" s="48"/>
      <c r="L29" s="49">
        <v>0.20999999999999999</v>
      </c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50">
        <f>ROUND(AZ94, 2)</f>
        <v>0</v>
      </c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50">
        <f>ROUND(AV94, 2)</f>
        <v>0</v>
      </c>
      <c r="AL29" s="48"/>
      <c r="AM29" s="48"/>
      <c r="AN29" s="48"/>
      <c r="AO29" s="48"/>
      <c r="AP29" s="48"/>
      <c r="AQ29" s="48"/>
      <c r="AR29" s="51"/>
      <c r="BE29" s="52"/>
    </row>
    <row r="30" s="3" customFormat="1" ht="14.4" customHeight="1">
      <c r="A30" s="3"/>
      <c r="B30" s="47"/>
      <c r="C30" s="48"/>
      <c r="D30" s="48"/>
      <c r="E30" s="48"/>
      <c r="F30" s="33" t="s">
        <v>44</v>
      </c>
      <c r="G30" s="48"/>
      <c r="H30" s="48"/>
      <c r="I30" s="48"/>
      <c r="J30" s="48"/>
      <c r="K30" s="48"/>
      <c r="L30" s="49">
        <v>0.12</v>
      </c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50">
        <f>ROUND(BA94, 2)</f>
        <v>0</v>
      </c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50">
        <f>ROUND(AW94, 2)</f>
        <v>0</v>
      </c>
      <c r="AL30" s="48"/>
      <c r="AM30" s="48"/>
      <c r="AN30" s="48"/>
      <c r="AO30" s="48"/>
      <c r="AP30" s="48"/>
      <c r="AQ30" s="48"/>
      <c r="AR30" s="51"/>
      <c r="BE30" s="52"/>
    </row>
    <row r="31" hidden="1" s="3" customFormat="1" ht="14.4" customHeight="1">
      <c r="A31" s="3"/>
      <c r="B31" s="47"/>
      <c r="C31" s="48"/>
      <c r="D31" s="48"/>
      <c r="E31" s="48"/>
      <c r="F31" s="33" t="s">
        <v>45</v>
      </c>
      <c r="G31" s="48"/>
      <c r="H31" s="48"/>
      <c r="I31" s="48"/>
      <c r="J31" s="48"/>
      <c r="K31" s="48"/>
      <c r="L31" s="49">
        <v>0.20999999999999999</v>
      </c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50">
        <f>ROUND(BB94, 2)</f>
        <v>0</v>
      </c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50">
        <v>0</v>
      </c>
      <c r="AL31" s="48"/>
      <c r="AM31" s="48"/>
      <c r="AN31" s="48"/>
      <c r="AO31" s="48"/>
      <c r="AP31" s="48"/>
      <c r="AQ31" s="48"/>
      <c r="AR31" s="51"/>
      <c r="BE31" s="52"/>
    </row>
    <row r="32" hidden="1" s="3" customFormat="1" ht="14.4" customHeight="1">
      <c r="A32" s="3"/>
      <c r="B32" s="47"/>
      <c r="C32" s="48"/>
      <c r="D32" s="48"/>
      <c r="E32" s="48"/>
      <c r="F32" s="33" t="s">
        <v>46</v>
      </c>
      <c r="G32" s="48"/>
      <c r="H32" s="48"/>
      <c r="I32" s="48"/>
      <c r="J32" s="48"/>
      <c r="K32" s="48"/>
      <c r="L32" s="49">
        <v>0.12</v>
      </c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50">
        <f>ROUND(BC94, 2)</f>
        <v>0</v>
      </c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50">
        <v>0</v>
      </c>
      <c r="AL32" s="48"/>
      <c r="AM32" s="48"/>
      <c r="AN32" s="48"/>
      <c r="AO32" s="48"/>
      <c r="AP32" s="48"/>
      <c r="AQ32" s="48"/>
      <c r="AR32" s="51"/>
      <c r="BE32" s="52"/>
    </row>
    <row r="33" hidden="1" s="3" customFormat="1" ht="14.4" customHeight="1">
      <c r="A33" s="3"/>
      <c r="B33" s="47"/>
      <c r="C33" s="48"/>
      <c r="D33" s="48"/>
      <c r="E33" s="48"/>
      <c r="F33" s="33" t="s">
        <v>47</v>
      </c>
      <c r="G33" s="48"/>
      <c r="H33" s="48"/>
      <c r="I33" s="48"/>
      <c r="J33" s="48"/>
      <c r="K33" s="48"/>
      <c r="L33" s="49">
        <v>0</v>
      </c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50">
        <f>ROUND(BD94, 2)</f>
        <v>0</v>
      </c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48"/>
      <c r="AK33" s="50">
        <v>0</v>
      </c>
      <c r="AL33" s="48"/>
      <c r="AM33" s="48"/>
      <c r="AN33" s="48"/>
      <c r="AO33" s="48"/>
      <c r="AP33" s="48"/>
      <c r="AQ33" s="48"/>
      <c r="AR33" s="51"/>
      <c r="BE33" s="52"/>
    </row>
    <row r="34" s="2" customFormat="1" ht="6.96" customHeight="1">
      <c r="A34" s="39"/>
      <c r="B34" s="40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5"/>
      <c r="BE34" s="32"/>
    </row>
    <row r="35" s="2" customFormat="1" ht="25.92" customHeight="1">
      <c r="A35" s="39"/>
      <c r="B35" s="40"/>
      <c r="C35" s="53"/>
      <c r="D35" s="54" t="s">
        <v>48</v>
      </c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6" t="s">
        <v>49</v>
      </c>
      <c r="U35" s="55"/>
      <c r="V35" s="55"/>
      <c r="W35" s="55"/>
      <c r="X35" s="57" t="s">
        <v>50</v>
      </c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55"/>
      <c r="AJ35" s="55"/>
      <c r="AK35" s="58">
        <f>SUM(AK26:AK33)</f>
        <v>0</v>
      </c>
      <c r="AL35" s="55"/>
      <c r="AM35" s="55"/>
      <c r="AN35" s="55"/>
      <c r="AO35" s="59"/>
      <c r="AP35" s="53"/>
      <c r="AQ35" s="53"/>
      <c r="AR35" s="45"/>
      <c r="BE35" s="39"/>
    </row>
    <row r="36" s="2" customFormat="1" ht="6.96" customHeight="1">
      <c r="A36" s="39"/>
      <c r="B36" s="40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5"/>
      <c r="BE36" s="39"/>
    </row>
    <row r="37" s="2" customFormat="1" ht="14.4" customHeight="1">
      <c r="A37" s="39"/>
      <c r="B37" s="40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45"/>
      <c r="BE37" s="39"/>
    </row>
    <row r="38" s="1" customFormat="1" ht="14.4" customHeight="1">
      <c r="B38" s="22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Q38" s="23"/>
      <c r="AR38" s="21"/>
    </row>
    <row r="39" s="1" customFormat="1" ht="14.4" customHeight="1">
      <c r="B39" s="22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1"/>
    </row>
    <row r="40" s="1" customFormat="1" ht="14.4" customHeight="1">
      <c r="B40" s="22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1"/>
    </row>
    <row r="41" s="1" customFormat="1" ht="14.4" customHeight="1">
      <c r="B41" s="22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1"/>
    </row>
    <row r="42" s="1" customFormat="1" ht="14.4" customHeight="1">
      <c r="B42" s="22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21"/>
    </row>
    <row r="43" s="1" customFormat="1" ht="14.4" customHeight="1">
      <c r="B43" s="22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  <c r="AQ43" s="23"/>
      <c r="AR43" s="21"/>
    </row>
    <row r="44" s="1" customFormat="1" ht="14.4" customHeight="1">
      <c r="B44" s="22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  <c r="AQ44" s="23"/>
      <c r="AR44" s="21"/>
    </row>
    <row r="45" s="1" customFormat="1" ht="14.4" customHeight="1">
      <c r="B45" s="22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3"/>
      <c r="AR45" s="21"/>
    </row>
    <row r="46" s="1" customFormat="1" ht="14.4" customHeight="1">
      <c r="B46" s="22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  <c r="AQ46" s="23"/>
      <c r="AR46" s="21"/>
    </row>
    <row r="47" s="1" customFormat="1" ht="14.4" customHeight="1">
      <c r="B47" s="22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1"/>
    </row>
    <row r="48" s="1" customFormat="1" ht="14.4" customHeight="1">
      <c r="B48" s="22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  <c r="AR48" s="21"/>
    </row>
    <row r="49" s="2" customFormat="1" ht="14.4" customHeight="1">
      <c r="B49" s="60"/>
      <c r="C49" s="61"/>
      <c r="D49" s="62" t="s">
        <v>51</v>
      </c>
      <c r="E49" s="63"/>
      <c r="F49" s="63"/>
      <c r="G49" s="63"/>
      <c r="H49" s="63"/>
      <c r="I49" s="63"/>
      <c r="J49" s="63"/>
      <c r="K49" s="63"/>
      <c r="L49" s="63"/>
      <c r="M49" s="63"/>
      <c r="N49" s="63"/>
      <c r="O49" s="63"/>
      <c r="P49" s="63"/>
      <c r="Q49" s="63"/>
      <c r="R49" s="63"/>
      <c r="S49" s="63"/>
      <c r="T49" s="63"/>
      <c r="U49" s="63"/>
      <c r="V49" s="63"/>
      <c r="W49" s="63"/>
      <c r="X49" s="63"/>
      <c r="Y49" s="63"/>
      <c r="Z49" s="63"/>
      <c r="AA49" s="63"/>
      <c r="AB49" s="63"/>
      <c r="AC49" s="63"/>
      <c r="AD49" s="63"/>
      <c r="AE49" s="63"/>
      <c r="AF49" s="63"/>
      <c r="AG49" s="63"/>
      <c r="AH49" s="62" t="s">
        <v>52</v>
      </c>
      <c r="AI49" s="63"/>
      <c r="AJ49" s="63"/>
      <c r="AK49" s="63"/>
      <c r="AL49" s="63"/>
      <c r="AM49" s="63"/>
      <c r="AN49" s="63"/>
      <c r="AO49" s="63"/>
      <c r="AP49" s="61"/>
      <c r="AQ49" s="61"/>
      <c r="AR49" s="64"/>
    </row>
    <row r="50">
      <c r="B50" s="22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  <c r="AR50" s="21"/>
    </row>
    <row r="51">
      <c r="B51" s="22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  <c r="AR51" s="21"/>
    </row>
    <row r="52">
      <c r="B52" s="22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3"/>
      <c r="AR52" s="21"/>
    </row>
    <row r="53">
      <c r="B53" s="22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  <c r="AR53" s="21"/>
    </row>
    <row r="54">
      <c r="B54" s="22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  <c r="AQ54" s="23"/>
      <c r="AR54" s="21"/>
    </row>
    <row r="55">
      <c r="B55" s="22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  <c r="AQ55" s="23"/>
      <c r="AR55" s="21"/>
    </row>
    <row r="56">
      <c r="B56" s="22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  <c r="AQ56" s="23"/>
      <c r="AR56" s="21"/>
    </row>
    <row r="57">
      <c r="B57" s="22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  <c r="AQ57" s="23"/>
      <c r="AR57" s="21"/>
    </row>
    <row r="58">
      <c r="B58" s="22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  <c r="AQ58" s="23"/>
      <c r="AR58" s="21"/>
    </row>
    <row r="59"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1"/>
    </row>
    <row r="60" s="2" customFormat="1">
      <c r="A60" s="39"/>
      <c r="B60" s="40"/>
      <c r="C60" s="41"/>
      <c r="D60" s="65" t="s">
        <v>53</v>
      </c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65" t="s">
        <v>54</v>
      </c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65" t="s">
        <v>53</v>
      </c>
      <c r="AI60" s="43"/>
      <c r="AJ60" s="43"/>
      <c r="AK60" s="43"/>
      <c r="AL60" s="43"/>
      <c r="AM60" s="65" t="s">
        <v>54</v>
      </c>
      <c r="AN60" s="43"/>
      <c r="AO60" s="43"/>
      <c r="AP60" s="41"/>
      <c r="AQ60" s="41"/>
      <c r="AR60" s="45"/>
      <c r="BE60" s="39"/>
    </row>
    <row r="61">
      <c r="B61" s="22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1"/>
    </row>
    <row r="62">
      <c r="B62" s="22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  <c r="AQ62" s="23"/>
      <c r="AR62" s="21"/>
    </row>
    <row r="63">
      <c r="B63" s="22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  <c r="AQ63" s="23"/>
      <c r="AR63" s="21"/>
    </row>
    <row r="64" s="2" customFormat="1">
      <c r="A64" s="39"/>
      <c r="B64" s="40"/>
      <c r="C64" s="41"/>
      <c r="D64" s="62" t="s">
        <v>55</v>
      </c>
      <c r="E64" s="66"/>
      <c r="F64" s="66"/>
      <c r="G64" s="66"/>
      <c r="H64" s="66"/>
      <c r="I64" s="66"/>
      <c r="J64" s="66"/>
      <c r="K64" s="66"/>
      <c r="L64" s="66"/>
      <c r="M64" s="66"/>
      <c r="N64" s="66"/>
      <c r="O64" s="66"/>
      <c r="P64" s="66"/>
      <c r="Q64" s="66"/>
      <c r="R64" s="66"/>
      <c r="S64" s="66"/>
      <c r="T64" s="66"/>
      <c r="U64" s="66"/>
      <c r="V64" s="66"/>
      <c r="W64" s="66"/>
      <c r="X64" s="66"/>
      <c r="Y64" s="66"/>
      <c r="Z64" s="66"/>
      <c r="AA64" s="66"/>
      <c r="AB64" s="66"/>
      <c r="AC64" s="66"/>
      <c r="AD64" s="66"/>
      <c r="AE64" s="66"/>
      <c r="AF64" s="66"/>
      <c r="AG64" s="66"/>
      <c r="AH64" s="62" t="s">
        <v>56</v>
      </c>
      <c r="AI64" s="66"/>
      <c r="AJ64" s="66"/>
      <c r="AK64" s="66"/>
      <c r="AL64" s="66"/>
      <c r="AM64" s="66"/>
      <c r="AN64" s="66"/>
      <c r="AO64" s="66"/>
      <c r="AP64" s="41"/>
      <c r="AQ64" s="41"/>
      <c r="AR64" s="45"/>
      <c r="BE64" s="39"/>
    </row>
    <row r="65">
      <c r="B65" s="22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  <c r="AQ65" s="23"/>
      <c r="AR65" s="21"/>
    </row>
    <row r="66">
      <c r="B66" s="22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  <c r="AQ66" s="23"/>
      <c r="AR66" s="21"/>
    </row>
    <row r="67">
      <c r="B67" s="22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  <c r="AQ67" s="23"/>
      <c r="AR67" s="21"/>
    </row>
    <row r="68">
      <c r="B68" s="22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  <c r="AQ68" s="23"/>
      <c r="AR68" s="21"/>
    </row>
    <row r="69">
      <c r="B69" s="22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  <c r="AQ69" s="23"/>
      <c r="AR69" s="21"/>
    </row>
    <row r="70">
      <c r="B70" s="22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3"/>
      <c r="AP70" s="23"/>
      <c r="AQ70" s="23"/>
      <c r="AR70" s="21"/>
    </row>
    <row r="71">
      <c r="B71" s="22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23"/>
      <c r="AP71" s="23"/>
      <c r="AQ71" s="23"/>
      <c r="AR71" s="21"/>
    </row>
    <row r="72">
      <c r="B72" s="22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  <c r="AQ72" s="23"/>
      <c r="AR72" s="21"/>
    </row>
    <row r="73">
      <c r="B73" s="22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23"/>
      <c r="AO73" s="23"/>
      <c r="AP73" s="23"/>
      <c r="AQ73" s="23"/>
      <c r="AR73" s="21"/>
    </row>
    <row r="74">
      <c r="B74" s="22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3"/>
      <c r="AP74" s="23"/>
      <c r="AQ74" s="23"/>
      <c r="AR74" s="21"/>
    </row>
    <row r="75" s="2" customFormat="1">
      <c r="A75" s="39"/>
      <c r="B75" s="40"/>
      <c r="C75" s="41"/>
      <c r="D75" s="65" t="s">
        <v>53</v>
      </c>
      <c r="E75" s="43"/>
      <c r="F75" s="43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65" t="s">
        <v>54</v>
      </c>
      <c r="W75" s="43"/>
      <c r="X75" s="43"/>
      <c r="Y75" s="43"/>
      <c r="Z75" s="43"/>
      <c r="AA75" s="43"/>
      <c r="AB75" s="43"/>
      <c r="AC75" s="43"/>
      <c r="AD75" s="43"/>
      <c r="AE75" s="43"/>
      <c r="AF75" s="43"/>
      <c r="AG75" s="43"/>
      <c r="AH75" s="65" t="s">
        <v>53</v>
      </c>
      <c r="AI75" s="43"/>
      <c r="AJ75" s="43"/>
      <c r="AK75" s="43"/>
      <c r="AL75" s="43"/>
      <c r="AM75" s="65" t="s">
        <v>54</v>
      </c>
      <c r="AN75" s="43"/>
      <c r="AO75" s="43"/>
      <c r="AP75" s="41"/>
      <c r="AQ75" s="41"/>
      <c r="AR75" s="45"/>
      <c r="BE75" s="39"/>
    </row>
    <row r="76" s="2" customFormat="1">
      <c r="A76" s="39"/>
      <c r="B76" s="40"/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  <c r="AF76" s="41"/>
      <c r="AG76" s="41"/>
      <c r="AH76" s="41"/>
      <c r="AI76" s="41"/>
      <c r="AJ76" s="41"/>
      <c r="AK76" s="41"/>
      <c r="AL76" s="41"/>
      <c r="AM76" s="41"/>
      <c r="AN76" s="41"/>
      <c r="AO76" s="41"/>
      <c r="AP76" s="41"/>
      <c r="AQ76" s="41"/>
      <c r="AR76" s="45"/>
      <c r="BE76" s="39"/>
    </row>
    <row r="77" s="2" customFormat="1" ht="6.96" customHeight="1">
      <c r="A77" s="39"/>
      <c r="B77" s="67"/>
      <c r="C77" s="68"/>
      <c r="D77" s="68"/>
      <c r="E77" s="68"/>
      <c r="F77" s="68"/>
      <c r="G77" s="68"/>
      <c r="H77" s="68"/>
      <c r="I77" s="68"/>
      <c r="J77" s="68"/>
      <c r="K77" s="68"/>
      <c r="L77" s="68"/>
      <c r="M77" s="68"/>
      <c r="N77" s="68"/>
      <c r="O77" s="68"/>
      <c r="P77" s="68"/>
      <c r="Q77" s="68"/>
      <c r="R77" s="68"/>
      <c r="S77" s="68"/>
      <c r="T77" s="68"/>
      <c r="U77" s="68"/>
      <c r="V77" s="68"/>
      <c r="W77" s="68"/>
      <c r="X77" s="68"/>
      <c r="Y77" s="68"/>
      <c r="Z77" s="68"/>
      <c r="AA77" s="68"/>
      <c r="AB77" s="68"/>
      <c r="AC77" s="68"/>
      <c r="AD77" s="68"/>
      <c r="AE77" s="68"/>
      <c r="AF77" s="68"/>
      <c r="AG77" s="68"/>
      <c r="AH77" s="68"/>
      <c r="AI77" s="68"/>
      <c r="AJ77" s="68"/>
      <c r="AK77" s="68"/>
      <c r="AL77" s="68"/>
      <c r="AM77" s="68"/>
      <c r="AN77" s="68"/>
      <c r="AO77" s="68"/>
      <c r="AP77" s="68"/>
      <c r="AQ77" s="68"/>
      <c r="AR77" s="45"/>
      <c r="BE77" s="39"/>
    </row>
    <row r="81" s="2" customFormat="1" ht="6.96" customHeight="1">
      <c r="A81" s="39"/>
      <c r="B81" s="69"/>
      <c r="C81" s="70"/>
      <c r="D81" s="70"/>
      <c r="E81" s="70"/>
      <c r="F81" s="70"/>
      <c r="G81" s="70"/>
      <c r="H81" s="70"/>
      <c r="I81" s="70"/>
      <c r="J81" s="70"/>
      <c r="K81" s="70"/>
      <c r="L81" s="70"/>
      <c r="M81" s="70"/>
      <c r="N81" s="70"/>
      <c r="O81" s="70"/>
      <c r="P81" s="70"/>
      <c r="Q81" s="70"/>
      <c r="R81" s="70"/>
      <c r="S81" s="70"/>
      <c r="T81" s="70"/>
      <c r="U81" s="70"/>
      <c r="V81" s="70"/>
      <c r="W81" s="70"/>
      <c r="X81" s="70"/>
      <c r="Y81" s="70"/>
      <c r="Z81" s="70"/>
      <c r="AA81" s="70"/>
      <c r="AB81" s="70"/>
      <c r="AC81" s="70"/>
      <c r="AD81" s="70"/>
      <c r="AE81" s="70"/>
      <c r="AF81" s="70"/>
      <c r="AG81" s="70"/>
      <c r="AH81" s="70"/>
      <c r="AI81" s="70"/>
      <c r="AJ81" s="70"/>
      <c r="AK81" s="70"/>
      <c r="AL81" s="70"/>
      <c r="AM81" s="70"/>
      <c r="AN81" s="70"/>
      <c r="AO81" s="70"/>
      <c r="AP81" s="70"/>
      <c r="AQ81" s="70"/>
      <c r="AR81" s="45"/>
      <c r="BE81" s="39"/>
    </row>
    <row r="82" s="2" customFormat="1" ht="24.96" customHeight="1">
      <c r="A82" s="39"/>
      <c r="B82" s="40"/>
      <c r="C82" s="24" t="s">
        <v>57</v>
      </c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41"/>
      <c r="AH82" s="41"/>
      <c r="AI82" s="41"/>
      <c r="AJ82" s="41"/>
      <c r="AK82" s="41"/>
      <c r="AL82" s="41"/>
      <c r="AM82" s="41"/>
      <c r="AN82" s="41"/>
      <c r="AO82" s="41"/>
      <c r="AP82" s="41"/>
      <c r="AQ82" s="41"/>
      <c r="AR82" s="45"/>
      <c r="B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F83" s="41"/>
      <c r="AG83" s="41"/>
      <c r="AH83" s="41"/>
      <c r="AI83" s="41"/>
      <c r="AJ83" s="41"/>
      <c r="AK83" s="41"/>
      <c r="AL83" s="41"/>
      <c r="AM83" s="41"/>
      <c r="AN83" s="41"/>
      <c r="AO83" s="41"/>
      <c r="AP83" s="41"/>
      <c r="AQ83" s="41"/>
      <c r="AR83" s="45"/>
      <c r="BE83" s="39"/>
    </row>
    <row r="84" s="4" customFormat="1" ht="12" customHeight="1">
      <c r="A84" s="4"/>
      <c r="B84" s="71"/>
      <c r="C84" s="33" t="s">
        <v>13</v>
      </c>
      <c r="D84" s="72"/>
      <c r="E84" s="72"/>
      <c r="F84" s="72"/>
      <c r="G84" s="72"/>
      <c r="H84" s="72"/>
      <c r="I84" s="72"/>
      <c r="J84" s="72"/>
      <c r="K84" s="72"/>
      <c r="L84" s="72" t="str">
        <f>K5</f>
        <v>931-23</v>
      </c>
      <c r="M84" s="72"/>
      <c r="N84" s="72"/>
      <c r="O84" s="72"/>
      <c r="P84" s="72"/>
      <c r="Q84" s="72"/>
      <c r="R84" s="72"/>
      <c r="S84" s="72"/>
      <c r="T84" s="72"/>
      <c r="U84" s="72"/>
      <c r="V84" s="72"/>
      <c r="W84" s="72"/>
      <c r="X84" s="72"/>
      <c r="Y84" s="72"/>
      <c r="Z84" s="72"/>
      <c r="AA84" s="72"/>
      <c r="AB84" s="72"/>
      <c r="AC84" s="72"/>
      <c r="AD84" s="72"/>
      <c r="AE84" s="72"/>
      <c r="AF84" s="72"/>
      <c r="AG84" s="72"/>
      <c r="AH84" s="72"/>
      <c r="AI84" s="72"/>
      <c r="AJ84" s="72"/>
      <c r="AK84" s="72"/>
      <c r="AL84" s="72"/>
      <c r="AM84" s="72"/>
      <c r="AN84" s="72"/>
      <c r="AO84" s="72"/>
      <c r="AP84" s="72"/>
      <c r="AQ84" s="72"/>
      <c r="AR84" s="73"/>
      <c r="BE84" s="4"/>
    </row>
    <row r="85" s="5" customFormat="1" ht="36.96" customHeight="1">
      <c r="A85" s="5"/>
      <c r="B85" s="74"/>
      <c r="C85" s="75" t="s">
        <v>16</v>
      </c>
      <c r="D85" s="76"/>
      <c r="E85" s="76"/>
      <c r="F85" s="76"/>
      <c r="G85" s="76"/>
      <c r="H85" s="76"/>
      <c r="I85" s="76"/>
      <c r="J85" s="76"/>
      <c r="K85" s="76"/>
      <c r="L85" s="77" t="str">
        <f>K6</f>
        <v>III/12323 Volduchy průtah</v>
      </c>
      <c r="M85" s="76"/>
      <c r="N85" s="76"/>
      <c r="O85" s="76"/>
      <c r="P85" s="76"/>
      <c r="Q85" s="76"/>
      <c r="R85" s="76"/>
      <c r="S85" s="76"/>
      <c r="T85" s="76"/>
      <c r="U85" s="76"/>
      <c r="V85" s="76"/>
      <c r="W85" s="76"/>
      <c r="X85" s="76"/>
      <c r="Y85" s="76"/>
      <c r="Z85" s="76"/>
      <c r="AA85" s="76"/>
      <c r="AB85" s="76"/>
      <c r="AC85" s="76"/>
      <c r="AD85" s="76"/>
      <c r="AE85" s="76"/>
      <c r="AF85" s="76"/>
      <c r="AG85" s="76"/>
      <c r="AH85" s="76"/>
      <c r="AI85" s="76"/>
      <c r="AJ85" s="76"/>
      <c r="AK85" s="76"/>
      <c r="AL85" s="76"/>
      <c r="AM85" s="76"/>
      <c r="AN85" s="76"/>
      <c r="AO85" s="76"/>
      <c r="AP85" s="76"/>
      <c r="AQ85" s="76"/>
      <c r="AR85" s="78"/>
      <c r="BE85" s="5"/>
    </row>
    <row r="86" s="2" customFormat="1" ht="6.96" customHeight="1">
      <c r="A86" s="39"/>
      <c r="B86" s="40"/>
      <c r="C86" s="41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F86" s="41"/>
      <c r="AG86" s="41"/>
      <c r="AH86" s="41"/>
      <c r="AI86" s="41"/>
      <c r="AJ86" s="41"/>
      <c r="AK86" s="41"/>
      <c r="AL86" s="41"/>
      <c r="AM86" s="41"/>
      <c r="AN86" s="41"/>
      <c r="AO86" s="41"/>
      <c r="AP86" s="41"/>
      <c r="AQ86" s="41"/>
      <c r="AR86" s="45"/>
      <c r="BE86" s="39"/>
    </row>
    <row r="87" s="2" customFormat="1" ht="12" customHeight="1">
      <c r="A87" s="39"/>
      <c r="B87" s="40"/>
      <c r="C87" s="33" t="s">
        <v>21</v>
      </c>
      <c r="D87" s="41"/>
      <c r="E87" s="41"/>
      <c r="F87" s="41"/>
      <c r="G87" s="41"/>
      <c r="H87" s="41"/>
      <c r="I87" s="41"/>
      <c r="J87" s="41"/>
      <c r="K87" s="41"/>
      <c r="L87" s="79" t="str">
        <f>IF(K8="","",K8)</f>
        <v>sil. III/2323 intravilán obce Volduchy</v>
      </c>
      <c r="M87" s="41"/>
      <c r="N87" s="41"/>
      <c r="O87" s="41"/>
      <c r="P87" s="41"/>
      <c r="Q87" s="41"/>
      <c r="R87" s="41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F87" s="41"/>
      <c r="AG87" s="41"/>
      <c r="AH87" s="41"/>
      <c r="AI87" s="33" t="s">
        <v>23</v>
      </c>
      <c r="AJ87" s="41"/>
      <c r="AK87" s="41"/>
      <c r="AL87" s="41"/>
      <c r="AM87" s="80" t="str">
        <f>IF(AN8= "","",AN8)</f>
        <v>16. 9. 2024</v>
      </c>
      <c r="AN87" s="80"/>
      <c r="AO87" s="41"/>
      <c r="AP87" s="41"/>
      <c r="AQ87" s="41"/>
      <c r="AR87" s="45"/>
      <c r="B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F88" s="41"/>
      <c r="AG88" s="41"/>
      <c r="AH88" s="41"/>
      <c r="AI88" s="41"/>
      <c r="AJ88" s="41"/>
      <c r="AK88" s="41"/>
      <c r="AL88" s="41"/>
      <c r="AM88" s="41"/>
      <c r="AN88" s="41"/>
      <c r="AO88" s="41"/>
      <c r="AP88" s="41"/>
      <c r="AQ88" s="41"/>
      <c r="AR88" s="45"/>
      <c r="BE88" s="39"/>
    </row>
    <row r="89" s="2" customFormat="1" ht="15.15" customHeight="1">
      <c r="A89" s="39"/>
      <c r="B89" s="40"/>
      <c r="C89" s="33" t="s">
        <v>25</v>
      </c>
      <c r="D89" s="41"/>
      <c r="E89" s="41"/>
      <c r="F89" s="41"/>
      <c r="G89" s="41"/>
      <c r="H89" s="41"/>
      <c r="I89" s="41"/>
      <c r="J89" s="41"/>
      <c r="K89" s="41"/>
      <c r="L89" s="72" t="str">
        <f>IF(E11= "","",E11)</f>
        <v>Správa a údržba silnic Plzeňského kraja p.o.</v>
      </c>
      <c r="M89" s="41"/>
      <c r="N89" s="41"/>
      <c r="O89" s="41"/>
      <c r="P89" s="41"/>
      <c r="Q89" s="41"/>
      <c r="R89" s="41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F89" s="41"/>
      <c r="AG89" s="41"/>
      <c r="AH89" s="41"/>
      <c r="AI89" s="33" t="s">
        <v>31</v>
      </c>
      <c r="AJ89" s="41"/>
      <c r="AK89" s="41"/>
      <c r="AL89" s="41"/>
      <c r="AM89" s="81" t="str">
        <f>IF(E17="","",E17)</f>
        <v>J.Miška</v>
      </c>
      <c r="AN89" s="72"/>
      <c r="AO89" s="72"/>
      <c r="AP89" s="72"/>
      <c r="AQ89" s="41"/>
      <c r="AR89" s="45"/>
      <c r="AS89" s="82" t="s">
        <v>58</v>
      </c>
      <c r="AT89" s="83"/>
      <c r="AU89" s="84"/>
      <c r="AV89" s="84"/>
      <c r="AW89" s="84"/>
      <c r="AX89" s="84"/>
      <c r="AY89" s="84"/>
      <c r="AZ89" s="84"/>
      <c r="BA89" s="84"/>
      <c r="BB89" s="84"/>
      <c r="BC89" s="84"/>
      <c r="BD89" s="85"/>
      <c r="BE89" s="39"/>
    </row>
    <row r="90" s="2" customFormat="1" ht="15.15" customHeight="1">
      <c r="A90" s="39"/>
      <c r="B90" s="40"/>
      <c r="C90" s="33" t="s">
        <v>29</v>
      </c>
      <c r="D90" s="41"/>
      <c r="E90" s="41"/>
      <c r="F90" s="41"/>
      <c r="G90" s="41"/>
      <c r="H90" s="41"/>
      <c r="I90" s="41"/>
      <c r="J90" s="41"/>
      <c r="K90" s="41"/>
      <c r="L90" s="72" t="str">
        <f>IF(E14= "Vyplň údaj","",E14)</f>
        <v/>
      </c>
      <c r="M90" s="41"/>
      <c r="N90" s="41"/>
      <c r="O90" s="41"/>
      <c r="P90" s="41"/>
      <c r="Q90" s="41"/>
      <c r="R90" s="41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F90" s="41"/>
      <c r="AG90" s="41"/>
      <c r="AH90" s="41"/>
      <c r="AI90" s="33" t="s">
        <v>34</v>
      </c>
      <c r="AJ90" s="41"/>
      <c r="AK90" s="41"/>
      <c r="AL90" s="41"/>
      <c r="AM90" s="81" t="str">
        <f>IF(E20="","",E20)</f>
        <v>J.Miška/Richtrová</v>
      </c>
      <c r="AN90" s="72"/>
      <c r="AO90" s="72"/>
      <c r="AP90" s="72"/>
      <c r="AQ90" s="41"/>
      <c r="AR90" s="45"/>
      <c r="AS90" s="86"/>
      <c r="AT90" s="87"/>
      <c r="AU90" s="88"/>
      <c r="AV90" s="88"/>
      <c r="AW90" s="88"/>
      <c r="AX90" s="88"/>
      <c r="AY90" s="88"/>
      <c r="AZ90" s="88"/>
      <c r="BA90" s="88"/>
      <c r="BB90" s="88"/>
      <c r="BC90" s="88"/>
      <c r="BD90" s="89"/>
      <c r="BE90" s="39"/>
    </row>
    <row r="91" s="2" customFormat="1" ht="10.8" customHeight="1">
      <c r="A91" s="39"/>
      <c r="B91" s="40"/>
      <c r="C91" s="41"/>
      <c r="D91" s="41"/>
      <c r="E91" s="41"/>
      <c r="F91" s="41"/>
      <c r="G91" s="41"/>
      <c r="H91" s="41"/>
      <c r="I91" s="41"/>
      <c r="J91" s="41"/>
      <c r="K91" s="41"/>
      <c r="L91" s="41"/>
      <c r="M91" s="41"/>
      <c r="N91" s="41"/>
      <c r="O91" s="41"/>
      <c r="P91" s="41"/>
      <c r="Q91" s="41"/>
      <c r="R91" s="41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F91" s="41"/>
      <c r="AG91" s="41"/>
      <c r="AH91" s="41"/>
      <c r="AI91" s="41"/>
      <c r="AJ91" s="41"/>
      <c r="AK91" s="41"/>
      <c r="AL91" s="41"/>
      <c r="AM91" s="41"/>
      <c r="AN91" s="41"/>
      <c r="AO91" s="41"/>
      <c r="AP91" s="41"/>
      <c r="AQ91" s="41"/>
      <c r="AR91" s="45"/>
      <c r="AS91" s="90"/>
      <c r="AT91" s="91"/>
      <c r="AU91" s="92"/>
      <c r="AV91" s="92"/>
      <c r="AW91" s="92"/>
      <c r="AX91" s="92"/>
      <c r="AY91" s="92"/>
      <c r="AZ91" s="92"/>
      <c r="BA91" s="92"/>
      <c r="BB91" s="92"/>
      <c r="BC91" s="92"/>
      <c r="BD91" s="93"/>
      <c r="BE91" s="39"/>
    </row>
    <row r="92" s="2" customFormat="1" ht="29.28" customHeight="1">
      <c r="A92" s="39"/>
      <c r="B92" s="40"/>
      <c r="C92" s="94" t="s">
        <v>59</v>
      </c>
      <c r="D92" s="95"/>
      <c r="E92" s="95"/>
      <c r="F92" s="95"/>
      <c r="G92" s="95"/>
      <c r="H92" s="96"/>
      <c r="I92" s="97" t="s">
        <v>60</v>
      </c>
      <c r="J92" s="95"/>
      <c r="K92" s="95"/>
      <c r="L92" s="95"/>
      <c r="M92" s="95"/>
      <c r="N92" s="95"/>
      <c r="O92" s="95"/>
      <c r="P92" s="95"/>
      <c r="Q92" s="95"/>
      <c r="R92" s="95"/>
      <c r="S92" s="95"/>
      <c r="T92" s="95"/>
      <c r="U92" s="95"/>
      <c r="V92" s="95"/>
      <c r="W92" s="95"/>
      <c r="X92" s="95"/>
      <c r="Y92" s="95"/>
      <c r="Z92" s="95"/>
      <c r="AA92" s="95"/>
      <c r="AB92" s="95"/>
      <c r="AC92" s="95"/>
      <c r="AD92" s="95"/>
      <c r="AE92" s="95"/>
      <c r="AF92" s="95"/>
      <c r="AG92" s="98" t="s">
        <v>61</v>
      </c>
      <c r="AH92" s="95"/>
      <c r="AI92" s="95"/>
      <c r="AJ92" s="95"/>
      <c r="AK92" s="95"/>
      <c r="AL92" s="95"/>
      <c r="AM92" s="95"/>
      <c r="AN92" s="97" t="s">
        <v>62</v>
      </c>
      <c r="AO92" s="95"/>
      <c r="AP92" s="99"/>
      <c r="AQ92" s="100" t="s">
        <v>63</v>
      </c>
      <c r="AR92" s="45"/>
      <c r="AS92" s="101" t="s">
        <v>64</v>
      </c>
      <c r="AT92" s="102" t="s">
        <v>65</v>
      </c>
      <c r="AU92" s="102" t="s">
        <v>66</v>
      </c>
      <c r="AV92" s="102" t="s">
        <v>67</v>
      </c>
      <c r="AW92" s="102" t="s">
        <v>68</v>
      </c>
      <c r="AX92" s="102" t="s">
        <v>69</v>
      </c>
      <c r="AY92" s="102" t="s">
        <v>70</v>
      </c>
      <c r="AZ92" s="102" t="s">
        <v>71</v>
      </c>
      <c r="BA92" s="102" t="s">
        <v>72</v>
      </c>
      <c r="BB92" s="102" t="s">
        <v>73</v>
      </c>
      <c r="BC92" s="102" t="s">
        <v>74</v>
      </c>
      <c r="BD92" s="103" t="s">
        <v>75</v>
      </c>
      <c r="BE92" s="39"/>
    </row>
    <row r="93" s="2" customFormat="1" ht="10.8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41"/>
      <c r="M93" s="41"/>
      <c r="N93" s="41"/>
      <c r="O93" s="41"/>
      <c r="P93" s="41"/>
      <c r="Q93" s="41"/>
      <c r="R93" s="41"/>
      <c r="S93" s="41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F93" s="41"/>
      <c r="AG93" s="41"/>
      <c r="AH93" s="41"/>
      <c r="AI93" s="41"/>
      <c r="AJ93" s="41"/>
      <c r="AK93" s="41"/>
      <c r="AL93" s="41"/>
      <c r="AM93" s="41"/>
      <c r="AN93" s="41"/>
      <c r="AO93" s="41"/>
      <c r="AP93" s="41"/>
      <c r="AQ93" s="41"/>
      <c r="AR93" s="45"/>
      <c r="AS93" s="104"/>
      <c r="AT93" s="105"/>
      <c r="AU93" s="105"/>
      <c r="AV93" s="105"/>
      <c r="AW93" s="105"/>
      <c r="AX93" s="105"/>
      <c r="AY93" s="105"/>
      <c r="AZ93" s="105"/>
      <c r="BA93" s="105"/>
      <c r="BB93" s="105"/>
      <c r="BC93" s="105"/>
      <c r="BD93" s="106"/>
      <c r="BE93" s="39"/>
    </row>
    <row r="94" s="6" customFormat="1" ht="32.4" customHeight="1">
      <c r="A94" s="6"/>
      <c r="B94" s="107"/>
      <c r="C94" s="108" t="s">
        <v>76</v>
      </c>
      <c r="D94" s="109"/>
      <c r="E94" s="109"/>
      <c r="F94" s="109"/>
      <c r="G94" s="109"/>
      <c r="H94" s="109"/>
      <c r="I94" s="109"/>
      <c r="J94" s="109"/>
      <c r="K94" s="109"/>
      <c r="L94" s="109"/>
      <c r="M94" s="109"/>
      <c r="N94" s="109"/>
      <c r="O94" s="109"/>
      <c r="P94" s="109"/>
      <c r="Q94" s="109"/>
      <c r="R94" s="109"/>
      <c r="S94" s="109"/>
      <c r="T94" s="109"/>
      <c r="U94" s="109"/>
      <c r="V94" s="109"/>
      <c r="W94" s="109"/>
      <c r="X94" s="109"/>
      <c r="Y94" s="109"/>
      <c r="Z94" s="109"/>
      <c r="AA94" s="109"/>
      <c r="AB94" s="109"/>
      <c r="AC94" s="109"/>
      <c r="AD94" s="109"/>
      <c r="AE94" s="109"/>
      <c r="AF94" s="109"/>
      <c r="AG94" s="110">
        <f>ROUND(SUM(AG95:AG98),2)</f>
        <v>0</v>
      </c>
      <c r="AH94" s="110"/>
      <c r="AI94" s="110"/>
      <c r="AJ94" s="110"/>
      <c r="AK94" s="110"/>
      <c r="AL94" s="110"/>
      <c r="AM94" s="110"/>
      <c r="AN94" s="111">
        <f>SUM(AG94,AT94)</f>
        <v>0</v>
      </c>
      <c r="AO94" s="111"/>
      <c r="AP94" s="111"/>
      <c r="AQ94" s="112" t="s">
        <v>1</v>
      </c>
      <c r="AR94" s="113"/>
      <c r="AS94" s="114">
        <f>ROUND(SUM(AS95:AS98),2)</f>
        <v>0</v>
      </c>
      <c r="AT94" s="115">
        <f>ROUND(SUM(AV94:AW94),2)</f>
        <v>0</v>
      </c>
      <c r="AU94" s="116">
        <f>ROUND(SUM(AU95:AU98),5)</f>
        <v>0</v>
      </c>
      <c r="AV94" s="115">
        <f>ROUND(AZ94*L29,2)</f>
        <v>0</v>
      </c>
      <c r="AW94" s="115">
        <f>ROUND(BA94*L30,2)</f>
        <v>0</v>
      </c>
      <c r="AX94" s="115">
        <f>ROUND(BB94*L29,2)</f>
        <v>0</v>
      </c>
      <c r="AY94" s="115">
        <f>ROUND(BC94*L30,2)</f>
        <v>0</v>
      </c>
      <c r="AZ94" s="115">
        <f>ROUND(SUM(AZ95:AZ98),2)</f>
        <v>0</v>
      </c>
      <c r="BA94" s="115">
        <f>ROUND(SUM(BA95:BA98),2)</f>
        <v>0</v>
      </c>
      <c r="BB94" s="115">
        <f>ROUND(SUM(BB95:BB98),2)</f>
        <v>0</v>
      </c>
      <c r="BC94" s="115">
        <f>ROUND(SUM(BC95:BC98),2)</f>
        <v>0</v>
      </c>
      <c r="BD94" s="117">
        <f>ROUND(SUM(BD95:BD98),2)</f>
        <v>0</v>
      </c>
      <c r="BE94" s="6"/>
      <c r="BS94" s="118" t="s">
        <v>77</v>
      </c>
      <c r="BT94" s="118" t="s">
        <v>78</v>
      </c>
      <c r="BU94" s="119" t="s">
        <v>79</v>
      </c>
      <c r="BV94" s="118" t="s">
        <v>80</v>
      </c>
      <c r="BW94" s="118" t="s">
        <v>5</v>
      </c>
      <c r="BX94" s="118" t="s">
        <v>81</v>
      </c>
      <c r="CL94" s="118" t="s">
        <v>19</v>
      </c>
    </row>
    <row r="95" s="7" customFormat="1" ht="16.5" customHeight="1">
      <c r="A95" s="120" t="s">
        <v>82</v>
      </c>
      <c r="B95" s="121"/>
      <c r="C95" s="122"/>
      <c r="D95" s="123" t="s">
        <v>83</v>
      </c>
      <c r="E95" s="123"/>
      <c r="F95" s="123"/>
      <c r="G95" s="123"/>
      <c r="H95" s="123"/>
      <c r="I95" s="124"/>
      <c r="J95" s="123" t="s">
        <v>84</v>
      </c>
      <c r="K95" s="123"/>
      <c r="L95" s="123"/>
      <c r="M95" s="123"/>
      <c r="N95" s="123"/>
      <c r="O95" s="123"/>
      <c r="P95" s="123"/>
      <c r="Q95" s="123"/>
      <c r="R95" s="123"/>
      <c r="S95" s="123"/>
      <c r="T95" s="123"/>
      <c r="U95" s="123"/>
      <c r="V95" s="123"/>
      <c r="W95" s="123"/>
      <c r="X95" s="123"/>
      <c r="Y95" s="123"/>
      <c r="Z95" s="123"/>
      <c r="AA95" s="123"/>
      <c r="AB95" s="123"/>
      <c r="AC95" s="123"/>
      <c r="AD95" s="123"/>
      <c r="AE95" s="123"/>
      <c r="AF95" s="123"/>
      <c r="AG95" s="125">
        <f>'1 - III-2323 Volduchy prů...'!J30</f>
        <v>0</v>
      </c>
      <c r="AH95" s="124"/>
      <c r="AI95" s="124"/>
      <c r="AJ95" s="124"/>
      <c r="AK95" s="124"/>
      <c r="AL95" s="124"/>
      <c r="AM95" s="124"/>
      <c r="AN95" s="125">
        <f>SUM(AG95,AT95)</f>
        <v>0</v>
      </c>
      <c r="AO95" s="124"/>
      <c r="AP95" s="124"/>
      <c r="AQ95" s="126" t="s">
        <v>85</v>
      </c>
      <c r="AR95" s="127"/>
      <c r="AS95" s="128">
        <v>0</v>
      </c>
      <c r="AT95" s="129">
        <f>ROUND(SUM(AV95:AW95),2)</f>
        <v>0</v>
      </c>
      <c r="AU95" s="130">
        <f>'1 - III-2323 Volduchy prů...'!P125</f>
        <v>0</v>
      </c>
      <c r="AV95" s="129">
        <f>'1 - III-2323 Volduchy prů...'!J33</f>
        <v>0</v>
      </c>
      <c r="AW95" s="129">
        <f>'1 - III-2323 Volduchy prů...'!J34</f>
        <v>0</v>
      </c>
      <c r="AX95" s="129">
        <f>'1 - III-2323 Volduchy prů...'!J35</f>
        <v>0</v>
      </c>
      <c r="AY95" s="129">
        <f>'1 - III-2323 Volduchy prů...'!J36</f>
        <v>0</v>
      </c>
      <c r="AZ95" s="129">
        <f>'1 - III-2323 Volduchy prů...'!F33</f>
        <v>0</v>
      </c>
      <c r="BA95" s="129">
        <f>'1 - III-2323 Volduchy prů...'!F34</f>
        <v>0</v>
      </c>
      <c r="BB95" s="129">
        <f>'1 - III-2323 Volduchy prů...'!F35</f>
        <v>0</v>
      </c>
      <c r="BC95" s="129">
        <f>'1 - III-2323 Volduchy prů...'!F36</f>
        <v>0</v>
      </c>
      <c r="BD95" s="131">
        <f>'1 - III-2323 Volduchy prů...'!F37</f>
        <v>0</v>
      </c>
      <c r="BE95" s="7"/>
      <c r="BT95" s="132" t="s">
        <v>83</v>
      </c>
      <c r="BV95" s="132" t="s">
        <v>80</v>
      </c>
      <c r="BW95" s="132" t="s">
        <v>86</v>
      </c>
      <c r="BX95" s="132" t="s">
        <v>5</v>
      </c>
      <c r="CL95" s="132" t="s">
        <v>19</v>
      </c>
      <c r="CM95" s="132" t="s">
        <v>87</v>
      </c>
    </row>
    <row r="96" s="7" customFormat="1" ht="24.75" customHeight="1">
      <c r="A96" s="120" t="s">
        <v>82</v>
      </c>
      <c r="B96" s="121"/>
      <c r="C96" s="122"/>
      <c r="D96" s="123" t="s">
        <v>87</v>
      </c>
      <c r="E96" s="123"/>
      <c r="F96" s="123"/>
      <c r="G96" s="123"/>
      <c r="H96" s="123"/>
      <c r="I96" s="124"/>
      <c r="J96" s="123" t="s">
        <v>88</v>
      </c>
      <c r="K96" s="123"/>
      <c r="L96" s="123"/>
      <c r="M96" s="123"/>
      <c r="N96" s="123"/>
      <c r="O96" s="123"/>
      <c r="P96" s="123"/>
      <c r="Q96" s="123"/>
      <c r="R96" s="123"/>
      <c r="S96" s="123"/>
      <c r="T96" s="123"/>
      <c r="U96" s="123"/>
      <c r="V96" s="123"/>
      <c r="W96" s="123"/>
      <c r="X96" s="123"/>
      <c r="Y96" s="123"/>
      <c r="Z96" s="123"/>
      <c r="AA96" s="123"/>
      <c r="AB96" s="123"/>
      <c r="AC96" s="123"/>
      <c r="AD96" s="123"/>
      <c r="AE96" s="123"/>
      <c r="AF96" s="123"/>
      <c r="AG96" s="125">
        <f>'2 - III-2323 Volduchy prů...'!J30</f>
        <v>0</v>
      </c>
      <c r="AH96" s="124"/>
      <c r="AI96" s="124"/>
      <c r="AJ96" s="124"/>
      <c r="AK96" s="124"/>
      <c r="AL96" s="124"/>
      <c r="AM96" s="124"/>
      <c r="AN96" s="125">
        <f>SUM(AG96,AT96)</f>
        <v>0</v>
      </c>
      <c r="AO96" s="124"/>
      <c r="AP96" s="124"/>
      <c r="AQ96" s="126" t="s">
        <v>85</v>
      </c>
      <c r="AR96" s="127"/>
      <c r="AS96" s="128">
        <v>0</v>
      </c>
      <c r="AT96" s="129">
        <f>ROUND(SUM(AV96:AW96),2)</f>
        <v>0</v>
      </c>
      <c r="AU96" s="130">
        <f>'2 - III-2323 Volduchy prů...'!P122</f>
        <v>0</v>
      </c>
      <c r="AV96" s="129">
        <f>'2 - III-2323 Volduchy prů...'!J33</f>
        <v>0</v>
      </c>
      <c r="AW96" s="129">
        <f>'2 - III-2323 Volduchy prů...'!J34</f>
        <v>0</v>
      </c>
      <c r="AX96" s="129">
        <f>'2 - III-2323 Volduchy prů...'!J35</f>
        <v>0</v>
      </c>
      <c r="AY96" s="129">
        <f>'2 - III-2323 Volduchy prů...'!J36</f>
        <v>0</v>
      </c>
      <c r="AZ96" s="129">
        <f>'2 - III-2323 Volduchy prů...'!F33</f>
        <v>0</v>
      </c>
      <c r="BA96" s="129">
        <f>'2 - III-2323 Volduchy prů...'!F34</f>
        <v>0</v>
      </c>
      <c r="BB96" s="129">
        <f>'2 - III-2323 Volduchy prů...'!F35</f>
        <v>0</v>
      </c>
      <c r="BC96" s="129">
        <f>'2 - III-2323 Volduchy prů...'!F36</f>
        <v>0</v>
      </c>
      <c r="BD96" s="131">
        <f>'2 - III-2323 Volduchy prů...'!F37</f>
        <v>0</v>
      </c>
      <c r="BE96" s="7"/>
      <c r="BT96" s="132" t="s">
        <v>83</v>
      </c>
      <c r="BV96" s="132" t="s">
        <v>80</v>
      </c>
      <c r="BW96" s="132" t="s">
        <v>89</v>
      </c>
      <c r="BX96" s="132" t="s">
        <v>5</v>
      </c>
      <c r="CL96" s="132" t="s">
        <v>19</v>
      </c>
      <c r="CM96" s="132" t="s">
        <v>87</v>
      </c>
    </row>
    <row r="97" s="7" customFormat="1" ht="16.5" customHeight="1">
      <c r="A97" s="120" t="s">
        <v>82</v>
      </c>
      <c r="B97" s="121"/>
      <c r="C97" s="122"/>
      <c r="D97" s="123" t="s">
        <v>90</v>
      </c>
      <c r="E97" s="123"/>
      <c r="F97" s="123"/>
      <c r="G97" s="123"/>
      <c r="H97" s="123"/>
      <c r="I97" s="124"/>
      <c r="J97" s="123" t="s">
        <v>91</v>
      </c>
      <c r="K97" s="123"/>
      <c r="L97" s="123"/>
      <c r="M97" s="123"/>
      <c r="N97" s="123"/>
      <c r="O97" s="123"/>
      <c r="P97" s="123"/>
      <c r="Q97" s="123"/>
      <c r="R97" s="123"/>
      <c r="S97" s="123"/>
      <c r="T97" s="123"/>
      <c r="U97" s="123"/>
      <c r="V97" s="123"/>
      <c r="W97" s="123"/>
      <c r="X97" s="123"/>
      <c r="Y97" s="123"/>
      <c r="Z97" s="123"/>
      <c r="AA97" s="123"/>
      <c r="AB97" s="123"/>
      <c r="AC97" s="123"/>
      <c r="AD97" s="123"/>
      <c r="AE97" s="123"/>
      <c r="AF97" s="123"/>
      <c r="AG97" s="125">
        <f>'3 - Oprava mostu č.2323-2'!J30</f>
        <v>0</v>
      </c>
      <c r="AH97" s="124"/>
      <c r="AI97" s="124"/>
      <c r="AJ97" s="124"/>
      <c r="AK97" s="124"/>
      <c r="AL97" s="124"/>
      <c r="AM97" s="124"/>
      <c r="AN97" s="125">
        <f>SUM(AG97,AT97)</f>
        <v>0</v>
      </c>
      <c r="AO97" s="124"/>
      <c r="AP97" s="124"/>
      <c r="AQ97" s="126" t="s">
        <v>85</v>
      </c>
      <c r="AR97" s="127"/>
      <c r="AS97" s="128">
        <v>0</v>
      </c>
      <c r="AT97" s="129">
        <f>ROUND(SUM(AV97:AW97),2)</f>
        <v>0</v>
      </c>
      <c r="AU97" s="130">
        <f>'3 - Oprava mostu č.2323-2'!P127</f>
        <v>0</v>
      </c>
      <c r="AV97" s="129">
        <f>'3 - Oprava mostu č.2323-2'!J33</f>
        <v>0</v>
      </c>
      <c r="AW97" s="129">
        <f>'3 - Oprava mostu č.2323-2'!J34</f>
        <v>0</v>
      </c>
      <c r="AX97" s="129">
        <f>'3 - Oprava mostu č.2323-2'!J35</f>
        <v>0</v>
      </c>
      <c r="AY97" s="129">
        <f>'3 - Oprava mostu č.2323-2'!J36</f>
        <v>0</v>
      </c>
      <c r="AZ97" s="129">
        <f>'3 - Oprava mostu č.2323-2'!F33</f>
        <v>0</v>
      </c>
      <c r="BA97" s="129">
        <f>'3 - Oprava mostu č.2323-2'!F34</f>
        <v>0</v>
      </c>
      <c r="BB97" s="129">
        <f>'3 - Oprava mostu č.2323-2'!F35</f>
        <v>0</v>
      </c>
      <c r="BC97" s="129">
        <f>'3 - Oprava mostu č.2323-2'!F36</f>
        <v>0</v>
      </c>
      <c r="BD97" s="131">
        <f>'3 - Oprava mostu č.2323-2'!F37</f>
        <v>0</v>
      </c>
      <c r="BE97" s="7"/>
      <c r="BT97" s="132" t="s">
        <v>83</v>
      </c>
      <c r="BV97" s="132" t="s">
        <v>80</v>
      </c>
      <c r="BW97" s="132" t="s">
        <v>92</v>
      </c>
      <c r="BX97" s="132" t="s">
        <v>5</v>
      </c>
      <c r="CL97" s="132" t="s">
        <v>1</v>
      </c>
      <c r="CM97" s="132" t="s">
        <v>87</v>
      </c>
    </row>
    <row r="98" s="7" customFormat="1" ht="16.5" customHeight="1">
      <c r="A98" s="120" t="s">
        <v>82</v>
      </c>
      <c r="B98" s="121"/>
      <c r="C98" s="122"/>
      <c r="D98" s="123" t="s">
        <v>93</v>
      </c>
      <c r="E98" s="123"/>
      <c r="F98" s="123"/>
      <c r="G98" s="123"/>
      <c r="H98" s="123"/>
      <c r="I98" s="124"/>
      <c r="J98" s="123" t="s">
        <v>94</v>
      </c>
      <c r="K98" s="123"/>
      <c r="L98" s="123"/>
      <c r="M98" s="123"/>
      <c r="N98" s="123"/>
      <c r="O98" s="123"/>
      <c r="P98" s="123"/>
      <c r="Q98" s="123"/>
      <c r="R98" s="123"/>
      <c r="S98" s="123"/>
      <c r="T98" s="123"/>
      <c r="U98" s="123"/>
      <c r="V98" s="123"/>
      <c r="W98" s="123"/>
      <c r="X98" s="123"/>
      <c r="Y98" s="123"/>
      <c r="Z98" s="123"/>
      <c r="AA98" s="123"/>
      <c r="AB98" s="123"/>
      <c r="AC98" s="123"/>
      <c r="AD98" s="123"/>
      <c r="AE98" s="123"/>
      <c r="AF98" s="123"/>
      <c r="AG98" s="125">
        <f>'4 - Vedlejší a ostatní ná...'!J30</f>
        <v>0</v>
      </c>
      <c r="AH98" s="124"/>
      <c r="AI98" s="124"/>
      <c r="AJ98" s="124"/>
      <c r="AK98" s="124"/>
      <c r="AL98" s="124"/>
      <c r="AM98" s="124"/>
      <c r="AN98" s="125">
        <f>SUM(AG98,AT98)</f>
        <v>0</v>
      </c>
      <c r="AO98" s="124"/>
      <c r="AP98" s="124"/>
      <c r="AQ98" s="126" t="s">
        <v>95</v>
      </c>
      <c r="AR98" s="127"/>
      <c r="AS98" s="133">
        <v>0</v>
      </c>
      <c r="AT98" s="134">
        <f>ROUND(SUM(AV98:AW98),2)</f>
        <v>0</v>
      </c>
      <c r="AU98" s="135">
        <f>'4 - Vedlejší a ostatní ná...'!P117</f>
        <v>0</v>
      </c>
      <c r="AV98" s="134">
        <f>'4 - Vedlejší a ostatní ná...'!J33</f>
        <v>0</v>
      </c>
      <c r="AW98" s="134">
        <f>'4 - Vedlejší a ostatní ná...'!J34</f>
        <v>0</v>
      </c>
      <c r="AX98" s="134">
        <f>'4 - Vedlejší a ostatní ná...'!J35</f>
        <v>0</v>
      </c>
      <c r="AY98" s="134">
        <f>'4 - Vedlejší a ostatní ná...'!J36</f>
        <v>0</v>
      </c>
      <c r="AZ98" s="134">
        <f>'4 - Vedlejší a ostatní ná...'!F33</f>
        <v>0</v>
      </c>
      <c r="BA98" s="134">
        <f>'4 - Vedlejší a ostatní ná...'!F34</f>
        <v>0</v>
      </c>
      <c r="BB98" s="134">
        <f>'4 - Vedlejší a ostatní ná...'!F35</f>
        <v>0</v>
      </c>
      <c r="BC98" s="134">
        <f>'4 - Vedlejší a ostatní ná...'!F36</f>
        <v>0</v>
      </c>
      <c r="BD98" s="136">
        <f>'4 - Vedlejší a ostatní ná...'!F37</f>
        <v>0</v>
      </c>
      <c r="BE98" s="7"/>
      <c r="BT98" s="132" t="s">
        <v>83</v>
      </c>
      <c r="BV98" s="132" t="s">
        <v>80</v>
      </c>
      <c r="BW98" s="132" t="s">
        <v>96</v>
      </c>
      <c r="BX98" s="132" t="s">
        <v>5</v>
      </c>
      <c r="CL98" s="132" t="s">
        <v>19</v>
      </c>
      <c r="CM98" s="132" t="s">
        <v>87</v>
      </c>
    </row>
    <row r="99" s="2" customFormat="1" ht="30" customHeight="1">
      <c r="A99" s="39"/>
      <c r="B99" s="40"/>
      <c r="C99" s="41"/>
      <c r="D99" s="41"/>
      <c r="E99" s="41"/>
      <c r="F99" s="41"/>
      <c r="G99" s="41"/>
      <c r="H99" s="41"/>
      <c r="I99" s="41"/>
      <c r="J99" s="41"/>
      <c r="K99" s="41"/>
      <c r="L99" s="41"/>
      <c r="M99" s="41"/>
      <c r="N99" s="41"/>
      <c r="O99" s="41"/>
      <c r="P99" s="41"/>
      <c r="Q99" s="41"/>
      <c r="R99" s="41"/>
      <c r="S99" s="41"/>
      <c r="T99" s="41"/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F99" s="41"/>
      <c r="AG99" s="41"/>
      <c r="AH99" s="41"/>
      <c r="AI99" s="41"/>
      <c r="AJ99" s="41"/>
      <c r="AK99" s="41"/>
      <c r="AL99" s="41"/>
      <c r="AM99" s="41"/>
      <c r="AN99" s="41"/>
      <c r="AO99" s="41"/>
      <c r="AP99" s="41"/>
      <c r="AQ99" s="41"/>
      <c r="AR99" s="45"/>
      <c r="AS99" s="39"/>
      <c r="AT99" s="39"/>
      <c r="AU99" s="39"/>
      <c r="AV99" s="39"/>
      <c r="AW99" s="39"/>
      <c r="AX99" s="39"/>
      <c r="AY99" s="39"/>
      <c r="AZ99" s="39"/>
      <c r="BA99" s="39"/>
      <c r="BB99" s="39"/>
      <c r="BC99" s="39"/>
      <c r="BD99" s="39"/>
      <c r="BE99" s="39"/>
    </row>
    <row r="100" s="2" customFormat="1" ht="6.96" customHeight="1">
      <c r="A100" s="39"/>
      <c r="B100" s="67"/>
      <c r="C100" s="68"/>
      <c r="D100" s="68"/>
      <c r="E100" s="68"/>
      <c r="F100" s="68"/>
      <c r="G100" s="68"/>
      <c r="H100" s="68"/>
      <c r="I100" s="68"/>
      <c r="J100" s="68"/>
      <c r="K100" s="68"/>
      <c r="L100" s="68"/>
      <c r="M100" s="68"/>
      <c r="N100" s="68"/>
      <c r="O100" s="68"/>
      <c r="P100" s="68"/>
      <c r="Q100" s="68"/>
      <c r="R100" s="68"/>
      <c r="S100" s="68"/>
      <c r="T100" s="68"/>
      <c r="U100" s="68"/>
      <c r="V100" s="68"/>
      <c r="W100" s="68"/>
      <c r="X100" s="68"/>
      <c r="Y100" s="68"/>
      <c r="Z100" s="68"/>
      <c r="AA100" s="68"/>
      <c r="AB100" s="68"/>
      <c r="AC100" s="68"/>
      <c r="AD100" s="68"/>
      <c r="AE100" s="68"/>
      <c r="AF100" s="68"/>
      <c r="AG100" s="68"/>
      <c r="AH100" s="68"/>
      <c r="AI100" s="68"/>
      <c r="AJ100" s="68"/>
      <c r="AK100" s="68"/>
      <c r="AL100" s="68"/>
      <c r="AM100" s="68"/>
      <c r="AN100" s="68"/>
      <c r="AO100" s="68"/>
      <c r="AP100" s="68"/>
      <c r="AQ100" s="68"/>
      <c r="AR100" s="45"/>
      <c r="AS100" s="39"/>
      <c r="AT100" s="39"/>
      <c r="AU100" s="39"/>
      <c r="AV100" s="39"/>
      <c r="AW100" s="39"/>
      <c r="AX100" s="39"/>
      <c r="AY100" s="39"/>
      <c r="AZ100" s="39"/>
      <c r="BA100" s="39"/>
      <c r="BB100" s="39"/>
      <c r="BC100" s="39"/>
      <c r="BD100" s="39"/>
      <c r="BE100" s="39"/>
    </row>
  </sheetData>
  <sheetProtection sheet="1" formatColumns="0" formatRows="0" objects="1" scenarios="1" spinCount="100000" saltValue="wji7axEYCH/1KbGkTqZYkPveq8eRyXzZlFRuso7eZfWBo8rKUCqNXP3lAxwSQV4oCAVtV3PW1F+49oZFt5QkLQ==" hashValue="wxIBIPFBAXUs/87hAmvEpICfkHg+sRQAe3zUspt8V6BJs4/CHckEOUKVmBBcj1T+V/H5iR6DYoq02hSxBJ95Iw==" algorithmName="SHA-512" password="CC35"/>
  <mergeCells count="54">
    <mergeCell ref="L85:AJ85"/>
    <mergeCell ref="AM87:AN87"/>
    <mergeCell ref="AM89:AP89"/>
    <mergeCell ref="AS89:AT91"/>
    <mergeCell ref="AM90:AP90"/>
    <mergeCell ref="C92:G92"/>
    <mergeCell ref="AG92:AM92"/>
    <mergeCell ref="I92:AF92"/>
    <mergeCell ref="AN92:AP92"/>
    <mergeCell ref="D95:H95"/>
    <mergeCell ref="AG95:AM95"/>
    <mergeCell ref="J95:AF95"/>
    <mergeCell ref="AN95:AP95"/>
    <mergeCell ref="J96:AF96"/>
    <mergeCell ref="D96:H96"/>
    <mergeCell ref="AG96:AM96"/>
    <mergeCell ref="AN96:AP96"/>
    <mergeCell ref="AN97:AP97"/>
    <mergeCell ref="D97:H97"/>
    <mergeCell ref="J97:AF97"/>
    <mergeCell ref="AG97:AM97"/>
    <mergeCell ref="AN98:AP98"/>
    <mergeCell ref="AG98:AM98"/>
    <mergeCell ref="D98:H98"/>
    <mergeCell ref="J98:AF98"/>
    <mergeCell ref="AG94:AM94"/>
    <mergeCell ref="AN94:AP94"/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W31:AE31"/>
    <mergeCell ref="AK31:AO31"/>
    <mergeCell ref="AK32:AO32"/>
    <mergeCell ref="L32:P32"/>
    <mergeCell ref="W32:AE32"/>
    <mergeCell ref="AK33:AO33"/>
    <mergeCell ref="L33:P33"/>
    <mergeCell ref="W33:AE33"/>
    <mergeCell ref="AK35:AO35"/>
    <mergeCell ref="X35:AB35"/>
    <mergeCell ref="AR2:BE2"/>
  </mergeCells>
  <hyperlinks>
    <hyperlink ref="A95" location="'1 - III-2323 Volduchy prů...'!C2" display="/"/>
    <hyperlink ref="A96" location="'2 - III-2323 Volduchy prů...'!C2" display="/"/>
    <hyperlink ref="A97" location="'3 - Oprava mostu č.2323-2'!C2" display="/"/>
    <hyperlink ref="A98" location="'4 - Vedlejší a ostatní ná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86</v>
      </c>
    </row>
    <row r="3" s="1" customFormat="1" ht="6.96" customHeight="1">
      <c r="B3" s="137"/>
      <c r="C3" s="138"/>
      <c r="D3" s="138"/>
      <c r="E3" s="138"/>
      <c r="F3" s="138"/>
      <c r="G3" s="138"/>
      <c r="H3" s="138"/>
      <c r="I3" s="138"/>
      <c r="J3" s="138"/>
      <c r="K3" s="138"/>
      <c r="L3" s="21"/>
      <c r="AT3" s="18" t="s">
        <v>87</v>
      </c>
    </row>
    <row r="4" s="1" customFormat="1" ht="24.96" customHeight="1">
      <c r="B4" s="21"/>
      <c r="D4" s="139" t="s">
        <v>97</v>
      </c>
      <c r="L4" s="21"/>
      <c r="M4" s="140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1" t="s">
        <v>16</v>
      </c>
      <c r="L6" s="21"/>
    </row>
    <row r="7" s="1" customFormat="1" ht="16.5" customHeight="1">
      <c r="B7" s="21"/>
      <c r="E7" s="142" t="str">
        <f>'Rekapitulace stavby'!K6</f>
        <v>III/12323 Volduchy průtah</v>
      </c>
      <c r="F7" s="141"/>
      <c r="G7" s="141"/>
      <c r="H7" s="141"/>
      <c r="L7" s="21"/>
    </row>
    <row r="8" s="2" customFormat="1" ht="12" customHeight="1">
      <c r="A8" s="39"/>
      <c r="B8" s="45"/>
      <c r="C8" s="39"/>
      <c r="D8" s="141" t="s">
        <v>98</v>
      </c>
      <c r="E8" s="39"/>
      <c r="F8" s="39"/>
      <c r="G8" s="39"/>
      <c r="H8" s="39"/>
      <c r="I8" s="39"/>
      <c r="J8" s="39"/>
      <c r="K8" s="39"/>
      <c r="L8" s="64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43" t="s">
        <v>99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41" t="s">
        <v>18</v>
      </c>
      <c r="E11" s="39"/>
      <c r="F11" s="144" t="s">
        <v>19</v>
      </c>
      <c r="G11" s="39"/>
      <c r="H11" s="39"/>
      <c r="I11" s="141" t="s">
        <v>20</v>
      </c>
      <c r="J11" s="144" t="s">
        <v>1</v>
      </c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41" t="s">
        <v>21</v>
      </c>
      <c r="E12" s="39"/>
      <c r="F12" s="144" t="s">
        <v>22</v>
      </c>
      <c r="G12" s="39"/>
      <c r="H12" s="39"/>
      <c r="I12" s="141" t="s">
        <v>23</v>
      </c>
      <c r="J12" s="145" t="str">
        <f>'Rekapitulace stavby'!AN8</f>
        <v>16. 9. 2024</v>
      </c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1" t="s">
        <v>25</v>
      </c>
      <c r="E14" s="39"/>
      <c r="F14" s="39"/>
      <c r="G14" s="39"/>
      <c r="H14" s="39"/>
      <c r="I14" s="141" t="s">
        <v>26</v>
      </c>
      <c r="J14" s="144" t="s">
        <v>1</v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44" t="s">
        <v>27</v>
      </c>
      <c r="F15" s="39"/>
      <c r="G15" s="39"/>
      <c r="H15" s="39"/>
      <c r="I15" s="141" t="s">
        <v>28</v>
      </c>
      <c r="J15" s="144" t="s">
        <v>1</v>
      </c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41" t="s">
        <v>29</v>
      </c>
      <c r="E17" s="39"/>
      <c r="F17" s="39"/>
      <c r="G17" s="39"/>
      <c r="H17" s="39"/>
      <c r="I17" s="141" t="s">
        <v>26</v>
      </c>
      <c r="J17" s="34" t="str">
        <f>'Rekapitulace stavby'!AN13</f>
        <v>Vyplň údaj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44"/>
      <c r="G18" s="144"/>
      <c r="H18" s="144"/>
      <c r="I18" s="141" t="s">
        <v>28</v>
      </c>
      <c r="J18" s="34" t="str">
        <f>'Rekapitulace stavby'!AN14</f>
        <v>Vyplň údaj</v>
      </c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41" t="s">
        <v>31</v>
      </c>
      <c r="E20" s="39"/>
      <c r="F20" s="39"/>
      <c r="G20" s="39"/>
      <c r="H20" s="39"/>
      <c r="I20" s="141" t="s">
        <v>26</v>
      </c>
      <c r="J20" s="144" t="s">
        <v>1</v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44" t="s">
        <v>32</v>
      </c>
      <c r="F21" s="39"/>
      <c r="G21" s="39"/>
      <c r="H21" s="39"/>
      <c r="I21" s="141" t="s">
        <v>28</v>
      </c>
      <c r="J21" s="144" t="s">
        <v>1</v>
      </c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41" t="s">
        <v>34</v>
      </c>
      <c r="E23" s="39"/>
      <c r="F23" s="39"/>
      <c r="G23" s="39"/>
      <c r="H23" s="39"/>
      <c r="I23" s="141" t="s">
        <v>26</v>
      </c>
      <c r="J23" s="144" t="s">
        <v>1</v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44" t="s">
        <v>35</v>
      </c>
      <c r="F24" s="39"/>
      <c r="G24" s="39"/>
      <c r="H24" s="39"/>
      <c r="I24" s="141" t="s">
        <v>28</v>
      </c>
      <c r="J24" s="144" t="s">
        <v>1</v>
      </c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41" t="s">
        <v>36</v>
      </c>
      <c r="E26" s="39"/>
      <c r="F26" s="39"/>
      <c r="G26" s="39"/>
      <c r="H26" s="39"/>
      <c r="I26" s="39"/>
      <c r="J26" s="39"/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46"/>
      <c r="B27" s="147"/>
      <c r="C27" s="146"/>
      <c r="D27" s="146"/>
      <c r="E27" s="148" t="s">
        <v>1</v>
      </c>
      <c r="F27" s="148"/>
      <c r="G27" s="148"/>
      <c r="H27" s="148"/>
      <c r="I27" s="146"/>
      <c r="J27" s="146"/>
      <c r="K27" s="146"/>
      <c r="L27" s="149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146"/>
      <c r="AD27" s="146"/>
      <c r="AE27" s="146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50"/>
      <c r="E29" s="150"/>
      <c r="F29" s="150"/>
      <c r="G29" s="150"/>
      <c r="H29" s="150"/>
      <c r="I29" s="150"/>
      <c r="J29" s="150"/>
      <c r="K29" s="150"/>
      <c r="L29" s="64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51" t="s">
        <v>38</v>
      </c>
      <c r="E30" s="39"/>
      <c r="F30" s="39"/>
      <c r="G30" s="39"/>
      <c r="H30" s="39"/>
      <c r="I30" s="39"/>
      <c r="J30" s="152">
        <f>ROUND(J125, 2)</f>
        <v>0</v>
      </c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0"/>
      <c r="E31" s="150"/>
      <c r="F31" s="150"/>
      <c r="G31" s="150"/>
      <c r="H31" s="150"/>
      <c r="I31" s="150"/>
      <c r="J31" s="150"/>
      <c r="K31" s="150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53" t="s">
        <v>40</v>
      </c>
      <c r="G32" s="39"/>
      <c r="H32" s="39"/>
      <c r="I32" s="153" t="s">
        <v>39</v>
      </c>
      <c r="J32" s="153" t="s">
        <v>41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54" t="s">
        <v>42</v>
      </c>
      <c r="E33" s="141" t="s">
        <v>43</v>
      </c>
      <c r="F33" s="155">
        <f>ROUND((SUM(BE125:BE626)),  2)</f>
        <v>0</v>
      </c>
      <c r="G33" s="39"/>
      <c r="H33" s="39"/>
      <c r="I33" s="156">
        <v>0.20999999999999999</v>
      </c>
      <c r="J33" s="155">
        <f>ROUND(((SUM(BE125:BE626))*I33),  2)</f>
        <v>0</v>
      </c>
      <c r="K33" s="39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41" t="s">
        <v>44</v>
      </c>
      <c r="F34" s="155">
        <f>ROUND((SUM(BF125:BF626)),  2)</f>
        <v>0</v>
      </c>
      <c r="G34" s="39"/>
      <c r="H34" s="39"/>
      <c r="I34" s="156">
        <v>0.12</v>
      </c>
      <c r="J34" s="155">
        <f>ROUND(((SUM(BF125:BF626))*I34),  2)</f>
        <v>0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41" t="s">
        <v>45</v>
      </c>
      <c r="F35" s="155">
        <f>ROUND((SUM(BG125:BG626)),  2)</f>
        <v>0</v>
      </c>
      <c r="G35" s="39"/>
      <c r="H35" s="39"/>
      <c r="I35" s="156">
        <v>0.20999999999999999</v>
      </c>
      <c r="J35" s="155">
        <f>0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41" t="s">
        <v>46</v>
      </c>
      <c r="F36" s="155">
        <f>ROUND((SUM(BH125:BH626)),  2)</f>
        <v>0</v>
      </c>
      <c r="G36" s="39"/>
      <c r="H36" s="39"/>
      <c r="I36" s="156">
        <v>0.12</v>
      </c>
      <c r="J36" s="155">
        <f>0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1" t="s">
        <v>47</v>
      </c>
      <c r="F37" s="155">
        <f>ROUND((SUM(BI125:BI626)),  2)</f>
        <v>0</v>
      </c>
      <c r="G37" s="39"/>
      <c r="H37" s="39"/>
      <c r="I37" s="156">
        <v>0</v>
      </c>
      <c r="J37" s="155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7"/>
      <c r="D39" s="158" t="s">
        <v>48</v>
      </c>
      <c r="E39" s="159"/>
      <c r="F39" s="159"/>
      <c r="G39" s="160" t="s">
        <v>49</v>
      </c>
      <c r="H39" s="161" t="s">
        <v>50</v>
      </c>
      <c r="I39" s="159"/>
      <c r="J39" s="162">
        <f>SUM(J30:J37)</f>
        <v>0</v>
      </c>
      <c r="K39" s="163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64" t="s">
        <v>51</v>
      </c>
      <c r="E50" s="165"/>
      <c r="F50" s="165"/>
      <c r="G50" s="164" t="s">
        <v>52</v>
      </c>
      <c r="H50" s="165"/>
      <c r="I50" s="165"/>
      <c r="J50" s="165"/>
      <c r="K50" s="165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66" t="s">
        <v>53</v>
      </c>
      <c r="E61" s="167"/>
      <c r="F61" s="168" t="s">
        <v>54</v>
      </c>
      <c r="G61" s="166" t="s">
        <v>53</v>
      </c>
      <c r="H61" s="167"/>
      <c r="I61" s="167"/>
      <c r="J61" s="169" t="s">
        <v>54</v>
      </c>
      <c r="K61" s="167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64" t="s">
        <v>55</v>
      </c>
      <c r="E65" s="170"/>
      <c r="F65" s="170"/>
      <c r="G65" s="164" t="s">
        <v>56</v>
      </c>
      <c r="H65" s="170"/>
      <c r="I65" s="170"/>
      <c r="J65" s="170"/>
      <c r="K65" s="170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66" t="s">
        <v>53</v>
      </c>
      <c r="E76" s="167"/>
      <c r="F76" s="168" t="s">
        <v>54</v>
      </c>
      <c r="G76" s="166" t="s">
        <v>53</v>
      </c>
      <c r="H76" s="167"/>
      <c r="I76" s="167"/>
      <c r="J76" s="169" t="s">
        <v>54</v>
      </c>
      <c r="K76" s="167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71"/>
      <c r="C77" s="172"/>
      <c r="D77" s="172"/>
      <c r="E77" s="172"/>
      <c r="F77" s="172"/>
      <c r="G77" s="172"/>
      <c r="H77" s="172"/>
      <c r="I77" s="172"/>
      <c r="J77" s="172"/>
      <c r="K77" s="172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73"/>
      <c r="C81" s="174"/>
      <c r="D81" s="174"/>
      <c r="E81" s="174"/>
      <c r="F81" s="174"/>
      <c r="G81" s="174"/>
      <c r="H81" s="174"/>
      <c r="I81" s="174"/>
      <c r="J81" s="174"/>
      <c r="K81" s="174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100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75" t="str">
        <f>E7</f>
        <v>III/12323 Volduchy průtah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2" customHeight="1">
      <c r="A86" s="39"/>
      <c r="B86" s="40"/>
      <c r="C86" s="33" t="s">
        <v>98</v>
      </c>
      <c r="D86" s="41"/>
      <c r="E86" s="41"/>
      <c r="F86" s="41"/>
      <c r="G86" s="41"/>
      <c r="H86" s="41"/>
      <c r="I86" s="41"/>
      <c r="J86" s="41"/>
      <c r="K86" s="41"/>
      <c r="L86" s="64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6.5" customHeight="1">
      <c r="A87" s="39"/>
      <c r="B87" s="40"/>
      <c r="C87" s="41"/>
      <c r="D87" s="41"/>
      <c r="E87" s="77" t="str">
        <f>E9</f>
        <v>1 - III/2323 Volduchy průtah - SÚS PK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2" customHeight="1">
      <c r="A89" s="39"/>
      <c r="B89" s="40"/>
      <c r="C89" s="33" t="s">
        <v>21</v>
      </c>
      <c r="D89" s="41"/>
      <c r="E89" s="41"/>
      <c r="F89" s="28" t="str">
        <f>F12</f>
        <v>sil. III/2323 intravilán obce Volduchy</v>
      </c>
      <c r="G89" s="41"/>
      <c r="H89" s="41"/>
      <c r="I89" s="33" t="s">
        <v>23</v>
      </c>
      <c r="J89" s="80" t="str">
        <f>IF(J12="","",J12)</f>
        <v>16. 9. 2024</v>
      </c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5.15" customHeight="1">
      <c r="A91" s="39"/>
      <c r="B91" s="40"/>
      <c r="C91" s="33" t="s">
        <v>25</v>
      </c>
      <c r="D91" s="41"/>
      <c r="E91" s="41"/>
      <c r="F91" s="28" t="str">
        <f>E15</f>
        <v>Správa a údržba silnic Plzeňského kraja p.o.</v>
      </c>
      <c r="G91" s="41"/>
      <c r="H91" s="41"/>
      <c r="I91" s="33" t="s">
        <v>31</v>
      </c>
      <c r="J91" s="37" t="str">
        <f>E21</f>
        <v>J.Miška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15.15" customHeight="1">
      <c r="A92" s="39"/>
      <c r="B92" s="40"/>
      <c r="C92" s="33" t="s">
        <v>29</v>
      </c>
      <c r="D92" s="41"/>
      <c r="E92" s="41"/>
      <c r="F92" s="28" t="str">
        <f>IF(E18="","",E18)</f>
        <v>Vyplň údaj</v>
      </c>
      <c r="G92" s="41"/>
      <c r="H92" s="41"/>
      <c r="I92" s="33" t="s">
        <v>34</v>
      </c>
      <c r="J92" s="37" t="str">
        <f>E24</f>
        <v>J.Miška/Richtrová</v>
      </c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0.32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29.28" customHeight="1">
      <c r="A94" s="39"/>
      <c r="B94" s="40"/>
      <c r="C94" s="176" t="s">
        <v>101</v>
      </c>
      <c r="D94" s="177"/>
      <c r="E94" s="177"/>
      <c r="F94" s="177"/>
      <c r="G94" s="177"/>
      <c r="H94" s="177"/>
      <c r="I94" s="177"/>
      <c r="J94" s="178" t="s">
        <v>102</v>
      </c>
      <c r="K94" s="177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2.8" customHeight="1">
      <c r="A96" s="39"/>
      <c r="B96" s="40"/>
      <c r="C96" s="179" t="s">
        <v>103</v>
      </c>
      <c r="D96" s="41"/>
      <c r="E96" s="41"/>
      <c r="F96" s="41"/>
      <c r="G96" s="41"/>
      <c r="H96" s="41"/>
      <c r="I96" s="41"/>
      <c r="J96" s="111">
        <f>J125</f>
        <v>0</v>
      </c>
      <c r="K96" s="41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U96" s="18" t="s">
        <v>104</v>
      </c>
    </row>
    <row r="97" s="9" customFormat="1" ht="24.96" customHeight="1">
      <c r="A97" s="9"/>
      <c r="B97" s="180"/>
      <c r="C97" s="181"/>
      <c r="D97" s="182" t="s">
        <v>105</v>
      </c>
      <c r="E97" s="183"/>
      <c r="F97" s="183"/>
      <c r="G97" s="183"/>
      <c r="H97" s="183"/>
      <c r="I97" s="183"/>
      <c r="J97" s="184">
        <f>J126</f>
        <v>0</v>
      </c>
      <c r="K97" s="181"/>
      <c r="L97" s="185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6"/>
      <c r="C98" s="187"/>
      <c r="D98" s="188" t="s">
        <v>106</v>
      </c>
      <c r="E98" s="189"/>
      <c r="F98" s="189"/>
      <c r="G98" s="189"/>
      <c r="H98" s="189"/>
      <c r="I98" s="189"/>
      <c r="J98" s="190">
        <f>J127</f>
        <v>0</v>
      </c>
      <c r="K98" s="187"/>
      <c r="L98" s="191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6"/>
      <c r="C99" s="187"/>
      <c r="D99" s="188" t="s">
        <v>107</v>
      </c>
      <c r="E99" s="189"/>
      <c r="F99" s="189"/>
      <c r="G99" s="189"/>
      <c r="H99" s="189"/>
      <c r="I99" s="189"/>
      <c r="J99" s="190">
        <f>J205</f>
        <v>0</v>
      </c>
      <c r="K99" s="187"/>
      <c r="L99" s="191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6"/>
      <c r="C100" s="187"/>
      <c r="D100" s="188" t="s">
        <v>108</v>
      </c>
      <c r="E100" s="189"/>
      <c r="F100" s="189"/>
      <c r="G100" s="189"/>
      <c r="H100" s="189"/>
      <c r="I100" s="189"/>
      <c r="J100" s="190">
        <f>J241</f>
        <v>0</v>
      </c>
      <c r="K100" s="187"/>
      <c r="L100" s="191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6"/>
      <c r="C101" s="187"/>
      <c r="D101" s="188" t="s">
        <v>109</v>
      </c>
      <c r="E101" s="189"/>
      <c r="F101" s="189"/>
      <c r="G101" s="189"/>
      <c r="H101" s="189"/>
      <c r="I101" s="189"/>
      <c r="J101" s="190">
        <f>J308</f>
        <v>0</v>
      </c>
      <c r="K101" s="187"/>
      <c r="L101" s="191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86"/>
      <c r="C102" s="187"/>
      <c r="D102" s="188" t="s">
        <v>110</v>
      </c>
      <c r="E102" s="189"/>
      <c r="F102" s="189"/>
      <c r="G102" s="189"/>
      <c r="H102" s="189"/>
      <c r="I102" s="189"/>
      <c r="J102" s="190">
        <f>J312</f>
        <v>0</v>
      </c>
      <c r="K102" s="187"/>
      <c r="L102" s="191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86"/>
      <c r="C103" s="187"/>
      <c r="D103" s="188" t="s">
        <v>111</v>
      </c>
      <c r="E103" s="189"/>
      <c r="F103" s="189"/>
      <c r="G103" s="189"/>
      <c r="H103" s="189"/>
      <c r="I103" s="189"/>
      <c r="J103" s="190">
        <f>J403</f>
        <v>0</v>
      </c>
      <c r="K103" s="187"/>
      <c r="L103" s="191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86"/>
      <c r="C104" s="187"/>
      <c r="D104" s="188" t="s">
        <v>112</v>
      </c>
      <c r="E104" s="189"/>
      <c r="F104" s="189"/>
      <c r="G104" s="189"/>
      <c r="H104" s="189"/>
      <c r="I104" s="189"/>
      <c r="J104" s="190">
        <f>J574</f>
        <v>0</v>
      </c>
      <c r="K104" s="187"/>
      <c r="L104" s="191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86"/>
      <c r="C105" s="187"/>
      <c r="D105" s="188" t="s">
        <v>113</v>
      </c>
      <c r="E105" s="189"/>
      <c r="F105" s="189"/>
      <c r="G105" s="189"/>
      <c r="H105" s="189"/>
      <c r="I105" s="189"/>
      <c r="J105" s="190">
        <f>J622</f>
        <v>0</v>
      </c>
      <c r="K105" s="187"/>
      <c r="L105" s="191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2" customFormat="1" ht="21.84" customHeight="1">
      <c r="A106" s="39"/>
      <c r="B106" s="40"/>
      <c r="C106" s="41"/>
      <c r="D106" s="41"/>
      <c r="E106" s="41"/>
      <c r="F106" s="41"/>
      <c r="G106" s="41"/>
      <c r="H106" s="41"/>
      <c r="I106" s="41"/>
      <c r="J106" s="41"/>
      <c r="K106" s="41"/>
      <c r="L106" s="64"/>
      <c r="S106" s="39"/>
      <c r="T106" s="39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</row>
    <row r="107" s="2" customFormat="1" ht="6.96" customHeight="1">
      <c r="A107" s="39"/>
      <c r="B107" s="67"/>
      <c r="C107" s="68"/>
      <c r="D107" s="68"/>
      <c r="E107" s="68"/>
      <c r="F107" s="68"/>
      <c r="G107" s="68"/>
      <c r="H107" s="68"/>
      <c r="I107" s="68"/>
      <c r="J107" s="68"/>
      <c r="K107" s="68"/>
      <c r="L107" s="64"/>
      <c r="S107" s="39"/>
      <c r="T107" s="39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</row>
    <row r="111" s="2" customFormat="1" ht="6.96" customHeight="1">
      <c r="A111" s="39"/>
      <c r="B111" s="69"/>
      <c r="C111" s="70"/>
      <c r="D111" s="70"/>
      <c r="E111" s="70"/>
      <c r="F111" s="70"/>
      <c r="G111" s="70"/>
      <c r="H111" s="70"/>
      <c r="I111" s="70"/>
      <c r="J111" s="70"/>
      <c r="K111" s="70"/>
      <c r="L111" s="64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</row>
    <row r="112" s="2" customFormat="1" ht="24.96" customHeight="1">
      <c r="A112" s="39"/>
      <c r="B112" s="40"/>
      <c r="C112" s="24" t="s">
        <v>114</v>
      </c>
      <c r="D112" s="41"/>
      <c r="E112" s="41"/>
      <c r="F112" s="41"/>
      <c r="G112" s="41"/>
      <c r="H112" s="41"/>
      <c r="I112" s="41"/>
      <c r="J112" s="41"/>
      <c r="K112" s="41"/>
      <c r="L112" s="64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</row>
    <row r="113" s="2" customFormat="1" ht="6.96" customHeight="1">
      <c r="A113" s="39"/>
      <c r="B113" s="40"/>
      <c r="C113" s="41"/>
      <c r="D113" s="41"/>
      <c r="E113" s="41"/>
      <c r="F113" s="41"/>
      <c r="G113" s="41"/>
      <c r="H113" s="41"/>
      <c r="I113" s="41"/>
      <c r="J113" s="41"/>
      <c r="K113" s="41"/>
      <c r="L113" s="64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</row>
    <row r="114" s="2" customFormat="1" ht="12" customHeight="1">
      <c r="A114" s="39"/>
      <c r="B114" s="40"/>
      <c r="C114" s="33" t="s">
        <v>16</v>
      </c>
      <c r="D114" s="41"/>
      <c r="E114" s="41"/>
      <c r="F114" s="41"/>
      <c r="G114" s="41"/>
      <c r="H114" s="41"/>
      <c r="I114" s="41"/>
      <c r="J114" s="41"/>
      <c r="K114" s="41"/>
      <c r="L114" s="64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2" customFormat="1" ht="16.5" customHeight="1">
      <c r="A115" s="39"/>
      <c r="B115" s="40"/>
      <c r="C115" s="41"/>
      <c r="D115" s="41"/>
      <c r="E115" s="175" t="str">
        <f>E7</f>
        <v>III/12323 Volduchy průtah</v>
      </c>
      <c r="F115" s="33"/>
      <c r="G115" s="33"/>
      <c r="H115" s="33"/>
      <c r="I115" s="41"/>
      <c r="J115" s="41"/>
      <c r="K115" s="41"/>
      <c r="L115" s="64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2" customFormat="1" ht="12" customHeight="1">
      <c r="A116" s="39"/>
      <c r="B116" s="40"/>
      <c r="C116" s="33" t="s">
        <v>98</v>
      </c>
      <c r="D116" s="41"/>
      <c r="E116" s="41"/>
      <c r="F116" s="41"/>
      <c r="G116" s="41"/>
      <c r="H116" s="41"/>
      <c r="I116" s="41"/>
      <c r="J116" s="41"/>
      <c r="K116" s="41"/>
      <c r="L116" s="64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16.5" customHeight="1">
      <c r="A117" s="39"/>
      <c r="B117" s="40"/>
      <c r="C117" s="41"/>
      <c r="D117" s="41"/>
      <c r="E117" s="77" t="str">
        <f>E9</f>
        <v>1 - III/2323 Volduchy průtah - SÚS PK</v>
      </c>
      <c r="F117" s="41"/>
      <c r="G117" s="41"/>
      <c r="H117" s="41"/>
      <c r="I117" s="41"/>
      <c r="J117" s="41"/>
      <c r="K117" s="41"/>
      <c r="L117" s="64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2" customFormat="1" ht="6.96" customHeight="1">
      <c r="A118" s="39"/>
      <c r="B118" s="40"/>
      <c r="C118" s="41"/>
      <c r="D118" s="41"/>
      <c r="E118" s="41"/>
      <c r="F118" s="41"/>
      <c r="G118" s="41"/>
      <c r="H118" s="41"/>
      <c r="I118" s="41"/>
      <c r="J118" s="41"/>
      <c r="K118" s="41"/>
      <c r="L118" s="64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2" customFormat="1" ht="12" customHeight="1">
      <c r="A119" s="39"/>
      <c r="B119" s="40"/>
      <c r="C119" s="33" t="s">
        <v>21</v>
      </c>
      <c r="D119" s="41"/>
      <c r="E119" s="41"/>
      <c r="F119" s="28" t="str">
        <f>F12</f>
        <v>sil. III/2323 intravilán obce Volduchy</v>
      </c>
      <c r="G119" s="41"/>
      <c r="H119" s="41"/>
      <c r="I119" s="33" t="s">
        <v>23</v>
      </c>
      <c r="J119" s="80" t="str">
        <f>IF(J12="","",J12)</f>
        <v>16. 9. 2024</v>
      </c>
      <c r="K119" s="41"/>
      <c r="L119" s="64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2" customFormat="1" ht="6.96" customHeight="1">
      <c r="A120" s="39"/>
      <c r="B120" s="40"/>
      <c r="C120" s="41"/>
      <c r="D120" s="41"/>
      <c r="E120" s="41"/>
      <c r="F120" s="41"/>
      <c r="G120" s="41"/>
      <c r="H120" s="41"/>
      <c r="I120" s="41"/>
      <c r="J120" s="41"/>
      <c r="K120" s="41"/>
      <c r="L120" s="64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s="2" customFormat="1" ht="15.15" customHeight="1">
      <c r="A121" s="39"/>
      <c r="B121" s="40"/>
      <c r="C121" s="33" t="s">
        <v>25</v>
      </c>
      <c r="D121" s="41"/>
      <c r="E121" s="41"/>
      <c r="F121" s="28" t="str">
        <f>E15</f>
        <v>Správa a údržba silnic Plzeňského kraja p.o.</v>
      </c>
      <c r="G121" s="41"/>
      <c r="H121" s="41"/>
      <c r="I121" s="33" t="s">
        <v>31</v>
      </c>
      <c r="J121" s="37" t="str">
        <f>E21</f>
        <v>J.Miška</v>
      </c>
      <c r="K121" s="41"/>
      <c r="L121" s="64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</row>
    <row r="122" s="2" customFormat="1" ht="15.15" customHeight="1">
      <c r="A122" s="39"/>
      <c r="B122" s="40"/>
      <c r="C122" s="33" t="s">
        <v>29</v>
      </c>
      <c r="D122" s="41"/>
      <c r="E122" s="41"/>
      <c r="F122" s="28" t="str">
        <f>IF(E18="","",E18)</f>
        <v>Vyplň údaj</v>
      </c>
      <c r="G122" s="41"/>
      <c r="H122" s="41"/>
      <c r="I122" s="33" t="s">
        <v>34</v>
      </c>
      <c r="J122" s="37" t="str">
        <f>E24</f>
        <v>J.Miška/Richtrová</v>
      </c>
      <c r="K122" s="41"/>
      <c r="L122" s="64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</row>
    <row r="123" s="2" customFormat="1" ht="10.32" customHeight="1">
      <c r="A123" s="39"/>
      <c r="B123" s="40"/>
      <c r="C123" s="41"/>
      <c r="D123" s="41"/>
      <c r="E123" s="41"/>
      <c r="F123" s="41"/>
      <c r="G123" s="41"/>
      <c r="H123" s="41"/>
      <c r="I123" s="41"/>
      <c r="J123" s="41"/>
      <c r="K123" s="41"/>
      <c r="L123" s="64"/>
      <c r="S123" s="39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</row>
    <row r="124" s="11" customFormat="1" ht="29.28" customHeight="1">
      <c r="A124" s="192"/>
      <c r="B124" s="193"/>
      <c r="C124" s="194" t="s">
        <v>115</v>
      </c>
      <c r="D124" s="195" t="s">
        <v>63</v>
      </c>
      <c r="E124" s="195" t="s">
        <v>59</v>
      </c>
      <c r="F124" s="195" t="s">
        <v>60</v>
      </c>
      <c r="G124" s="195" t="s">
        <v>116</v>
      </c>
      <c r="H124" s="195" t="s">
        <v>117</v>
      </c>
      <c r="I124" s="195" t="s">
        <v>118</v>
      </c>
      <c r="J124" s="195" t="s">
        <v>102</v>
      </c>
      <c r="K124" s="196" t="s">
        <v>119</v>
      </c>
      <c r="L124" s="197"/>
      <c r="M124" s="101" t="s">
        <v>1</v>
      </c>
      <c r="N124" s="102" t="s">
        <v>42</v>
      </c>
      <c r="O124" s="102" t="s">
        <v>120</v>
      </c>
      <c r="P124" s="102" t="s">
        <v>121</v>
      </c>
      <c r="Q124" s="102" t="s">
        <v>122</v>
      </c>
      <c r="R124" s="102" t="s">
        <v>123</v>
      </c>
      <c r="S124" s="102" t="s">
        <v>124</v>
      </c>
      <c r="T124" s="103" t="s">
        <v>125</v>
      </c>
      <c r="U124" s="192"/>
      <c r="V124" s="192"/>
      <c r="W124" s="192"/>
      <c r="X124" s="192"/>
      <c r="Y124" s="192"/>
      <c r="Z124" s="192"/>
      <c r="AA124" s="192"/>
      <c r="AB124" s="192"/>
      <c r="AC124" s="192"/>
      <c r="AD124" s="192"/>
      <c r="AE124" s="192"/>
    </row>
    <row r="125" s="2" customFormat="1" ht="22.8" customHeight="1">
      <c r="A125" s="39"/>
      <c r="B125" s="40"/>
      <c r="C125" s="108" t="s">
        <v>126</v>
      </c>
      <c r="D125" s="41"/>
      <c r="E125" s="41"/>
      <c r="F125" s="41"/>
      <c r="G125" s="41"/>
      <c r="H125" s="41"/>
      <c r="I125" s="41"/>
      <c r="J125" s="198">
        <f>BK125</f>
        <v>0</v>
      </c>
      <c r="K125" s="41"/>
      <c r="L125" s="45"/>
      <c r="M125" s="104"/>
      <c r="N125" s="199"/>
      <c r="O125" s="105"/>
      <c r="P125" s="200">
        <f>P126</f>
        <v>0</v>
      </c>
      <c r="Q125" s="105"/>
      <c r="R125" s="200">
        <f>R126</f>
        <v>1137.3508644999999</v>
      </c>
      <c r="S125" s="105"/>
      <c r="T125" s="201">
        <f>T126</f>
        <v>5998.9541000000008</v>
      </c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T125" s="18" t="s">
        <v>77</v>
      </c>
      <c r="AU125" s="18" t="s">
        <v>104</v>
      </c>
      <c r="BK125" s="202">
        <f>BK126</f>
        <v>0</v>
      </c>
    </row>
    <row r="126" s="12" customFormat="1" ht="25.92" customHeight="1">
      <c r="A126" s="12"/>
      <c r="B126" s="203"/>
      <c r="C126" s="204"/>
      <c r="D126" s="205" t="s">
        <v>77</v>
      </c>
      <c r="E126" s="206" t="s">
        <v>127</v>
      </c>
      <c r="F126" s="206" t="s">
        <v>128</v>
      </c>
      <c r="G126" s="204"/>
      <c r="H126" s="204"/>
      <c r="I126" s="207"/>
      <c r="J126" s="208">
        <f>BK126</f>
        <v>0</v>
      </c>
      <c r="K126" s="204"/>
      <c r="L126" s="209"/>
      <c r="M126" s="210"/>
      <c r="N126" s="211"/>
      <c r="O126" s="211"/>
      <c r="P126" s="212">
        <f>P127+P205+P241+P308+P312+P403+P574+P622</f>
        <v>0</v>
      </c>
      <c r="Q126" s="211"/>
      <c r="R126" s="212">
        <f>R127+R205+R241+R308+R312+R403+R574+R622</f>
        <v>1137.3508644999999</v>
      </c>
      <c r="S126" s="211"/>
      <c r="T126" s="213">
        <f>T127+T205+T241+T308+T312+T403+T574+T622</f>
        <v>5998.9541000000008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214" t="s">
        <v>83</v>
      </c>
      <c r="AT126" s="215" t="s">
        <v>77</v>
      </c>
      <c r="AU126" s="215" t="s">
        <v>78</v>
      </c>
      <c r="AY126" s="214" t="s">
        <v>129</v>
      </c>
      <c r="BK126" s="216">
        <f>BK127+BK205+BK241+BK308+BK312+BK403+BK574+BK622</f>
        <v>0</v>
      </c>
    </row>
    <row r="127" s="12" customFormat="1" ht="22.8" customHeight="1">
      <c r="A127" s="12"/>
      <c r="B127" s="203"/>
      <c r="C127" s="204"/>
      <c r="D127" s="205" t="s">
        <v>77</v>
      </c>
      <c r="E127" s="217" t="s">
        <v>83</v>
      </c>
      <c r="F127" s="217" t="s">
        <v>130</v>
      </c>
      <c r="G127" s="204"/>
      <c r="H127" s="204"/>
      <c r="I127" s="207"/>
      <c r="J127" s="218">
        <f>BK127</f>
        <v>0</v>
      </c>
      <c r="K127" s="204"/>
      <c r="L127" s="209"/>
      <c r="M127" s="210"/>
      <c r="N127" s="211"/>
      <c r="O127" s="211"/>
      <c r="P127" s="212">
        <f>SUM(P128:P204)</f>
        <v>0</v>
      </c>
      <c r="Q127" s="211"/>
      <c r="R127" s="212">
        <f>SUM(R128:R204)</f>
        <v>13.051170000000001</v>
      </c>
      <c r="S127" s="211"/>
      <c r="T127" s="213">
        <f>SUM(T128:T204)</f>
        <v>5957.5200000000004</v>
      </c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R127" s="214" t="s">
        <v>83</v>
      </c>
      <c r="AT127" s="215" t="s">
        <v>77</v>
      </c>
      <c r="AU127" s="215" t="s">
        <v>83</v>
      </c>
      <c r="AY127" s="214" t="s">
        <v>129</v>
      </c>
      <c r="BK127" s="216">
        <f>SUM(BK128:BK204)</f>
        <v>0</v>
      </c>
    </row>
    <row r="128" s="2" customFormat="1" ht="24.15" customHeight="1">
      <c r="A128" s="39"/>
      <c r="B128" s="40"/>
      <c r="C128" s="219" t="s">
        <v>83</v>
      </c>
      <c r="D128" s="219" t="s">
        <v>131</v>
      </c>
      <c r="E128" s="220" t="s">
        <v>132</v>
      </c>
      <c r="F128" s="221" t="s">
        <v>133</v>
      </c>
      <c r="G128" s="222" t="s">
        <v>134</v>
      </c>
      <c r="H128" s="223">
        <v>34</v>
      </c>
      <c r="I128" s="224"/>
      <c r="J128" s="225">
        <f>ROUND(I128*H128,2)</f>
        <v>0</v>
      </c>
      <c r="K128" s="221" t="s">
        <v>135</v>
      </c>
      <c r="L128" s="45"/>
      <c r="M128" s="226" t="s">
        <v>1</v>
      </c>
      <c r="N128" s="227" t="s">
        <v>43</v>
      </c>
      <c r="O128" s="92"/>
      <c r="P128" s="228">
        <f>O128*H128</f>
        <v>0</v>
      </c>
      <c r="Q128" s="228">
        <v>0</v>
      </c>
      <c r="R128" s="228">
        <f>Q128*H128</f>
        <v>0</v>
      </c>
      <c r="S128" s="228">
        <v>0.26000000000000001</v>
      </c>
      <c r="T128" s="229">
        <f>S128*H128</f>
        <v>8.8399999999999999</v>
      </c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R128" s="230" t="s">
        <v>93</v>
      </c>
      <c r="AT128" s="230" t="s">
        <v>131</v>
      </c>
      <c r="AU128" s="230" t="s">
        <v>87</v>
      </c>
      <c r="AY128" s="18" t="s">
        <v>129</v>
      </c>
      <c r="BE128" s="231">
        <f>IF(N128="základní",J128,0)</f>
        <v>0</v>
      </c>
      <c r="BF128" s="231">
        <f>IF(N128="snížená",J128,0)</f>
        <v>0</v>
      </c>
      <c r="BG128" s="231">
        <f>IF(N128="zákl. přenesená",J128,0)</f>
        <v>0</v>
      </c>
      <c r="BH128" s="231">
        <f>IF(N128="sníž. přenesená",J128,0)</f>
        <v>0</v>
      </c>
      <c r="BI128" s="231">
        <f>IF(N128="nulová",J128,0)</f>
        <v>0</v>
      </c>
      <c r="BJ128" s="18" t="s">
        <v>83</v>
      </c>
      <c r="BK128" s="231">
        <f>ROUND(I128*H128,2)</f>
        <v>0</v>
      </c>
      <c r="BL128" s="18" t="s">
        <v>93</v>
      </c>
      <c r="BM128" s="230" t="s">
        <v>136</v>
      </c>
    </row>
    <row r="129" s="2" customFormat="1">
      <c r="A129" s="39"/>
      <c r="B129" s="40"/>
      <c r="C129" s="41"/>
      <c r="D129" s="232" t="s">
        <v>137</v>
      </c>
      <c r="E129" s="41"/>
      <c r="F129" s="233" t="s">
        <v>138</v>
      </c>
      <c r="G129" s="41"/>
      <c r="H129" s="41"/>
      <c r="I129" s="234"/>
      <c r="J129" s="41"/>
      <c r="K129" s="41"/>
      <c r="L129" s="45"/>
      <c r="M129" s="235"/>
      <c r="N129" s="236"/>
      <c r="O129" s="92"/>
      <c r="P129" s="92"/>
      <c r="Q129" s="92"/>
      <c r="R129" s="92"/>
      <c r="S129" s="92"/>
      <c r="T129" s="93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T129" s="18" t="s">
        <v>137</v>
      </c>
      <c r="AU129" s="18" t="s">
        <v>87</v>
      </c>
    </row>
    <row r="130" s="13" customFormat="1">
      <c r="A130" s="13"/>
      <c r="B130" s="237"/>
      <c r="C130" s="238"/>
      <c r="D130" s="232" t="s">
        <v>139</v>
      </c>
      <c r="E130" s="239" t="s">
        <v>1</v>
      </c>
      <c r="F130" s="240" t="s">
        <v>140</v>
      </c>
      <c r="G130" s="238"/>
      <c r="H130" s="241">
        <v>34</v>
      </c>
      <c r="I130" s="242"/>
      <c r="J130" s="238"/>
      <c r="K130" s="238"/>
      <c r="L130" s="243"/>
      <c r="M130" s="244"/>
      <c r="N130" s="245"/>
      <c r="O130" s="245"/>
      <c r="P130" s="245"/>
      <c r="Q130" s="245"/>
      <c r="R130" s="245"/>
      <c r="S130" s="245"/>
      <c r="T130" s="246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47" t="s">
        <v>139</v>
      </c>
      <c r="AU130" s="247" t="s">
        <v>87</v>
      </c>
      <c r="AV130" s="13" t="s">
        <v>87</v>
      </c>
      <c r="AW130" s="13" t="s">
        <v>33</v>
      </c>
      <c r="AX130" s="13" t="s">
        <v>83</v>
      </c>
      <c r="AY130" s="247" t="s">
        <v>129</v>
      </c>
    </row>
    <row r="131" s="2" customFormat="1" ht="24.15" customHeight="1">
      <c r="A131" s="39"/>
      <c r="B131" s="40"/>
      <c r="C131" s="219" t="s">
        <v>87</v>
      </c>
      <c r="D131" s="219" t="s">
        <v>131</v>
      </c>
      <c r="E131" s="220" t="s">
        <v>141</v>
      </c>
      <c r="F131" s="221" t="s">
        <v>142</v>
      </c>
      <c r="G131" s="222" t="s">
        <v>134</v>
      </c>
      <c r="H131" s="223">
        <v>2375.5999999999999</v>
      </c>
      <c r="I131" s="224"/>
      <c r="J131" s="225">
        <f>ROUND(I131*H131,2)</f>
        <v>0</v>
      </c>
      <c r="K131" s="221" t="s">
        <v>135</v>
      </c>
      <c r="L131" s="45"/>
      <c r="M131" s="226" t="s">
        <v>1</v>
      </c>
      <c r="N131" s="227" t="s">
        <v>43</v>
      </c>
      <c r="O131" s="92"/>
      <c r="P131" s="228">
        <f>O131*H131</f>
        <v>0</v>
      </c>
      <c r="Q131" s="228">
        <v>0</v>
      </c>
      <c r="R131" s="228">
        <f>Q131*H131</f>
        <v>0</v>
      </c>
      <c r="S131" s="228">
        <v>0.28999999999999998</v>
      </c>
      <c r="T131" s="229">
        <f>S131*H131</f>
        <v>688.92399999999998</v>
      </c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R131" s="230" t="s">
        <v>93</v>
      </c>
      <c r="AT131" s="230" t="s">
        <v>131</v>
      </c>
      <c r="AU131" s="230" t="s">
        <v>87</v>
      </c>
      <c r="AY131" s="18" t="s">
        <v>129</v>
      </c>
      <c r="BE131" s="231">
        <f>IF(N131="základní",J131,0)</f>
        <v>0</v>
      </c>
      <c r="BF131" s="231">
        <f>IF(N131="snížená",J131,0)</f>
        <v>0</v>
      </c>
      <c r="BG131" s="231">
        <f>IF(N131="zákl. přenesená",J131,0)</f>
        <v>0</v>
      </c>
      <c r="BH131" s="231">
        <f>IF(N131="sníž. přenesená",J131,0)</f>
        <v>0</v>
      </c>
      <c r="BI131" s="231">
        <f>IF(N131="nulová",J131,0)</f>
        <v>0</v>
      </c>
      <c r="BJ131" s="18" t="s">
        <v>83</v>
      </c>
      <c r="BK131" s="231">
        <f>ROUND(I131*H131,2)</f>
        <v>0</v>
      </c>
      <c r="BL131" s="18" t="s">
        <v>93</v>
      </c>
      <c r="BM131" s="230" t="s">
        <v>143</v>
      </c>
    </row>
    <row r="132" s="2" customFormat="1">
      <c r="A132" s="39"/>
      <c r="B132" s="40"/>
      <c r="C132" s="41"/>
      <c r="D132" s="232" t="s">
        <v>137</v>
      </c>
      <c r="E132" s="41"/>
      <c r="F132" s="233" t="s">
        <v>144</v>
      </c>
      <c r="G132" s="41"/>
      <c r="H132" s="41"/>
      <c r="I132" s="234"/>
      <c r="J132" s="41"/>
      <c r="K132" s="41"/>
      <c r="L132" s="45"/>
      <c r="M132" s="235"/>
      <c r="N132" s="236"/>
      <c r="O132" s="92"/>
      <c r="P132" s="92"/>
      <c r="Q132" s="92"/>
      <c r="R132" s="92"/>
      <c r="S132" s="92"/>
      <c r="T132" s="93"/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T132" s="18" t="s">
        <v>137</v>
      </c>
      <c r="AU132" s="18" t="s">
        <v>87</v>
      </c>
    </row>
    <row r="133" s="13" customFormat="1">
      <c r="A133" s="13"/>
      <c r="B133" s="237"/>
      <c r="C133" s="238"/>
      <c r="D133" s="232" t="s">
        <v>139</v>
      </c>
      <c r="E133" s="239" t="s">
        <v>1</v>
      </c>
      <c r="F133" s="240" t="s">
        <v>145</v>
      </c>
      <c r="G133" s="238"/>
      <c r="H133" s="241">
        <v>2375.5999999999999</v>
      </c>
      <c r="I133" s="242"/>
      <c r="J133" s="238"/>
      <c r="K133" s="238"/>
      <c r="L133" s="243"/>
      <c r="M133" s="244"/>
      <c r="N133" s="245"/>
      <c r="O133" s="245"/>
      <c r="P133" s="245"/>
      <c r="Q133" s="245"/>
      <c r="R133" s="245"/>
      <c r="S133" s="245"/>
      <c r="T133" s="246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47" t="s">
        <v>139</v>
      </c>
      <c r="AU133" s="247" t="s">
        <v>87</v>
      </c>
      <c r="AV133" s="13" t="s">
        <v>87</v>
      </c>
      <c r="AW133" s="13" t="s">
        <v>33</v>
      </c>
      <c r="AX133" s="13" t="s">
        <v>78</v>
      </c>
      <c r="AY133" s="247" t="s">
        <v>129</v>
      </c>
    </row>
    <row r="134" s="14" customFormat="1">
      <c r="A134" s="14"/>
      <c r="B134" s="248"/>
      <c r="C134" s="249"/>
      <c r="D134" s="232" t="s">
        <v>139</v>
      </c>
      <c r="E134" s="250" t="s">
        <v>1</v>
      </c>
      <c r="F134" s="251" t="s">
        <v>146</v>
      </c>
      <c r="G134" s="249"/>
      <c r="H134" s="252">
        <v>2375.5999999999999</v>
      </c>
      <c r="I134" s="253"/>
      <c r="J134" s="249"/>
      <c r="K134" s="249"/>
      <c r="L134" s="254"/>
      <c r="M134" s="255"/>
      <c r="N134" s="256"/>
      <c r="O134" s="256"/>
      <c r="P134" s="256"/>
      <c r="Q134" s="256"/>
      <c r="R134" s="256"/>
      <c r="S134" s="256"/>
      <c r="T134" s="257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T134" s="258" t="s">
        <v>139</v>
      </c>
      <c r="AU134" s="258" t="s">
        <v>87</v>
      </c>
      <c r="AV134" s="14" t="s">
        <v>90</v>
      </c>
      <c r="AW134" s="14" t="s">
        <v>33</v>
      </c>
      <c r="AX134" s="14" t="s">
        <v>78</v>
      </c>
      <c r="AY134" s="258" t="s">
        <v>129</v>
      </c>
    </row>
    <row r="135" s="15" customFormat="1">
      <c r="A135" s="15"/>
      <c r="B135" s="259"/>
      <c r="C135" s="260"/>
      <c r="D135" s="232" t="s">
        <v>139</v>
      </c>
      <c r="E135" s="261" t="s">
        <v>1</v>
      </c>
      <c r="F135" s="262" t="s">
        <v>147</v>
      </c>
      <c r="G135" s="260"/>
      <c r="H135" s="263">
        <v>2375.5999999999999</v>
      </c>
      <c r="I135" s="264"/>
      <c r="J135" s="260"/>
      <c r="K135" s="260"/>
      <c r="L135" s="265"/>
      <c r="M135" s="266"/>
      <c r="N135" s="267"/>
      <c r="O135" s="267"/>
      <c r="P135" s="267"/>
      <c r="Q135" s="267"/>
      <c r="R135" s="267"/>
      <c r="S135" s="267"/>
      <c r="T135" s="268"/>
      <c r="U135" s="15"/>
      <c r="V135" s="15"/>
      <c r="W135" s="15"/>
      <c r="X135" s="15"/>
      <c r="Y135" s="15"/>
      <c r="Z135" s="15"/>
      <c r="AA135" s="15"/>
      <c r="AB135" s="15"/>
      <c r="AC135" s="15"/>
      <c r="AD135" s="15"/>
      <c r="AE135" s="15"/>
      <c r="AT135" s="269" t="s">
        <v>139</v>
      </c>
      <c r="AU135" s="269" t="s">
        <v>87</v>
      </c>
      <c r="AV135" s="15" t="s">
        <v>93</v>
      </c>
      <c r="AW135" s="15" t="s">
        <v>33</v>
      </c>
      <c r="AX135" s="15" t="s">
        <v>83</v>
      </c>
      <c r="AY135" s="269" t="s">
        <v>129</v>
      </c>
    </row>
    <row r="136" s="2" customFormat="1" ht="24.15" customHeight="1">
      <c r="A136" s="39"/>
      <c r="B136" s="40"/>
      <c r="C136" s="219" t="s">
        <v>90</v>
      </c>
      <c r="D136" s="219" t="s">
        <v>131</v>
      </c>
      <c r="E136" s="220" t="s">
        <v>148</v>
      </c>
      <c r="F136" s="221" t="s">
        <v>149</v>
      </c>
      <c r="G136" s="222" t="s">
        <v>134</v>
      </c>
      <c r="H136" s="223">
        <v>12171</v>
      </c>
      <c r="I136" s="224"/>
      <c r="J136" s="225">
        <f>ROUND(I136*H136,2)</f>
        <v>0</v>
      </c>
      <c r="K136" s="221" t="s">
        <v>135</v>
      </c>
      <c r="L136" s="45"/>
      <c r="M136" s="226" t="s">
        <v>1</v>
      </c>
      <c r="N136" s="227" t="s">
        <v>43</v>
      </c>
      <c r="O136" s="92"/>
      <c r="P136" s="228">
        <f>O136*H136</f>
        <v>0</v>
      </c>
      <c r="Q136" s="228">
        <v>0</v>
      </c>
      <c r="R136" s="228">
        <f>Q136*H136</f>
        <v>0</v>
      </c>
      <c r="S136" s="228">
        <v>0.17000000000000001</v>
      </c>
      <c r="T136" s="229">
        <f>S136*H136</f>
        <v>2069.0700000000002</v>
      </c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R136" s="230" t="s">
        <v>93</v>
      </c>
      <c r="AT136" s="230" t="s">
        <v>131</v>
      </c>
      <c r="AU136" s="230" t="s">
        <v>87</v>
      </c>
      <c r="AY136" s="18" t="s">
        <v>129</v>
      </c>
      <c r="BE136" s="231">
        <f>IF(N136="základní",J136,0)</f>
        <v>0</v>
      </c>
      <c r="BF136" s="231">
        <f>IF(N136="snížená",J136,0)</f>
        <v>0</v>
      </c>
      <c r="BG136" s="231">
        <f>IF(N136="zákl. přenesená",J136,0)</f>
        <v>0</v>
      </c>
      <c r="BH136" s="231">
        <f>IF(N136="sníž. přenesená",J136,0)</f>
        <v>0</v>
      </c>
      <c r="BI136" s="231">
        <f>IF(N136="nulová",J136,0)</f>
        <v>0</v>
      </c>
      <c r="BJ136" s="18" t="s">
        <v>83</v>
      </c>
      <c r="BK136" s="231">
        <f>ROUND(I136*H136,2)</f>
        <v>0</v>
      </c>
      <c r="BL136" s="18" t="s">
        <v>93</v>
      </c>
      <c r="BM136" s="230" t="s">
        <v>150</v>
      </c>
    </row>
    <row r="137" s="2" customFormat="1">
      <c r="A137" s="39"/>
      <c r="B137" s="40"/>
      <c r="C137" s="41"/>
      <c r="D137" s="232" t="s">
        <v>137</v>
      </c>
      <c r="E137" s="41"/>
      <c r="F137" s="233" t="s">
        <v>151</v>
      </c>
      <c r="G137" s="41"/>
      <c r="H137" s="41"/>
      <c r="I137" s="234"/>
      <c r="J137" s="41"/>
      <c r="K137" s="41"/>
      <c r="L137" s="45"/>
      <c r="M137" s="235"/>
      <c r="N137" s="236"/>
      <c r="O137" s="92"/>
      <c r="P137" s="92"/>
      <c r="Q137" s="92"/>
      <c r="R137" s="92"/>
      <c r="S137" s="92"/>
      <c r="T137" s="93"/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T137" s="18" t="s">
        <v>137</v>
      </c>
      <c r="AU137" s="18" t="s">
        <v>87</v>
      </c>
    </row>
    <row r="138" s="13" customFormat="1">
      <c r="A138" s="13"/>
      <c r="B138" s="237"/>
      <c r="C138" s="238"/>
      <c r="D138" s="232" t="s">
        <v>139</v>
      </c>
      <c r="E138" s="239" t="s">
        <v>1</v>
      </c>
      <c r="F138" s="240" t="s">
        <v>152</v>
      </c>
      <c r="G138" s="238"/>
      <c r="H138" s="241">
        <v>12171</v>
      </c>
      <c r="I138" s="242"/>
      <c r="J138" s="238"/>
      <c r="K138" s="238"/>
      <c r="L138" s="243"/>
      <c r="M138" s="244"/>
      <c r="N138" s="245"/>
      <c r="O138" s="245"/>
      <c r="P138" s="245"/>
      <c r="Q138" s="245"/>
      <c r="R138" s="245"/>
      <c r="S138" s="245"/>
      <c r="T138" s="246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47" t="s">
        <v>139</v>
      </c>
      <c r="AU138" s="247" t="s">
        <v>87</v>
      </c>
      <c r="AV138" s="13" t="s">
        <v>87</v>
      </c>
      <c r="AW138" s="13" t="s">
        <v>33</v>
      </c>
      <c r="AX138" s="13" t="s">
        <v>83</v>
      </c>
      <c r="AY138" s="247" t="s">
        <v>129</v>
      </c>
    </row>
    <row r="139" s="2" customFormat="1" ht="33" customHeight="1">
      <c r="A139" s="39"/>
      <c r="B139" s="40"/>
      <c r="C139" s="219" t="s">
        <v>93</v>
      </c>
      <c r="D139" s="219" t="s">
        <v>131</v>
      </c>
      <c r="E139" s="220" t="s">
        <v>153</v>
      </c>
      <c r="F139" s="221" t="s">
        <v>154</v>
      </c>
      <c r="G139" s="222" t="s">
        <v>134</v>
      </c>
      <c r="H139" s="223">
        <v>60.700000000000003</v>
      </c>
      <c r="I139" s="224"/>
      <c r="J139" s="225">
        <f>ROUND(I139*H139,2)</f>
        <v>0</v>
      </c>
      <c r="K139" s="221" t="s">
        <v>135</v>
      </c>
      <c r="L139" s="45"/>
      <c r="M139" s="226" t="s">
        <v>1</v>
      </c>
      <c r="N139" s="227" t="s">
        <v>43</v>
      </c>
      <c r="O139" s="92"/>
      <c r="P139" s="228">
        <f>O139*H139</f>
        <v>0</v>
      </c>
      <c r="Q139" s="228">
        <v>0</v>
      </c>
      <c r="R139" s="228">
        <f>Q139*H139</f>
        <v>0</v>
      </c>
      <c r="S139" s="228">
        <v>0.57999999999999996</v>
      </c>
      <c r="T139" s="229">
        <f>S139*H139</f>
        <v>35.205999999999996</v>
      </c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R139" s="230" t="s">
        <v>93</v>
      </c>
      <c r="AT139" s="230" t="s">
        <v>131</v>
      </c>
      <c r="AU139" s="230" t="s">
        <v>87</v>
      </c>
      <c r="AY139" s="18" t="s">
        <v>129</v>
      </c>
      <c r="BE139" s="231">
        <f>IF(N139="základní",J139,0)</f>
        <v>0</v>
      </c>
      <c r="BF139" s="231">
        <f>IF(N139="snížená",J139,0)</f>
        <v>0</v>
      </c>
      <c r="BG139" s="231">
        <f>IF(N139="zákl. přenesená",J139,0)</f>
        <v>0</v>
      </c>
      <c r="BH139" s="231">
        <f>IF(N139="sníž. přenesená",J139,0)</f>
        <v>0</v>
      </c>
      <c r="BI139" s="231">
        <f>IF(N139="nulová",J139,0)</f>
        <v>0</v>
      </c>
      <c r="BJ139" s="18" t="s">
        <v>83</v>
      </c>
      <c r="BK139" s="231">
        <f>ROUND(I139*H139,2)</f>
        <v>0</v>
      </c>
      <c r="BL139" s="18" t="s">
        <v>93</v>
      </c>
      <c r="BM139" s="230" t="s">
        <v>155</v>
      </c>
    </row>
    <row r="140" s="2" customFormat="1">
      <c r="A140" s="39"/>
      <c r="B140" s="40"/>
      <c r="C140" s="41"/>
      <c r="D140" s="232" t="s">
        <v>137</v>
      </c>
      <c r="E140" s="41"/>
      <c r="F140" s="233" t="s">
        <v>156</v>
      </c>
      <c r="G140" s="41"/>
      <c r="H140" s="41"/>
      <c r="I140" s="234"/>
      <c r="J140" s="41"/>
      <c r="K140" s="41"/>
      <c r="L140" s="45"/>
      <c r="M140" s="235"/>
      <c r="N140" s="236"/>
      <c r="O140" s="92"/>
      <c r="P140" s="92"/>
      <c r="Q140" s="92"/>
      <c r="R140" s="92"/>
      <c r="S140" s="92"/>
      <c r="T140" s="93"/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T140" s="18" t="s">
        <v>137</v>
      </c>
      <c r="AU140" s="18" t="s">
        <v>87</v>
      </c>
    </row>
    <row r="141" s="13" customFormat="1">
      <c r="A141" s="13"/>
      <c r="B141" s="237"/>
      <c r="C141" s="238"/>
      <c r="D141" s="232" t="s">
        <v>139</v>
      </c>
      <c r="E141" s="239" t="s">
        <v>1</v>
      </c>
      <c r="F141" s="240" t="s">
        <v>157</v>
      </c>
      <c r="G141" s="238"/>
      <c r="H141" s="241">
        <v>92</v>
      </c>
      <c r="I141" s="242"/>
      <c r="J141" s="238"/>
      <c r="K141" s="238"/>
      <c r="L141" s="243"/>
      <c r="M141" s="244"/>
      <c r="N141" s="245"/>
      <c r="O141" s="245"/>
      <c r="P141" s="245"/>
      <c r="Q141" s="245"/>
      <c r="R141" s="245"/>
      <c r="S141" s="245"/>
      <c r="T141" s="246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47" t="s">
        <v>139</v>
      </c>
      <c r="AU141" s="247" t="s">
        <v>87</v>
      </c>
      <c r="AV141" s="13" t="s">
        <v>87</v>
      </c>
      <c r="AW141" s="13" t="s">
        <v>33</v>
      </c>
      <c r="AX141" s="13" t="s">
        <v>78</v>
      </c>
      <c r="AY141" s="247" t="s">
        <v>129</v>
      </c>
    </row>
    <row r="142" s="13" customFormat="1">
      <c r="A142" s="13"/>
      <c r="B142" s="237"/>
      <c r="C142" s="238"/>
      <c r="D142" s="232" t="s">
        <v>139</v>
      </c>
      <c r="E142" s="239" t="s">
        <v>1</v>
      </c>
      <c r="F142" s="240" t="s">
        <v>158</v>
      </c>
      <c r="G142" s="238"/>
      <c r="H142" s="241">
        <v>-31.300000000000001</v>
      </c>
      <c r="I142" s="242"/>
      <c r="J142" s="238"/>
      <c r="K142" s="238"/>
      <c r="L142" s="243"/>
      <c r="M142" s="244"/>
      <c r="N142" s="245"/>
      <c r="O142" s="245"/>
      <c r="P142" s="245"/>
      <c r="Q142" s="245"/>
      <c r="R142" s="245"/>
      <c r="S142" s="245"/>
      <c r="T142" s="246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47" t="s">
        <v>139</v>
      </c>
      <c r="AU142" s="247" t="s">
        <v>87</v>
      </c>
      <c r="AV142" s="13" t="s">
        <v>87</v>
      </c>
      <c r="AW142" s="13" t="s">
        <v>33</v>
      </c>
      <c r="AX142" s="13" t="s">
        <v>78</v>
      </c>
      <c r="AY142" s="247" t="s">
        <v>129</v>
      </c>
    </row>
    <row r="143" s="15" customFormat="1">
      <c r="A143" s="15"/>
      <c r="B143" s="259"/>
      <c r="C143" s="260"/>
      <c r="D143" s="232" t="s">
        <v>139</v>
      </c>
      <c r="E143" s="261" t="s">
        <v>1</v>
      </c>
      <c r="F143" s="262" t="s">
        <v>147</v>
      </c>
      <c r="G143" s="260"/>
      <c r="H143" s="263">
        <v>60.700000000000003</v>
      </c>
      <c r="I143" s="264"/>
      <c r="J143" s="260"/>
      <c r="K143" s="260"/>
      <c r="L143" s="265"/>
      <c r="M143" s="266"/>
      <c r="N143" s="267"/>
      <c r="O143" s="267"/>
      <c r="P143" s="267"/>
      <c r="Q143" s="267"/>
      <c r="R143" s="267"/>
      <c r="S143" s="267"/>
      <c r="T143" s="268"/>
      <c r="U143" s="15"/>
      <c r="V143" s="15"/>
      <c r="W143" s="15"/>
      <c r="X143" s="15"/>
      <c r="Y143" s="15"/>
      <c r="Z143" s="15"/>
      <c r="AA143" s="15"/>
      <c r="AB143" s="15"/>
      <c r="AC143" s="15"/>
      <c r="AD143" s="15"/>
      <c r="AE143" s="15"/>
      <c r="AT143" s="269" t="s">
        <v>139</v>
      </c>
      <c r="AU143" s="269" t="s">
        <v>87</v>
      </c>
      <c r="AV143" s="15" t="s">
        <v>93</v>
      </c>
      <c r="AW143" s="15" t="s">
        <v>33</v>
      </c>
      <c r="AX143" s="15" t="s">
        <v>83</v>
      </c>
      <c r="AY143" s="269" t="s">
        <v>129</v>
      </c>
    </row>
    <row r="144" s="2" customFormat="1" ht="33" customHeight="1">
      <c r="A144" s="39"/>
      <c r="B144" s="40"/>
      <c r="C144" s="219" t="s">
        <v>159</v>
      </c>
      <c r="D144" s="219" t="s">
        <v>131</v>
      </c>
      <c r="E144" s="220" t="s">
        <v>160</v>
      </c>
      <c r="F144" s="221" t="s">
        <v>161</v>
      </c>
      <c r="G144" s="222" t="s">
        <v>134</v>
      </c>
      <c r="H144" s="223">
        <v>1483</v>
      </c>
      <c r="I144" s="224"/>
      <c r="J144" s="225">
        <f>ROUND(I144*H144,2)</f>
        <v>0</v>
      </c>
      <c r="K144" s="221" t="s">
        <v>135</v>
      </c>
      <c r="L144" s="45"/>
      <c r="M144" s="226" t="s">
        <v>1</v>
      </c>
      <c r="N144" s="227" t="s">
        <v>43</v>
      </c>
      <c r="O144" s="92"/>
      <c r="P144" s="228">
        <f>O144*H144</f>
        <v>0</v>
      </c>
      <c r="Q144" s="228">
        <v>6.9999999999999994E-05</v>
      </c>
      <c r="R144" s="228">
        <f>Q144*H144</f>
        <v>0.10380999999999999</v>
      </c>
      <c r="S144" s="228">
        <v>0.11500000000000001</v>
      </c>
      <c r="T144" s="229">
        <f>S144*H144</f>
        <v>170.54500000000002</v>
      </c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R144" s="230" t="s">
        <v>93</v>
      </c>
      <c r="AT144" s="230" t="s">
        <v>131</v>
      </c>
      <c r="AU144" s="230" t="s">
        <v>87</v>
      </c>
      <c r="AY144" s="18" t="s">
        <v>129</v>
      </c>
      <c r="BE144" s="231">
        <f>IF(N144="základní",J144,0)</f>
        <v>0</v>
      </c>
      <c r="BF144" s="231">
        <f>IF(N144="snížená",J144,0)</f>
        <v>0</v>
      </c>
      <c r="BG144" s="231">
        <f>IF(N144="zákl. přenesená",J144,0)</f>
        <v>0</v>
      </c>
      <c r="BH144" s="231">
        <f>IF(N144="sníž. přenesená",J144,0)</f>
        <v>0</v>
      </c>
      <c r="BI144" s="231">
        <f>IF(N144="nulová",J144,0)</f>
        <v>0</v>
      </c>
      <c r="BJ144" s="18" t="s">
        <v>83</v>
      </c>
      <c r="BK144" s="231">
        <f>ROUND(I144*H144,2)</f>
        <v>0</v>
      </c>
      <c r="BL144" s="18" t="s">
        <v>93</v>
      </c>
      <c r="BM144" s="230" t="s">
        <v>162</v>
      </c>
    </row>
    <row r="145" s="2" customFormat="1">
      <c r="A145" s="39"/>
      <c r="B145" s="40"/>
      <c r="C145" s="41"/>
      <c r="D145" s="232" t="s">
        <v>137</v>
      </c>
      <c r="E145" s="41"/>
      <c r="F145" s="233" t="s">
        <v>163</v>
      </c>
      <c r="G145" s="41"/>
      <c r="H145" s="41"/>
      <c r="I145" s="234"/>
      <c r="J145" s="41"/>
      <c r="K145" s="41"/>
      <c r="L145" s="45"/>
      <c r="M145" s="235"/>
      <c r="N145" s="236"/>
      <c r="O145" s="92"/>
      <c r="P145" s="92"/>
      <c r="Q145" s="92"/>
      <c r="R145" s="92"/>
      <c r="S145" s="92"/>
      <c r="T145" s="93"/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T145" s="18" t="s">
        <v>137</v>
      </c>
      <c r="AU145" s="18" t="s">
        <v>87</v>
      </c>
    </row>
    <row r="146" s="13" customFormat="1">
      <c r="A146" s="13"/>
      <c r="B146" s="237"/>
      <c r="C146" s="238"/>
      <c r="D146" s="232" t="s">
        <v>139</v>
      </c>
      <c r="E146" s="239" t="s">
        <v>1</v>
      </c>
      <c r="F146" s="240" t="s">
        <v>164</v>
      </c>
      <c r="G146" s="238"/>
      <c r="H146" s="241">
        <v>1521</v>
      </c>
      <c r="I146" s="242"/>
      <c r="J146" s="238"/>
      <c r="K146" s="238"/>
      <c r="L146" s="243"/>
      <c r="M146" s="244"/>
      <c r="N146" s="245"/>
      <c r="O146" s="245"/>
      <c r="P146" s="245"/>
      <c r="Q146" s="245"/>
      <c r="R146" s="245"/>
      <c r="S146" s="245"/>
      <c r="T146" s="246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47" t="s">
        <v>139</v>
      </c>
      <c r="AU146" s="247" t="s">
        <v>87</v>
      </c>
      <c r="AV146" s="13" t="s">
        <v>87</v>
      </c>
      <c r="AW146" s="13" t="s">
        <v>33</v>
      </c>
      <c r="AX146" s="13" t="s">
        <v>78</v>
      </c>
      <c r="AY146" s="247" t="s">
        <v>129</v>
      </c>
    </row>
    <row r="147" s="13" customFormat="1">
      <c r="A147" s="13"/>
      <c r="B147" s="237"/>
      <c r="C147" s="238"/>
      <c r="D147" s="232" t="s">
        <v>139</v>
      </c>
      <c r="E147" s="239" t="s">
        <v>1</v>
      </c>
      <c r="F147" s="240" t="s">
        <v>165</v>
      </c>
      <c r="G147" s="238"/>
      <c r="H147" s="241">
        <v>-38</v>
      </c>
      <c r="I147" s="242"/>
      <c r="J147" s="238"/>
      <c r="K147" s="238"/>
      <c r="L147" s="243"/>
      <c r="M147" s="244"/>
      <c r="N147" s="245"/>
      <c r="O147" s="245"/>
      <c r="P147" s="245"/>
      <c r="Q147" s="245"/>
      <c r="R147" s="245"/>
      <c r="S147" s="245"/>
      <c r="T147" s="246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47" t="s">
        <v>139</v>
      </c>
      <c r="AU147" s="247" t="s">
        <v>87</v>
      </c>
      <c r="AV147" s="13" t="s">
        <v>87</v>
      </c>
      <c r="AW147" s="13" t="s">
        <v>33</v>
      </c>
      <c r="AX147" s="13" t="s">
        <v>78</v>
      </c>
      <c r="AY147" s="247" t="s">
        <v>129</v>
      </c>
    </row>
    <row r="148" s="15" customFormat="1">
      <c r="A148" s="15"/>
      <c r="B148" s="259"/>
      <c r="C148" s="260"/>
      <c r="D148" s="232" t="s">
        <v>139</v>
      </c>
      <c r="E148" s="261" t="s">
        <v>1</v>
      </c>
      <c r="F148" s="262" t="s">
        <v>147</v>
      </c>
      <c r="G148" s="260"/>
      <c r="H148" s="263">
        <v>1483</v>
      </c>
      <c r="I148" s="264"/>
      <c r="J148" s="260"/>
      <c r="K148" s="260"/>
      <c r="L148" s="265"/>
      <c r="M148" s="266"/>
      <c r="N148" s="267"/>
      <c r="O148" s="267"/>
      <c r="P148" s="267"/>
      <c r="Q148" s="267"/>
      <c r="R148" s="267"/>
      <c r="S148" s="267"/>
      <c r="T148" s="268"/>
      <c r="U148" s="15"/>
      <c r="V148" s="15"/>
      <c r="W148" s="15"/>
      <c r="X148" s="15"/>
      <c r="Y148" s="15"/>
      <c r="Z148" s="15"/>
      <c r="AA148" s="15"/>
      <c r="AB148" s="15"/>
      <c r="AC148" s="15"/>
      <c r="AD148" s="15"/>
      <c r="AE148" s="15"/>
      <c r="AT148" s="269" t="s">
        <v>139</v>
      </c>
      <c r="AU148" s="269" t="s">
        <v>87</v>
      </c>
      <c r="AV148" s="15" t="s">
        <v>93</v>
      </c>
      <c r="AW148" s="15" t="s">
        <v>33</v>
      </c>
      <c r="AX148" s="15" t="s">
        <v>83</v>
      </c>
      <c r="AY148" s="269" t="s">
        <v>129</v>
      </c>
    </row>
    <row r="149" s="2" customFormat="1" ht="33" customHeight="1">
      <c r="A149" s="39"/>
      <c r="B149" s="40"/>
      <c r="C149" s="219" t="s">
        <v>166</v>
      </c>
      <c r="D149" s="219" t="s">
        <v>131</v>
      </c>
      <c r="E149" s="220" t="s">
        <v>167</v>
      </c>
      <c r="F149" s="221" t="s">
        <v>168</v>
      </c>
      <c r="G149" s="222" t="s">
        <v>134</v>
      </c>
      <c r="H149" s="223">
        <v>12672</v>
      </c>
      <c r="I149" s="224"/>
      <c r="J149" s="225">
        <f>ROUND(I149*H149,2)</f>
        <v>0</v>
      </c>
      <c r="K149" s="221" t="s">
        <v>135</v>
      </c>
      <c r="L149" s="45"/>
      <c r="M149" s="226" t="s">
        <v>1</v>
      </c>
      <c r="N149" s="227" t="s">
        <v>43</v>
      </c>
      <c r="O149" s="92"/>
      <c r="P149" s="228">
        <f>O149*H149</f>
        <v>0</v>
      </c>
      <c r="Q149" s="228">
        <v>0.00012999999999999999</v>
      </c>
      <c r="R149" s="228">
        <f>Q149*H149</f>
        <v>1.6473599999999999</v>
      </c>
      <c r="S149" s="228">
        <v>0.23000000000000001</v>
      </c>
      <c r="T149" s="229">
        <f>S149*H149</f>
        <v>2914.5599999999999</v>
      </c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R149" s="230" t="s">
        <v>93</v>
      </c>
      <c r="AT149" s="230" t="s">
        <v>131</v>
      </c>
      <c r="AU149" s="230" t="s">
        <v>87</v>
      </c>
      <c r="AY149" s="18" t="s">
        <v>129</v>
      </c>
      <c r="BE149" s="231">
        <f>IF(N149="základní",J149,0)</f>
        <v>0</v>
      </c>
      <c r="BF149" s="231">
        <f>IF(N149="snížená",J149,0)</f>
        <v>0</v>
      </c>
      <c r="BG149" s="231">
        <f>IF(N149="zákl. přenesená",J149,0)</f>
        <v>0</v>
      </c>
      <c r="BH149" s="231">
        <f>IF(N149="sníž. přenesená",J149,0)</f>
        <v>0</v>
      </c>
      <c r="BI149" s="231">
        <f>IF(N149="nulová",J149,0)</f>
        <v>0</v>
      </c>
      <c r="BJ149" s="18" t="s">
        <v>83</v>
      </c>
      <c r="BK149" s="231">
        <f>ROUND(I149*H149,2)</f>
        <v>0</v>
      </c>
      <c r="BL149" s="18" t="s">
        <v>93</v>
      </c>
      <c r="BM149" s="230" t="s">
        <v>169</v>
      </c>
    </row>
    <row r="150" s="2" customFormat="1">
      <c r="A150" s="39"/>
      <c r="B150" s="40"/>
      <c r="C150" s="41"/>
      <c r="D150" s="232" t="s">
        <v>137</v>
      </c>
      <c r="E150" s="41"/>
      <c r="F150" s="233" t="s">
        <v>170</v>
      </c>
      <c r="G150" s="41"/>
      <c r="H150" s="41"/>
      <c r="I150" s="234"/>
      <c r="J150" s="41"/>
      <c r="K150" s="41"/>
      <c r="L150" s="45"/>
      <c r="M150" s="235"/>
      <c r="N150" s="236"/>
      <c r="O150" s="92"/>
      <c r="P150" s="92"/>
      <c r="Q150" s="92"/>
      <c r="R150" s="92"/>
      <c r="S150" s="92"/>
      <c r="T150" s="93"/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T150" s="18" t="s">
        <v>137</v>
      </c>
      <c r="AU150" s="18" t="s">
        <v>87</v>
      </c>
    </row>
    <row r="151" s="13" customFormat="1">
      <c r="A151" s="13"/>
      <c r="B151" s="237"/>
      <c r="C151" s="238"/>
      <c r="D151" s="232" t="s">
        <v>139</v>
      </c>
      <c r="E151" s="239" t="s">
        <v>1</v>
      </c>
      <c r="F151" s="240" t="s">
        <v>171</v>
      </c>
      <c r="G151" s="238"/>
      <c r="H151" s="241">
        <v>12672</v>
      </c>
      <c r="I151" s="242"/>
      <c r="J151" s="238"/>
      <c r="K151" s="238"/>
      <c r="L151" s="243"/>
      <c r="M151" s="244"/>
      <c r="N151" s="245"/>
      <c r="O151" s="245"/>
      <c r="P151" s="245"/>
      <c r="Q151" s="245"/>
      <c r="R151" s="245"/>
      <c r="S151" s="245"/>
      <c r="T151" s="246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47" t="s">
        <v>139</v>
      </c>
      <c r="AU151" s="247" t="s">
        <v>87</v>
      </c>
      <c r="AV151" s="13" t="s">
        <v>87</v>
      </c>
      <c r="AW151" s="13" t="s">
        <v>33</v>
      </c>
      <c r="AX151" s="13" t="s">
        <v>83</v>
      </c>
      <c r="AY151" s="247" t="s">
        <v>129</v>
      </c>
    </row>
    <row r="152" s="2" customFormat="1" ht="16.5" customHeight="1">
      <c r="A152" s="39"/>
      <c r="B152" s="40"/>
      <c r="C152" s="219" t="s">
        <v>172</v>
      </c>
      <c r="D152" s="219" t="s">
        <v>131</v>
      </c>
      <c r="E152" s="220" t="s">
        <v>173</v>
      </c>
      <c r="F152" s="221" t="s">
        <v>174</v>
      </c>
      <c r="G152" s="222" t="s">
        <v>175</v>
      </c>
      <c r="H152" s="223">
        <v>37</v>
      </c>
      <c r="I152" s="224"/>
      <c r="J152" s="225">
        <f>ROUND(I152*H152,2)</f>
        <v>0</v>
      </c>
      <c r="K152" s="221" t="s">
        <v>135</v>
      </c>
      <c r="L152" s="45"/>
      <c r="M152" s="226" t="s">
        <v>1</v>
      </c>
      <c r="N152" s="227" t="s">
        <v>43</v>
      </c>
      <c r="O152" s="92"/>
      <c r="P152" s="228">
        <f>O152*H152</f>
        <v>0</v>
      </c>
      <c r="Q152" s="228">
        <v>0</v>
      </c>
      <c r="R152" s="228">
        <f>Q152*H152</f>
        <v>0</v>
      </c>
      <c r="S152" s="228">
        <v>0.20499999999999999</v>
      </c>
      <c r="T152" s="229">
        <f>S152*H152</f>
        <v>7.585</v>
      </c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R152" s="230" t="s">
        <v>93</v>
      </c>
      <c r="AT152" s="230" t="s">
        <v>131</v>
      </c>
      <c r="AU152" s="230" t="s">
        <v>87</v>
      </c>
      <c r="AY152" s="18" t="s">
        <v>129</v>
      </c>
      <c r="BE152" s="231">
        <f>IF(N152="základní",J152,0)</f>
        <v>0</v>
      </c>
      <c r="BF152" s="231">
        <f>IF(N152="snížená",J152,0)</f>
        <v>0</v>
      </c>
      <c r="BG152" s="231">
        <f>IF(N152="zákl. přenesená",J152,0)</f>
        <v>0</v>
      </c>
      <c r="BH152" s="231">
        <f>IF(N152="sníž. přenesená",J152,0)</f>
        <v>0</v>
      </c>
      <c r="BI152" s="231">
        <f>IF(N152="nulová",J152,0)</f>
        <v>0</v>
      </c>
      <c r="BJ152" s="18" t="s">
        <v>83</v>
      </c>
      <c r="BK152" s="231">
        <f>ROUND(I152*H152,2)</f>
        <v>0</v>
      </c>
      <c r="BL152" s="18" t="s">
        <v>93</v>
      </c>
      <c r="BM152" s="230" t="s">
        <v>176</v>
      </c>
    </row>
    <row r="153" s="2" customFormat="1">
      <c r="A153" s="39"/>
      <c r="B153" s="40"/>
      <c r="C153" s="41"/>
      <c r="D153" s="232" t="s">
        <v>137</v>
      </c>
      <c r="E153" s="41"/>
      <c r="F153" s="233" t="s">
        <v>177</v>
      </c>
      <c r="G153" s="41"/>
      <c r="H153" s="41"/>
      <c r="I153" s="234"/>
      <c r="J153" s="41"/>
      <c r="K153" s="41"/>
      <c r="L153" s="45"/>
      <c r="M153" s="235"/>
      <c r="N153" s="236"/>
      <c r="O153" s="92"/>
      <c r="P153" s="92"/>
      <c r="Q153" s="92"/>
      <c r="R153" s="92"/>
      <c r="S153" s="92"/>
      <c r="T153" s="93"/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T153" s="18" t="s">
        <v>137</v>
      </c>
      <c r="AU153" s="18" t="s">
        <v>87</v>
      </c>
    </row>
    <row r="154" s="13" customFormat="1">
      <c r="A154" s="13"/>
      <c r="B154" s="237"/>
      <c r="C154" s="238"/>
      <c r="D154" s="232" t="s">
        <v>139</v>
      </c>
      <c r="E154" s="239" t="s">
        <v>1</v>
      </c>
      <c r="F154" s="240" t="s">
        <v>178</v>
      </c>
      <c r="G154" s="238"/>
      <c r="H154" s="241">
        <v>37</v>
      </c>
      <c r="I154" s="242"/>
      <c r="J154" s="238"/>
      <c r="K154" s="238"/>
      <c r="L154" s="243"/>
      <c r="M154" s="244"/>
      <c r="N154" s="245"/>
      <c r="O154" s="245"/>
      <c r="P154" s="245"/>
      <c r="Q154" s="245"/>
      <c r="R154" s="245"/>
      <c r="S154" s="245"/>
      <c r="T154" s="246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47" t="s">
        <v>139</v>
      </c>
      <c r="AU154" s="247" t="s">
        <v>87</v>
      </c>
      <c r="AV154" s="13" t="s">
        <v>87</v>
      </c>
      <c r="AW154" s="13" t="s">
        <v>33</v>
      </c>
      <c r="AX154" s="13" t="s">
        <v>83</v>
      </c>
      <c r="AY154" s="247" t="s">
        <v>129</v>
      </c>
    </row>
    <row r="155" s="2" customFormat="1" ht="21.75" customHeight="1">
      <c r="A155" s="39"/>
      <c r="B155" s="40"/>
      <c r="C155" s="219" t="s">
        <v>179</v>
      </c>
      <c r="D155" s="219" t="s">
        <v>131</v>
      </c>
      <c r="E155" s="220" t="s">
        <v>180</v>
      </c>
      <c r="F155" s="221" t="s">
        <v>181</v>
      </c>
      <c r="G155" s="222" t="s">
        <v>175</v>
      </c>
      <c r="H155" s="223">
        <v>546</v>
      </c>
      <c r="I155" s="224"/>
      <c r="J155" s="225">
        <f>ROUND(I155*H155,2)</f>
        <v>0</v>
      </c>
      <c r="K155" s="221" t="s">
        <v>135</v>
      </c>
      <c r="L155" s="45"/>
      <c r="M155" s="226" t="s">
        <v>1</v>
      </c>
      <c r="N155" s="227" t="s">
        <v>43</v>
      </c>
      <c r="O155" s="92"/>
      <c r="P155" s="228">
        <f>O155*H155</f>
        <v>0</v>
      </c>
      <c r="Q155" s="228">
        <v>0</v>
      </c>
      <c r="R155" s="228">
        <f>Q155*H155</f>
        <v>0</v>
      </c>
      <c r="S155" s="228">
        <v>0.11500000000000001</v>
      </c>
      <c r="T155" s="229">
        <f>S155*H155</f>
        <v>62.790000000000006</v>
      </c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R155" s="230" t="s">
        <v>93</v>
      </c>
      <c r="AT155" s="230" t="s">
        <v>131</v>
      </c>
      <c r="AU155" s="230" t="s">
        <v>87</v>
      </c>
      <c r="AY155" s="18" t="s">
        <v>129</v>
      </c>
      <c r="BE155" s="231">
        <f>IF(N155="základní",J155,0)</f>
        <v>0</v>
      </c>
      <c r="BF155" s="231">
        <f>IF(N155="snížená",J155,0)</f>
        <v>0</v>
      </c>
      <c r="BG155" s="231">
        <f>IF(N155="zákl. přenesená",J155,0)</f>
        <v>0</v>
      </c>
      <c r="BH155" s="231">
        <f>IF(N155="sníž. přenesená",J155,0)</f>
        <v>0</v>
      </c>
      <c r="BI155" s="231">
        <f>IF(N155="nulová",J155,0)</f>
        <v>0</v>
      </c>
      <c r="BJ155" s="18" t="s">
        <v>83</v>
      </c>
      <c r="BK155" s="231">
        <f>ROUND(I155*H155,2)</f>
        <v>0</v>
      </c>
      <c r="BL155" s="18" t="s">
        <v>93</v>
      </c>
      <c r="BM155" s="230" t="s">
        <v>182</v>
      </c>
    </row>
    <row r="156" s="2" customFormat="1">
      <c r="A156" s="39"/>
      <c r="B156" s="40"/>
      <c r="C156" s="41"/>
      <c r="D156" s="232" t="s">
        <v>137</v>
      </c>
      <c r="E156" s="41"/>
      <c r="F156" s="233" t="s">
        <v>181</v>
      </c>
      <c r="G156" s="41"/>
      <c r="H156" s="41"/>
      <c r="I156" s="234"/>
      <c r="J156" s="41"/>
      <c r="K156" s="41"/>
      <c r="L156" s="45"/>
      <c r="M156" s="235"/>
      <c r="N156" s="236"/>
      <c r="O156" s="92"/>
      <c r="P156" s="92"/>
      <c r="Q156" s="92"/>
      <c r="R156" s="92"/>
      <c r="S156" s="92"/>
      <c r="T156" s="93"/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T156" s="18" t="s">
        <v>137</v>
      </c>
      <c r="AU156" s="18" t="s">
        <v>87</v>
      </c>
    </row>
    <row r="157" s="13" customFormat="1">
      <c r="A157" s="13"/>
      <c r="B157" s="237"/>
      <c r="C157" s="238"/>
      <c r="D157" s="232" t="s">
        <v>139</v>
      </c>
      <c r="E157" s="239" t="s">
        <v>1</v>
      </c>
      <c r="F157" s="240" t="s">
        <v>183</v>
      </c>
      <c r="G157" s="238"/>
      <c r="H157" s="241">
        <v>546</v>
      </c>
      <c r="I157" s="242"/>
      <c r="J157" s="238"/>
      <c r="K157" s="238"/>
      <c r="L157" s="243"/>
      <c r="M157" s="244"/>
      <c r="N157" s="245"/>
      <c r="O157" s="245"/>
      <c r="P157" s="245"/>
      <c r="Q157" s="245"/>
      <c r="R157" s="245"/>
      <c r="S157" s="245"/>
      <c r="T157" s="246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47" t="s">
        <v>139</v>
      </c>
      <c r="AU157" s="247" t="s">
        <v>87</v>
      </c>
      <c r="AV157" s="13" t="s">
        <v>87</v>
      </c>
      <c r="AW157" s="13" t="s">
        <v>33</v>
      </c>
      <c r="AX157" s="13" t="s">
        <v>83</v>
      </c>
      <c r="AY157" s="247" t="s">
        <v>129</v>
      </c>
    </row>
    <row r="158" s="2" customFormat="1" ht="37.8" customHeight="1">
      <c r="A158" s="39"/>
      <c r="B158" s="40"/>
      <c r="C158" s="219" t="s">
        <v>184</v>
      </c>
      <c r="D158" s="219" t="s">
        <v>131</v>
      </c>
      <c r="E158" s="220" t="s">
        <v>185</v>
      </c>
      <c r="F158" s="221" t="s">
        <v>186</v>
      </c>
      <c r="G158" s="222" t="s">
        <v>187</v>
      </c>
      <c r="H158" s="223">
        <v>3</v>
      </c>
      <c r="I158" s="224"/>
      <c r="J158" s="225">
        <f>ROUND(I158*H158,2)</f>
        <v>0</v>
      </c>
      <c r="K158" s="221" t="s">
        <v>135</v>
      </c>
      <c r="L158" s="45"/>
      <c r="M158" s="226" t="s">
        <v>1</v>
      </c>
      <c r="N158" s="227" t="s">
        <v>43</v>
      </c>
      <c r="O158" s="92"/>
      <c r="P158" s="228">
        <f>O158*H158</f>
        <v>0</v>
      </c>
      <c r="Q158" s="228">
        <v>0</v>
      </c>
      <c r="R158" s="228">
        <f>Q158*H158</f>
        <v>0</v>
      </c>
      <c r="S158" s="228">
        <v>0</v>
      </c>
      <c r="T158" s="229">
        <f>S158*H158</f>
        <v>0</v>
      </c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R158" s="230" t="s">
        <v>93</v>
      </c>
      <c r="AT158" s="230" t="s">
        <v>131</v>
      </c>
      <c r="AU158" s="230" t="s">
        <v>87</v>
      </c>
      <c r="AY158" s="18" t="s">
        <v>129</v>
      </c>
      <c r="BE158" s="231">
        <f>IF(N158="základní",J158,0)</f>
        <v>0</v>
      </c>
      <c r="BF158" s="231">
        <f>IF(N158="snížená",J158,0)</f>
        <v>0</v>
      </c>
      <c r="BG158" s="231">
        <f>IF(N158="zákl. přenesená",J158,0)</f>
        <v>0</v>
      </c>
      <c r="BH158" s="231">
        <f>IF(N158="sníž. přenesená",J158,0)</f>
        <v>0</v>
      </c>
      <c r="BI158" s="231">
        <f>IF(N158="nulová",J158,0)</f>
        <v>0</v>
      </c>
      <c r="BJ158" s="18" t="s">
        <v>83</v>
      </c>
      <c r="BK158" s="231">
        <f>ROUND(I158*H158,2)</f>
        <v>0</v>
      </c>
      <c r="BL158" s="18" t="s">
        <v>93</v>
      </c>
      <c r="BM158" s="230" t="s">
        <v>188</v>
      </c>
    </row>
    <row r="159" s="2" customFormat="1">
      <c r="A159" s="39"/>
      <c r="B159" s="40"/>
      <c r="C159" s="41"/>
      <c r="D159" s="232" t="s">
        <v>137</v>
      </c>
      <c r="E159" s="41"/>
      <c r="F159" s="233" t="s">
        <v>189</v>
      </c>
      <c r="G159" s="41"/>
      <c r="H159" s="41"/>
      <c r="I159" s="234"/>
      <c r="J159" s="41"/>
      <c r="K159" s="41"/>
      <c r="L159" s="45"/>
      <c r="M159" s="235"/>
      <c r="N159" s="236"/>
      <c r="O159" s="92"/>
      <c r="P159" s="92"/>
      <c r="Q159" s="92"/>
      <c r="R159" s="92"/>
      <c r="S159" s="92"/>
      <c r="T159" s="93"/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T159" s="18" t="s">
        <v>137</v>
      </c>
      <c r="AU159" s="18" t="s">
        <v>87</v>
      </c>
    </row>
    <row r="160" s="13" customFormat="1">
      <c r="A160" s="13"/>
      <c r="B160" s="237"/>
      <c r="C160" s="238"/>
      <c r="D160" s="232" t="s">
        <v>139</v>
      </c>
      <c r="E160" s="239" t="s">
        <v>1</v>
      </c>
      <c r="F160" s="240" t="s">
        <v>190</v>
      </c>
      <c r="G160" s="238"/>
      <c r="H160" s="241">
        <v>3</v>
      </c>
      <c r="I160" s="242"/>
      <c r="J160" s="238"/>
      <c r="K160" s="238"/>
      <c r="L160" s="243"/>
      <c r="M160" s="244"/>
      <c r="N160" s="245"/>
      <c r="O160" s="245"/>
      <c r="P160" s="245"/>
      <c r="Q160" s="245"/>
      <c r="R160" s="245"/>
      <c r="S160" s="245"/>
      <c r="T160" s="246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47" t="s">
        <v>139</v>
      </c>
      <c r="AU160" s="247" t="s">
        <v>87</v>
      </c>
      <c r="AV160" s="13" t="s">
        <v>87</v>
      </c>
      <c r="AW160" s="13" t="s">
        <v>33</v>
      </c>
      <c r="AX160" s="13" t="s">
        <v>78</v>
      </c>
      <c r="AY160" s="247" t="s">
        <v>129</v>
      </c>
    </row>
    <row r="161" s="15" customFormat="1">
      <c r="A161" s="15"/>
      <c r="B161" s="259"/>
      <c r="C161" s="260"/>
      <c r="D161" s="232" t="s">
        <v>139</v>
      </c>
      <c r="E161" s="261" t="s">
        <v>1</v>
      </c>
      <c r="F161" s="262" t="s">
        <v>147</v>
      </c>
      <c r="G161" s="260"/>
      <c r="H161" s="263">
        <v>3</v>
      </c>
      <c r="I161" s="264"/>
      <c r="J161" s="260"/>
      <c r="K161" s="260"/>
      <c r="L161" s="265"/>
      <c r="M161" s="266"/>
      <c r="N161" s="267"/>
      <c r="O161" s="267"/>
      <c r="P161" s="267"/>
      <c r="Q161" s="267"/>
      <c r="R161" s="267"/>
      <c r="S161" s="267"/>
      <c r="T161" s="268"/>
      <c r="U161" s="15"/>
      <c r="V161" s="15"/>
      <c r="W161" s="15"/>
      <c r="X161" s="15"/>
      <c r="Y161" s="15"/>
      <c r="Z161" s="15"/>
      <c r="AA161" s="15"/>
      <c r="AB161" s="15"/>
      <c r="AC161" s="15"/>
      <c r="AD161" s="15"/>
      <c r="AE161" s="15"/>
      <c r="AT161" s="269" t="s">
        <v>139</v>
      </c>
      <c r="AU161" s="269" t="s">
        <v>87</v>
      </c>
      <c r="AV161" s="15" t="s">
        <v>93</v>
      </c>
      <c r="AW161" s="15" t="s">
        <v>33</v>
      </c>
      <c r="AX161" s="15" t="s">
        <v>83</v>
      </c>
      <c r="AY161" s="269" t="s">
        <v>129</v>
      </c>
    </row>
    <row r="162" s="2" customFormat="1" ht="33" customHeight="1">
      <c r="A162" s="39"/>
      <c r="B162" s="40"/>
      <c r="C162" s="219" t="s">
        <v>191</v>
      </c>
      <c r="D162" s="219" t="s">
        <v>131</v>
      </c>
      <c r="E162" s="220" t="s">
        <v>192</v>
      </c>
      <c r="F162" s="221" t="s">
        <v>193</v>
      </c>
      <c r="G162" s="222" t="s">
        <v>187</v>
      </c>
      <c r="H162" s="223">
        <v>22.100000000000001</v>
      </c>
      <c r="I162" s="224"/>
      <c r="J162" s="225">
        <f>ROUND(I162*H162,2)</f>
        <v>0</v>
      </c>
      <c r="K162" s="221" t="s">
        <v>135</v>
      </c>
      <c r="L162" s="45"/>
      <c r="M162" s="226" t="s">
        <v>1</v>
      </c>
      <c r="N162" s="227" t="s">
        <v>43</v>
      </c>
      <c r="O162" s="92"/>
      <c r="P162" s="228">
        <f>O162*H162</f>
        <v>0</v>
      </c>
      <c r="Q162" s="228">
        <v>0</v>
      </c>
      <c r="R162" s="228">
        <f>Q162*H162</f>
        <v>0</v>
      </c>
      <c r="S162" s="228">
        <v>0</v>
      </c>
      <c r="T162" s="229">
        <f>S162*H162</f>
        <v>0</v>
      </c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R162" s="230" t="s">
        <v>93</v>
      </c>
      <c r="AT162" s="230" t="s">
        <v>131</v>
      </c>
      <c r="AU162" s="230" t="s">
        <v>87</v>
      </c>
      <c r="AY162" s="18" t="s">
        <v>129</v>
      </c>
      <c r="BE162" s="231">
        <f>IF(N162="základní",J162,0)</f>
        <v>0</v>
      </c>
      <c r="BF162" s="231">
        <f>IF(N162="snížená",J162,0)</f>
        <v>0</v>
      </c>
      <c r="BG162" s="231">
        <f>IF(N162="zákl. přenesená",J162,0)</f>
        <v>0</v>
      </c>
      <c r="BH162" s="231">
        <f>IF(N162="sníž. přenesená",J162,0)</f>
        <v>0</v>
      </c>
      <c r="BI162" s="231">
        <f>IF(N162="nulová",J162,0)</f>
        <v>0</v>
      </c>
      <c r="BJ162" s="18" t="s">
        <v>83</v>
      </c>
      <c r="BK162" s="231">
        <f>ROUND(I162*H162,2)</f>
        <v>0</v>
      </c>
      <c r="BL162" s="18" t="s">
        <v>93</v>
      </c>
      <c r="BM162" s="230" t="s">
        <v>194</v>
      </c>
    </row>
    <row r="163" s="2" customFormat="1">
      <c r="A163" s="39"/>
      <c r="B163" s="40"/>
      <c r="C163" s="41"/>
      <c r="D163" s="232" t="s">
        <v>137</v>
      </c>
      <c r="E163" s="41"/>
      <c r="F163" s="233" t="s">
        <v>195</v>
      </c>
      <c r="G163" s="41"/>
      <c r="H163" s="41"/>
      <c r="I163" s="234"/>
      <c r="J163" s="41"/>
      <c r="K163" s="41"/>
      <c r="L163" s="45"/>
      <c r="M163" s="235"/>
      <c r="N163" s="236"/>
      <c r="O163" s="92"/>
      <c r="P163" s="92"/>
      <c r="Q163" s="92"/>
      <c r="R163" s="92"/>
      <c r="S163" s="92"/>
      <c r="T163" s="93"/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T163" s="18" t="s">
        <v>137</v>
      </c>
      <c r="AU163" s="18" t="s">
        <v>87</v>
      </c>
    </row>
    <row r="164" s="13" customFormat="1">
      <c r="A164" s="13"/>
      <c r="B164" s="237"/>
      <c r="C164" s="238"/>
      <c r="D164" s="232" t="s">
        <v>139</v>
      </c>
      <c r="E164" s="239" t="s">
        <v>1</v>
      </c>
      <c r="F164" s="240" t="s">
        <v>196</v>
      </c>
      <c r="G164" s="238"/>
      <c r="H164" s="241">
        <v>3.6000000000000001</v>
      </c>
      <c r="I164" s="242"/>
      <c r="J164" s="238"/>
      <c r="K164" s="238"/>
      <c r="L164" s="243"/>
      <c r="M164" s="244"/>
      <c r="N164" s="245"/>
      <c r="O164" s="245"/>
      <c r="P164" s="245"/>
      <c r="Q164" s="245"/>
      <c r="R164" s="245"/>
      <c r="S164" s="245"/>
      <c r="T164" s="246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47" t="s">
        <v>139</v>
      </c>
      <c r="AU164" s="247" t="s">
        <v>87</v>
      </c>
      <c r="AV164" s="13" t="s">
        <v>87</v>
      </c>
      <c r="AW164" s="13" t="s">
        <v>33</v>
      </c>
      <c r="AX164" s="13" t="s">
        <v>78</v>
      </c>
      <c r="AY164" s="247" t="s">
        <v>129</v>
      </c>
    </row>
    <row r="165" s="13" customFormat="1">
      <c r="A165" s="13"/>
      <c r="B165" s="237"/>
      <c r="C165" s="238"/>
      <c r="D165" s="232" t="s">
        <v>139</v>
      </c>
      <c r="E165" s="239" t="s">
        <v>1</v>
      </c>
      <c r="F165" s="240" t="s">
        <v>197</v>
      </c>
      <c r="G165" s="238"/>
      <c r="H165" s="241">
        <v>18.5</v>
      </c>
      <c r="I165" s="242"/>
      <c r="J165" s="238"/>
      <c r="K165" s="238"/>
      <c r="L165" s="243"/>
      <c r="M165" s="244"/>
      <c r="N165" s="245"/>
      <c r="O165" s="245"/>
      <c r="P165" s="245"/>
      <c r="Q165" s="245"/>
      <c r="R165" s="245"/>
      <c r="S165" s="245"/>
      <c r="T165" s="246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47" t="s">
        <v>139</v>
      </c>
      <c r="AU165" s="247" t="s">
        <v>87</v>
      </c>
      <c r="AV165" s="13" t="s">
        <v>87</v>
      </c>
      <c r="AW165" s="13" t="s">
        <v>33</v>
      </c>
      <c r="AX165" s="13" t="s">
        <v>78</v>
      </c>
      <c r="AY165" s="247" t="s">
        <v>129</v>
      </c>
    </row>
    <row r="166" s="15" customFormat="1">
      <c r="A166" s="15"/>
      <c r="B166" s="259"/>
      <c r="C166" s="260"/>
      <c r="D166" s="232" t="s">
        <v>139</v>
      </c>
      <c r="E166" s="261" t="s">
        <v>1</v>
      </c>
      <c r="F166" s="262" t="s">
        <v>147</v>
      </c>
      <c r="G166" s="260"/>
      <c r="H166" s="263">
        <v>22.100000000000001</v>
      </c>
      <c r="I166" s="264"/>
      <c r="J166" s="260"/>
      <c r="K166" s="260"/>
      <c r="L166" s="265"/>
      <c r="M166" s="266"/>
      <c r="N166" s="267"/>
      <c r="O166" s="267"/>
      <c r="P166" s="267"/>
      <c r="Q166" s="267"/>
      <c r="R166" s="267"/>
      <c r="S166" s="267"/>
      <c r="T166" s="268"/>
      <c r="U166" s="15"/>
      <c r="V166" s="15"/>
      <c r="W166" s="15"/>
      <c r="X166" s="15"/>
      <c r="Y166" s="15"/>
      <c r="Z166" s="15"/>
      <c r="AA166" s="15"/>
      <c r="AB166" s="15"/>
      <c r="AC166" s="15"/>
      <c r="AD166" s="15"/>
      <c r="AE166" s="15"/>
      <c r="AT166" s="269" t="s">
        <v>139</v>
      </c>
      <c r="AU166" s="269" t="s">
        <v>87</v>
      </c>
      <c r="AV166" s="15" t="s">
        <v>93</v>
      </c>
      <c r="AW166" s="15" t="s">
        <v>33</v>
      </c>
      <c r="AX166" s="15" t="s">
        <v>83</v>
      </c>
      <c r="AY166" s="269" t="s">
        <v>129</v>
      </c>
    </row>
    <row r="167" s="2" customFormat="1" ht="37.8" customHeight="1">
      <c r="A167" s="39"/>
      <c r="B167" s="40"/>
      <c r="C167" s="219" t="s">
        <v>198</v>
      </c>
      <c r="D167" s="219" t="s">
        <v>131</v>
      </c>
      <c r="E167" s="220" t="s">
        <v>199</v>
      </c>
      <c r="F167" s="221" t="s">
        <v>200</v>
      </c>
      <c r="G167" s="222" t="s">
        <v>187</v>
      </c>
      <c r="H167" s="223">
        <v>97.709999999999994</v>
      </c>
      <c r="I167" s="224"/>
      <c r="J167" s="225">
        <f>ROUND(I167*H167,2)</f>
        <v>0</v>
      </c>
      <c r="K167" s="221" t="s">
        <v>135</v>
      </c>
      <c r="L167" s="45"/>
      <c r="M167" s="226" t="s">
        <v>1</v>
      </c>
      <c r="N167" s="227" t="s">
        <v>43</v>
      </c>
      <c r="O167" s="92"/>
      <c r="P167" s="228">
        <f>O167*H167</f>
        <v>0</v>
      </c>
      <c r="Q167" s="228">
        <v>0</v>
      </c>
      <c r="R167" s="228">
        <f>Q167*H167</f>
        <v>0</v>
      </c>
      <c r="S167" s="228">
        <v>0</v>
      </c>
      <c r="T167" s="229">
        <f>S167*H167</f>
        <v>0</v>
      </c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R167" s="230" t="s">
        <v>93</v>
      </c>
      <c r="AT167" s="230" t="s">
        <v>131</v>
      </c>
      <c r="AU167" s="230" t="s">
        <v>87</v>
      </c>
      <c r="AY167" s="18" t="s">
        <v>129</v>
      </c>
      <c r="BE167" s="231">
        <f>IF(N167="základní",J167,0)</f>
        <v>0</v>
      </c>
      <c r="BF167" s="231">
        <f>IF(N167="snížená",J167,0)</f>
        <v>0</v>
      </c>
      <c r="BG167" s="231">
        <f>IF(N167="zákl. přenesená",J167,0)</f>
        <v>0</v>
      </c>
      <c r="BH167" s="231">
        <f>IF(N167="sníž. přenesená",J167,0)</f>
        <v>0</v>
      </c>
      <c r="BI167" s="231">
        <f>IF(N167="nulová",J167,0)</f>
        <v>0</v>
      </c>
      <c r="BJ167" s="18" t="s">
        <v>83</v>
      </c>
      <c r="BK167" s="231">
        <f>ROUND(I167*H167,2)</f>
        <v>0</v>
      </c>
      <c r="BL167" s="18" t="s">
        <v>93</v>
      </c>
      <c r="BM167" s="230" t="s">
        <v>201</v>
      </c>
    </row>
    <row r="168" s="2" customFormat="1">
      <c r="A168" s="39"/>
      <c r="B168" s="40"/>
      <c r="C168" s="41"/>
      <c r="D168" s="232" t="s">
        <v>137</v>
      </c>
      <c r="E168" s="41"/>
      <c r="F168" s="233" t="s">
        <v>202</v>
      </c>
      <c r="G168" s="41"/>
      <c r="H168" s="41"/>
      <c r="I168" s="234"/>
      <c r="J168" s="41"/>
      <c r="K168" s="41"/>
      <c r="L168" s="45"/>
      <c r="M168" s="235"/>
      <c r="N168" s="236"/>
      <c r="O168" s="92"/>
      <c r="P168" s="92"/>
      <c r="Q168" s="92"/>
      <c r="R168" s="92"/>
      <c r="S168" s="92"/>
      <c r="T168" s="93"/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T168" s="18" t="s">
        <v>137</v>
      </c>
      <c r="AU168" s="18" t="s">
        <v>87</v>
      </c>
    </row>
    <row r="169" s="13" customFormat="1">
      <c r="A169" s="13"/>
      <c r="B169" s="237"/>
      <c r="C169" s="238"/>
      <c r="D169" s="232" t="s">
        <v>139</v>
      </c>
      <c r="E169" s="239" t="s">
        <v>1</v>
      </c>
      <c r="F169" s="240" t="s">
        <v>203</v>
      </c>
      <c r="G169" s="238"/>
      <c r="H169" s="241">
        <v>25.100000000000001</v>
      </c>
      <c r="I169" s="242"/>
      <c r="J169" s="238"/>
      <c r="K169" s="238"/>
      <c r="L169" s="243"/>
      <c r="M169" s="244"/>
      <c r="N169" s="245"/>
      <c r="O169" s="245"/>
      <c r="P169" s="245"/>
      <c r="Q169" s="245"/>
      <c r="R169" s="245"/>
      <c r="S169" s="245"/>
      <c r="T169" s="246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47" t="s">
        <v>139</v>
      </c>
      <c r="AU169" s="247" t="s">
        <v>87</v>
      </c>
      <c r="AV169" s="13" t="s">
        <v>87</v>
      </c>
      <c r="AW169" s="13" t="s">
        <v>33</v>
      </c>
      <c r="AX169" s="13" t="s">
        <v>78</v>
      </c>
      <c r="AY169" s="247" t="s">
        <v>129</v>
      </c>
    </row>
    <row r="170" s="13" customFormat="1">
      <c r="A170" s="13"/>
      <c r="B170" s="237"/>
      <c r="C170" s="238"/>
      <c r="D170" s="232" t="s">
        <v>139</v>
      </c>
      <c r="E170" s="239" t="s">
        <v>1</v>
      </c>
      <c r="F170" s="240" t="s">
        <v>204</v>
      </c>
      <c r="G170" s="238"/>
      <c r="H170" s="241">
        <v>72.608000000000004</v>
      </c>
      <c r="I170" s="242"/>
      <c r="J170" s="238"/>
      <c r="K170" s="238"/>
      <c r="L170" s="243"/>
      <c r="M170" s="244"/>
      <c r="N170" s="245"/>
      <c r="O170" s="245"/>
      <c r="P170" s="245"/>
      <c r="Q170" s="245"/>
      <c r="R170" s="245"/>
      <c r="S170" s="245"/>
      <c r="T170" s="246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47" t="s">
        <v>139</v>
      </c>
      <c r="AU170" s="247" t="s">
        <v>87</v>
      </c>
      <c r="AV170" s="13" t="s">
        <v>87</v>
      </c>
      <c r="AW170" s="13" t="s">
        <v>33</v>
      </c>
      <c r="AX170" s="13" t="s">
        <v>78</v>
      </c>
      <c r="AY170" s="247" t="s">
        <v>129</v>
      </c>
    </row>
    <row r="171" s="15" customFormat="1">
      <c r="A171" s="15"/>
      <c r="B171" s="259"/>
      <c r="C171" s="260"/>
      <c r="D171" s="232" t="s">
        <v>139</v>
      </c>
      <c r="E171" s="261" t="s">
        <v>1</v>
      </c>
      <c r="F171" s="262" t="s">
        <v>147</v>
      </c>
      <c r="G171" s="260"/>
      <c r="H171" s="263">
        <v>97.707999999999998</v>
      </c>
      <c r="I171" s="264"/>
      <c r="J171" s="260"/>
      <c r="K171" s="260"/>
      <c r="L171" s="265"/>
      <c r="M171" s="266"/>
      <c r="N171" s="267"/>
      <c r="O171" s="267"/>
      <c r="P171" s="267"/>
      <c r="Q171" s="267"/>
      <c r="R171" s="267"/>
      <c r="S171" s="267"/>
      <c r="T171" s="268"/>
      <c r="U171" s="15"/>
      <c r="V171" s="15"/>
      <c r="W171" s="15"/>
      <c r="X171" s="15"/>
      <c r="Y171" s="15"/>
      <c r="Z171" s="15"/>
      <c r="AA171" s="15"/>
      <c r="AB171" s="15"/>
      <c r="AC171" s="15"/>
      <c r="AD171" s="15"/>
      <c r="AE171" s="15"/>
      <c r="AT171" s="269" t="s">
        <v>139</v>
      </c>
      <c r="AU171" s="269" t="s">
        <v>87</v>
      </c>
      <c r="AV171" s="15" t="s">
        <v>93</v>
      </c>
      <c r="AW171" s="15" t="s">
        <v>33</v>
      </c>
      <c r="AX171" s="15" t="s">
        <v>78</v>
      </c>
      <c r="AY171" s="269" t="s">
        <v>129</v>
      </c>
    </row>
    <row r="172" s="13" customFormat="1">
      <c r="A172" s="13"/>
      <c r="B172" s="237"/>
      <c r="C172" s="238"/>
      <c r="D172" s="232" t="s">
        <v>139</v>
      </c>
      <c r="E172" s="239" t="s">
        <v>1</v>
      </c>
      <c r="F172" s="240" t="s">
        <v>205</v>
      </c>
      <c r="G172" s="238"/>
      <c r="H172" s="241">
        <v>97.709999999999994</v>
      </c>
      <c r="I172" s="242"/>
      <c r="J172" s="238"/>
      <c r="K172" s="238"/>
      <c r="L172" s="243"/>
      <c r="M172" s="244"/>
      <c r="N172" s="245"/>
      <c r="O172" s="245"/>
      <c r="P172" s="245"/>
      <c r="Q172" s="245"/>
      <c r="R172" s="245"/>
      <c r="S172" s="245"/>
      <c r="T172" s="246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247" t="s">
        <v>139</v>
      </c>
      <c r="AU172" s="247" t="s">
        <v>87</v>
      </c>
      <c r="AV172" s="13" t="s">
        <v>87</v>
      </c>
      <c r="AW172" s="13" t="s">
        <v>33</v>
      </c>
      <c r="AX172" s="13" t="s">
        <v>83</v>
      </c>
      <c r="AY172" s="247" t="s">
        <v>129</v>
      </c>
    </row>
    <row r="173" s="2" customFormat="1" ht="37.8" customHeight="1">
      <c r="A173" s="39"/>
      <c r="B173" s="40"/>
      <c r="C173" s="219" t="s">
        <v>8</v>
      </c>
      <c r="D173" s="219" t="s">
        <v>131</v>
      </c>
      <c r="E173" s="220" t="s">
        <v>206</v>
      </c>
      <c r="F173" s="221" t="s">
        <v>207</v>
      </c>
      <c r="G173" s="222" t="s">
        <v>187</v>
      </c>
      <c r="H173" s="223">
        <v>488.55000000000001</v>
      </c>
      <c r="I173" s="224"/>
      <c r="J173" s="225">
        <f>ROUND(I173*H173,2)</f>
        <v>0</v>
      </c>
      <c r="K173" s="221" t="s">
        <v>135</v>
      </c>
      <c r="L173" s="45"/>
      <c r="M173" s="226" t="s">
        <v>1</v>
      </c>
      <c r="N173" s="227" t="s">
        <v>43</v>
      </c>
      <c r="O173" s="92"/>
      <c r="P173" s="228">
        <f>O173*H173</f>
        <v>0</v>
      </c>
      <c r="Q173" s="228">
        <v>0</v>
      </c>
      <c r="R173" s="228">
        <f>Q173*H173</f>
        <v>0</v>
      </c>
      <c r="S173" s="228">
        <v>0</v>
      </c>
      <c r="T173" s="229">
        <f>S173*H173</f>
        <v>0</v>
      </c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R173" s="230" t="s">
        <v>93</v>
      </c>
      <c r="AT173" s="230" t="s">
        <v>131</v>
      </c>
      <c r="AU173" s="230" t="s">
        <v>87</v>
      </c>
      <c r="AY173" s="18" t="s">
        <v>129</v>
      </c>
      <c r="BE173" s="231">
        <f>IF(N173="základní",J173,0)</f>
        <v>0</v>
      </c>
      <c r="BF173" s="231">
        <f>IF(N173="snížená",J173,0)</f>
        <v>0</v>
      </c>
      <c r="BG173" s="231">
        <f>IF(N173="zákl. přenesená",J173,0)</f>
        <v>0</v>
      </c>
      <c r="BH173" s="231">
        <f>IF(N173="sníž. přenesená",J173,0)</f>
        <v>0</v>
      </c>
      <c r="BI173" s="231">
        <f>IF(N173="nulová",J173,0)</f>
        <v>0</v>
      </c>
      <c r="BJ173" s="18" t="s">
        <v>83</v>
      </c>
      <c r="BK173" s="231">
        <f>ROUND(I173*H173,2)</f>
        <v>0</v>
      </c>
      <c r="BL173" s="18" t="s">
        <v>93</v>
      </c>
      <c r="BM173" s="230" t="s">
        <v>208</v>
      </c>
    </row>
    <row r="174" s="2" customFormat="1">
      <c r="A174" s="39"/>
      <c r="B174" s="40"/>
      <c r="C174" s="41"/>
      <c r="D174" s="232" t="s">
        <v>137</v>
      </c>
      <c r="E174" s="41"/>
      <c r="F174" s="233" t="s">
        <v>209</v>
      </c>
      <c r="G174" s="41"/>
      <c r="H174" s="41"/>
      <c r="I174" s="234"/>
      <c r="J174" s="41"/>
      <c r="K174" s="41"/>
      <c r="L174" s="45"/>
      <c r="M174" s="235"/>
      <c r="N174" s="236"/>
      <c r="O174" s="92"/>
      <c r="P174" s="92"/>
      <c r="Q174" s="92"/>
      <c r="R174" s="92"/>
      <c r="S174" s="92"/>
      <c r="T174" s="93"/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T174" s="18" t="s">
        <v>137</v>
      </c>
      <c r="AU174" s="18" t="s">
        <v>87</v>
      </c>
    </row>
    <row r="175" s="13" customFormat="1">
      <c r="A175" s="13"/>
      <c r="B175" s="237"/>
      <c r="C175" s="238"/>
      <c r="D175" s="232" t="s">
        <v>139</v>
      </c>
      <c r="E175" s="239" t="s">
        <v>1</v>
      </c>
      <c r="F175" s="240" t="s">
        <v>210</v>
      </c>
      <c r="G175" s="238"/>
      <c r="H175" s="241">
        <v>488.55000000000001</v>
      </c>
      <c r="I175" s="242"/>
      <c r="J175" s="238"/>
      <c r="K175" s="238"/>
      <c r="L175" s="243"/>
      <c r="M175" s="244"/>
      <c r="N175" s="245"/>
      <c r="O175" s="245"/>
      <c r="P175" s="245"/>
      <c r="Q175" s="245"/>
      <c r="R175" s="245"/>
      <c r="S175" s="245"/>
      <c r="T175" s="246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47" t="s">
        <v>139</v>
      </c>
      <c r="AU175" s="247" t="s">
        <v>87</v>
      </c>
      <c r="AV175" s="13" t="s">
        <v>87</v>
      </c>
      <c r="AW175" s="13" t="s">
        <v>33</v>
      </c>
      <c r="AX175" s="13" t="s">
        <v>78</v>
      </c>
      <c r="AY175" s="247" t="s">
        <v>129</v>
      </c>
    </row>
    <row r="176" s="14" customFormat="1">
      <c r="A176" s="14"/>
      <c r="B176" s="248"/>
      <c r="C176" s="249"/>
      <c r="D176" s="232" t="s">
        <v>139</v>
      </c>
      <c r="E176" s="250" t="s">
        <v>1</v>
      </c>
      <c r="F176" s="251" t="s">
        <v>211</v>
      </c>
      <c r="G176" s="249"/>
      <c r="H176" s="252">
        <v>488.55000000000001</v>
      </c>
      <c r="I176" s="253"/>
      <c r="J176" s="249"/>
      <c r="K176" s="249"/>
      <c r="L176" s="254"/>
      <c r="M176" s="255"/>
      <c r="N176" s="256"/>
      <c r="O176" s="256"/>
      <c r="P176" s="256"/>
      <c r="Q176" s="256"/>
      <c r="R176" s="256"/>
      <c r="S176" s="256"/>
      <c r="T176" s="257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T176" s="258" t="s">
        <v>139</v>
      </c>
      <c r="AU176" s="258" t="s">
        <v>87</v>
      </c>
      <c r="AV176" s="14" t="s">
        <v>90</v>
      </c>
      <c r="AW176" s="14" t="s">
        <v>33</v>
      </c>
      <c r="AX176" s="14" t="s">
        <v>83</v>
      </c>
      <c r="AY176" s="258" t="s">
        <v>129</v>
      </c>
    </row>
    <row r="177" s="2" customFormat="1" ht="33" customHeight="1">
      <c r="A177" s="39"/>
      <c r="B177" s="40"/>
      <c r="C177" s="219" t="s">
        <v>212</v>
      </c>
      <c r="D177" s="219" t="s">
        <v>131</v>
      </c>
      <c r="E177" s="220" t="s">
        <v>213</v>
      </c>
      <c r="F177" s="221" t="s">
        <v>214</v>
      </c>
      <c r="G177" s="222" t="s">
        <v>215</v>
      </c>
      <c r="H177" s="223">
        <v>175.88</v>
      </c>
      <c r="I177" s="224"/>
      <c r="J177" s="225">
        <f>ROUND(I177*H177,2)</f>
        <v>0</v>
      </c>
      <c r="K177" s="221" t="s">
        <v>135</v>
      </c>
      <c r="L177" s="45"/>
      <c r="M177" s="226" t="s">
        <v>1</v>
      </c>
      <c r="N177" s="227" t="s">
        <v>43</v>
      </c>
      <c r="O177" s="92"/>
      <c r="P177" s="228">
        <f>O177*H177</f>
        <v>0</v>
      </c>
      <c r="Q177" s="228">
        <v>0</v>
      </c>
      <c r="R177" s="228">
        <f>Q177*H177</f>
        <v>0</v>
      </c>
      <c r="S177" s="228">
        <v>0</v>
      </c>
      <c r="T177" s="229">
        <f>S177*H177</f>
        <v>0</v>
      </c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R177" s="230" t="s">
        <v>93</v>
      </c>
      <c r="AT177" s="230" t="s">
        <v>131</v>
      </c>
      <c r="AU177" s="230" t="s">
        <v>87</v>
      </c>
      <c r="AY177" s="18" t="s">
        <v>129</v>
      </c>
      <c r="BE177" s="231">
        <f>IF(N177="základní",J177,0)</f>
        <v>0</v>
      </c>
      <c r="BF177" s="231">
        <f>IF(N177="snížená",J177,0)</f>
        <v>0</v>
      </c>
      <c r="BG177" s="231">
        <f>IF(N177="zákl. přenesená",J177,0)</f>
        <v>0</v>
      </c>
      <c r="BH177" s="231">
        <f>IF(N177="sníž. přenesená",J177,0)</f>
        <v>0</v>
      </c>
      <c r="BI177" s="231">
        <f>IF(N177="nulová",J177,0)</f>
        <v>0</v>
      </c>
      <c r="BJ177" s="18" t="s">
        <v>83</v>
      </c>
      <c r="BK177" s="231">
        <f>ROUND(I177*H177,2)</f>
        <v>0</v>
      </c>
      <c r="BL177" s="18" t="s">
        <v>93</v>
      </c>
      <c r="BM177" s="230" t="s">
        <v>216</v>
      </c>
    </row>
    <row r="178" s="2" customFormat="1">
      <c r="A178" s="39"/>
      <c r="B178" s="40"/>
      <c r="C178" s="41"/>
      <c r="D178" s="232" t="s">
        <v>137</v>
      </c>
      <c r="E178" s="41"/>
      <c r="F178" s="233" t="s">
        <v>217</v>
      </c>
      <c r="G178" s="41"/>
      <c r="H178" s="41"/>
      <c r="I178" s="234"/>
      <c r="J178" s="41"/>
      <c r="K178" s="41"/>
      <c r="L178" s="45"/>
      <c r="M178" s="235"/>
      <c r="N178" s="236"/>
      <c r="O178" s="92"/>
      <c r="P178" s="92"/>
      <c r="Q178" s="92"/>
      <c r="R178" s="92"/>
      <c r="S178" s="92"/>
      <c r="T178" s="93"/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T178" s="18" t="s">
        <v>137</v>
      </c>
      <c r="AU178" s="18" t="s">
        <v>87</v>
      </c>
    </row>
    <row r="179" s="13" customFormat="1">
      <c r="A179" s="13"/>
      <c r="B179" s="237"/>
      <c r="C179" s="238"/>
      <c r="D179" s="232" t="s">
        <v>139</v>
      </c>
      <c r="E179" s="239" t="s">
        <v>1</v>
      </c>
      <c r="F179" s="240" t="s">
        <v>218</v>
      </c>
      <c r="G179" s="238"/>
      <c r="H179" s="241">
        <v>175.87799999999999</v>
      </c>
      <c r="I179" s="242"/>
      <c r="J179" s="238"/>
      <c r="K179" s="238"/>
      <c r="L179" s="243"/>
      <c r="M179" s="244"/>
      <c r="N179" s="245"/>
      <c r="O179" s="245"/>
      <c r="P179" s="245"/>
      <c r="Q179" s="245"/>
      <c r="R179" s="245"/>
      <c r="S179" s="245"/>
      <c r="T179" s="246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47" t="s">
        <v>139</v>
      </c>
      <c r="AU179" s="247" t="s">
        <v>87</v>
      </c>
      <c r="AV179" s="13" t="s">
        <v>87</v>
      </c>
      <c r="AW179" s="13" t="s">
        <v>33</v>
      </c>
      <c r="AX179" s="13" t="s">
        <v>78</v>
      </c>
      <c r="AY179" s="247" t="s">
        <v>129</v>
      </c>
    </row>
    <row r="180" s="15" customFormat="1">
      <c r="A180" s="15"/>
      <c r="B180" s="259"/>
      <c r="C180" s="260"/>
      <c r="D180" s="232" t="s">
        <v>139</v>
      </c>
      <c r="E180" s="261" t="s">
        <v>1</v>
      </c>
      <c r="F180" s="262" t="s">
        <v>147</v>
      </c>
      <c r="G180" s="260"/>
      <c r="H180" s="263">
        <v>175.87799999999999</v>
      </c>
      <c r="I180" s="264"/>
      <c r="J180" s="260"/>
      <c r="K180" s="260"/>
      <c r="L180" s="265"/>
      <c r="M180" s="266"/>
      <c r="N180" s="267"/>
      <c r="O180" s="267"/>
      <c r="P180" s="267"/>
      <c r="Q180" s="267"/>
      <c r="R180" s="267"/>
      <c r="S180" s="267"/>
      <c r="T180" s="268"/>
      <c r="U180" s="15"/>
      <c r="V180" s="15"/>
      <c r="W180" s="15"/>
      <c r="X180" s="15"/>
      <c r="Y180" s="15"/>
      <c r="Z180" s="15"/>
      <c r="AA180" s="15"/>
      <c r="AB180" s="15"/>
      <c r="AC180" s="15"/>
      <c r="AD180" s="15"/>
      <c r="AE180" s="15"/>
      <c r="AT180" s="269" t="s">
        <v>139</v>
      </c>
      <c r="AU180" s="269" t="s">
        <v>87</v>
      </c>
      <c r="AV180" s="15" t="s">
        <v>93</v>
      </c>
      <c r="AW180" s="15" t="s">
        <v>33</v>
      </c>
      <c r="AX180" s="15" t="s">
        <v>78</v>
      </c>
      <c r="AY180" s="269" t="s">
        <v>129</v>
      </c>
    </row>
    <row r="181" s="13" customFormat="1">
      <c r="A181" s="13"/>
      <c r="B181" s="237"/>
      <c r="C181" s="238"/>
      <c r="D181" s="232" t="s">
        <v>139</v>
      </c>
      <c r="E181" s="239" t="s">
        <v>1</v>
      </c>
      <c r="F181" s="240" t="s">
        <v>219</v>
      </c>
      <c r="G181" s="238"/>
      <c r="H181" s="241">
        <v>175.88</v>
      </c>
      <c r="I181" s="242"/>
      <c r="J181" s="238"/>
      <c r="K181" s="238"/>
      <c r="L181" s="243"/>
      <c r="M181" s="244"/>
      <c r="N181" s="245"/>
      <c r="O181" s="245"/>
      <c r="P181" s="245"/>
      <c r="Q181" s="245"/>
      <c r="R181" s="245"/>
      <c r="S181" s="245"/>
      <c r="T181" s="246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247" t="s">
        <v>139</v>
      </c>
      <c r="AU181" s="247" t="s">
        <v>87</v>
      </c>
      <c r="AV181" s="13" t="s">
        <v>87</v>
      </c>
      <c r="AW181" s="13" t="s">
        <v>33</v>
      </c>
      <c r="AX181" s="13" t="s">
        <v>83</v>
      </c>
      <c r="AY181" s="247" t="s">
        <v>129</v>
      </c>
    </row>
    <row r="182" s="2" customFormat="1" ht="24.15" customHeight="1">
      <c r="A182" s="39"/>
      <c r="B182" s="40"/>
      <c r="C182" s="219" t="s">
        <v>220</v>
      </c>
      <c r="D182" s="219" t="s">
        <v>131</v>
      </c>
      <c r="E182" s="220" t="s">
        <v>221</v>
      </c>
      <c r="F182" s="221" t="s">
        <v>222</v>
      </c>
      <c r="G182" s="222" t="s">
        <v>187</v>
      </c>
      <c r="H182" s="223">
        <v>5.8700000000000001</v>
      </c>
      <c r="I182" s="224"/>
      <c r="J182" s="225">
        <f>ROUND(I182*H182,2)</f>
        <v>0</v>
      </c>
      <c r="K182" s="221" t="s">
        <v>135</v>
      </c>
      <c r="L182" s="45"/>
      <c r="M182" s="226" t="s">
        <v>1</v>
      </c>
      <c r="N182" s="227" t="s">
        <v>43</v>
      </c>
      <c r="O182" s="92"/>
      <c r="P182" s="228">
        <f>O182*H182</f>
        <v>0</v>
      </c>
      <c r="Q182" s="228">
        <v>0</v>
      </c>
      <c r="R182" s="228">
        <f>Q182*H182</f>
        <v>0</v>
      </c>
      <c r="S182" s="228">
        <v>0</v>
      </c>
      <c r="T182" s="229">
        <f>S182*H182</f>
        <v>0</v>
      </c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R182" s="230" t="s">
        <v>93</v>
      </c>
      <c r="AT182" s="230" t="s">
        <v>131</v>
      </c>
      <c r="AU182" s="230" t="s">
        <v>87</v>
      </c>
      <c r="AY182" s="18" t="s">
        <v>129</v>
      </c>
      <c r="BE182" s="231">
        <f>IF(N182="základní",J182,0)</f>
        <v>0</v>
      </c>
      <c r="BF182" s="231">
        <f>IF(N182="snížená",J182,0)</f>
        <v>0</v>
      </c>
      <c r="BG182" s="231">
        <f>IF(N182="zákl. přenesená",J182,0)</f>
        <v>0</v>
      </c>
      <c r="BH182" s="231">
        <f>IF(N182="sníž. přenesená",J182,0)</f>
        <v>0</v>
      </c>
      <c r="BI182" s="231">
        <f>IF(N182="nulová",J182,0)</f>
        <v>0</v>
      </c>
      <c r="BJ182" s="18" t="s">
        <v>83</v>
      </c>
      <c r="BK182" s="231">
        <f>ROUND(I182*H182,2)</f>
        <v>0</v>
      </c>
      <c r="BL182" s="18" t="s">
        <v>93</v>
      </c>
      <c r="BM182" s="230" t="s">
        <v>223</v>
      </c>
    </row>
    <row r="183" s="2" customFormat="1">
      <c r="A183" s="39"/>
      <c r="B183" s="40"/>
      <c r="C183" s="41"/>
      <c r="D183" s="232" t="s">
        <v>137</v>
      </c>
      <c r="E183" s="41"/>
      <c r="F183" s="233" t="s">
        <v>224</v>
      </c>
      <c r="G183" s="41"/>
      <c r="H183" s="41"/>
      <c r="I183" s="234"/>
      <c r="J183" s="41"/>
      <c r="K183" s="41"/>
      <c r="L183" s="45"/>
      <c r="M183" s="235"/>
      <c r="N183" s="236"/>
      <c r="O183" s="92"/>
      <c r="P183" s="92"/>
      <c r="Q183" s="92"/>
      <c r="R183" s="92"/>
      <c r="S183" s="92"/>
      <c r="T183" s="93"/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T183" s="18" t="s">
        <v>137</v>
      </c>
      <c r="AU183" s="18" t="s">
        <v>87</v>
      </c>
    </row>
    <row r="184" s="13" customFormat="1">
      <c r="A184" s="13"/>
      <c r="B184" s="237"/>
      <c r="C184" s="238"/>
      <c r="D184" s="232" t="s">
        <v>139</v>
      </c>
      <c r="E184" s="239" t="s">
        <v>1</v>
      </c>
      <c r="F184" s="240" t="s">
        <v>196</v>
      </c>
      <c r="G184" s="238"/>
      <c r="H184" s="241">
        <v>3.6000000000000001</v>
      </c>
      <c r="I184" s="242"/>
      <c r="J184" s="238"/>
      <c r="K184" s="238"/>
      <c r="L184" s="243"/>
      <c r="M184" s="244"/>
      <c r="N184" s="245"/>
      <c r="O184" s="245"/>
      <c r="P184" s="245"/>
      <c r="Q184" s="245"/>
      <c r="R184" s="245"/>
      <c r="S184" s="245"/>
      <c r="T184" s="246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247" t="s">
        <v>139</v>
      </c>
      <c r="AU184" s="247" t="s">
        <v>87</v>
      </c>
      <c r="AV184" s="13" t="s">
        <v>87</v>
      </c>
      <c r="AW184" s="13" t="s">
        <v>33</v>
      </c>
      <c r="AX184" s="13" t="s">
        <v>78</v>
      </c>
      <c r="AY184" s="247" t="s">
        <v>129</v>
      </c>
    </row>
    <row r="185" s="13" customFormat="1">
      <c r="A185" s="13"/>
      <c r="B185" s="237"/>
      <c r="C185" s="238"/>
      <c r="D185" s="232" t="s">
        <v>139</v>
      </c>
      <c r="E185" s="239" t="s">
        <v>1</v>
      </c>
      <c r="F185" s="240" t="s">
        <v>225</v>
      </c>
      <c r="G185" s="238"/>
      <c r="H185" s="241">
        <v>-0.83699999999999997</v>
      </c>
      <c r="I185" s="242"/>
      <c r="J185" s="238"/>
      <c r="K185" s="238"/>
      <c r="L185" s="243"/>
      <c r="M185" s="244"/>
      <c r="N185" s="245"/>
      <c r="O185" s="245"/>
      <c r="P185" s="245"/>
      <c r="Q185" s="245"/>
      <c r="R185" s="245"/>
      <c r="S185" s="245"/>
      <c r="T185" s="246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247" t="s">
        <v>139</v>
      </c>
      <c r="AU185" s="247" t="s">
        <v>87</v>
      </c>
      <c r="AV185" s="13" t="s">
        <v>87</v>
      </c>
      <c r="AW185" s="13" t="s">
        <v>33</v>
      </c>
      <c r="AX185" s="13" t="s">
        <v>78</v>
      </c>
      <c r="AY185" s="247" t="s">
        <v>129</v>
      </c>
    </row>
    <row r="186" s="13" customFormat="1">
      <c r="A186" s="13"/>
      <c r="B186" s="237"/>
      <c r="C186" s="238"/>
      <c r="D186" s="232" t="s">
        <v>139</v>
      </c>
      <c r="E186" s="239" t="s">
        <v>1</v>
      </c>
      <c r="F186" s="240" t="s">
        <v>226</v>
      </c>
      <c r="G186" s="238"/>
      <c r="H186" s="241">
        <v>-0.20000000000000001</v>
      </c>
      <c r="I186" s="242"/>
      <c r="J186" s="238"/>
      <c r="K186" s="238"/>
      <c r="L186" s="243"/>
      <c r="M186" s="244"/>
      <c r="N186" s="245"/>
      <c r="O186" s="245"/>
      <c r="P186" s="245"/>
      <c r="Q186" s="245"/>
      <c r="R186" s="245"/>
      <c r="S186" s="245"/>
      <c r="T186" s="246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T186" s="247" t="s">
        <v>139</v>
      </c>
      <c r="AU186" s="247" t="s">
        <v>87</v>
      </c>
      <c r="AV186" s="13" t="s">
        <v>87</v>
      </c>
      <c r="AW186" s="13" t="s">
        <v>33</v>
      </c>
      <c r="AX186" s="13" t="s">
        <v>78</v>
      </c>
      <c r="AY186" s="247" t="s">
        <v>129</v>
      </c>
    </row>
    <row r="187" s="14" customFormat="1">
      <c r="A187" s="14"/>
      <c r="B187" s="248"/>
      <c r="C187" s="249"/>
      <c r="D187" s="232" t="s">
        <v>139</v>
      </c>
      <c r="E187" s="250" t="s">
        <v>1</v>
      </c>
      <c r="F187" s="251" t="s">
        <v>227</v>
      </c>
      <c r="G187" s="249"/>
      <c r="H187" s="252">
        <v>2.5630000000000002</v>
      </c>
      <c r="I187" s="253"/>
      <c r="J187" s="249"/>
      <c r="K187" s="249"/>
      <c r="L187" s="254"/>
      <c r="M187" s="255"/>
      <c r="N187" s="256"/>
      <c r="O187" s="256"/>
      <c r="P187" s="256"/>
      <c r="Q187" s="256"/>
      <c r="R187" s="256"/>
      <c r="S187" s="256"/>
      <c r="T187" s="257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T187" s="258" t="s">
        <v>139</v>
      </c>
      <c r="AU187" s="258" t="s">
        <v>87</v>
      </c>
      <c r="AV187" s="14" t="s">
        <v>90</v>
      </c>
      <c r="AW187" s="14" t="s">
        <v>33</v>
      </c>
      <c r="AX187" s="14" t="s">
        <v>78</v>
      </c>
      <c r="AY187" s="258" t="s">
        <v>129</v>
      </c>
    </row>
    <row r="188" s="13" customFormat="1">
      <c r="A188" s="13"/>
      <c r="B188" s="237"/>
      <c r="C188" s="238"/>
      <c r="D188" s="232" t="s">
        <v>139</v>
      </c>
      <c r="E188" s="239" t="s">
        <v>1</v>
      </c>
      <c r="F188" s="240" t="s">
        <v>197</v>
      </c>
      <c r="G188" s="238"/>
      <c r="H188" s="241">
        <v>18.5</v>
      </c>
      <c r="I188" s="242"/>
      <c r="J188" s="238"/>
      <c r="K188" s="238"/>
      <c r="L188" s="243"/>
      <c r="M188" s="244"/>
      <c r="N188" s="245"/>
      <c r="O188" s="245"/>
      <c r="P188" s="245"/>
      <c r="Q188" s="245"/>
      <c r="R188" s="245"/>
      <c r="S188" s="245"/>
      <c r="T188" s="246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T188" s="247" t="s">
        <v>139</v>
      </c>
      <c r="AU188" s="247" t="s">
        <v>87</v>
      </c>
      <c r="AV188" s="13" t="s">
        <v>87</v>
      </c>
      <c r="AW188" s="13" t="s">
        <v>33</v>
      </c>
      <c r="AX188" s="13" t="s">
        <v>78</v>
      </c>
      <c r="AY188" s="247" t="s">
        <v>129</v>
      </c>
    </row>
    <row r="189" s="13" customFormat="1">
      <c r="A189" s="13"/>
      <c r="B189" s="237"/>
      <c r="C189" s="238"/>
      <c r="D189" s="232" t="s">
        <v>139</v>
      </c>
      <c r="E189" s="239" t="s">
        <v>1</v>
      </c>
      <c r="F189" s="240" t="s">
        <v>228</v>
      </c>
      <c r="G189" s="238"/>
      <c r="H189" s="241">
        <v>-2.4700000000000002</v>
      </c>
      <c r="I189" s="242"/>
      <c r="J189" s="238"/>
      <c r="K189" s="238"/>
      <c r="L189" s="243"/>
      <c r="M189" s="244"/>
      <c r="N189" s="245"/>
      <c r="O189" s="245"/>
      <c r="P189" s="245"/>
      <c r="Q189" s="245"/>
      <c r="R189" s="245"/>
      <c r="S189" s="245"/>
      <c r="T189" s="246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247" t="s">
        <v>139</v>
      </c>
      <c r="AU189" s="247" t="s">
        <v>87</v>
      </c>
      <c r="AV189" s="13" t="s">
        <v>87</v>
      </c>
      <c r="AW189" s="13" t="s">
        <v>33</v>
      </c>
      <c r="AX189" s="13" t="s">
        <v>78</v>
      </c>
      <c r="AY189" s="247" t="s">
        <v>129</v>
      </c>
    </row>
    <row r="190" s="13" customFormat="1">
      <c r="A190" s="13"/>
      <c r="B190" s="237"/>
      <c r="C190" s="238"/>
      <c r="D190" s="232" t="s">
        <v>139</v>
      </c>
      <c r="E190" s="239" t="s">
        <v>1</v>
      </c>
      <c r="F190" s="240" t="s">
        <v>229</v>
      </c>
      <c r="G190" s="238"/>
      <c r="H190" s="241">
        <v>-5.9199999999999999</v>
      </c>
      <c r="I190" s="242"/>
      <c r="J190" s="238"/>
      <c r="K190" s="238"/>
      <c r="L190" s="243"/>
      <c r="M190" s="244"/>
      <c r="N190" s="245"/>
      <c r="O190" s="245"/>
      <c r="P190" s="245"/>
      <c r="Q190" s="245"/>
      <c r="R190" s="245"/>
      <c r="S190" s="245"/>
      <c r="T190" s="246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247" t="s">
        <v>139</v>
      </c>
      <c r="AU190" s="247" t="s">
        <v>87</v>
      </c>
      <c r="AV190" s="13" t="s">
        <v>87</v>
      </c>
      <c r="AW190" s="13" t="s">
        <v>33</v>
      </c>
      <c r="AX190" s="13" t="s">
        <v>78</v>
      </c>
      <c r="AY190" s="247" t="s">
        <v>129</v>
      </c>
    </row>
    <row r="191" s="13" customFormat="1">
      <c r="A191" s="13"/>
      <c r="B191" s="237"/>
      <c r="C191" s="238"/>
      <c r="D191" s="232" t="s">
        <v>139</v>
      </c>
      <c r="E191" s="239" t="s">
        <v>1</v>
      </c>
      <c r="F191" s="240" t="s">
        <v>230</v>
      </c>
      <c r="G191" s="238"/>
      <c r="H191" s="241">
        <v>-6.8010000000000002</v>
      </c>
      <c r="I191" s="242"/>
      <c r="J191" s="238"/>
      <c r="K191" s="238"/>
      <c r="L191" s="243"/>
      <c r="M191" s="244"/>
      <c r="N191" s="245"/>
      <c r="O191" s="245"/>
      <c r="P191" s="245"/>
      <c r="Q191" s="245"/>
      <c r="R191" s="245"/>
      <c r="S191" s="245"/>
      <c r="T191" s="246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247" t="s">
        <v>139</v>
      </c>
      <c r="AU191" s="247" t="s">
        <v>87</v>
      </c>
      <c r="AV191" s="13" t="s">
        <v>87</v>
      </c>
      <c r="AW191" s="13" t="s">
        <v>33</v>
      </c>
      <c r="AX191" s="13" t="s">
        <v>78</v>
      </c>
      <c r="AY191" s="247" t="s">
        <v>129</v>
      </c>
    </row>
    <row r="192" s="14" customFormat="1">
      <c r="A192" s="14"/>
      <c r="B192" s="248"/>
      <c r="C192" s="249"/>
      <c r="D192" s="232" t="s">
        <v>139</v>
      </c>
      <c r="E192" s="250" t="s">
        <v>1</v>
      </c>
      <c r="F192" s="251" t="s">
        <v>231</v>
      </c>
      <c r="G192" s="249"/>
      <c r="H192" s="252">
        <v>3.3090000000000002</v>
      </c>
      <c r="I192" s="253"/>
      <c r="J192" s="249"/>
      <c r="K192" s="249"/>
      <c r="L192" s="254"/>
      <c r="M192" s="255"/>
      <c r="N192" s="256"/>
      <c r="O192" s="256"/>
      <c r="P192" s="256"/>
      <c r="Q192" s="256"/>
      <c r="R192" s="256"/>
      <c r="S192" s="256"/>
      <c r="T192" s="257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T192" s="258" t="s">
        <v>139</v>
      </c>
      <c r="AU192" s="258" t="s">
        <v>87</v>
      </c>
      <c r="AV192" s="14" t="s">
        <v>90</v>
      </c>
      <c r="AW192" s="14" t="s">
        <v>33</v>
      </c>
      <c r="AX192" s="14" t="s">
        <v>78</v>
      </c>
      <c r="AY192" s="258" t="s">
        <v>129</v>
      </c>
    </row>
    <row r="193" s="15" customFormat="1">
      <c r="A193" s="15"/>
      <c r="B193" s="259"/>
      <c r="C193" s="260"/>
      <c r="D193" s="232" t="s">
        <v>139</v>
      </c>
      <c r="E193" s="261" t="s">
        <v>1</v>
      </c>
      <c r="F193" s="262" t="s">
        <v>147</v>
      </c>
      <c r="G193" s="260"/>
      <c r="H193" s="263">
        <v>5.8719999999999999</v>
      </c>
      <c r="I193" s="264"/>
      <c r="J193" s="260"/>
      <c r="K193" s="260"/>
      <c r="L193" s="265"/>
      <c r="M193" s="266"/>
      <c r="N193" s="267"/>
      <c r="O193" s="267"/>
      <c r="P193" s="267"/>
      <c r="Q193" s="267"/>
      <c r="R193" s="267"/>
      <c r="S193" s="267"/>
      <c r="T193" s="268"/>
      <c r="U193" s="15"/>
      <c r="V193" s="15"/>
      <c r="W193" s="15"/>
      <c r="X193" s="15"/>
      <c r="Y193" s="15"/>
      <c r="Z193" s="15"/>
      <c r="AA193" s="15"/>
      <c r="AB193" s="15"/>
      <c r="AC193" s="15"/>
      <c r="AD193" s="15"/>
      <c r="AE193" s="15"/>
      <c r="AT193" s="269" t="s">
        <v>139</v>
      </c>
      <c r="AU193" s="269" t="s">
        <v>87</v>
      </c>
      <c r="AV193" s="15" t="s">
        <v>93</v>
      </c>
      <c r="AW193" s="15" t="s">
        <v>33</v>
      </c>
      <c r="AX193" s="15" t="s">
        <v>78</v>
      </c>
      <c r="AY193" s="269" t="s">
        <v>129</v>
      </c>
    </row>
    <row r="194" s="13" customFormat="1">
      <c r="A194" s="13"/>
      <c r="B194" s="237"/>
      <c r="C194" s="238"/>
      <c r="D194" s="232" t="s">
        <v>139</v>
      </c>
      <c r="E194" s="239" t="s">
        <v>1</v>
      </c>
      <c r="F194" s="240" t="s">
        <v>232</v>
      </c>
      <c r="G194" s="238"/>
      <c r="H194" s="241">
        <v>5.8700000000000001</v>
      </c>
      <c r="I194" s="242"/>
      <c r="J194" s="238"/>
      <c r="K194" s="238"/>
      <c r="L194" s="243"/>
      <c r="M194" s="244"/>
      <c r="N194" s="245"/>
      <c r="O194" s="245"/>
      <c r="P194" s="245"/>
      <c r="Q194" s="245"/>
      <c r="R194" s="245"/>
      <c r="S194" s="245"/>
      <c r="T194" s="246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247" t="s">
        <v>139</v>
      </c>
      <c r="AU194" s="247" t="s">
        <v>87</v>
      </c>
      <c r="AV194" s="13" t="s">
        <v>87</v>
      </c>
      <c r="AW194" s="13" t="s">
        <v>33</v>
      </c>
      <c r="AX194" s="13" t="s">
        <v>83</v>
      </c>
      <c r="AY194" s="247" t="s">
        <v>129</v>
      </c>
    </row>
    <row r="195" s="2" customFormat="1" ht="16.5" customHeight="1">
      <c r="A195" s="39"/>
      <c r="B195" s="40"/>
      <c r="C195" s="270" t="s">
        <v>233</v>
      </c>
      <c r="D195" s="270" t="s">
        <v>234</v>
      </c>
      <c r="E195" s="271" t="s">
        <v>235</v>
      </c>
      <c r="F195" s="272" t="s">
        <v>236</v>
      </c>
      <c r="G195" s="273" t="s">
        <v>215</v>
      </c>
      <c r="H195" s="274">
        <v>11.300000000000001</v>
      </c>
      <c r="I195" s="275"/>
      <c r="J195" s="276">
        <f>ROUND(I195*H195,2)</f>
        <v>0</v>
      </c>
      <c r="K195" s="272" t="s">
        <v>135</v>
      </c>
      <c r="L195" s="277"/>
      <c r="M195" s="278" t="s">
        <v>1</v>
      </c>
      <c r="N195" s="279" t="s">
        <v>43</v>
      </c>
      <c r="O195" s="92"/>
      <c r="P195" s="228">
        <f>O195*H195</f>
        <v>0</v>
      </c>
      <c r="Q195" s="228">
        <v>1</v>
      </c>
      <c r="R195" s="228">
        <f>Q195*H195</f>
        <v>11.300000000000001</v>
      </c>
      <c r="S195" s="228">
        <v>0</v>
      </c>
      <c r="T195" s="229">
        <f>S195*H195</f>
        <v>0</v>
      </c>
      <c r="U195" s="39"/>
      <c r="V195" s="39"/>
      <c r="W195" s="39"/>
      <c r="X195" s="39"/>
      <c r="Y195" s="39"/>
      <c r="Z195" s="39"/>
      <c r="AA195" s="39"/>
      <c r="AB195" s="39"/>
      <c r="AC195" s="39"/>
      <c r="AD195" s="39"/>
      <c r="AE195" s="39"/>
      <c r="AR195" s="230" t="s">
        <v>179</v>
      </c>
      <c r="AT195" s="230" t="s">
        <v>234</v>
      </c>
      <c r="AU195" s="230" t="s">
        <v>87</v>
      </c>
      <c r="AY195" s="18" t="s">
        <v>129</v>
      </c>
      <c r="BE195" s="231">
        <f>IF(N195="základní",J195,0)</f>
        <v>0</v>
      </c>
      <c r="BF195" s="231">
        <f>IF(N195="snížená",J195,0)</f>
        <v>0</v>
      </c>
      <c r="BG195" s="231">
        <f>IF(N195="zákl. přenesená",J195,0)</f>
        <v>0</v>
      </c>
      <c r="BH195" s="231">
        <f>IF(N195="sníž. přenesená",J195,0)</f>
        <v>0</v>
      </c>
      <c r="BI195" s="231">
        <f>IF(N195="nulová",J195,0)</f>
        <v>0</v>
      </c>
      <c r="BJ195" s="18" t="s">
        <v>83</v>
      </c>
      <c r="BK195" s="231">
        <f>ROUND(I195*H195,2)</f>
        <v>0</v>
      </c>
      <c r="BL195" s="18" t="s">
        <v>93</v>
      </c>
      <c r="BM195" s="230" t="s">
        <v>237</v>
      </c>
    </row>
    <row r="196" s="2" customFormat="1">
      <c r="A196" s="39"/>
      <c r="B196" s="40"/>
      <c r="C196" s="41"/>
      <c r="D196" s="232" t="s">
        <v>137</v>
      </c>
      <c r="E196" s="41"/>
      <c r="F196" s="233" t="s">
        <v>236</v>
      </c>
      <c r="G196" s="41"/>
      <c r="H196" s="41"/>
      <c r="I196" s="234"/>
      <c r="J196" s="41"/>
      <c r="K196" s="41"/>
      <c r="L196" s="45"/>
      <c r="M196" s="235"/>
      <c r="N196" s="236"/>
      <c r="O196" s="92"/>
      <c r="P196" s="92"/>
      <c r="Q196" s="92"/>
      <c r="R196" s="92"/>
      <c r="S196" s="92"/>
      <c r="T196" s="93"/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T196" s="18" t="s">
        <v>137</v>
      </c>
      <c r="AU196" s="18" t="s">
        <v>87</v>
      </c>
    </row>
    <row r="197" s="13" customFormat="1">
      <c r="A197" s="13"/>
      <c r="B197" s="237"/>
      <c r="C197" s="238"/>
      <c r="D197" s="232" t="s">
        <v>139</v>
      </c>
      <c r="E197" s="239" t="s">
        <v>1</v>
      </c>
      <c r="F197" s="240" t="s">
        <v>238</v>
      </c>
      <c r="G197" s="238"/>
      <c r="H197" s="241">
        <v>11.205</v>
      </c>
      <c r="I197" s="242"/>
      <c r="J197" s="238"/>
      <c r="K197" s="238"/>
      <c r="L197" s="243"/>
      <c r="M197" s="244"/>
      <c r="N197" s="245"/>
      <c r="O197" s="245"/>
      <c r="P197" s="245"/>
      <c r="Q197" s="245"/>
      <c r="R197" s="245"/>
      <c r="S197" s="245"/>
      <c r="T197" s="246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247" t="s">
        <v>139</v>
      </c>
      <c r="AU197" s="247" t="s">
        <v>87</v>
      </c>
      <c r="AV197" s="13" t="s">
        <v>87</v>
      </c>
      <c r="AW197" s="13" t="s">
        <v>33</v>
      </c>
      <c r="AX197" s="13" t="s">
        <v>78</v>
      </c>
      <c r="AY197" s="247" t="s">
        <v>129</v>
      </c>
    </row>
    <row r="198" s="15" customFormat="1">
      <c r="A198" s="15"/>
      <c r="B198" s="259"/>
      <c r="C198" s="260"/>
      <c r="D198" s="232" t="s">
        <v>139</v>
      </c>
      <c r="E198" s="261" t="s">
        <v>1</v>
      </c>
      <c r="F198" s="262" t="s">
        <v>147</v>
      </c>
      <c r="G198" s="260"/>
      <c r="H198" s="263">
        <v>11.205</v>
      </c>
      <c r="I198" s="264"/>
      <c r="J198" s="260"/>
      <c r="K198" s="260"/>
      <c r="L198" s="265"/>
      <c r="M198" s="266"/>
      <c r="N198" s="267"/>
      <c r="O198" s="267"/>
      <c r="P198" s="267"/>
      <c r="Q198" s="267"/>
      <c r="R198" s="267"/>
      <c r="S198" s="267"/>
      <c r="T198" s="268"/>
      <c r="U198" s="15"/>
      <c r="V198" s="15"/>
      <c r="W198" s="15"/>
      <c r="X198" s="15"/>
      <c r="Y198" s="15"/>
      <c r="Z198" s="15"/>
      <c r="AA198" s="15"/>
      <c r="AB198" s="15"/>
      <c r="AC198" s="15"/>
      <c r="AD198" s="15"/>
      <c r="AE198" s="15"/>
      <c r="AT198" s="269" t="s">
        <v>139</v>
      </c>
      <c r="AU198" s="269" t="s">
        <v>87</v>
      </c>
      <c r="AV198" s="15" t="s">
        <v>93</v>
      </c>
      <c r="AW198" s="15" t="s">
        <v>33</v>
      </c>
      <c r="AX198" s="15" t="s">
        <v>78</v>
      </c>
      <c r="AY198" s="269" t="s">
        <v>129</v>
      </c>
    </row>
    <row r="199" s="13" customFormat="1">
      <c r="A199" s="13"/>
      <c r="B199" s="237"/>
      <c r="C199" s="238"/>
      <c r="D199" s="232" t="s">
        <v>139</v>
      </c>
      <c r="E199" s="239" t="s">
        <v>1</v>
      </c>
      <c r="F199" s="240" t="s">
        <v>239</v>
      </c>
      <c r="G199" s="238"/>
      <c r="H199" s="241">
        <v>11.300000000000001</v>
      </c>
      <c r="I199" s="242"/>
      <c r="J199" s="238"/>
      <c r="K199" s="238"/>
      <c r="L199" s="243"/>
      <c r="M199" s="244"/>
      <c r="N199" s="245"/>
      <c r="O199" s="245"/>
      <c r="P199" s="245"/>
      <c r="Q199" s="245"/>
      <c r="R199" s="245"/>
      <c r="S199" s="245"/>
      <c r="T199" s="246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T199" s="247" t="s">
        <v>139</v>
      </c>
      <c r="AU199" s="247" t="s">
        <v>87</v>
      </c>
      <c r="AV199" s="13" t="s">
        <v>87</v>
      </c>
      <c r="AW199" s="13" t="s">
        <v>33</v>
      </c>
      <c r="AX199" s="13" t="s">
        <v>83</v>
      </c>
      <c r="AY199" s="247" t="s">
        <v>129</v>
      </c>
    </row>
    <row r="200" s="2" customFormat="1" ht="24.15" customHeight="1">
      <c r="A200" s="39"/>
      <c r="B200" s="40"/>
      <c r="C200" s="219" t="s">
        <v>240</v>
      </c>
      <c r="D200" s="219" t="s">
        <v>131</v>
      </c>
      <c r="E200" s="220" t="s">
        <v>241</v>
      </c>
      <c r="F200" s="221" t="s">
        <v>242</v>
      </c>
      <c r="G200" s="222" t="s">
        <v>134</v>
      </c>
      <c r="H200" s="223">
        <v>14374</v>
      </c>
      <c r="I200" s="224"/>
      <c r="J200" s="225">
        <f>ROUND(I200*H200,2)</f>
        <v>0</v>
      </c>
      <c r="K200" s="221" t="s">
        <v>135</v>
      </c>
      <c r="L200" s="45"/>
      <c r="M200" s="226" t="s">
        <v>1</v>
      </c>
      <c r="N200" s="227" t="s">
        <v>43</v>
      </c>
      <c r="O200" s="92"/>
      <c r="P200" s="228">
        <f>O200*H200</f>
        <v>0</v>
      </c>
      <c r="Q200" s="228">
        <v>0</v>
      </c>
      <c r="R200" s="228">
        <f>Q200*H200</f>
        <v>0</v>
      </c>
      <c r="S200" s="228">
        <v>0</v>
      </c>
      <c r="T200" s="229">
        <f>S200*H200</f>
        <v>0</v>
      </c>
      <c r="U200" s="39"/>
      <c r="V200" s="39"/>
      <c r="W200" s="39"/>
      <c r="X200" s="39"/>
      <c r="Y200" s="39"/>
      <c r="Z200" s="39"/>
      <c r="AA200" s="39"/>
      <c r="AB200" s="39"/>
      <c r="AC200" s="39"/>
      <c r="AD200" s="39"/>
      <c r="AE200" s="39"/>
      <c r="AR200" s="230" t="s">
        <v>93</v>
      </c>
      <c r="AT200" s="230" t="s">
        <v>131</v>
      </c>
      <c r="AU200" s="230" t="s">
        <v>87</v>
      </c>
      <c r="AY200" s="18" t="s">
        <v>129</v>
      </c>
      <c r="BE200" s="231">
        <f>IF(N200="základní",J200,0)</f>
        <v>0</v>
      </c>
      <c r="BF200" s="231">
        <f>IF(N200="snížená",J200,0)</f>
        <v>0</v>
      </c>
      <c r="BG200" s="231">
        <f>IF(N200="zákl. přenesená",J200,0)</f>
        <v>0</v>
      </c>
      <c r="BH200" s="231">
        <f>IF(N200="sníž. přenesená",J200,0)</f>
        <v>0</v>
      </c>
      <c r="BI200" s="231">
        <f>IF(N200="nulová",J200,0)</f>
        <v>0</v>
      </c>
      <c r="BJ200" s="18" t="s">
        <v>83</v>
      </c>
      <c r="BK200" s="231">
        <f>ROUND(I200*H200,2)</f>
        <v>0</v>
      </c>
      <c r="BL200" s="18" t="s">
        <v>93</v>
      </c>
      <c r="BM200" s="230" t="s">
        <v>243</v>
      </c>
    </row>
    <row r="201" s="2" customFormat="1">
      <c r="A201" s="39"/>
      <c r="B201" s="40"/>
      <c r="C201" s="41"/>
      <c r="D201" s="232" t="s">
        <v>137</v>
      </c>
      <c r="E201" s="41"/>
      <c r="F201" s="233" t="s">
        <v>244</v>
      </c>
      <c r="G201" s="41"/>
      <c r="H201" s="41"/>
      <c r="I201" s="234"/>
      <c r="J201" s="41"/>
      <c r="K201" s="41"/>
      <c r="L201" s="45"/>
      <c r="M201" s="235"/>
      <c r="N201" s="236"/>
      <c r="O201" s="92"/>
      <c r="P201" s="92"/>
      <c r="Q201" s="92"/>
      <c r="R201" s="92"/>
      <c r="S201" s="92"/>
      <c r="T201" s="93"/>
      <c r="U201" s="39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T201" s="18" t="s">
        <v>137</v>
      </c>
      <c r="AU201" s="18" t="s">
        <v>87</v>
      </c>
    </row>
    <row r="202" s="13" customFormat="1">
      <c r="A202" s="13"/>
      <c r="B202" s="237"/>
      <c r="C202" s="238"/>
      <c r="D202" s="232" t="s">
        <v>139</v>
      </c>
      <c r="E202" s="239" t="s">
        <v>1</v>
      </c>
      <c r="F202" s="240" t="s">
        <v>245</v>
      </c>
      <c r="G202" s="238"/>
      <c r="H202" s="241">
        <v>14411</v>
      </c>
      <c r="I202" s="242"/>
      <c r="J202" s="238"/>
      <c r="K202" s="238"/>
      <c r="L202" s="243"/>
      <c r="M202" s="244"/>
      <c r="N202" s="245"/>
      <c r="O202" s="245"/>
      <c r="P202" s="245"/>
      <c r="Q202" s="245"/>
      <c r="R202" s="245"/>
      <c r="S202" s="245"/>
      <c r="T202" s="246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247" t="s">
        <v>139</v>
      </c>
      <c r="AU202" s="247" t="s">
        <v>87</v>
      </c>
      <c r="AV202" s="13" t="s">
        <v>87</v>
      </c>
      <c r="AW202" s="13" t="s">
        <v>33</v>
      </c>
      <c r="AX202" s="13" t="s">
        <v>78</v>
      </c>
      <c r="AY202" s="247" t="s">
        <v>129</v>
      </c>
    </row>
    <row r="203" s="13" customFormat="1">
      <c r="A203" s="13"/>
      <c r="B203" s="237"/>
      <c r="C203" s="238"/>
      <c r="D203" s="232" t="s">
        <v>139</v>
      </c>
      <c r="E203" s="239" t="s">
        <v>1</v>
      </c>
      <c r="F203" s="240" t="s">
        <v>246</v>
      </c>
      <c r="G203" s="238"/>
      <c r="H203" s="241">
        <v>-37</v>
      </c>
      <c r="I203" s="242"/>
      <c r="J203" s="238"/>
      <c r="K203" s="238"/>
      <c r="L203" s="243"/>
      <c r="M203" s="244"/>
      <c r="N203" s="245"/>
      <c r="O203" s="245"/>
      <c r="P203" s="245"/>
      <c r="Q203" s="245"/>
      <c r="R203" s="245"/>
      <c r="S203" s="245"/>
      <c r="T203" s="246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T203" s="247" t="s">
        <v>139</v>
      </c>
      <c r="AU203" s="247" t="s">
        <v>87</v>
      </c>
      <c r="AV203" s="13" t="s">
        <v>87</v>
      </c>
      <c r="AW203" s="13" t="s">
        <v>33</v>
      </c>
      <c r="AX203" s="13" t="s">
        <v>78</v>
      </c>
      <c r="AY203" s="247" t="s">
        <v>129</v>
      </c>
    </row>
    <row r="204" s="15" customFormat="1">
      <c r="A204" s="15"/>
      <c r="B204" s="259"/>
      <c r="C204" s="260"/>
      <c r="D204" s="232" t="s">
        <v>139</v>
      </c>
      <c r="E204" s="261" t="s">
        <v>1</v>
      </c>
      <c r="F204" s="262" t="s">
        <v>147</v>
      </c>
      <c r="G204" s="260"/>
      <c r="H204" s="263">
        <v>14374</v>
      </c>
      <c r="I204" s="264"/>
      <c r="J204" s="260"/>
      <c r="K204" s="260"/>
      <c r="L204" s="265"/>
      <c r="M204" s="266"/>
      <c r="N204" s="267"/>
      <c r="O204" s="267"/>
      <c r="P204" s="267"/>
      <c r="Q204" s="267"/>
      <c r="R204" s="267"/>
      <c r="S204" s="267"/>
      <c r="T204" s="268"/>
      <c r="U204" s="15"/>
      <c r="V204" s="15"/>
      <c r="W204" s="15"/>
      <c r="X204" s="15"/>
      <c r="Y204" s="15"/>
      <c r="Z204" s="15"/>
      <c r="AA204" s="15"/>
      <c r="AB204" s="15"/>
      <c r="AC204" s="15"/>
      <c r="AD204" s="15"/>
      <c r="AE204" s="15"/>
      <c r="AT204" s="269" t="s">
        <v>139</v>
      </c>
      <c r="AU204" s="269" t="s">
        <v>87</v>
      </c>
      <c r="AV204" s="15" t="s">
        <v>93</v>
      </c>
      <c r="AW204" s="15" t="s">
        <v>33</v>
      </c>
      <c r="AX204" s="15" t="s">
        <v>83</v>
      </c>
      <c r="AY204" s="269" t="s">
        <v>129</v>
      </c>
    </row>
    <row r="205" s="12" customFormat="1" ht="22.8" customHeight="1">
      <c r="A205" s="12"/>
      <c r="B205" s="203"/>
      <c r="C205" s="204"/>
      <c r="D205" s="205" t="s">
        <v>77</v>
      </c>
      <c r="E205" s="217" t="s">
        <v>93</v>
      </c>
      <c r="F205" s="217" t="s">
        <v>247</v>
      </c>
      <c r="G205" s="204"/>
      <c r="H205" s="204"/>
      <c r="I205" s="207"/>
      <c r="J205" s="218">
        <f>BK205</f>
        <v>0</v>
      </c>
      <c r="K205" s="204"/>
      <c r="L205" s="209"/>
      <c r="M205" s="210"/>
      <c r="N205" s="211"/>
      <c r="O205" s="211"/>
      <c r="P205" s="212">
        <f>SUM(P206:P240)</f>
        <v>0</v>
      </c>
      <c r="Q205" s="211"/>
      <c r="R205" s="212">
        <f>SUM(R206:R240)</f>
        <v>9.002718999999999</v>
      </c>
      <c r="S205" s="211"/>
      <c r="T205" s="213">
        <f>SUM(T206:T240)</f>
        <v>0</v>
      </c>
      <c r="U205" s="12"/>
      <c r="V205" s="12"/>
      <c r="W205" s="12"/>
      <c r="X205" s="12"/>
      <c r="Y205" s="12"/>
      <c r="Z205" s="12"/>
      <c r="AA205" s="12"/>
      <c r="AB205" s="12"/>
      <c r="AC205" s="12"/>
      <c r="AD205" s="12"/>
      <c r="AE205" s="12"/>
      <c r="AR205" s="214" t="s">
        <v>83</v>
      </c>
      <c r="AT205" s="215" t="s">
        <v>77</v>
      </c>
      <c r="AU205" s="215" t="s">
        <v>83</v>
      </c>
      <c r="AY205" s="214" t="s">
        <v>129</v>
      </c>
      <c r="BK205" s="216">
        <f>SUM(BK206:BK240)</f>
        <v>0</v>
      </c>
    </row>
    <row r="206" s="2" customFormat="1" ht="24.15" customHeight="1">
      <c r="A206" s="39"/>
      <c r="B206" s="40"/>
      <c r="C206" s="219" t="s">
        <v>248</v>
      </c>
      <c r="D206" s="219" t="s">
        <v>131</v>
      </c>
      <c r="E206" s="220" t="s">
        <v>249</v>
      </c>
      <c r="F206" s="221" t="s">
        <v>250</v>
      </c>
      <c r="G206" s="222" t="s">
        <v>134</v>
      </c>
      <c r="H206" s="223">
        <v>16</v>
      </c>
      <c r="I206" s="224"/>
      <c r="J206" s="225">
        <f>ROUND(I206*H206,2)</f>
        <v>0</v>
      </c>
      <c r="K206" s="221" t="s">
        <v>135</v>
      </c>
      <c r="L206" s="45"/>
      <c r="M206" s="226" t="s">
        <v>1</v>
      </c>
      <c r="N206" s="227" t="s">
        <v>43</v>
      </c>
      <c r="O206" s="92"/>
      <c r="P206" s="228">
        <f>O206*H206</f>
        <v>0</v>
      </c>
      <c r="Q206" s="228">
        <v>0</v>
      </c>
      <c r="R206" s="228">
        <f>Q206*H206</f>
        <v>0</v>
      </c>
      <c r="S206" s="228">
        <v>0</v>
      </c>
      <c r="T206" s="229">
        <f>S206*H206</f>
        <v>0</v>
      </c>
      <c r="U206" s="39"/>
      <c r="V206" s="39"/>
      <c r="W206" s="39"/>
      <c r="X206" s="39"/>
      <c r="Y206" s="39"/>
      <c r="Z206" s="39"/>
      <c r="AA206" s="39"/>
      <c r="AB206" s="39"/>
      <c r="AC206" s="39"/>
      <c r="AD206" s="39"/>
      <c r="AE206" s="39"/>
      <c r="AR206" s="230" t="s">
        <v>93</v>
      </c>
      <c r="AT206" s="230" t="s">
        <v>131</v>
      </c>
      <c r="AU206" s="230" t="s">
        <v>87</v>
      </c>
      <c r="AY206" s="18" t="s">
        <v>129</v>
      </c>
      <c r="BE206" s="231">
        <f>IF(N206="základní",J206,0)</f>
        <v>0</v>
      </c>
      <c r="BF206" s="231">
        <f>IF(N206="snížená",J206,0)</f>
        <v>0</v>
      </c>
      <c r="BG206" s="231">
        <f>IF(N206="zákl. přenesená",J206,0)</f>
        <v>0</v>
      </c>
      <c r="BH206" s="231">
        <f>IF(N206="sníž. přenesená",J206,0)</f>
        <v>0</v>
      </c>
      <c r="BI206" s="231">
        <f>IF(N206="nulová",J206,0)</f>
        <v>0</v>
      </c>
      <c r="BJ206" s="18" t="s">
        <v>83</v>
      </c>
      <c r="BK206" s="231">
        <f>ROUND(I206*H206,2)</f>
        <v>0</v>
      </c>
      <c r="BL206" s="18" t="s">
        <v>93</v>
      </c>
      <c r="BM206" s="230" t="s">
        <v>251</v>
      </c>
    </row>
    <row r="207" s="2" customFormat="1">
      <c r="A207" s="39"/>
      <c r="B207" s="40"/>
      <c r="C207" s="41"/>
      <c r="D207" s="232" t="s">
        <v>137</v>
      </c>
      <c r="E207" s="41"/>
      <c r="F207" s="233" t="s">
        <v>252</v>
      </c>
      <c r="G207" s="41"/>
      <c r="H207" s="41"/>
      <c r="I207" s="234"/>
      <c r="J207" s="41"/>
      <c r="K207" s="41"/>
      <c r="L207" s="45"/>
      <c r="M207" s="235"/>
      <c r="N207" s="236"/>
      <c r="O207" s="92"/>
      <c r="P207" s="92"/>
      <c r="Q207" s="92"/>
      <c r="R207" s="92"/>
      <c r="S207" s="92"/>
      <c r="T207" s="93"/>
      <c r="U207" s="39"/>
      <c r="V207" s="39"/>
      <c r="W207" s="39"/>
      <c r="X207" s="39"/>
      <c r="Y207" s="39"/>
      <c r="Z207" s="39"/>
      <c r="AA207" s="39"/>
      <c r="AB207" s="39"/>
      <c r="AC207" s="39"/>
      <c r="AD207" s="39"/>
      <c r="AE207" s="39"/>
      <c r="AT207" s="18" t="s">
        <v>137</v>
      </c>
      <c r="AU207" s="18" t="s">
        <v>87</v>
      </c>
    </row>
    <row r="208" s="13" customFormat="1">
      <c r="A208" s="13"/>
      <c r="B208" s="237"/>
      <c r="C208" s="238"/>
      <c r="D208" s="232" t="s">
        <v>139</v>
      </c>
      <c r="E208" s="239" t="s">
        <v>1</v>
      </c>
      <c r="F208" s="240" t="s">
        <v>253</v>
      </c>
      <c r="G208" s="238"/>
      <c r="H208" s="241">
        <v>10</v>
      </c>
      <c r="I208" s="242"/>
      <c r="J208" s="238"/>
      <c r="K208" s="238"/>
      <c r="L208" s="243"/>
      <c r="M208" s="244"/>
      <c r="N208" s="245"/>
      <c r="O208" s="245"/>
      <c r="P208" s="245"/>
      <c r="Q208" s="245"/>
      <c r="R208" s="245"/>
      <c r="S208" s="245"/>
      <c r="T208" s="246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T208" s="247" t="s">
        <v>139</v>
      </c>
      <c r="AU208" s="247" t="s">
        <v>87</v>
      </c>
      <c r="AV208" s="13" t="s">
        <v>87</v>
      </c>
      <c r="AW208" s="13" t="s">
        <v>33</v>
      </c>
      <c r="AX208" s="13" t="s">
        <v>78</v>
      </c>
      <c r="AY208" s="247" t="s">
        <v>129</v>
      </c>
    </row>
    <row r="209" s="13" customFormat="1">
      <c r="A209" s="13"/>
      <c r="B209" s="237"/>
      <c r="C209" s="238"/>
      <c r="D209" s="232" t="s">
        <v>139</v>
      </c>
      <c r="E209" s="239" t="s">
        <v>1</v>
      </c>
      <c r="F209" s="240" t="s">
        <v>254</v>
      </c>
      <c r="G209" s="238"/>
      <c r="H209" s="241">
        <v>6</v>
      </c>
      <c r="I209" s="242"/>
      <c r="J209" s="238"/>
      <c r="K209" s="238"/>
      <c r="L209" s="243"/>
      <c r="M209" s="244"/>
      <c r="N209" s="245"/>
      <c r="O209" s="245"/>
      <c r="P209" s="245"/>
      <c r="Q209" s="245"/>
      <c r="R209" s="245"/>
      <c r="S209" s="245"/>
      <c r="T209" s="246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T209" s="247" t="s">
        <v>139</v>
      </c>
      <c r="AU209" s="247" t="s">
        <v>87</v>
      </c>
      <c r="AV209" s="13" t="s">
        <v>87</v>
      </c>
      <c r="AW209" s="13" t="s">
        <v>33</v>
      </c>
      <c r="AX209" s="13" t="s">
        <v>78</v>
      </c>
      <c r="AY209" s="247" t="s">
        <v>129</v>
      </c>
    </row>
    <row r="210" s="15" customFormat="1">
      <c r="A210" s="15"/>
      <c r="B210" s="259"/>
      <c r="C210" s="260"/>
      <c r="D210" s="232" t="s">
        <v>139</v>
      </c>
      <c r="E210" s="261" t="s">
        <v>1</v>
      </c>
      <c r="F210" s="262" t="s">
        <v>147</v>
      </c>
      <c r="G210" s="260"/>
      <c r="H210" s="263">
        <v>16</v>
      </c>
      <c r="I210" s="264"/>
      <c r="J210" s="260"/>
      <c r="K210" s="260"/>
      <c r="L210" s="265"/>
      <c r="M210" s="266"/>
      <c r="N210" s="267"/>
      <c r="O210" s="267"/>
      <c r="P210" s="267"/>
      <c r="Q210" s="267"/>
      <c r="R210" s="267"/>
      <c r="S210" s="267"/>
      <c r="T210" s="268"/>
      <c r="U210" s="15"/>
      <c r="V210" s="15"/>
      <c r="W210" s="15"/>
      <c r="X210" s="15"/>
      <c r="Y210" s="15"/>
      <c r="Z210" s="15"/>
      <c r="AA210" s="15"/>
      <c r="AB210" s="15"/>
      <c r="AC210" s="15"/>
      <c r="AD210" s="15"/>
      <c r="AE210" s="15"/>
      <c r="AT210" s="269" t="s">
        <v>139</v>
      </c>
      <c r="AU210" s="269" t="s">
        <v>87</v>
      </c>
      <c r="AV210" s="15" t="s">
        <v>93</v>
      </c>
      <c r="AW210" s="15" t="s">
        <v>33</v>
      </c>
      <c r="AX210" s="15" t="s">
        <v>83</v>
      </c>
      <c r="AY210" s="269" t="s">
        <v>129</v>
      </c>
    </row>
    <row r="211" s="2" customFormat="1" ht="24.15" customHeight="1">
      <c r="A211" s="39"/>
      <c r="B211" s="40"/>
      <c r="C211" s="219" t="s">
        <v>255</v>
      </c>
      <c r="D211" s="219" t="s">
        <v>131</v>
      </c>
      <c r="E211" s="220" t="s">
        <v>256</v>
      </c>
      <c r="F211" s="221" t="s">
        <v>257</v>
      </c>
      <c r="G211" s="222" t="s">
        <v>187</v>
      </c>
      <c r="H211" s="223">
        <v>0.10000000000000001</v>
      </c>
      <c r="I211" s="224"/>
      <c r="J211" s="225">
        <f>ROUND(I211*H211,2)</f>
        <v>0</v>
      </c>
      <c r="K211" s="221" t="s">
        <v>135</v>
      </c>
      <c r="L211" s="45"/>
      <c r="M211" s="226" t="s">
        <v>1</v>
      </c>
      <c r="N211" s="227" t="s">
        <v>43</v>
      </c>
      <c r="O211" s="92"/>
      <c r="P211" s="228">
        <f>O211*H211</f>
        <v>0</v>
      </c>
      <c r="Q211" s="228">
        <v>1.8907700000000001</v>
      </c>
      <c r="R211" s="228">
        <f>Q211*H211</f>
        <v>0.18907700000000002</v>
      </c>
      <c r="S211" s="228">
        <v>0</v>
      </c>
      <c r="T211" s="229">
        <f>S211*H211</f>
        <v>0</v>
      </c>
      <c r="U211" s="39"/>
      <c r="V211" s="39"/>
      <c r="W211" s="39"/>
      <c r="X211" s="39"/>
      <c r="Y211" s="39"/>
      <c r="Z211" s="39"/>
      <c r="AA211" s="39"/>
      <c r="AB211" s="39"/>
      <c r="AC211" s="39"/>
      <c r="AD211" s="39"/>
      <c r="AE211" s="39"/>
      <c r="AR211" s="230" t="s">
        <v>93</v>
      </c>
      <c r="AT211" s="230" t="s">
        <v>131</v>
      </c>
      <c r="AU211" s="230" t="s">
        <v>87</v>
      </c>
      <c r="AY211" s="18" t="s">
        <v>129</v>
      </c>
      <c r="BE211" s="231">
        <f>IF(N211="základní",J211,0)</f>
        <v>0</v>
      </c>
      <c r="BF211" s="231">
        <f>IF(N211="snížená",J211,0)</f>
        <v>0</v>
      </c>
      <c r="BG211" s="231">
        <f>IF(N211="zákl. přenesená",J211,0)</f>
        <v>0</v>
      </c>
      <c r="BH211" s="231">
        <f>IF(N211="sníž. přenesená",J211,0)</f>
        <v>0</v>
      </c>
      <c r="BI211" s="231">
        <f>IF(N211="nulová",J211,0)</f>
        <v>0</v>
      </c>
      <c r="BJ211" s="18" t="s">
        <v>83</v>
      </c>
      <c r="BK211" s="231">
        <f>ROUND(I211*H211,2)</f>
        <v>0</v>
      </c>
      <c r="BL211" s="18" t="s">
        <v>93</v>
      </c>
      <c r="BM211" s="230" t="s">
        <v>258</v>
      </c>
    </row>
    <row r="212" s="2" customFormat="1">
      <c r="A212" s="39"/>
      <c r="B212" s="40"/>
      <c r="C212" s="41"/>
      <c r="D212" s="232" t="s">
        <v>137</v>
      </c>
      <c r="E212" s="41"/>
      <c r="F212" s="233" t="s">
        <v>259</v>
      </c>
      <c r="G212" s="41"/>
      <c r="H212" s="41"/>
      <c r="I212" s="234"/>
      <c r="J212" s="41"/>
      <c r="K212" s="41"/>
      <c r="L212" s="45"/>
      <c r="M212" s="235"/>
      <c r="N212" s="236"/>
      <c r="O212" s="92"/>
      <c r="P212" s="92"/>
      <c r="Q212" s="92"/>
      <c r="R212" s="92"/>
      <c r="S212" s="92"/>
      <c r="T212" s="93"/>
      <c r="U212" s="39"/>
      <c r="V212" s="39"/>
      <c r="W212" s="39"/>
      <c r="X212" s="39"/>
      <c r="Y212" s="39"/>
      <c r="Z212" s="39"/>
      <c r="AA212" s="39"/>
      <c r="AB212" s="39"/>
      <c r="AC212" s="39"/>
      <c r="AD212" s="39"/>
      <c r="AE212" s="39"/>
      <c r="AT212" s="18" t="s">
        <v>137</v>
      </c>
      <c r="AU212" s="18" t="s">
        <v>87</v>
      </c>
    </row>
    <row r="213" s="13" customFormat="1">
      <c r="A213" s="13"/>
      <c r="B213" s="237"/>
      <c r="C213" s="238"/>
      <c r="D213" s="232" t="s">
        <v>139</v>
      </c>
      <c r="E213" s="239" t="s">
        <v>1</v>
      </c>
      <c r="F213" s="240" t="s">
        <v>260</v>
      </c>
      <c r="G213" s="238"/>
      <c r="H213" s="241">
        <v>0.10000000000000001</v>
      </c>
      <c r="I213" s="242"/>
      <c r="J213" s="238"/>
      <c r="K213" s="238"/>
      <c r="L213" s="243"/>
      <c r="M213" s="244"/>
      <c r="N213" s="245"/>
      <c r="O213" s="245"/>
      <c r="P213" s="245"/>
      <c r="Q213" s="245"/>
      <c r="R213" s="245"/>
      <c r="S213" s="245"/>
      <c r="T213" s="246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T213" s="247" t="s">
        <v>139</v>
      </c>
      <c r="AU213" s="247" t="s">
        <v>87</v>
      </c>
      <c r="AV213" s="13" t="s">
        <v>87</v>
      </c>
      <c r="AW213" s="13" t="s">
        <v>33</v>
      </c>
      <c r="AX213" s="13" t="s">
        <v>78</v>
      </c>
      <c r="AY213" s="247" t="s">
        <v>129</v>
      </c>
    </row>
    <row r="214" s="14" customFormat="1">
      <c r="A214" s="14"/>
      <c r="B214" s="248"/>
      <c r="C214" s="249"/>
      <c r="D214" s="232" t="s">
        <v>139</v>
      </c>
      <c r="E214" s="250" t="s">
        <v>1</v>
      </c>
      <c r="F214" s="251" t="s">
        <v>261</v>
      </c>
      <c r="G214" s="249"/>
      <c r="H214" s="252">
        <v>0.10000000000000001</v>
      </c>
      <c r="I214" s="253"/>
      <c r="J214" s="249"/>
      <c r="K214" s="249"/>
      <c r="L214" s="254"/>
      <c r="M214" s="255"/>
      <c r="N214" s="256"/>
      <c r="O214" s="256"/>
      <c r="P214" s="256"/>
      <c r="Q214" s="256"/>
      <c r="R214" s="256"/>
      <c r="S214" s="256"/>
      <c r="T214" s="257"/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  <c r="AT214" s="258" t="s">
        <v>139</v>
      </c>
      <c r="AU214" s="258" t="s">
        <v>87</v>
      </c>
      <c r="AV214" s="14" t="s">
        <v>90</v>
      </c>
      <c r="AW214" s="14" t="s">
        <v>33</v>
      </c>
      <c r="AX214" s="14" t="s">
        <v>78</v>
      </c>
      <c r="AY214" s="258" t="s">
        <v>129</v>
      </c>
    </row>
    <row r="215" s="15" customFormat="1">
      <c r="A215" s="15"/>
      <c r="B215" s="259"/>
      <c r="C215" s="260"/>
      <c r="D215" s="232" t="s">
        <v>139</v>
      </c>
      <c r="E215" s="261" t="s">
        <v>1</v>
      </c>
      <c r="F215" s="262" t="s">
        <v>147</v>
      </c>
      <c r="G215" s="260"/>
      <c r="H215" s="263">
        <v>0.10000000000000001</v>
      </c>
      <c r="I215" s="264"/>
      <c r="J215" s="260"/>
      <c r="K215" s="260"/>
      <c r="L215" s="265"/>
      <c r="M215" s="266"/>
      <c r="N215" s="267"/>
      <c r="O215" s="267"/>
      <c r="P215" s="267"/>
      <c r="Q215" s="267"/>
      <c r="R215" s="267"/>
      <c r="S215" s="267"/>
      <c r="T215" s="268"/>
      <c r="U215" s="15"/>
      <c r="V215" s="15"/>
      <c r="W215" s="15"/>
      <c r="X215" s="15"/>
      <c r="Y215" s="15"/>
      <c r="Z215" s="15"/>
      <c r="AA215" s="15"/>
      <c r="AB215" s="15"/>
      <c r="AC215" s="15"/>
      <c r="AD215" s="15"/>
      <c r="AE215" s="15"/>
      <c r="AT215" s="269" t="s">
        <v>139</v>
      </c>
      <c r="AU215" s="269" t="s">
        <v>87</v>
      </c>
      <c r="AV215" s="15" t="s">
        <v>93</v>
      </c>
      <c r="AW215" s="15" t="s">
        <v>33</v>
      </c>
      <c r="AX215" s="15" t="s">
        <v>83</v>
      </c>
      <c r="AY215" s="269" t="s">
        <v>129</v>
      </c>
    </row>
    <row r="216" s="2" customFormat="1" ht="24.15" customHeight="1">
      <c r="A216" s="39"/>
      <c r="B216" s="40"/>
      <c r="C216" s="219" t="s">
        <v>262</v>
      </c>
      <c r="D216" s="219" t="s">
        <v>131</v>
      </c>
      <c r="E216" s="220" t="s">
        <v>263</v>
      </c>
      <c r="F216" s="221" t="s">
        <v>264</v>
      </c>
      <c r="G216" s="222" t="s">
        <v>265</v>
      </c>
      <c r="H216" s="223">
        <v>10</v>
      </c>
      <c r="I216" s="224"/>
      <c r="J216" s="225">
        <f>ROUND(I216*H216,2)</f>
        <v>0</v>
      </c>
      <c r="K216" s="221" t="s">
        <v>135</v>
      </c>
      <c r="L216" s="45"/>
      <c r="M216" s="226" t="s">
        <v>1</v>
      </c>
      <c r="N216" s="227" t="s">
        <v>43</v>
      </c>
      <c r="O216" s="92"/>
      <c r="P216" s="228">
        <f>O216*H216</f>
        <v>0</v>
      </c>
      <c r="Q216" s="228">
        <v>0.087419999999999998</v>
      </c>
      <c r="R216" s="228">
        <f>Q216*H216</f>
        <v>0.87419999999999998</v>
      </c>
      <c r="S216" s="228">
        <v>0</v>
      </c>
      <c r="T216" s="229">
        <f>S216*H216</f>
        <v>0</v>
      </c>
      <c r="U216" s="39"/>
      <c r="V216" s="39"/>
      <c r="W216" s="39"/>
      <c r="X216" s="39"/>
      <c r="Y216" s="39"/>
      <c r="Z216" s="39"/>
      <c r="AA216" s="39"/>
      <c r="AB216" s="39"/>
      <c r="AC216" s="39"/>
      <c r="AD216" s="39"/>
      <c r="AE216" s="39"/>
      <c r="AR216" s="230" t="s">
        <v>93</v>
      </c>
      <c r="AT216" s="230" t="s">
        <v>131</v>
      </c>
      <c r="AU216" s="230" t="s">
        <v>87</v>
      </c>
      <c r="AY216" s="18" t="s">
        <v>129</v>
      </c>
      <c r="BE216" s="231">
        <f>IF(N216="základní",J216,0)</f>
        <v>0</v>
      </c>
      <c r="BF216" s="231">
        <f>IF(N216="snížená",J216,0)</f>
        <v>0</v>
      </c>
      <c r="BG216" s="231">
        <f>IF(N216="zákl. přenesená",J216,0)</f>
        <v>0</v>
      </c>
      <c r="BH216" s="231">
        <f>IF(N216="sníž. přenesená",J216,0)</f>
        <v>0</v>
      </c>
      <c r="BI216" s="231">
        <f>IF(N216="nulová",J216,0)</f>
        <v>0</v>
      </c>
      <c r="BJ216" s="18" t="s">
        <v>83</v>
      </c>
      <c r="BK216" s="231">
        <f>ROUND(I216*H216,2)</f>
        <v>0</v>
      </c>
      <c r="BL216" s="18" t="s">
        <v>93</v>
      </c>
      <c r="BM216" s="230" t="s">
        <v>266</v>
      </c>
    </row>
    <row r="217" s="2" customFormat="1">
      <c r="A217" s="39"/>
      <c r="B217" s="40"/>
      <c r="C217" s="41"/>
      <c r="D217" s="232" t="s">
        <v>137</v>
      </c>
      <c r="E217" s="41"/>
      <c r="F217" s="233" t="s">
        <v>267</v>
      </c>
      <c r="G217" s="41"/>
      <c r="H217" s="41"/>
      <c r="I217" s="234"/>
      <c r="J217" s="41"/>
      <c r="K217" s="41"/>
      <c r="L217" s="45"/>
      <c r="M217" s="235"/>
      <c r="N217" s="236"/>
      <c r="O217" s="92"/>
      <c r="P217" s="92"/>
      <c r="Q217" s="92"/>
      <c r="R217" s="92"/>
      <c r="S217" s="92"/>
      <c r="T217" s="93"/>
      <c r="U217" s="39"/>
      <c r="V217" s="39"/>
      <c r="W217" s="39"/>
      <c r="X217" s="39"/>
      <c r="Y217" s="39"/>
      <c r="Z217" s="39"/>
      <c r="AA217" s="39"/>
      <c r="AB217" s="39"/>
      <c r="AC217" s="39"/>
      <c r="AD217" s="39"/>
      <c r="AE217" s="39"/>
      <c r="AT217" s="18" t="s">
        <v>137</v>
      </c>
      <c r="AU217" s="18" t="s">
        <v>87</v>
      </c>
    </row>
    <row r="218" s="13" customFormat="1">
      <c r="A218" s="13"/>
      <c r="B218" s="237"/>
      <c r="C218" s="238"/>
      <c r="D218" s="232" t="s">
        <v>139</v>
      </c>
      <c r="E218" s="239" t="s">
        <v>1</v>
      </c>
      <c r="F218" s="240" t="s">
        <v>268</v>
      </c>
      <c r="G218" s="238"/>
      <c r="H218" s="241">
        <v>10</v>
      </c>
      <c r="I218" s="242"/>
      <c r="J218" s="238"/>
      <c r="K218" s="238"/>
      <c r="L218" s="243"/>
      <c r="M218" s="244"/>
      <c r="N218" s="245"/>
      <c r="O218" s="245"/>
      <c r="P218" s="245"/>
      <c r="Q218" s="245"/>
      <c r="R218" s="245"/>
      <c r="S218" s="245"/>
      <c r="T218" s="246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T218" s="247" t="s">
        <v>139</v>
      </c>
      <c r="AU218" s="247" t="s">
        <v>87</v>
      </c>
      <c r="AV218" s="13" t="s">
        <v>87</v>
      </c>
      <c r="AW218" s="13" t="s">
        <v>33</v>
      </c>
      <c r="AX218" s="13" t="s">
        <v>78</v>
      </c>
      <c r="AY218" s="247" t="s">
        <v>129</v>
      </c>
    </row>
    <row r="219" s="15" customFormat="1">
      <c r="A219" s="15"/>
      <c r="B219" s="259"/>
      <c r="C219" s="260"/>
      <c r="D219" s="232" t="s">
        <v>139</v>
      </c>
      <c r="E219" s="261" t="s">
        <v>1</v>
      </c>
      <c r="F219" s="262" t="s">
        <v>147</v>
      </c>
      <c r="G219" s="260"/>
      <c r="H219" s="263">
        <v>10</v>
      </c>
      <c r="I219" s="264"/>
      <c r="J219" s="260"/>
      <c r="K219" s="260"/>
      <c r="L219" s="265"/>
      <c r="M219" s="266"/>
      <c r="N219" s="267"/>
      <c r="O219" s="267"/>
      <c r="P219" s="267"/>
      <c r="Q219" s="267"/>
      <c r="R219" s="267"/>
      <c r="S219" s="267"/>
      <c r="T219" s="268"/>
      <c r="U219" s="15"/>
      <c r="V219" s="15"/>
      <c r="W219" s="15"/>
      <c r="X219" s="15"/>
      <c r="Y219" s="15"/>
      <c r="Z219" s="15"/>
      <c r="AA219" s="15"/>
      <c r="AB219" s="15"/>
      <c r="AC219" s="15"/>
      <c r="AD219" s="15"/>
      <c r="AE219" s="15"/>
      <c r="AT219" s="269" t="s">
        <v>139</v>
      </c>
      <c r="AU219" s="269" t="s">
        <v>87</v>
      </c>
      <c r="AV219" s="15" t="s">
        <v>93</v>
      </c>
      <c r="AW219" s="15" t="s">
        <v>33</v>
      </c>
      <c r="AX219" s="15" t="s">
        <v>83</v>
      </c>
      <c r="AY219" s="269" t="s">
        <v>129</v>
      </c>
    </row>
    <row r="220" s="2" customFormat="1" ht="24.15" customHeight="1">
      <c r="A220" s="39"/>
      <c r="B220" s="40"/>
      <c r="C220" s="270" t="s">
        <v>269</v>
      </c>
      <c r="D220" s="270" t="s">
        <v>234</v>
      </c>
      <c r="E220" s="271" t="s">
        <v>270</v>
      </c>
      <c r="F220" s="272" t="s">
        <v>271</v>
      </c>
      <c r="G220" s="273" t="s">
        <v>265</v>
      </c>
      <c r="H220" s="274">
        <v>10.1</v>
      </c>
      <c r="I220" s="275"/>
      <c r="J220" s="276">
        <f>ROUND(I220*H220,2)</f>
        <v>0</v>
      </c>
      <c r="K220" s="272" t="s">
        <v>135</v>
      </c>
      <c r="L220" s="277"/>
      <c r="M220" s="278" t="s">
        <v>1</v>
      </c>
      <c r="N220" s="279" t="s">
        <v>43</v>
      </c>
      <c r="O220" s="92"/>
      <c r="P220" s="228">
        <f>O220*H220</f>
        <v>0</v>
      </c>
      <c r="Q220" s="228">
        <v>0.027</v>
      </c>
      <c r="R220" s="228">
        <f>Q220*H220</f>
        <v>0.2727</v>
      </c>
      <c r="S220" s="228">
        <v>0</v>
      </c>
      <c r="T220" s="229">
        <f>S220*H220</f>
        <v>0</v>
      </c>
      <c r="U220" s="39"/>
      <c r="V220" s="39"/>
      <c r="W220" s="39"/>
      <c r="X220" s="39"/>
      <c r="Y220" s="39"/>
      <c r="Z220" s="39"/>
      <c r="AA220" s="39"/>
      <c r="AB220" s="39"/>
      <c r="AC220" s="39"/>
      <c r="AD220" s="39"/>
      <c r="AE220" s="39"/>
      <c r="AR220" s="230" t="s">
        <v>179</v>
      </c>
      <c r="AT220" s="230" t="s">
        <v>234</v>
      </c>
      <c r="AU220" s="230" t="s">
        <v>87</v>
      </c>
      <c r="AY220" s="18" t="s">
        <v>129</v>
      </c>
      <c r="BE220" s="231">
        <f>IF(N220="základní",J220,0)</f>
        <v>0</v>
      </c>
      <c r="BF220" s="231">
        <f>IF(N220="snížená",J220,0)</f>
        <v>0</v>
      </c>
      <c r="BG220" s="231">
        <f>IF(N220="zákl. přenesená",J220,0)</f>
        <v>0</v>
      </c>
      <c r="BH220" s="231">
        <f>IF(N220="sníž. přenesená",J220,0)</f>
        <v>0</v>
      </c>
      <c r="BI220" s="231">
        <f>IF(N220="nulová",J220,0)</f>
        <v>0</v>
      </c>
      <c r="BJ220" s="18" t="s">
        <v>83</v>
      </c>
      <c r="BK220" s="231">
        <f>ROUND(I220*H220,2)</f>
        <v>0</v>
      </c>
      <c r="BL220" s="18" t="s">
        <v>93</v>
      </c>
      <c r="BM220" s="230" t="s">
        <v>272</v>
      </c>
    </row>
    <row r="221" s="2" customFormat="1">
      <c r="A221" s="39"/>
      <c r="B221" s="40"/>
      <c r="C221" s="41"/>
      <c r="D221" s="232" t="s">
        <v>137</v>
      </c>
      <c r="E221" s="41"/>
      <c r="F221" s="233" t="s">
        <v>271</v>
      </c>
      <c r="G221" s="41"/>
      <c r="H221" s="41"/>
      <c r="I221" s="234"/>
      <c r="J221" s="41"/>
      <c r="K221" s="41"/>
      <c r="L221" s="45"/>
      <c r="M221" s="235"/>
      <c r="N221" s="236"/>
      <c r="O221" s="92"/>
      <c r="P221" s="92"/>
      <c r="Q221" s="92"/>
      <c r="R221" s="92"/>
      <c r="S221" s="92"/>
      <c r="T221" s="93"/>
      <c r="U221" s="39"/>
      <c r="V221" s="39"/>
      <c r="W221" s="39"/>
      <c r="X221" s="39"/>
      <c r="Y221" s="39"/>
      <c r="Z221" s="39"/>
      <c r="AA221" s="39"/>
      <c r="AB221" s="39"/>
      <c r="AC221" s="39"/>
      <c r="AD221" s="39"/>
      <c r="AE221" s="39"/>
      <c r="AT221" s="18" t="s">
        <v>137</v>
      </c>
      <c r="AU221" s="18" t="s">
        <v>87</v>
      </c>
    </row>
    <row r="222" s="13" customFormat="1">
      <c r="A222" s="13"/>
      <c r="B222" s="237"/>
      <c r="C222" s="238"/>
      <c r="D222" s="232" t="s">
        <v>139</v>
      </c>
      <c r="E222" s="239" t="s">
        <v>1</v>
      </c>
      <c r="F222" s="240" t="s">
        <v>273</v>
      </c>
      <c r="G222" s="238"/>
      <c r="H222" s="241">
        <v>10.1</v>
      </c>
      <c r="I222" s="242"/>
      <c r="J222" s="238"/>
      <c r="K222" s="238"/>
      <c r="L222" s="243"/>
      <c r="M222" s="244"/>
      <c r="N222" s="245"/>
      <c r="O222" s="245"/>
      <c r="P222" s="245"/>
      <c r="Q222" s="245"/>
      <c r="R222" s="245"/>
      <c r="S222" s="245"/>
      <c r="T222" s="246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T222" s="247" t="s">
        <v>139</v>
      </c>
      <c r="AU222" s="247" t="s">
        <v>87</v>
      </c>
      <c r="AV222" s="13" t="s">
        <v>87</v>
      </c>
      <c r="AW222" s="13" t="s">
        <v>33</v>
      </c>
      <c r="AX222" s="13" t="s">
        <v>78</v>
      </c>
      <c r="AY222" s="247" t="s">
        <v>129</v>
      </c>
    </row>
    <row r="223" s="15" customFormat="1">
      <c r="A223" s="15"/>
      <c r="B223" s="259"/>
      <c r="C223" s="260"/>
      <c r="D223" s="232" t="s">
        <v>139</v>
      </c>
      <c r="E223" s="261" t="s">
        <v>1</v>
      </c>
      <c r="F223" s="262" t="s">
        <v>147</v>
      </c>
      <c r="G223" s="260"/>
      <c r="H223" s="263">
        <v>10.1</v>
      </c>
      <c r="I223" s="264"/>
      <c r="J223" s="260"/>
      <c r="K223" s="260"/>
      <c r="L223" s="265"/>
      <c r="M223" s="266"/>
      <c r="N223" s="267"/>
      <c r="O223" s="267"/>
      <c r="P223" s="267"/>
      <c r="Q223" s="267"/>
      <c r="R223" s="267"/>
      <c r="S223" s="267"/>
      <c r="T223" s="268"/>
      <c r="U223" s="15"/>
      <c r="V223" s="15"/>
      <c r="W223" s="15"/>
      <c r="X223" s="15"/>
      <c r="Y223" s="15"/>
      <c r="Z223" s="15"/>
      <c r="AA223" s="15"/>
      <c r="AB223" s="15"/>
      <c r="AC223" s="15"/>
      <c r="AD223" s="15"/>
      <c r="AE223" s="15"/>
      <c r="AT223" s="269" t="s">
        <v>139</v>
      </c>
      <c r="AU223" s="269" t="s">
        <v>87</v>
      </c>
      <c r="AV223" s="15" t="s">
        <v>93</v>
      </c>
      <c r="AW223" s="15" t="s">
        <v>33</v>
      </c>
      <c r="AX223" s="15" t="s">
        <v>83</v>
      </c>
      <c r="AY223" s="269" t="s">
        <v>129</v>
      </c>
    </row>
    <row r="224" s="2" customFormat="1" ht="33" customHeight="1">
      <c r="A224" s="39"/>
      <c r="B224" s="40"/>
      <c r="C224" s="219" t="s">
        <v>7</v>
      </c>
      <c r="D224" s="219" t="s">
        <v>131</v>
      </c>
      <c r="E224" s="220" t="s">
        <v>274</v>
      </c>
      <c r="F224" s="221" t="s">
        <v>275</v>
      </c>
      <c r="G224" s="222" t="s">
        <v>187</v>
      </c>
      <c r="H224" s="223">
        <v>0.10000000000000001</v>
      </c>
      <c r="I224" s="224"/>
      <c r="J224" s="225">
        <f>ROUND(I224*H224,2)</f>
        <v>0</v>
      </c>
      <c r="K224" s="221" t="s">
        <v>135</v>
      </c>
      <c r="L224" s="45"/>
      <c r="M224" s="226" t="s">
        <v>1</v>
      </c>
      <c r="N224" s="227" t="s">
        <v>43</v>
      </c>
      <c r="O224" s="92"/>
      <c r="P224" s="228">
        <f>O224*H224</f>
        <v>0</v>
      </c>
      <c r="Q224" s="228">
        <v>2.3010199999999998</v>
      </c>
      <c r="R224" s="228">
        <f>Q224*H224</f>
        <v>0.230102</v>
      </c>
      <c r="S224" s="228">
        <v>0</v>
      </c>
      <c r="T224" s="229">
        <f>S224*H224</f>
        <v>0</v>
      </c>
      <c r="U224" s="39"/>
      <c r="V224" s="39"/>
      <c r="W224" s="39"/>
      <c r="X224" s="39"/>
      <c r="Y224" s="39"/>
      <c r="Z224" s="39"/>
      <c r="AA224" s="39"/>
      <c r="AB224" s="39"/>
      <c r="AC224" s="39"/>
      <c r="AD224" s="39"/>
      <c r="AE224" s="39"/>
      <c r="AR224" s="230" t="s">
        <v>93</v>
      </c>
      <c r="AT224" s="230" t="s">
        <v>131</v>
      </c>
      <c r="AU224" s="230" t="s">
        <v>87</v>
      </c>
      <c r="AY224" s="18" t="s">
        <v>129</v>
      </c>
      <c r="BE224" s="231">
        <f>IF(N224="základní",J224,0)</f>
        <v>0</v>
      </c>
      <c r="BF224" s="231">
        <f>IF(N224="snížená",J224,0)</f>
        <v>0</v>
      </c>
      <c r="BG224" s="231">
        <f>IF(N224="zákl. přenesená",J224,0)</f>
        <v>0</v>
      </c>
      <c r="BH224" s="231">
        <f>IF(N224="sníž. přenesená",J224,0)</f>
        <v>0</v>
      </c>
      <c r="BI224" s="231">
        <f>IF(N224="nulová",J224,0)</f>
        <v>0</v>
      </c>
      <c r="BJ224" s="18" t="s">
        <v>83</v>
      </c>
      <c r="BK224" s="231">
        <f>ROUND(I224*H224,2)</f>
        <v>0</v>
      </c>
      <c r="BL224" s="18" t="s">
        <v>93</v>
      </c>
      <c r="BM224" s="230" t="s">
        <v>276</v>
      </c>
    </row>
    <row r="225" s="2" customFormat="1">
      <c r="A225" s="39"/>
      <c r="B225" s="40"/>
      <c r="C225" s="41"/>
      <c r="D225" s="232" t="s">
        <v>137</v>
      </c>
      <c r="E225" s="41"/>
      <c r="F225" s="233" t="s">
        <v>277</v>
      </c>
      <c r="G225" s="41"/>
      <c r="H225" s="41"/>
      <c r="I225" s="234"/>
      <c r="J225" s="41"/>
      <c r="K225" s="41"/>
      <c r="L225" s="45"/>
      <c r="M225" s="235"/>
      <c r="N225" s="236"/>
      <c r="O225" s="92"/>
      <c r="P225" s="92"/>
      <c r="Q225" s="92"/>
      <c r="R225" s="92"/>
      <c r="S225" s="92"/>
      <c r="T225" s="93"/>
      <c r="U225" s="39"/>
      <c r="V225" s="39"/>
      <c r="W225" s="39"/>
      <c r="X225" s="39"/>
      <c r="Y225" s="39"/>
      <c r="Z225" s="39"/>
      <c r="AA225" s="39"/>
      <c r="AB225" s="39"/>
      <c r="AC225" s="39"/>
      <c r="AD225" s="39"/>
      <c r="AE225" s="39"/>
      <c r="AT225" s="18" t="s">
        <v>137</v>
      </c>
      <c r="AU225" s="18" t="s">
        <v>87</v>
      </c>
    </row>
    <row r="226" s="13" customFormat="1">
      <c r="A226" s="13"/>
      <c r="B226" s="237"/>
      <c r="C226" s="238"/>
      <c r="D226" s="232" t="s">
        <v>139</v>
      </c>
      <c r="E226" s="239" t="s">
        <v>1</v>
      </c>
      <c r="F226" s="240" t="s">
        <v>278</v>
      </c>
      <c r="G226" s="238"/>
      <c r="H226" s="241">
        <v>0.10000000000000001</v>
      </c>
      <c r="I226" s="242"/>
      <c r="J226" s="238"/>
      <c r="K226" s="238"/>
      <c r="L226" s="243"/>
      <c r="M226" s="244"/>
      <c r="N226" s="245"/>
      <c r="O226" s="245"/>
      <c r="P226" s="245"/>
      <c r="Q226" s="245"/>
      <c r="R226" s="245"/>
      <c r="S226" s="245"/>
      <c r="T226" s="246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T226" s="247" t="s">
        <v>139</v>
      </c>
      <c r="AU226" s="247" t="s">
        <v>87</v>
      </c>
      <c r="AV226" s="13" t="s">
        <v>87</v>
      </c>
      <c r="AW226" s="13" t="s">
        <v>33</v>
      </c>
      <c r="AX226" s="13" t="s">
        <v>78</v>
      </c>
      <c r="AY226" s="247" t="s">
        <v>129</v>
      </c>
    </row>
    <row r="227" s="15" customFormat="1">
      <c r="A227" s="15"/>
      <c r="B227" s="259"/>
      <c r="C227" s="260"/>
      <c r="D227" s="232" t="s">
        <v>139</v>
      </c>
      <c r="E227" s="261" t="s">
        <v>1</v>
      </c>
      <c r="F227" s="262" t="s">
        <v>147</v>
      </c>
      <c r="G227" s="260"/>
      <c r="H227" s="263">
        <v>0.10000000000000001</v>
      </c>
      <c r="I227" s="264"/>
      <c r="J227" s="260"/>
      <c r="K227" s="260"/>
      <c r="L227" s="265"/>
      <c r="M227" s="266"/>
      <c r="N227" s="267"/>
      <c r="O227" s="267"/>
      <c r="P227" s="267"/>
      <c r="Q227" s="267"/>
      <c r="R227" s="267"/>
      <c r="S227" s="267"/>
      <c r="T227" s="268"/>
      <c r="U227" s="15"/>
      <c r="V227" s="15"/>
      <c r="W227" s="15"/>
      <c r="X227" s="15"/>
      <c r="Y227" s="15"/>
      <c r="Z227" s="15"/>
      <c r="AA227" s="15"/>
      <c r="AB227" s="15"/>
      <c r="AC227" s="15"/>
      <c r="AD227" s="15"/>
      <c r="AE227" s="15"/>
      <c r="AT227" s="269" t="s">
        <v>139</v>
      </c>
      <c r="AU227" s="269" t="s">
        <v>87</v>
      </c>
      <c r="AV227" s="15" t="s">
        <v>93</v>
      </c>
      <c r="AW227" s="15" t="s">
        <v>33</v>
      </c>
      <c r="AX227" s="15" t="s">
        <v>83</v>
      </c>
      <c r="AY227" s="269" t="s">
        <v>129</v>
      </c>
    </row>
    <row r="228" s="2" customFormat="1" ht="33" customHeight="1">
      <c r="A228" s="39"/>
      <c r="B228" s="40"/>
      <c r="C228" s="219" t="s">
        <v>279</v>
      </c>
      <c r="D228" s="219" t="s">
        <v>131</v>
      </c>
      <c r="E228" s="220" t="s">
        <v>280</v>
      </c>
      <c r="F228" s="221" t="s">
        <v>281</v>
      </c>
      <c r="G228" s="222" t="s">
        <v>134</v>
      </c>
      <c r="H228" s="223">
        <v>0.5</v>
      </c>
      <c r="I228" s="224"/>
      <c r="J228" s="225">
        <f>ROUND(I228*H228,2)</f>
        <v>0</v>
      </c>
      <c r="K228" s="221" t="s">
        <v>135</v>
      </c>
      <c r="L228" s="45"/>
      <c r="M228" s="226" t="s">
        <v>1</v>
      </c>
      <c r="N228" s="227" t="s">
        <v>43</v>
      </c>
      <c r="O228" s="92"/>
      <c r="P228" s="228">
        <f>O228*H228</f>
        <v>0</v>
      </c>
      <c r="Q228" s="228">
        <v>0.0078799999999999999</v>
      </c>
      <c r="R228" s="228">
        <f>Q228*H228</f>
        <v>0.0039399999999999999</v>
      </c>
      <c r="S228" s="228">
        <v>0</v>
      </c>
      <c r="T228" s="229">
        <f>S228*H228</f>
        <v>0</v>
      </c>
      <c r="U228" s="39"/>
      <c r="V228" s="39"/>
      <c r="W228" s="39"/>
      <c r="X228" s="39"/>
      <c r="Y228" s="39"/>
      <c r="Z228" s="39"/>
      <c r="AA228" s="39"/>
      <c r="AB228" s="39"/>
      <c r="AC228" s="39"/>
      <c r="AD228" s="39"/>
      <c r="AE228" s="39"/>
      <c r="AR228" s="230" t="s">
        <v>93</v>
      </c>
      <c r="AT228" s="230" t="s">
        <v>131</v>
      </c>
      <c r="AU228" s="230" t="s">
        <v>87</v>
      </c>
      <c r="AY228" s="18" t="s">
        <v>129</v>
      </c>
      <c r="BE228" s="231">
        <f>IF(N228="základní",J228,0)</f>
        <v>0</v>
      </c>
      <c r="BF228" s="231">
        <f>IF(N228="snížená",J228,0)</f>
        <v>0</v>
      </c>
      <c r="BG228" s="231">
        <f>IF(N228="zákl. přenesená",J228,0)</f>
        <v>0</v>
      </c>
      <c r="BH228" s="231">
        <f>IF(N228="sníž. přenesená",J228,0)</f>
        <v>0</v>
      </c>
      <c r="BI228" s="231">
        <f>IF(N228="nulová",J228,0)</f>
        <v>0</v>
      </c>
      <c r="BJ228" s="18" t="s">
        <v>83</v>
      </c>
      <c r="BK228" s="231">
        <f>ROUND(I228*H228,2)</f>
        <v>0</v>
      </c>
      <c r="BL228" s="18" t="s">
        <v>93</v>
      </c>
      <c r="BM228" s="230" t="s">
        <v>282</v>
      </c>
    </row>
    <row r="229" s="2" customFormat="1">
      <c r="A229" s="39"/>
      <c r="B229" s="40"/>
      <c r="C229" s="41"/>
      <c r="D229" s="232" t="s">
        <v>137</v>
      </c>
      <c r="E229" s="41"/>
      <c r="F229" s="233" t="s">
        <v>283</v>
      </c>
      <c r="G229" s="41"/>
      <c r="H229" s="41"/>
      <c r="I229" s="234"/>
      <c r="J229" s="41"/>
      <c r="K229" s="41"/>
      <c r="L229" s="45"/>
      <c r="M229" s="235"/>
      <c r="N229" s="236"/>
      <c r="O229" s="92"/>
      <c r="P229" s="92"/>
      <c r="Q229" s="92"/>
      <c r="R229" s="92"/>
      <c r="S229" s="92"/>
      <c r="T229" s="93"/>
      <c r="U229" s="39"/>
      <c r="V229" s="39"/>
      <c r="W229" s="39"/>
      <c r="X229" s="39"/>
      <c r="Y229" s="39"/>
      <c r="Z229" s="39"/>
      <c r="AA229" s="39"/>
      <c r="AB229" s="39"/>
      <c r="AC229" s="39"/>
      <c r="AD229" s="39"/>
      <c r="AE229" s="39"/>
      <c r="AT229" s="18" t="s">
        <v>137</v>
      </c>
      <c r="AU229" s="18" t="s">
        <v>87</v>
      </c>
    </row>
    <row r="230" s="13" customFormat="1">
      <c r="A230" s="13"/>
      <c r="B230" s="237"/>
      <c r="C230" s="238"/>
      <c r="D230" s="232" t="s">
        <v>139</v>
      </c>
      <c r="E230" s="239" t="s">
        <v>1</v>
      </c>
      <c r="F230" s="240" t="s">
        <v>284</v>
      </c>
      <c r="G230" s="238"/>
      <c r="H230" s="241">
        <v>0.502</v>
      </c>
      <c r="I230" s="242"/>
      <c r="J230" s="238"/>
      <c r="K230" s="238"/>
      <c r="L230" s="243"/>
      <c r="M230" s="244"/>
      <c r="N230" s="245"/>
      <c r="O230" s="245"/>
      <c r="P230" s="245"/>
      <c r="Q230" s="245"/>
      <c r="R230" s="245"/>
      <c r="S230" s="245"/>
      <c r="T230" s="246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T230" s="247" t="s">
        <v>139</v>
      </c>
      <c r="AU230" s="247" t="s">
        <v>87</v>
      </c>
      <c r="AV230" s="13" t="s">
        <v>87</v>
      </c>
      <c r="AW230" s="13" t="s">
        <v>33</v>
      </c>
      <c r="AX230" s="13" t="s">
        <v>78</v>
      </c>
      <c r="AY230" s="247" t="s">
        <v>129</v>
      </c>
    </row>
    <row r="231" s="15" customFormat="1">
      <c r="A231" s="15"/>
      <c r="B231" s="259"/>
      <c r="C231" s="260"/>
      <c r="D231" s="232" t="s">
        <v>139</v>
      </c>
      <c r="E231" s="261" t="s">
        <v>1</v>
      </c>
      <c r="F231" s="262" t="s">
        <v>147</v>
      </c>
      <c r="G231" s="260"/>
      <c r="H231" s="263">
        <v>0.502</v>
      </c>
      <c r="I231" s="264"/>
      <c r="J231" s="260"/>
      <c r="K231" s="260"/>
      <c r="L231" s="265"/>
      <c r="M231" s="266"/>
      <c r="N231" s="267"/>
      <c r="O231" s="267"/>
      <c r="P231" s="267"/>
      <c r="Q231" s="267"/>
      <c r="R231" s="267"/>
      <c r="S231" s="267"/>
      <c r="T231" s="268"/>
      <c r="U231" s="15"/>
      <c r="V231" s="15"/>
      <c r="W231" s="15"/>
      <c r="X231" s="15"/>
      <c r="Y231" s="15"/>
      <c r="Z231" s="15"/>
      <c r="AA231" s="15"/>
      <c r="AB231" s="15"/>
      <c r="AC231" s="15"/>
      <c r="AD231" s="15"/>
      <c r="AE231" s="15"/>
      <c r="AT231" s="269" t="s">
        <v>139</v>
      </c>
      <c r="AU231" s="269" t="s">
        <v>87</v>
      </c>
      <c r="AV231" s="15" t="s">
        <v>93</v>
      </c>
      <c r="AW231" s="15" t="s">
        <v>33</v>
      </c>
      <c r="AX231" s="15" t="s">
        <v>78</v>
      </c>
      <c r="AY231" s="269" t="s">
        <v>129</v>
      </c>
    </row>
    <row r="232" s="13" customFormat="1">
      <c r="A232" s="13"/>
      <c r="B232" s="237"/>
      <c r="C232" s="238"/>
      <c r="D232" s="232" t="s">
        <v>139</v>
      </c>
      <c r="E232" s="239" t="s">
        <v>1</v>
      </c>
      <c r="F232" s="240" t="s">
        <v>285</v>
      </c>
      <c r="G232" s="238"/>
      <c r="H232" s="241">
        <v>0.5</v>
      </c>
      <c r="I232" s="242"/>
      <c r="J232" s="238"/>
      <c r="K232" s="238"/>
      <c r="L232" s="243"/>
      <c r="M232" s="244"/>
      <c r="N232" s="245"/>
      <c r="O232" s="245"/>
      <c r="P232" s="245"/>
      <c r="Q232" s="245"/>
      <c r="R232" s="245"/>
      <c r="S232" s="245"/>
      <c r="T232" s="246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T232" s="247" t="s">
        <v>139</v>
      </c>
      <c r="AU232" s="247" t="s">
        <v>87</v>
      </c>
      <c r="AV232" s="13" t="s">
        <v>87</v>
      </c>
      <c r="AW232" s="13" t="s">
        <v>33</v>
      </c>
      <c r="AX232" s="13" t="s">
        <v>83</v>
      </c>
      <c r="AY232" s="247" t="s">
        <v>129</v>
      </c>
    </row>
    <row r="233" s="2" customFormat="1" ht="37.8" customHeight="1">
      <c r="A233" s="39"/>
      <c r="B233" s="40"/>
      <c r="C233" s="219" t="s">
        <v>286</v>
      </c>
      <c r="D233" s="219" t="s">
        <v>131</v>
      </c>
      <c r="E233" s="220" t="s">
        <v>287</v>
      </c>
      <c r="F233" s="221" t="s">
        <v>288</v>
      </c>
      <c r="G233" s="222" t="s">
        <v>134</v>
      </c>
      <c r="H233" s="223">
        <v>0.5</v>
      </c>
      <c r="I233" s="224"/>
      <c r="J233" s="225">
        <f>ROUND(I233*H233,2)</f>
        <v>0</v>
      </c>
      <c r="K233" s="221" t="s">
        <v>135</v>
      </c>
      <c r="L233" s="45"/>
      <c r="M233" s="226" t="s">
        <v>1</v>
      </c>
      <c r="N233" s="227" t="s">
        <v>43</v>
      </c>
      <c r="O233" s="92"/>
      <c r="P233" s="228">
        <f>O233*H233</f>
        <v>0</v>
      </c>
      <c r="Q233" s="228">
        <v>0</v>
      </c>
      <c r="R233" s="228">
        <f>Q233*H233</f>
        <v>0</v>
      </c>
      <c r="S233" s="228">
        <v>0</v>
      </c>
      <c r="T233" s="229">
        <f>S233*H233</f>
        <v>0</v>
      </c>
      <c r="U233" s="39"/>
      <c r="V233" s="39"/>
      <c r="W233" s="39"/>
      <c r="X233" s="39"/>
      <c r="Y233" s="39"/>
      <c r="Z233" s="39"/>
      <c r="AA233" s="39"/>
      <c r="AB233" s="39"/>
      <c r="AC233" s="39"/>
      <c r="AD233" s="39"/>
      <c r="AE233" s="39"/>
      <c r="AR233" s="230" t="s">
        <v>93</v>
      </c>
      <c r="AT233" s="230" t="s">
        <v>131</v>
      </c>
      <c r="AU233" s="230" t="s">
        <v>87</v>
      </c>
      <c r="AY233" s="18" t="s">
        <v>129</v>
      </c>
      <c r="BE233" s="231">
        <f>IF(N233="základní",J233,0)</f>
        <v>0</v>
      </c>
      <c r="BF233" s="231">
        <f>IF(N233="snížená",J233,0)</f>
        <v>0</v>
      </c>
      <c r="BG233" s="231">
        <f>IF(N233="zákl. přenesená",J233,0)</f>
        <v>0</v>
      </c>
      <c r="BH233" s="231">
        <f>IF(N233="sníž. přenesená",J233,0)</f>
        <v>0</v>
      </c>
      <c r="BI233" s="231">
        <f>IF(N233="nulová",J233,0)</f>
        <v>0</v>
      </c>
      <c r="BJ233" s="18" t="s">
        <v>83</v>
      </c>
      <c r="BK233" s="231">
        <f>ROUND(I233*H233,2)</f>
        <v>0</v>
      </c>
      <c r="BL233" s="18" t="s">
        <v>93</v>
      </c>
      <c r="BM233" s="230" t="s">
        <v>289</v>
      </c>
    </row>
    <row r="234" s="2" customFormat="1">
      <c r="A234" s="39"/>
      <c r="B234" s="40"/>
      <c r="C234" s="41"/>
      <c r="D234" s="232" t="s">
        <v>137</v>
      </c>
      <c r="E234" s="41"/>
      <c r="F234" s="233" t="s">
        <v>290</v>
      </c>
      <c r="G234" s="41"/>
      <c r="H234" s="41"/>
      <c r="I234" s="234"/>
      <c r="J234" s="41"/>
      <c r="K234" s="41"/>
      <c r="L234" s="45"/>
      <c r="M234" s="235"/>
      <c r="N234" s="236"/>
      <c r="O234" s="92"/>
      <c r="P234" s="92"/>
      <c r="Q234" s="92"/>
      <c r="R234" s="92"/>
      <c r="S234" s="92"/>
      <c r="T234" s="93"/>
      <c r="U234" s="39"/>
      <c r="V234" s="39"/>
      <c r="W234" s="39"/>
      <c r="X234" s="39"/>
      <c r="Y234" s="39"/>
      <c r="Z234" s="39"/>
      <c r="AA234" s="39"/>
      <c r="AB234" s="39"/>
      <c r="AC234" s="39"/>
      <c r="AD234" s="39"/>
      <c r="AE234" s="39"/>
      <c r="AT234" s="18" t="s">
        <v>137</v>
      </c>
      <c r="AU234" s="18" t="s">
        <v>87</v>
      </c>
    </row>
    <row r="235" s="13" customFormat="1">
      <c r="A235" s="13"/>
      <c r="B235" s="237"/>
      <c r="C235" s="238"/>
      <c r="D235" s="232" t="s">
        <v>139</v>
      </c>
      <c r="E235" s="239" t="s">
        <v>1</v>
      </c>
      <c r="F235" s="240" t="s">
        <v>285</v>
      </c>
      <c r="G235" s="238"/>
      <c r="H235" s="241">
        <v>0.5</v>
      </c>
      <c r="I235" s="242"/>
      <c r="J235" s="238"/>
      <c r="K235" s="238"/>
      <c r="L235" s="243"/>
      <c r="M235" s="244"/>
      <c r="N235" s="245"/>
      <c r="O235" s="245"/>
      <c r="P235" s="245"/>
      <c r="Q235" s="245"/>
      <c r="R235" s="245"/>
      <c r="S235" s="245"/>
      <c r="T235" s="246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T235" s="247" t="s">
        <v>139</v>
      </c>
      <c r="AU235" s="247" t="s">
        <v>87</v>
      </c>
      <c r="AV235" s="13" t="s">
        <v>87</v>
      </c>
      <c r="AW235" s="13" t="s">
        <v>33</v>
      </c>
      <c r="AX235" s="13" t="s">
        <v>83</v>
      </c>
      <c r="AY235" s="247" t="s">
        <v>129</v>
      </c>
    </row>
    <row r="236" s="2" customFormat="1" ht="37.8" customHeight="1">
      <c r="A236" s="39"/>
      <c r="B236" s="40"/>
      <c r="C236" s="219" t="s">
        <v>291</v>
      </c>
      <c r="D236" s="219" t="s">
        <v>131</v>
      </c>
      <c r="E236" s="220" t="s">
        <v>292</v>
      </c>
      <c r="F236" s="221" t="s">
        <v>293</v>
      </c>
      <c r="G236" s="222" t="s">
        <v>134</v>
      </c>
      <c r="H236" s="223">
        <v>10</v>
      </c>
      <c r="I236" s="224"/>
      <c r="J236" s="225">
        <f>ROUND(I236*H236,2)</f>
        <v>0</v>
      </c>
      <c r="K236" s="221" t="s">
        <v>135</v>
      </c>
      <c r="L236" s="45"/>
      <c r="M236" s="226" t="s">
        <v>1</v>
      </c>
      <c r="N236" s="227" t="s">
        <v>43</v>
      </c>
      <c r="O236" s="92"/>
      <c r="P236" s="228">
        <f>O236*H236</f>
        <v>0</v>
      </c>
      <c r="Q236" s="228">
        <v>0.74326999999999999</v>
      </c>
      <c r="R236" s="228">
        <f>Q236*H236</f>
        <v>7.4326999999999996</v>
      </c>
      <c r="S236" s="228">
        <v>0</v>
      </c>
      <c r="T236" s="229">
        <f>S236*H236</f>
        <v>0</v>
      </c>
      <c r="U236" s="39"/>
      <c r="V236" s="39"/>
      <c r="W236" s="39"/>
      <c r="X236" s="39"/>
      <c r="Y236" s="39"/>
      <c r="Z236" s="39"/>
      <c r="AA236" s="39"/>
      <c r="AB236" s="39"/>
      <c r="AC236" s="39"/>
      <c r="AD236" s="39"/>
      <c r="AE236" s="39"/>
      <c r="AR236" s="230" t="s">
        <v>93</v>
      </c>
      <c r="AT236" s="230" t="s">
        <v>131</v>
      </c>
      <c r="AU236" s="230" t="s">
        <v>87</v>
      </c>
      <c r="AY236" s="18" t="s">
        <v>129</v>
      </c>
      <c r="BE236" s="231">
        <f>IF(N236="základní",J236,0)</f>
        <v>0</v>
      </c>
      <c r="BF236" s="231">
        <f>IF(N236="snížená",J236,0)</f>
        <v>0</v>
      </c>
      <c r="BG236" s="231">
        <f>IF(N236="zákl. přenesená",J236,0)</f>
        <v>0</v>
      </c>
      <c r="BH236" s="231">
        <f>IF(N236="sníž. přenesená",J236,0)</f>
        <v>0</v>
      </c>
      <c r="BI236" s="231">
        <f>IF(N236="nulová",J236,0)</f>
        <v>0</v>
      </c>
      <c r="BJ236" s="18" t="s">
        <v>83</v>
      </c>
      <c r="BK236" s="231">
        <f>ROUND(I236*H236,2)</f>
        <v>0</v>
      </c>
      <c r="BL236" s="18" t="s">
        <v>93</v>
      </c>
      <c r="BM236" s="230" t="s">
        <v>294</v>
      </c>
    </row>
    <row r="237" s="2" customFormat="1">
      <c r="A237" s="39"/>
      <c r="B237" s="40"/>
      <c r="C237" s="41"/>
      <c r="D237" s="232" t="s">
        <v>137</v>
      </c>
      <c r="E237" s="41"/>
      <c r="F237" s="233" t="s">
        <v>295</v>
      </c>
      <c r="G237" s="41"/>
      <c r="H237" s="41"/>
      <c r="I237" s="234"/>
      <c r="J237" s="41"/>
      <c r="K237" s="41"/>
      <c r="L237" s="45"/>
      <c r="M237" s="235"/>
      <c r="N237" s="236"/>
      <c r="O237" s="92"/>
      <c r="P237" s="92"/>
      <c r="Q237" s="92"/>
      <c r="R237" s="92"/>
      <c r="S237" s="92"/>
      <c r="T237" s="93"/>
      <c r="U237" s="39"/>
      <c r="V237" s="39"/>
      <c r="W237" s="39"/>
      <c r="X237" s="39"/>
      <c r="Y237" s="39"/>
      <c r="Z237" s="39"/>
      <c r="AA237" s="39"/>
      <c r="AB237" s="39"/>
      <c r="AC237" s="39"/>
      <c r="AD237" s="39"/>
      <c r="AE237" s="39"/>
      <c r="AT237" s="18" t="s">
        <v>137</v>
      </c>
      <c r="AU237" s="18" t="s">
        <v>87</v>
      </c>
    </row>
    <row r="238" s="2" customFormat="1">
      <c r="A238" s="39"/>
      <c r="B238" s="40"/>
      <c r="C238" s="41"/>
      <c r="D238" s="232" t="s">
        <v>296</v>
      </c>
      <c r="E238" s="41"/>
      <c r="F238" s="280" t="s">
        <v>297</v>
      </c>
      <c r="G238" s="41"/>
      <c r="H238" s="41"/>
      <c r="I238" s="234"/>
      <c r="J238" s="41"/>
      <c r="K238" s="41"/>
      <c r="L238" s="45"/>
      <c r="M238" s="235"/>
      <c r="N238" s="236"/>
      <c r="O238" s="92"/>
      <c r="P238" s="92"/>
      <c r="Q238" s="92"/>
      <c r="R238" s="92"/>
      <c r="S238" s="92"/>
      <c r="T238" s="93"/>
      <c r="U238" s="39"/>
      <c r="V238" s="39"/>
      <c r="W238" s="39"/>
      <c r="X238" s="39"/>
      <c r="Y238" s="39"/>
      <c r="Z238" s="39"/>
      <c r="AA238" s="39"/>
      <c r="AB238" s="39"/>
      <c r="AC238" s="39"/>
      <c r="AD238" s="39"/>
      <c r="AE238" s="39"/>
      <c r="AT238" s="18" t="s">
        <v>296</v>
      </c>
      <c r="AU238" s="18" t="s">
        <v>87</v>
      </c>
    </row>
    <row r="239" s="13" customFormat="1">
      <c r="A239" s="13"/>
      <c r="B239" s="237"/>
      <c r="C239" s="238"/>
      <c r="D239" s="232" t="s">
        <v>139</v>
      </c>
      <c r="E239" s="239" t="s">
        <v>1</v>
      </c>
      <c r="F239" s="240" t="s">
        <v>191</v>
      </c>
      <c r="G239" s="238"/>
      <c r="H239" s="241">
        <v>10</v>
      </c>
      <c r="I239" s="242"/>
      <c r="J239" s="238"/>
      <c r="K239" s="238"/>
      <c r="L239" s="243"/>
      <c r="M239" s="244"/>
      <c r="N239" s="245"/>
      <c r="O239" s="245"/>
      <c r="P239" s="245"/>
      <c r="Q239" s="245"/>
      <c r="R239" s="245"/>
      <c r="S239" s="245"/>
      <c r="T239" s="246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T239" s="247" t="s">
        <v>139</v>
      </c>
      <c r="AU239" s="247" t="s">
        <v>87</v>
      </c>
      <c r="AV239" s="13" t="s">
        <v>87</v>
      </c>
      <c r="AW239" s="13" t="s">
        <v>33</v>
      </c>
      <c r="AX239" s="13" t="s">
        <v>78</v>
      </c>
      <c r="AY239" s="247" t="s">
        <v>129</v>
      </c>
    </row>
    <row r="240" s="15" customFormat="1">
      <c r="A240" s="15"/>
      <c r="B240" s="259"/>
      <c r="C240" s="260"/>
      <c r="D240" s="232" t="s">
        <v>139</v>
      </c>
      <c r="E240" s="261" t="s">
        <v>1</v>
      </c>
      <c r="F240" s="262" t="s">
        <v>147</v>
      </c>
      <c r="G240" s="260"/>
      <c r="H240" s="263">
        <v>10</v>
      </c>
      <c r="I240" s="264"/>
      <c r="J240" s="260"/>
      <c r="K240" s="260"/>
      <c r="L240" s="265"/>
      <c r="M240" s="266"/>
      <c r="N240" s="267"/>
      <c r="O240" s="267"/>
      <c r="P240" s="267"/>
      <c r="Q240" s="267"/>
      <c r="R240" s="267"/>
      <c r="S240" s="267"/>
      <c r="T240" s="268"/>
      <c r="U240" s="15"/>
      <c r="V240" s="15"/>
      <c r="W240" s="15"/>
      <c r="X240" s="15"/>
      <c r="Y240" s="15"/>
      <c r="Z240" s="15"/>
      <c r="AA240" s="15"/>
      <c r="AB240" s="15"/>
      <c r="AC240" s="15"/>
      <c r="AD240" s="15"/>
      <c r="AE240" s="15"/>
      <c r="AT240" s="269" t="s">
        <v>139</v>
      </c>
      <c r="AU240" s="269" t="s">
        <v>87</v>
      </c>
      <c r="AV240" s="15" t="s">
        <v>93</v>
      </c>
      <c r="AW240" s="15" t="s">
        <v>33</v>
      </c>
      <c r="AX240" s="15" t="s">
        <v>83</v>
      </c>
      <c r="AY240" s="269" t="s">
        <v>129</v>
      </c>
    </row>
    <row r="241" s="12" customFormat="1" ht="22.8" customHeight="1">
      <c r="A241" s="12"/>
      <c r="B241" s="203"/>
      <c r="C241" s="204"/>
      <c r="D241" s="205" t="s">
        <v>77</v>
      </c>
      <c r="E241" s="217" t="s">
        <v>159</v>
      </c>
      <c r="F241" s="217" t="s">
        <v>298</v>
      </c>
      <c r="G241" s="204"/>
      <c r="H241" s="204"/>
      <c r="I241" s="207"/>
      <c r="J241" s="218">
        <f>BK241</f>
        <v>0</v>
      </c>
      <c r="K241" s="204"/>
      <c r="L241" s="209"/>
      <c r="M241" s="210"/>
      <c r="N241" s="211"/>
      <c r="O241" s="211"/>
      <c r="P241" s="212">
        <f>SUM(P242:P307)</f>
        <v>0</v>
      </c>
      <c r="Q241" s="211"/>
      <c r="R241" s="212">
        <f>SUM(R242:R307)</f>
        <v>848.47228399999995</v>
      </c>
      <c r="S241" s="211"/>
      <c r="T241" s="213">
        <f>SUM(T242:T307)</f>
        <v>0</v>
      </c>
      <c r="U241" s="12"/>
      <c r="V241" s="12"/>
      <c r="W241" s="12"/>
      <c r="X241" s="12"/>
      <c r="Y241" s="12"/>
      <c r="Z241" s="12"/>
      <c r="AA241" s="12"/>
      <c r="AB241" s="12"/>
      <c r="AC241" s="12"/>
      <c r="AD241" s="12"/>
      <c r="AE241" s="12"/>
      <c r="AR241" s="214" t="s">
        <v>83</v>
      </c>
      <c r="AT241" s="215" t="s">
        <v>77</v>
      </c>
      <c r="AU241" s="215" t="s">
        <v>83</v>
      </c>
      <c r="AY241" s="214" t="s">
        <v>129</v>
      </c>
      <c r="BK241" s="216">
        <f>SUM(BK242:BK307)</f>
        <v>0</v>
      </c>
    </row>
    <row r="242" s="2" customFormat="1" ht="21.75" customHeight="1">
      <c r="A242" s="39"/>
      <c r="B242" s="40"/>
      <c r="C242" s="219" t="s">
        <v>299</v>
      </c>
      <c r="D242" s="219" t="s">
        <v>131</v>
      </c>
      <c r="E242" s="220" t="s">
        <v>300</v>
      </c>
      <c r="F242" s="221" t="s">
        <v>301</v>
      </c>
      <c r="G242" s="222" t="s">
        <v>134</v>
      </c>
      <c r="H242" s="223">
        <v>64</v>
      </c>
      <c r="I242" s="224"/>
      <c r="J242" s="225">
        <f>ROUND(I242*H242,2)</f>
        <v>0</v>
      </c>
      <c r="K242" s="221" t="s">
        <v>135</v>
      </c>
      <c r="L242" s="45"/>
      <c r="M242" s="226" t="s">
        <v>1</v>
      </c>
      <c r="N242" s="227" t="s">
        <v>43</v>
      </c>
      <c r="O242" s="92"/>
      <c r="P242" s="228">
        <f>O242*H242</f>
        <v>0</v>
      </c>
      <c r="Q242" s="228">
        <v>0</v>
      </c>
      <c r="R242" s="228">
        <f>Q242*H242</f>
        <v>0</v>
      </c>
      <c r="S242" s="228">
        <v>0</v>
      </c>
      <c r="T242" s="229">
        <f>S242*H242</f>
        <v>0</v>
      </c>
      <c r="U242" s="39"/>
      <c r="V242" s="39"/>
      <c r="W242" s="39"/>
      <c r="X242" s="39"/>
      <c r="Y242" s="39"/>
      <c r="Z242" s="39"/>
      <c r="AA242" s="39"/>
      <c r="AB242" s="39"/>
      <c r="AC242" s="39"/>
      <c r="AD242" s="39"/>
      <c r="AE242" s="39"/>
      <c r="AR242" s="230" t="s">
        <v>93</v>
      </c>
      <c r="AT242" s="230" t="s">
        <v>131</v>
      </c>
      <c r="AU242" s="230" t="s">
        <v>87</v>
      </c>
      <c r="AY242" s="18" t="s">
        <v>129</v>
      </c>
      <c r="BE242" s="231">
        <f>IF(N242="základní",J242,0)</f>
        <v>0</v>
      </c>
      <c r="BF242" s="231">
        <f>IF(N242="snížená",J242,0)</f>
        <v>0</v>
      </c>
      <c r="BG242" s="231">
        <f>IF(N242="zákl. přenesená",J242,0)</f>
        <v>0</v>
      </c>
      <c r="BH242" s="231">
        <f>IF(N242="sníž. přenesená",J242,0)</f>
        <v>0</v>
      </c>
      <c r="BI242" s="231">
        <f>IF(N242="nulová",J242,0)</f>
        <v>0</v>
      </c>
      <c r="BJ242" s="18" t="s">
        <v>83</v>
      </c>
      <c r="BK242" s="231">
        <f>ROUND(I242*H242,2)</f>
        <v>0</v>
      </c>
      <c r="BL242" s="18" t="s">
        <v>93</v>
      </c>
      <c r="BM242" s="230" t="s">
        <v>302</v>
      </c>
    </row>
    <row r="243" s="2" customFormat="1">
      <c r="A243" s="39"/>
      <c r="B243" s="40"/>
      <c r="C243" s="41"/>
      <c r="D243" s="232" t="s">
        <v>137</v>
      </c>
      <c r="E243" s="41"/>
      <c r="F243" s="233" t="s">
        <v>303</v>
      </c>
      <c r="G243" s="41"/>
      <c r="H243" s="41"/>
      <c r="I243" s="234"/>
      <c r="J243" s="41"/>
      <c r="K243" s="41"/>
      <c r="L243" s="45"/>
      <c r="M243" s="235"/>
      <c r="N243" s="236"/>
      <c r="O243" s="92"/>
      <c r="P243" s="92"/>
      <c r="Q243" s="92"/>
      <c r="R243" s="92"/>
      <c r="S243" s="92"/>
      <c r="T243" s="93"/>
      <c r="U243" s="39"/>
      <c r="V243" s="39"/>
      <c r="W243" s="39"/>
      <c r="X243" s="39"/>
      <c r="Y243" s="39"/>
      <c r="Z243" s="39"/>
      <c r="AA243" s="39"/>
      <c r="AB243" s="39"/>
      <c r="AC243" s="39"/>
      <c r="AD243" s="39"/>
      <c r="AE243" s="39"/>
      <c r="AT243" s="18" t="s">
        <v>137</v>
      </c>
      <c r="AU243" s="18" t="s">
        <v>87</v>
      </c>
    </row>
    <row r="244" s="13" customFormat="1">
      <c r="A244" s="13"/>
      <c r="B244" s="237"/>
      <c r="C244" s="238"/>
      <c r="D244" s="232" t="s">
        <v>139</v>
      </c>
      <c r="E244" s="239" t="s">
        <v>1</v>
      </c>
      <c r="F244" s="240" t="s">
        <v>157</v>
      </c>
      <c r="G244" s="238"/>
      <c r="H244" s="241">
        <v>92</v>
      </c>
      <c r="I244" s="242"/>
      <c r="J244" s="238"/>
      <c r="K244" s="238"/>
      <c r="L244" s="243"/>
      <c r="M244" s="244"/>
      <c r="N244" s="245"/>
      <c r="O244" s="245"/>
      <c r="P244" s="245"/>
      <c r="Q244" s="245"/>
      <c r="R244" s="245"/>
      <c r="S244" s="245"/>
      <c r="T244" s="246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  <c r="AT244" s="247" t="s">
        <v>139</v>
      </c>
      <c r="AU244" s="247" t="s">
        <v>87</v>
      </c>
      <c r="AV244" s="13" t="s">
        <v>87</v>
      </c>
      <c r="AW244" s="13" t="s">
        <v>33</v>
      </c>
      <c r="AX244" s="13" t="s">
        <v>78</v>
      </c>
      <c r="AY244" s="247" t="s">
        <v>129</v>
      </c>
    </row>
    <row r="245" s="13" customFormat="1">
      <c r="A245" s="13"/>
      <c r="B245" s="237"/>
      <c r="C245" s="238"/>
      <c r="D245" s="232" t="s">
        <v>139</v>
      </c>
      <c r="E245" s="239" t="s">
        <v>1</v>
      </c>
      <c r="F245" s="240" t="s">
        <v>304</v>
      </c>
      <c r="G245" s="238"/>
      <c r="H245" s="241">
        <v>-28</v>
      </c>
      <c r="I245" s="242"/>
      <c r="J245" s="238"/>
      <c r="K245" s="238"/>
      <c r="L245" s="243"/>
      <c r="M245" s="244"/>
      <c r="N245" s="245"/>
      <c r="O245" s="245"/>
      <c r="P245" s="245"/>
      <c r="Q245" s="245"/>
      <c r="R245" s="245"/>
      <c r="S245" s="245"/>
      <c r="T245" s="246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T245" s="247" t="s">
        <v>139</v>
      </c>
      <c r="AU245" s="247" t="s">
        <v>87</v>
      </c>
      <c r="AV245" s="13" t="s">
        <v>87</v>
      </c>
      <c r="AW245" s="13" t="s">
        <v>33</v>
      </c>
      <c r="AX245" s="13" t="s">
        <v>78</v>
      </c>
      <c r="AY245" s="247" t="s">
        <v>129</v>
      </c>
    </row>
    <row r="246" s="15" customFormat="1">
      <c r="A246" s="15"/>
      <c r="B246" s="259"/>
      <c r="C246" s="260"/>
      <c r="D246" s="232" t="s">
        <v>139</v>
      </c>
      <c r="E246" s="261" t="s">
        <v>1</v>
      </c>
      <c r="F246" s="262" t="s">
        <v>147</v>
      </c>
      <c r="G246" s="260"/>
      <c r="H246" s="263">
        <v>64</v>
      </c>
      <c r="I246" s="264"/>
      <c r="J246" s="260"/>
      <c r="K246" s="260"/>
      <c r="L246" s="265"/>
      <c r="M246" s="266"/>
      <c r="N246" s="267"/>
      <c r="O246" s="267"/>
      <c r="P246" s="267"/>
      <c r="Q246" s="267"/>
      <c r="R246" s="267"/>
      <c r="S246" s="267"/>
      <c r="T246" s="268"/>
      <c r="U246" s="15"/>
      <c r="V246" s="15"/>
      <c r="W246" s="15"/>
      <c r="X246" s="15"/>
      <c r="Y246" s="15"/>
      <c r="Z246" s="15"/>
      <c r="AA246" s="15"/>
      <c r="AB246" s="15"/>
      <c r="AC246" s="15"/>
      <c r="AD246" s="15"/>
      <c r="AE246" s="15"/>
      <c r="AT246" s="269" t="s">
        <v>139</v>
      </c>
      <c r="AU246" s="269" t="s">
        <v>87</v>
      </c>
      <c r="AV246" s="15" t="s">
        <v>93</v>
      </c>
      <c r="AW246" s="15" t="s">
        <v>33</v>
      </c>
      <c r="AX246" s="15" t="s">
        <v>83</v>
      </c>
      <c r="AY246" s="269" t="s">
        <v>129</v>
      </c>
    </row>
    <row r="247" s="2" customFormat="1" ht="33" customHeight="1">
      <c r="A247" s="39"/>
      <c r="B247" s="40"/>
      <c r="C247" s="219" t="s">
        <v>305</v>
      </c>
      <c r="D247" s="219" t="s">
        <v>131</v>
      </c>
      <c r="E247" s="220" t="s">
        <v>306</v>
      </c>
      <c r="F247" s="221" t="s">
        <v>307</v>
      </c>
      <c r="G247" s="222" t="s">
        <v>134</v>
      </c>
      <c r="H247" s="223">
        <v>11959</v>
      </c>
      <c r="I247" s="224"/>
      <c r="J247" s="225">
        <f>ROUND(I247*H247,2)</f>
        <v>0</v>
      </c>
      <c r="K247" s="221" t="s">
        <v>135</v>
      </c>
      <c r="L247" s="45"/>
      <c r="M247" s="226" t="s">
        <v>1</v>
      </c>
      <c r="N247" s="227" t="s">
        <v>43</v>
      </c>
      <c r="O247" s="92"/>
      <c r="P247" s="228">
        <f>O247*H247</f>
        <v>0</v>
      </c>
      <c r="Q247" s="228">
        <v>0</v>
      </c>
      <c r="R247" s="228">
        <f>Q247*H247</f>
        <v>0</v>
      </c>
      <c r="S247" s="228">
        <v>0</v>
      </c>
      <c r="T247" s="229">
        <f>S247*H247</f>
        <v>0</v>
      </c>
      <c r="U247" s="39"/>
      <c r="V247" s="39"/>
      <c r="W247" s="39"/>
      <c r="X247" s="39"/>
      <c r="Y247" s="39"/>
      <c r="Z247" s="39"/>
      <c r="AA247" s="39"/>
      <c r="AB247" s="39"/>
      <c r="AC247" s="39"/>
      <c r="AD247" s="39"/>
      <c r="AE247" s="39"/>
      <c r="AR247" s="230" t="s">
        <v>93</v>
      </c>
      <c r="AT247" s="230" t="s">
        <v>131</v>
      </c>
      <c r="AU247" s="230" t="s">
        <v>87</v>
      </c>
      <c r="AY247" s="18" t="s">
        <v>129</v>
      </c>
      <c r="BE247" s="231">
        <f>IF(N247="základní",J247,0)</f>
        <v>0</v>
      </c>
      <c r="BF247" s="231">
        <f>IF(N247="snížená",J247,0)</f>
        <v>0</v>
      </c>
      <c r="BG247" s="231">
        <f>IF(N247="zákl. přenesená",J247,0)</f>
        <v>0</v>
      </c>
      <c r="BH247" s="231">
        <f>IF(N247="sníž. přenesená",J247,0)</f>
        <v>0</v>
      </c>
      <c r="BI247" s="231">
        <f>IF(N247="nulová",J247,0)</f>
        <v>0</v>
      </c>
      <c r="BJ247" s="18" t="s">
        <v>83</v>
      </c>
      <c r="BK247" s="231">
        <f>ROUND(I247*H247,2)</f>
        <v>0</v>
      </c>
      <c r="BL247" s="18" t="s">
        <v>93</v>
      </c>
      <c r="BM247" s="230" t="s">
        <v>308</v>
      </c>
    </row>
    <row r="248" s="2" customFormat="1">
      <c r="A248" s="39"/>
      <c r="B248" s="40"/>
      <c r="C248" s="41"/>
      <c r="D248" s="232" t="s">
        <v>137</v>
      </c>
      <c r="E248" s="41"/>
      <c r="F248" s="233" t="s">
        <v>309</v>
      </c>
      <c r="G248" s="41"/>
      <c r="H248" s="41"/>
      <c r="I248" s="234"/>
      <c r="J248" s="41"/>
      <c r="K248" s="41"/>
      <c r="L248" s="45"/>
      <c r="M248" s="235"/>
      <c r="N248" s="236"/>
      <c r="O248" s="92"/>
      <c r="P248" s="92"/>
      <c r="Q248" s="92"/>
      <c r="R248" s="92"/>
      <c r="S248" s="92"/>
      <c r="T248" s="93"/>
      <c r="U248" s="39"/>
      <c r="V248" s="39"/>
      <c r="W248" s="39"/>
      <c r="X248" s="39"/>
      <c r="Y248" s="39"/>
      <c r="Z248" s="39"/>
      <c r="AA248" s="39"/>
      <c r="AB248" s="39"/>
      <c r="AC248" s="39"/>
      <c r="AD248" s="39"/>
      <c r="AE248" s="39"/>
      <c r="AT248" s="18" t="s">
        <v>137</v>
      </c>
      <c r="AU248" s="18" t="s">
        <v>87</v>
      </c>
    </row>
    <row r="249" s="13" customFormat="1">
      <c r="A249" s="13"/>
      <c r="B249" s="237"/>
      <c r="C249" s="238"/>
      <c r="D249" s="232" t="s">
        <v>139</v>
      </c>
      <c r="E249" s="239" t="s">
        <v>1</v>
      </c>
      <c r="F249" s="240" t="s">
        <v>304</v>
      </c>
      <c r="G249" s="238"/>
      <c r="H249" s="241">
        <v>-28</v>
      </c>
      <c r="I249" s="242"/>
      <c r="J249" s="238"/>
      <c r="K249" s="238"/>
      <c r="L249" s="243"/>
      <c r="M249" s="244"/>
      <c r="N249" s="245"/>
      <c r="O249" s="245"/>
      <c r="P249" s="245"/>
      <c r="Q249" s="245"/>
      <c r="R249" s="245"/>
      <c r="S249" s="245"/>
      <c r="T249" s="246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T249" s="247" t="s">
        <v>139</v>
      </c>
      <c r="AU249" s="247" t="s">
        <v>87</v>
      </c>
      <c r="AV249" s="13" t="s">
        <v>87</v>
      </c>
      <c r="AW249" s="13" t="s">
        <v>33</v>
      </c>
      <c r="AX249" s="13" t="s">
        <v>78</v>
      </c>
      <c r="AY249" s="247" t="s">
        <v>129</v>
      </c>
    </row>
    <row r="250" s="13" customFormat="1">
      <c r="A250" s="13"/>
      <c r="B250" s="237"/>
      <c r="C250" s="238"/>
      <c r="D250" s="232" t="s">
        <v>139</v>
      </c>
      <c r="E250" s="239" t="s">
        <v>1</v>
      </c>
      <c r="F250" s="240" t="s">
        <v>310</v>
      </c>
      <c r="G250" s="238"/>
      <c r="H250" s="241">
        <v>11987</v>
      </c>
      <c r="I250" s="242"/>
      <c r="J250" s="238"/>
      <c r="K250" s="238"/>
      <c r="L250" s="243"/>
      <c r="M250" s="244"/>
      <c r="N250" s="245"/>
      <c r="O250" s="245"/>
      <c r="P250" s="245"/>
      <c r="Q250" s="245"/>
      <c r="R250" s="245"/>
      <c r="S250" s="245"/>
      <c r="T250" s="246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  <c r="AE250" s="13"/>
      <c r="AT250" s="247" t="s">
        <v>139</v>
      </c>
      <c r="AU250" s="247" t="s">
        <v>87</v>
      </c>
      <c r="AV250" s="13" t="s">
        <v>87</v>
      </c>
      <c r="AW250" s="13" t="s">
        <v>33</v>
      </c>
      <c r="AX250" s="13" t="s">
        <v>78</v>
      </c>
      <c r="AY250" s="247" t="s">
        <v>129</v>
      </c>
    </row>
    <row r="251" s="15" customFormat="1">
      <c r="A251" s="15"/>
      <c r="B251" s="259"/>
      <c r="C251" s="260"/>
      <c r="D251" s="232" t="s">
        <v>139</v>
      </c>
      <c r="E251" s="261" t="s">
        <v>1</v>
      </c>
      <c r="F251" s="262" t="s">
        <v>147</v>
      </c>
      <c r="G251" s="260"/>
      <c r="H251" s="263">
        <v>11959</v>
      </c>
      <c r="I251" s="264"/>
      <c r="J251" s="260"/>
      <c r="K251" s="260"/>
      <c r="L251" s="265"/>
      <c r="M251" s="266"/>
      <c r="N251" s="267"/>
      <c r="O251" s="267"/>
      <c r="P251" s="267"/>
      <c r="Q251" s="267"/>
      <c r="R251" s="267"/>
      <c r="S251" s="267"/>
      <c r="T251" s="268"/>
      <c r="U251" s="15"/>
      <c r="V251" s="15"/>
      <c r="W251" s="15"/>
      <c r="X251" s="15"/>
      <c r="Y251" s="15"/>
      <c r="Z251" s="15"/>
      <c r="AA251" s="15"/>
      <c r="AB251" s="15"/>
      <c r="AC251" s="15"/>
      <c r="AD251" s="15"/>
      <c r="AE251" s="15"/>
      <c r="AT251" s="269" t="s">
        <v>139</v>
      </c>
      <c r="AU251" s="269" t="s">
        <v>87</v>
      </c>
      <c r="AV251" s="15" t="s">
        <v>93</v>
      </c>
      <c r="AW251" s="15" t="s">
        <v>33</v>
      </c>
      <c r="AX251" s="15" t="s">
        <v>83</v>
      </c>
      <c r="AY251" s="269" t="s">
        <v>129</v>
      </c>
    </row>
    <row r="252" s="2" customFormat="1" ht="24.15" customHeight="1">
      <c r="A252" s="39"/>
      <c r="B252" s="40"/>
      <c r="C252" s="219" t="s">
        <v>311</v>
      </c>
      <c r="D252" s="219" t="s">
        <v>131</v>
      </c>
      <c r="E252" s="220" t="s">
        <v>312</v>
      </c>
      <c r="F252" s="221" t="s">
        <v>313</v>
      </c>
      <c r="G252" s="222" t="s">
        <v>134</v>
      </c>
      <c r="H252" s="223">
        <v>2375.5999999999999</v>
      </c>
      <c r="I252" s="224"/>
      <c r="J252" s="225">
        <f>ROUND(I252*H252,2)</f>
        <v>0</v>
      </c>
      <c r="K252" s="221" t="s">
        <v>135</v>
      </c>
      <c r="L252" s="45"/>
      <c r="M252" s="226" t="s">
        <v>1</v>
      </c>
      <c r="N252" s="227" t="s">
        <v>43</v>
      </c>
      <c r="O252" s="92"/>
      <c r="P252" s="228">
        <f>O252*H252</f>
        <v>0</v>
      </c>
      <c r="Q252" s="228">
        <v>0</v>
      </c>
      <c r="R252" s="228">
        <f>Q252*H252</f>
        <v>0</v>
      </c>
      <c r="S252" s="228">
        <v>0</v>
      </c>
      <c r="T252" s="229">
        <f>S252*H252</f>
        <v>0</v>
      </c>
      <c r="U252" s="39"/>
      <c r="V252" s="39"/>
      <c r="W252" s="39"/>
      <c r="X252" s="39"/>
      <c r="Y252" s="39"/>
      <c r="Z252" s="39"/>
      <c r="AA252" s="39"/>
      <c r="AB252" s="39"/>
      <c r="AC252" s="39"/>
      <c r="AD252" s="39"/>
      <c r="AE252" s="39"/>
      <c r="AR252" s="230" t="s">
        <v>93</v>
      </c>
      <c r="AT252" s="230" t="s">
        <v>131</v>
      </c>
      <c r="AU252" s="230" t="s">
        <v>87</v>
      </c>
      <c r="AY252" s="18" t="s">
        <v>129</v>
      </c>
      <c r="BE252" s="231">
        <f>IF(N252="základní",J252,0)</f>
        <v>0</v>
      </c>
      <c r="BF252" s="231">
        <f>IF(N252="snížená",J252,0)</f>
        <v>0</v>
      </c>
      <c r="BG252" s="231">
        <f>IF(N252="zákl. přenesená",J252,0)</f>
        <v>0</v>
      </c>
      <c r="BH252" s="231">
        <f>IF(N252="sníž. přenesená",J252,0)</f>
        <v>0</v>
      </c>
      <c r="BI252" s="231">
        <f>IF(N252="nulová",J252,0)</f>
        <v>0</v>
      </c>
      <c r="BJ252" s="18" t="s">
        <v>83</v>
      </c>
      <c r="BK252" s="231">
        <f>ROUND(I252*H252,2)</f>
        <v>0</v>
      </c>
      <c r="BL252" s="18" t="s">
        <v>93</v>
      </c>
      <c r="BM252" s="230" t="s">
        <v>314</v>
      </c>
    </row>
    <row r="253" s="2" customFormat="1">
      <c r="A253" s="39"/>
      <c r="B253" s="40"/>
      <c r="C253" s="41"/>
      <c r="D253" s="232" t="s">
        <v>137</v>
      </c>
      <c r="E253" s="41"/>
      <c r="F253" s="233" t="s">
        <v>315</v>
      </c>
      <c r="G253" s="41"/>
      <c r="H253" s="41"/>
      <c r="I253" s="234"/>
      <c r="J253" s="41"/>
      <c r="K253" s="41"/>
      <c r="L253" s="45"/>
      <c r="M253" s="235"/>
      <c r="N253" s="236"/>
      <c r="O253" s="92"/>
      <c r="P253" s="92"/>
      <c r="Q253" s="92"/>
      <c r="R253" s="92"/>
      <c r="S253" s="92"/>
      <c r="T253" s="93"/>
      <c r="U253" s="39"/>
      <c r="V253" s="39"/>
      <c r="W253" s="39"/>
      <c r="X253" s="39"/>
      <c r="Y253" s="39"/>
      <c r="Z253" s="39"/>
      <c r="AA253" s="39"/>
      <c r="AB253" s="39"/>
      <c r="AC253" s="39"/>
      <c r="AD253" s="39"/>
      <c r="AE253" s="39"/>
      <c r="AT253" s="18" t="s">
        <v>137</v>
      </c>
      <c r="AU253" s="18" t="s">
        <v>87</v>
      </c>
    </row>
    <row r="254" s="13" customFormat="1">
      <c r="A254" s="13"/>
      <c r="B254" s="237"/>
      <c r="C254" s="238"/>
      <c r="D254" s="232" t="s">
        <v>139</v>
      </c>
      <c r="E254" s="239" t="s">
        <v>1</v>
      </c>
      <c r="F254" s="240" t="s">
        <v>145</v>
      </c>
      <c r="G254" s="238"/>
      <c r="H254" s="241">
        <v>2375.5999999999999</v>
      </c>
      <c r="I254" s="242"/>
      <c r="J254" s="238"/>
      <c r="K254" s="238"/>
      <c r="L254" s="243"/>
      <c r="M254" s="244"/>
      <c r="N254" s="245"/>
      <c r="O254" s="245"/>
      <c r="P254" s="245"/>
      <c r="Q254" s="245"/>
      <c r="R254" s="245"/>
      <c r="S254" s="245"/>
      <c r="T254" s="246"/>
      <c r="U254" s="13"/>
      <c r="V254" s="13"/>
      <c r="W254" s="13"/>
      <c r="X254" s="13"/>
      <c r="Y254" s="13"/>
      <c r="Z254" s="13"/>
      <c r="AA254" s="13"/>
      <c r="AB254" s="13"/>
      <c r="AC254" s="13"/>
      <c r="AD254" s="13"/>
      <c r="AE254" s="13"/>
      <c r="AT254" s="247" t="s">
        <v>139</v>
      </c>
      <c r="AU254" s="247" t="s">
        <v>87</v>
      </c>
      <c r="AV254" s="13" t="s">
        <v>87</v>
      </c>
      <c r="AW254" s="13" t="s">
        <v>33</v>
      </c>
      <c r="AX254" s="13" t="s">
        <v>78</v>
      </c>
      <c r="AY254" s="247" t="s">
        <v>129</v>
      </c>
    </row>
    <row r="255" s="14" customFormat="1">
      <c r="A255" s="14"/>
      <c r="B255" s="248"/>
      <c r="C255" s="249"/>
      <c r="D255" s="232" t="s">
        <v>139</v>
      </c>
      <c r="E255" s="250" t="s">
        <v>1</v>
      </c>
      <c r="F255" s="251" t="s">
        <v>146</v>
      </c>
      <c r="G255" s="249"/>
      <c r="H255" s="252">
        <v>2375.5999999999999</v>
      </c>
      <c r="I255" s="253"/>
      <c r="J255" s="249"/>
      <c r="K255" s="249"/>
      <c r="L255" s="254"/>
      <c r="M255" s="255"/>
      <c r="N255" s="256"/>
      <c r="O255" s="256"/>
      <c r="P255" s="256"/>
      <c r="Q255" s="256"/>
      <c r="R255" s="256"/>
      <c r="S255" s="256"/>
      <c r="T255" s="257"/>
      <c r="U255" s="14"/>
      <c r="V255" s="14"/>
      <c r="W255" s="14"/>
      <c r="X255" s="14"/>
      <c r="Y255" s="14"/>
      <c r="Z255" s="14"/>
      <c r="AA255" s="14"/>
      <c r="AB255" s="14"/>
      <c r="AC255" s="14"/>
      <c r="AD255" s="14"/>
      <c r="AE255" s="14"/>
      <c r="AT255" s="258" t="s">
        <v>139</v>
      </c>
      <c r="AU255" s="258" t="s">
        <v>87</v>
      </c>
      <c r="AV255" s="14" t="s">
        <v>90</v>
      </c>
      <c r="AW255" s="14" t="s">
        <v>33</v>
      </c>
      <c r="AX255" s="14" t="s">
        <v>78</v>
      </c>
      <c r="AY255" s="258" t="s">
        <v>129</v>
      </c>
    </row>
    <row r="256" s="15" customFormat="1">
      <c r="A256" s="15"/>
      <c r="B256" s="259"/>
      <c r="C256" s="260"/>
      <c r="D256" s="232" t="s">
        <v>139</v>
      </c>
      <c r="E256" s="261" t="s">
        <v>1</v>
      </c>
      <c r="F256" s="262" t="s">
        <v>147</v>
      </c>
      <c r="G256" s="260"/>
      <c r="H256" s="263">
        <v>2375.5999999999999</v>
      </c>
      <c r="I256" s="264"/>
      <c r="J256" s="260"/>
      <c r="K256" s="260"/>
      <c r="L256" s="265"/>
      <c r="M256" s="266"/>
      <c r="N256" s="267"/>
      <c r="O256" s="267"/>
      <c r="P256" s="267"/>
      <c r="Q256" s="267"/>
      <c r="R256" s="267"/>
      <c r="S256" s="267"/>
      <c r="T256" s="268"/>
      <c r="U256" s="15"/>
      <c r="V256" s="15"/>
      <c r="W256" s="15"/>
      <c r="X256" s="15"/>
      <c r="Y256" s="15"/>
      <c r="Z256" s="15"/>
      <c r="AA256" s="15"/>
      <c r="AB256" s="15"/>
      <c r="AC256" s="15"/>
      <c r="AD256" s="15"/>
      <c r="AE256" s="15"/>
      <c r="AT256" s="269" t="s">
        <v>139</v>
      </c>
      <c r="AU256" s="269" t="s">
        <v>87</v>
      </c>
      <c r="AV256" s="15" t="s">
        <v>93</v>
      </c>
      <c r="AW256" s="15" t="s">
        <v>33</v>
      </c>
      <c r="AX256" s="15" t="s">
        <v>83</v>
      </c>
      <c r="AY256" s="269" t="s">
        <v>129</v>
      </c>
    </row>
    <row r="257" s="2" customFormat="1" ht="21.75" customHeight="1">
      <c r="A257" s="39"/>
      <c r="B257" s="40"/>
      <c r="C257" s="219" t="s">
        <v>316</v>
      </c>
      <c r="D257" s="219" t="s">
        <v>131</v>
      </c>
      <c r="E257" s="220" t="s">
        <v>317</v>
      </c>
      <c r="F257" s="221" t="s">
        <v>318</v>
      </c>
      <c r="G257" s="222" t="s">
        <v>134</v>
      </c>
      <c r="H257" s="223">
        <v>419</v>
      </c>
      <c r="I257" s="224"/>
      <c r="J257" s="225">
        <f>ROUND(I257*H257,2)</f>
        <v>0</v>
      </c>
      <c r="K257" s="221" t="s">
        <v>135</v>
      </c>
      <c r="L257" s="45"/>
      <c r="M257" s="226" t="s">
        <v>1</v>
      </c>
      <c r="N257" s="227" t="s">
        <v>43</v>
      </c>
      <c r="O257" s="92"/>
      <c r="P257" s="228">
        <f>O257*H257</f>
        <v>0</v>
      </c>
      <c r="Q257" s="228">
        <v>0.32400000000000001</v>
      </c>
      <c r="R257" s="228">
        <f>Q257*H257</f>
        <v>135.756</v>
      </c>
      <c r="S257" s="228">
        <v>0</v>
      </c>
      <c r="T257" s="229">
        <f>S257*H257</f>
        <v>0</v>
      </c>
      <c r="U257" s="39"/>
      <c r="V257" s="39"/>
      <c r="W257" s="39"/>
      <c r="X257" s="39"/>
      <c r="Y257" s="39"/>
      <c r="Z257" s="39"/>
      <c r="AA257" s="39"/>
      <c r="AB257" s="39"/>
      <c r="AC257" s="39"/>
      <c r="AD257" s="39"/>
      <c r="AE257" s="39"/>
      <c r="AR257" s="230" t="s">
        <v>93</v>
      </c>
      <c r="AT257" s="230" t="s">
        <v>131</v>
      </c>
      <c r="AU257" s="230" t="s">
        <v>87</v>
      </c>
      <c r="AY257" s="18" t="s">
        <v>129</v>
      </c>
      <c r="BE257" s="231">
        <f>IF(N257="základní",J257,0)</f>
        <v>0</v>
      </c>
      <c r="BF257" s="231">
        <f>IF(N257="snížená",J257,0)</f>
        <v>0</v>
      </c>
      <c r="BG257" s="231">
        <f>IF(N257="zákl. přenesená",J257,0)</f>
        <v>0</v>
      </c>
      <c r="BH257" s="231">
        <f>IF(N257="sníž. přenesená",J257,0)</f>
        <v>0</v>
      </c>
      <c r="BI257" s="231">
        <f>IF(N257="nulová",J257,0)</f>
        <v>0</v>
      </c>
      <c r="BJ257" s="18" t="s">
        <v>83</v>
      </c>
      <c r="BK257" s="231">
        <f>ROUND(I257*H257,2)</f>
        <v>0</v>
      </c>
      <c r="BL257" s="18" t="s">
        <v>93</v>
      </c>
      <c r="BM257" s="230" t="s">
        <v>319</v>
      </c>
    </row>
    <row r="258" s="2" customFormat="1">
      <c r="A258" s="39"/>
      <c r="B258" s="40"/>
      <c r="C258" s="41"/>
      <c r="D258" s="232" t="s">
        <v>137</v>
      </c>
      <c r="E258" s="41"/>
      <c r="F258" s="233" t="s">
        <v>320</v>
      </c>
      <c r="G258" s="41"/>
      <c r="H258" s="41"/>
      <c r="I258" s="234"/>
      <c r="J258" s="41"/>
      <c r="K258" s="41"/>
      <c r="L258" s="45"/>
      <c r="M258" s="235"/>
      <c r="N258" s="236"/>
      <c r="O258" s="92"/>
      <c r="P258" s="92"/>
      <c r="Q258" s="92"/>
      <c r="R258" s="92"/>
      <c r="S258" s="92"/>
      <c r="T258" s="93"/>
      <c r="U258" s="39"/>
      <c r="V258" s="39"/>
      <c r="W258" s="39"/>
      <c r="X258" s="39"/>
      <c r="Y258" s="39"/>
      <c r="Z258" s="39"/>
      <c r="AA258" s="39"/>
      <c r="AB258" s="39"/>
      <c r="AC258" s="39"/>
      <c r="AD258" s="39"/>
      <c r="AE258" s="39"/>
      <c r="AT258" s="18" t="s">
        <v>137</v>
      </c>
      <c r="AU258" s="18" t="s">
        <v>87</v>
      </c>
    </row>
    <row r="259" s="13" customFormat="1">
      <c r="A259" s="13"/>
      <c r="B259" s="237"/>
      <c r="C259" s="238"/>
      <c r="D259" s="232" t="s">
        <v>139</v>
      </c>
      <c r="E259" s="239" t="s">
        <v>1</v>
      </c>
      <c r="F259" s="240" t="s">
        <v>321</v>
      </c>
      <c r="G259" s="238"/>
      <c r="H259" s="241">
        <v>428</v>
      </c>
      <c r="I259" s="242"/>
      <c r="J259" s="238"/>
      <c r="K259" s="238"/>
      <c r="L259" s="243"/>
      <c r="M259" s="244"/>
      <c r="N259" s="245"/>
      <c r="O259" s="245"/>
      <c r="P259" s="245"/>
      <c r="Q259" s="245"/>
      <c r="R259" s="245"/>
      <c r="S259" s="245"/>
      <c r="T259" s="246"/>
      <c r="U259" s="13"/>
      <c r="V259" s="13"/>
      <c r="W259" s="13"/>
      <c r="X259" s="13"/>
      <c r="Y259" s="13"/>
      <c r="Z259" s="13"/>
      <c r="AA259" s="13"/>
      <c r="AB259" s="13"/>
      <c r="AC259" s="13"/>
      <c r="AD259" s="13"/>
      <c r="AE259" s="13"/>
      <c r="AT259" s="247" t="s">
        <v>139</v>
      </c>
      <c r="AU259" s="247" t="s">
        <v>87</v>
      </c>
      <c r="AV259" s="13" t="s">
        <v>87</v>
      </c>
      <c r="AW259" s="13" t="s">
        <v>33</v>
      </c>
      <c r="AX259" s="13" t="s">
        <v>78</v>
      </c>
      <c r="AY259" s="247" t="s">
        <v>129</v>
      </c>
    </row>
    <row r="260" s="13" customFormat="1">
      <c r="A260" s="13"/>
      <c r="B260" s="237"/>
      <c r="C260" s="238"/>
      <c r="D260" s="232" t="s">
        <v>139</v>
      </c>
      <c r="E260" s="239" t="s">
        <v>1</v>
      </c>
      <c r="F260" s="240" t="s">
        <v>322</v>
      </c>
      <c r="G260" s="238"/>
      <c r="H260" s="241">
        <v>-9</v>
      </c>
      <c r="I260" s="242"/>
      <c r="J260" s="238"/>
      <c r="K260" s="238"/>
      <c r="L260" s="243"/>
      <c r="M260" s="244"/>
      <c r="N260" s="245"/>
      <c r="O260" s="245"/>
      <c r="P260" s="245"/>
      <c r="Q260" s="245"/>
      <c r="R260" s="245"/>
      <c r="S260" s="245"/>
      <c r="T260" s="246"/>
      <c r="U260" s="13"/>
      <c r="V260" s="13"/>
      <c r="W260" s="13"/>
      <c r="X260" s="13"/>
      <c r="Y260" s="13"/>
      <c r="Z260" s="13"/>
      <c r="AA260" s="13"/>
      <c r="AB260" s="13"/>
      <c r="AC260" s="13"/>
      <c r="AD260" s="13"/>
      <c r="AE260" s="13"/>
      <c r="AT260" s="247" t="s">
        <v>139</v>
      </c>
      <c r="AU260" s="247" t="s">
        <v>87</v>
      </c>
      <c r="AV260" s="13" t="s">
        <v>87</v>
      </c>
      <c r="AW260" s="13" t="s">
        <v>33</v>
      </c>
      <c r="AX260" s="13" t="s">
        <v>78</v>
      </c>
      <c r="AY260" s="247" t="s">
        <v>129</v>
      </c>
    </row>
    <row r="261" s="15" customFormat="1">
      <c r="A261" s="15"/>
      <c r="B261" s="259"/>
      <c r="C261" s="260"/>
      <c r="D261" s="232" t="s">
        <v>139</v>
      </c>
      <c r="E261" s="261" t="s">
        <v>1</v>
      </c>
      <c r="F261" s="262" t="s">
        <v>147</v>
      </c>
      <c r="G261" s="260"/>
      <c r="H261" s="263">
        <v>419</v>
      </c>
      <c r="I261" s="264"/>
      <c r="J261" s="260"/>
      <c r="K261" s="260"/>
      <c r="L261" s="265"/>
      <c r="M261" s="266"/>
      <c r="N261" s="267"/>
      <c r="O261" s="267"/>
      <c r="P261" s="267"/>
      <c r="Q261" s="267"/>
      <c r="R261" s="267"/>
      <c r="S261" s="267"/>
      <c r="T261" s="268"/>
      <c r="U261" s="15"/>
      <c r="V261" s="15"/>
      <c r="W261" s="15"/>
      <c r="X261" s="15"/>
      <c r="Y261" s="15"/>
      <c r="Z261" s="15"/>
      <c r="AA261" s="15"/>
      <c r="AB261" s="15"/>
      <c r="AC261" s="15"/>
      <c r="AD261" s="15"/>
      <c r="AE261" s="15"/>
      <c r="AT261" s="269" t="s">
        <v>139</v>
      </c>
      <c r="AU261" s="269" t="s">
        <v>87</v>
      </c>
      <c r="AV261" s="15" t="s">
        <v>93</v>
      </c>
      <c r="AW261" s="15" t="s">
        <v>33</v>
      </c>
      <c r="AX261" s="15" t="s">
        <v>83</v>
      </c>
      <c r="AY261" s="269" t="s">
        <v>129</v>
      </c>
    </row>
    <row r="262" s="2" customFormat="1" ht="21.75" customHeight="1">
      <c r="A262" s="39"/>
      <c r="B262" s="40"/>
      <c r="C262" s="219" t="s">
        <v>323</v>
      </c>
      <c r="D262" s="219" t="s">
        <v>131</v>
      </c>
      <c r="E262" s="220" t="s">
        <v>324</v>
      </c>
      <c r="F262" s="221" t="s">
        <v>325</v>
      </c>
      <c r="G262" s="222" t="s">
        <v>187</v>
      </c>
      <c r="H262" s="223">
        <v>418.08999999999998</v>
      </c>
      <c r="I262" s="224"/>
      <c r="J262" s="225">
        <f>ROUND(I262*H262,2)</f>
        <v>0</v>
      </c>
      <c r="K262" s="221" t="s">
        <v>135</v>
      </c>
      <c r="L262" s="45"/>
      <c r="M262" s="226" t="s">
        <v>1</v>
      </c>
      <c r="N262" s="227" t="s">
        <v>43</v>
      </c>
      <c r="O262" s="92"/>
      <c r="P262" s="228">
        <f>O262*H262</f>
        <v>0</v>
      </c>
      <c r="Q262" s="228">
        <v>1.69</v>
      </c>
      <c r="R262" s="228">
        <f>Q262*H262</f>
        <v>706.57209999999998</v>
      </c>
      <c r="S262" s="228">
        <v>0</v>
      </c>
      <c r="T262" s="229">
        <f>S262*H262</f>
        <v>0</v>
      </c>
      <c r="U262" s="39"/>
      <c r="V262" s="39"/>
      <c r="W262" s="39"/>
      <c r="X262" s="39"/>
      <c r="Y262" s="39"/>
      <c r="Z262" s="39"/>
      <c r="AA262" s="39"/>
      <c r="AB262" s="39"/>
      <c r="AC262" s="39"/>
      <c r="AD262" s="39"/>
      <c r="AE262" s="39"/>
      <c r="AR262" s="230" t="s">
        <v>93</v>
      </c>
      <c r="AT262" s="230" t="s">
        <v>131</v>
      </c>
      <c r="AU262" s="230" t="s">
        <v>87</v>
      </c>
      <c r="AY262" s="18" t="s">
        <v>129</v>
      </c>
      <c r="BE262" s="231">
        <f>IF(N262="základní",J262,0)</f>
        <v>0</v>
      </c>
      <c r="BF262" s="231">
        <f>IF(N262="snížená",J262,0)</f>
        <v>0</v>
      </c>
      <c r="BG262" s="231">
        <f>IF(N262="zákl. přenesená",J262,0)</f>
        <v>0</v>
      </c>
      <c r="BH262" s="231">
        <f>IF(N262="sníž. přenesená",J262,0)</f>
        <v>0</v>
      </c>
      <c r="BI262" s="231">
        <f>IF(N262="nulová",J262,0)</f>
        <v>0</v>
      </c>
      <c r="BJ262" s="18" t="s">
        <v>83</v>
      </c>
      <c r="BK262" s="231">
        <f>ROUND(I262*H262,2)</f>
        <v>0</v>
      </c>
      <c r="BL262" s="18" t="s">
        <v>93</v>
      </c>
      <c r="BM262" s="230" t="s">
        <v>326</v>
      </c>
    </row>
    <row r="263" s="2" customFormat="1">
      <c r="A263" s="39"/>
      <c r="B263" s="40"/>
      <c r="C263" s="41"/>
      <c r="D263" s="232" t="s">
        <v>137</v>
      </c>
      <c r="E263" s="41"/>
      <c r="F263" s="233" t="s">
        <v>327</v>
      </c>
      <c r="G263" s="41"/>
      <c r="H263" s="41"/>
      <c r="I263" s="234"/>
      <c r="J263" s="41"/>
      <c r="K263" s="41"/>
      <c r="L263" s="45"/>
      <c r="M263" s="235"/>
      <c r="N263" s="236"/>
      <c r="O263" s="92"/>
      <c r="P263" s="92"/>
      <c r="Q263" s="92"/>
      <c r="R263" s="92"/>
      <c r="S263" s="92"/>
      <c r="T263" s="93"/>
      <c r="U263" s="39"/>
      <c r="V263" s="39"/>
      <c r="W263" s="39"/>
      <c r="X263" s="39"/>
      <c r="Y263" s="39"/>
      <c r="Z263" s="39"/>
      <c r="AA263" s="39"/>
      <c r="AB263" s="39"/>
      <c r="AC263" s="39"/>
      <c r="AD263" s="39"/>
      <c r="AE263" s="39"/>
      <c r="AT263" s="18" t="s">
        <v>137</v>
      </c>
      <c r="AU263" s="18" t="s">
        <v>87</v>
      </c>
    </row>
    <row r="264" s="13" customFormat="1">
      <c r="A264" s="13"/>
      <c r="B264" s="237"/>
      <c r="C264" s="238"/>
      <c r="D264" s="232" t="s">
        <v>139</v>
      </c>
      <c r="E264" s="239" t="s">
        <v>1</v>
      </c>
      <c r="F264" s="240" t="s">
        <v>328</v>
      </c>
      <c r="G264" s="238"/>
      <c r="H264" s="241">
        <v>418.08999999999998</v>
      </c>
      <c r="I264" s="242"/>
      <c r="J264" s="238"/>
      <c r="K264" s="238"/>
      <c r="L264" s="243"/>
      <c r="M264" s="244"/>
      <c r="N264" s="245"/>
      <c r="O264" s="245"/>
      <c r="P264" s="245"/>
      <c r="Q264" s="245"/>
      <c r="R264" s="245"/>
      <c r="S264" s="245"/>
      <c r="T264" s="246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T264" s="247" t="s">
        <v>139</v>
      </c>
      <c r="AU264" s="247" t="s">
        <v>87</v>
      </c>
      <c r="AV264" s="13" t="s">
        <v>87</v>
      </c>
      <c r="AW264" s="13" t="s">
        <v>33</v>
      </c>
      <c r="AX264" s="13" t="s">
        <v>83</v>
      </c>
      <c r="AY264" s="247" t="s">
        <v>129</v>
      </c>
    </row>
    <row r="265" s="2" customFormat="1" ht="24.15" customHeight="1">
      <c r="A265" s="39"/>
      <c r="B265" s="40"/>
      <c r="C265" s="219" t="s">
        <v>329</v>
      </c>
      <c r="D265" s="219" t="s">
        <v>131</v>
      </c>
      <c r="E265" s="220" t="s">
        <v>330</v>
      </c>
      <c r="F265" s="221" t="s">
        <v>331</v>
      </c>
      <c r="G265" s="222" t="s">
        <v>134</v>
      </c>
      <c r="H265" s="223">
        <v>11984.6</v>
      </c>
      <c r="I265" s="224"/>
      <c r="J265" s="225">
        <f>ROUND(I265*H265,2)</f>
        <v>0</v>
      </c>
      <c r="K265" s="221" t="s">
        <v>135</v>
      </c>
      <c r="L265" s="45"/>
      <c r="M265" s="226" t="s">
        <v>1</v>
      </c>
      <c r="N265" s="227" t="s">
        <v>43</v>
      </c>
      <c r="O265" s="92"/>
      <c r="P265" s="228">
        <f>O265*H265</f>
        <v>0</v>
      </c>
      <c r="Q265" s="228">
        <v>0</v>
      </c>
      <c r="R265" s="228">
        <f>Q265*H265</f>
        <v>0</v>
      </c>
      <c r="S265" s="228">
        <v>0</v>
      </c>
      <c r="T265" s="229">
        <f>S265*H265</f>
        <v>0</v>
      </c>
      <c r="U265" s="39"/>
      <c r="V265" s="39"/>
      <c r="W265" s="39"/>
      <c r="X265" s="39"/>
      <c r="Y265" s="39"/>
      <c r="Z265" s="39"/>
      <c r="AA265" s="39"/>
      <c r="AB265" s="39"/>
      <c r="AC265" s="39"/>
      <c r="AD265" s="39"/>
      <c r="AE265" s="39"/>
      <c r="AR265" s="230" t="s">
        <v>93</v>
      </c>
      <c r="AT265" s="230" t="s">
        <v>131</v>
      </c>
      <c r="AU265" s="230" t="s">
        <v>87</v>
      </c>
      <c r="AY265" s="18" t="s">
        <v>129</v>
      </c>
      <c r="BE265" s="231">
        <f>IF(N265="základní",J265,0)</f>
        <v>0</v>
      </c>
      <c r="BF265" s="231">
        <f>IF(N265="snížená",J265,0)</f>
        <v>0</v>
      </c>
      <c r="BG265" s="231">
        <f>IF(N265="zákl. přenesená",J265,0)</f>
        <v>0</v>
      </c>
      <c r="BH265" s="231">
        <f>IF(N265="sníž. přenesená",J265,0)</f>
        <v>0</v>
      </c>
      <c r="BI265" s="231">
        <f>IF(N265="nulová",J265,0)</f>
        <v>0</v>
      </c>
      <c r="BJ265" s="18" t="s">
        <v>83</v>
      </c>
      <c r="BK265" s="231">
        <f>ROUND(I265*H265,2)</f>
        <v>0</v>
      </c>
      <c r="BL265" s="18" t="s">
        <v>93</v>
      </c>
      <c r="BM265" s="230" t="s">
        <v>332</v>
      </c>
    </row>
    <row r="266" s="2" customFormat="1">
      <c r="A266" s="39"/>
      <c r="B266" s="40"/>
      <c r="C266" s="41"/>
      <c r="D266" s="232" t="s">
        <v>137</v>
      </c>
      <c r="E266" s="41"/>
      <c r="F266" s="233" t="s">
        <v>333</v>
      </c>
      <c r="G266" s="41"/>
      <c r="H266" s="41"/>
      <c r="I266" s="234"/>
      <c r="J266" s="41"/>
      <c r="K266" s="41"/>
      <c r="L266" s="45"/>
      <c r="M266" s="235"/>
      <c r="N266" s="236"/>
      <c r="O266" s="92"/>
      <c r="P266" s="92"/>
      <c r="Q266" s="92"/>
      <c r="R266" s="92"/>
      <c r="S266" s="92"/>
      <c r="T266" s="93"/>
      <c r="U266" s="39"/>
      <c r="V266" s="39"/>
      <c r="W266" s="39"/>
      <c r="X266" s="39"/>
      <c r="Y266" s="39"/>
      <c r="Z266" s="39"/>
      <c r="AA266" s="39"/>
      <c r="AB266" s="39"/>
      <c r="AC266" s="39"/>
      <c r="AD266" s="39"/>
      <c r="AE266" s="39"/>
      <c r="AT266" s="18" t="s">
        <v>137</v>
      </c>
      <c r="AU266" s="18" t="s">
        <v>87</v>
      </c>
    </row>
    <row r="267" s="13" customFormat="1">
      <c r="A267" s="13"/>
      <c r="B267" s="237"/>
      <c r="C267" s="238"/>
      <c r="D267" s="232" t="s">
        <v>139</v>
      </c>
      <c r="E267" s="239" t="s">
        <v>1</v>
      </c>
      <c r="F267" s="240" t="s">
        <v>334</v>
      </c>
      <c r="G267" s="238"/>
      <c r="H267" s="241">
        <v>12014</v>
      </c>
      <c r="I267" s="242"/>
      <c r="J267" s="238"/>
      <c r="K267" s="238"/>
      <c r="L267" s="243"/>
      <c r="M267" s="244"/>
      <c r="N267" s="245"/>
      <c r="O267" s="245"/>
      <c r="P267" s="245"/>
      <c r="Q267" s="245"/>
      <c r="R267" s="245"/>
      <c r="S267" s="245"/>
      <c r="T267" s="246"/>
      <c r="U267" s="13"/>
      <c r="V267" s="13"/>
      <c r="W267" s="13"/>
      <c r="X267" s="13"/>
      <c r="Y267" s="13"/>
      <c r="Z267" s="13"/>
      <c r="AA267" s="13"/>
      <c r="AB267" s="13"/>
      <c r="AC267" s="13"/>
      <c r="AD267" s="13"/>
      <c r="AE267" s="13"/>
      <c r="AT267" s="247" t="s">
        <v>139</v>
      </c>
      <c r="AU267" s="247" t="s">
        <v>87</v>
      </c>
      <c r="AV267" s="13" t="s">
        <v>87</v>
      </c>
      <c r="AW267" s="13" t="s">
        <v>33</v>
      </c>
      <c r="AX267" s="13" t="s">
        <v>78</v>
      </c>
      <c r="AY267" s="247" t="s">
        <v>129</v>
      </c>
    </row>
    <row r="268" s="13" customFormat="1">
      <c r="A268" s="13"/>
      <c r="B268" s="237"/>
      <c r="C268" s="238"/>
      <c r="D268" s="232" t="s">
        <v>139</v>
      </c>
      <c r="E268" s="239" t="s">
        <v>1</v>
      </c>
      <c r="F268" s="240" t="s">
        <v>335</v>
      </c>
      <c r="G268" s="238"/>
      <c r="H268" s="241">
        <v>-29.399999999999999</v>
      </c>
      <c r="I268" s="242"/>
      <c r="J268" s="238"/>
      <c r="K268" s="238"/>
      <c r="L268" s="243"/>
      <c r="M268" s="244"/>
      <c r="N268" s="245"/>
      <c r="O268" s="245"/>
      <c r="P268" s="245"/>
      <c r="Q268" s="245"/>
      <c r="R268" s="245"/>
      <c r="S268" s="245"/>
      <c r="T268" s="246"/>
      <c r="U268" s="13"/>
      <c r="V268" s="13"/>
      <c r="W268" s="13"/>
      <c r="X268" s="13"/>
      <c r="Y268" s="13"/>
      <c r="Z268" s="13"/>
      <c r="AA268" s="13"/>
      <c r="AB268" s="13"/>
      <c r="AC268" s="13"/>
      <c r="AD268" s="13"/>
      <c r="AE268" s="13"/>
      <c r="AT268" s="247" t="s">
        <v>139</v>
      </c>
      <c r="AU268" s="247" t="s">
        <v>87</v>
      </c>
      <c r="AV268" s="13" t="s">
        <v>87</v>
      </c>
      <c r="AW268" s="13" t="s">
        <v>33</v>
      </c>
      <c r="AX268" s="13" t="s">
        <v>78</v>
      </c>
      <c r="AY268" s="247" t="s">
        <v>129</v>
      </c>
    </row>
    <row r="269" s="15" customFormat="1">
      <c r="A269" s="15"/>
      <c r="B269" s="259"/>
      <c r="C269" s="260"/>
      <c r="D269" s="232" t="s">
        <v>139</v>
      </c>
      <c r="E269" s="261" t="s">
        <v>1</v>
      </c>
      <c r="F269" s="262" t="s">
        <v>147</v>
      </c>
      <c r="G269" s="260"/>
      <c r="H269" s="263">
        <v>11984.6</v>
      </c>
      <c r="I269" s="264"/>
      <c r="J269" s="260"/>
      <c r="K269" s="260"/>
      <c r="L269" s="265"/>
      <c r="M269" s="266"/>
      <c r="N269" s="267"/>
      <c r="O269" s="267"/>
      <c r="P269" s="267"/>
      <c r="Q269" s="267"/>
      <c r="R269" s="267"/>
      <c r="S269" s="267"/>
      <c r="T269" s="268"/>
      <c r="U269" s="15"/>
      <c r="V269" s="15"/>
      <c r="W269" s="15"/>
      <c r="X269" s="15"/>
      <c r="Y269" s="15"/>
      <c r="Z269" s="15"/>
      <c r="AA269" s="15"/>
      <c r="AB269" s="15"/>
      <c r="AC269" s="15"/>
      <c r="AD269" s="15"/>
      <c r="AE269" s="15"/>
      <c r="AT269" s="269" t="s">
        <v>139</v>
      </c>
      <c r="AU269" s="269" t="s">
        <v>87</v>
      </c>
      <c r="AV269" s="15" t="s">
        <v>93</v>
      </c>
      <c r="AW269" s="15" t="s">
        <v>33</v>
      </c>
      <c r="AX269" s="15" t="s">
        <v>83</v>
      </c>
      <c r="AY269" s="269" t="s">
        <v>129</v>
      </c>
    </row>
    <row r="270" s="2" customFormat="1" ht="21.75" customHeight="1">
      <c r="A270" s="39"/>
      <c r="B270" s="40"/>
      <c r="C270" s="219" t="s">
        <v>336</v>
      </c>
      <c r="D270" s="219" t="s">
        <v>131</v>
      </c>
      <c r="E270" s="220" t="s">
        <v>337</v>
      </c>
      <c r="F270" s="221" t="s">
        <v>338</v>
      </c>
      <c r="G270" s="222" t="s">
        <v>134</v>
      </c>
      <c r="H270" s="223">
        <v>13507</v>
      </c>
      <c r="I270" s="224"/>
      <c r="J270" s="225">
        <f>ROUND(I270*H270,2)</f>
        <v>0</v>
      </c>
      <c r="K270" s="221" t="s">
        <v>135</v>
      </c>
      <c r="L270" s="45"/>
      <c r="M270" s="226" t="s">
        <v>1</v>
      </c>
      <c r="N270" s="227" t="s">
        <v>43</v>
      </c>
      <c r="O270" s="92"/>
      <c r="P270" s="228">
        <f>O270*H270</f>
        <v>0</v>
      </c>
      <c r="Q270" s="228">
        <v>0</v>
      </c>
      <c r="R270" s="228">
        <f>Q270*H270</f>
        <v>0</v>
      </c>
      <c r="S270" s="228">
        <v>0</v>
      </c>
      <c r="T270" s="229">
        <f>S270*H270</f>
        <v>0</v>
      </c>
      <c r="U270" s="39"/>
      <c r="V270" s="39"/>
      <c r="W270" s="39"/>
      <c r="X270" s="39"/>
      <c r="Y270" s="39"/>
      <c r="Z270" s="39"/>
      <c r="AA270" s="39"/>
      <c r="AB270" s="39"/>
      <c r="AC270" s="39"/>
      <c r="AD270" s="39"/>
      <c r="AE270" s="39"/>
      <c r="AR270" s="230" t="s">
        <v>93</v>
      </c>
      <c r="AT270" s="230" t="s">
        <v>131</v>
      </c>
      <c r="AU270" s="230" t="s">
        <v>87</v>
      </c>
      <c r="AY270" s="18" t="s">
        <v>129</v>
      </c>
      <c r="BE270" s="231">
        <f>IF(N270="základní",J270,0)</f>
        <v>0</v>
      </c>
      <c r="BF270" s="231">
        <f>IF(N270="snížená",J270,0)</f>
        <v>0</v>
      </c>
      <c r="BG270" s="231">
        <f>IF(N270="zákl. přenesená",J270,0)</f>
        <v>0</v>
      </c>
      <c r="BH270" s="231">
        <f>IF(N270="sníž. přenesená",J270,0)</f>
        <v>0</v>
      </c>
      <c r="BI270" s="231">
        <f>IF(N270="nulová",J270,0)</f>
        <v>0</v>
      </c>
      <c r="BJ270" s="18" t="s">
        <v>83</v>
      </c>
      <c r="BK270" s="231">
        <f>ROUND(I270*H270,2)</f>
        <v>0</v>
      </c>
      <c r="BL270" s="18" t="s">
        <v>93</v>
      </c>
      <c r="BM270" s="230" t="s">
        <v>339</v>
      </c>
    </row>
    <row r="271" s="2" customFormat="1">
      <c r="A271" s="39"/>
      <c r="B271" s="40"/>
      <c r="C271" s="41"/>
      <c r="D271" s="232" t="s">
        <v>137</v>
      </c>
      <c r="E271" s="41"/>
      <c r="F271" s="233" t="s">
        <v>340</v>
      </c>
      <c r="G271" s="41"/>
      <c r="H271" s="41"/>
      <c r="I271" s="234"/>
      <c r="J271" s="41"/>
      <c r="K271" s="41"/>
      <c r="L271" s="45"/>
      <c r="M271" s="235"/>
      <c r="N271" s="236"/>
      <c r="O271" s="92"/>
      <c r="P271" s="92"/>
      <c r="Q271" s="92"/>
      <c r="R271" s="92"/>
      <c r="S271" s="92"/>
      <c r="T271" s="93"/>
      <c r="U271" s="39"/>
      <c r="V271" s="39"/>
      <c r="W271" s="39"/>
      <c r="X271" s="39"/>
      <c r="Y271" s="39"/>
      <c r="Z271" s="39"/>
      <c r="AA271" s="39"/>
      <c r="AB271" s="39"/>
      <c r="AC271" s="39"/>
      <c r="AD271" s="39"/>
      <c r="AE271" s="39"/>
      <c r="AT271" s="18" t="s">
        <v>137</v>
      </c>
      <c r="AU271" s="18" t="s">
        <v>87</v>
      </c>
    </row>
    <row r="272" s="13" customFormat="1">
      <c r="A272" s="13"/>
      <c r="B272" s="237"/>
      <c r="C272" s="238"/>
      <c r="D272" s="232" t="s">
        <v>139</v>
      </c>
      <c r="E272" s="239" t="s">
        <v>1</v>
      </c>
      <c r="F272" s="240" t="s">
        <v>341</v>
      </c>
      <c r="G272" s="238"/>
      <c r="H272" s="241">
        <v>13535</v>
      </c>
      <c r="I272" s="242"/>
      <c r="J272" s="238"/>
      <c r="K272" s="238"/>
      <c r="L272" s="243"/>
      <c r="M272" s="244"/>
      <c r="N272" s="245"/>
      <c r="O272" s="245"/>
      <c r="P272" s="245"/>
      <c r="Q272" s="245"/>
      <c r="R272" s="245"/>
      <c r="S272" s="245"/>
      <c r="T272" s="246"/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  <c r="AE272" s="13"/>
      <c r="AT272" s="247" t="s">
        <v>139</v>
      </c>
      <c r="AU272" s="247" t="s">
        <v>87</v>
      </c>
      <c r="AV272" s="13" t="s">
        <v>87</v>
      </c>
      <c r="AW272" s="13" t="s">
        <v>33</v>
      </c>
      <c r="AX272" s="13" t="s">
        <v>78</v>
      </c>
      <c r="AY272" s="247" t="s">
        <v>129</v>
      </c>
    </row>
    <row r="273" s="13" customFormat="1">
      <c r="A273" s="13"/>
      <c r="B273" s="237"/>
      <c r="C273" s="238"/>
      <c r="D273" s="232" t="s">
        <v>139</v>
      </c>
      <c r="E273" s="239" t="s">
        <v>1</v>
      </c>
      <c r="F273" s="240" t="s">
        <v>304</v>
      </c>
      <c r="G273" s="238"/>
      <c r="H273" s="241">
        <v>-28</v>
      </c>
      <c r="I273" s="242"/>
      <c r="J273" s="238"/>
      <c r="K273" s="238"/>
      <c r="L273" s="243"/>
      <c r="M273" s="244"/>
      <c r="N273" s="245"/>
      <c r="O273" s="245"/>
      <c r="P273" s="245"/>
      <c r="Q273" s="245"/>
      <c r="R273" s="245"/>
      <c r="S273" s="245"/>
      <c r="T273" s="246"/>
      <c r="U273" s="13"/>
      <c r="V273" s="13"/>
      <c r="W273" s="13"/>
      <c r="X273" s="13"/>
      <c r="Y273" s="13"/>
      <c r="Z273" s="13"/>
      <c r="AA273" s="13"/>
      <c r="AB273" s="13"/>
      <c r="AC273" s="13"/>
      <c r="AD273" s="13"/>
      <c r="AE273" s="13"/>
      <c r="AT273" s="247" t="s">
        <v>139</v>
      </c>
      <c r="AU273" s="247" t="s">
        <v>87</v>
      </c>
      <c r="AV273" s="13" t="s">
        <v>87</v>
      </c>
      <c r="AW273" s="13" t="s">
        <v>33</v>
      </c>
      <c r="AX273" s="13" t="s">
        <v>78</v>
      </c>
      <c r="AY273" s="247" t="s">
        <v>129</v>
      </c>
    </row>
    <row r="274" s="15" customFormat="1">
      <c r="A274" s="15"/>
      <c r="B274" s="259"/>
      <c r="C274" s="260"/>
      <c r="D274" s="232" t="s">
        <v>139</v>
      </c>
      <c r="E274" s="261" t="s">
        <v>1</v>
      </c>
      <c r="F274" s="262" t="s">
        <v>147</v>
      </c>
      <c r="G274" s="260"/>
      <c r="H274" s="263">
        <v>13507</v>
      </c>
      <c r="I274" s="264"/>
      <c r="J274" s="260"/>
      <c r="K274" s="260"/>
      <c r="L274" s="265"/>
      <c r="M274" s="266"/>
      <c r="N274" s="267"/>
      <c r="O274" s="267"/>
      <c r="P274" s="267"/>
      <c r="Q274" s="267"/>
      <c r="R274" s="267"/>
      <c r="S274" s="267"/>
      <c r="T274" s="268"/>
      <c r="U274" s="15"/>
      <c r="V274" s="15"/>
      <c r="W274" s="15"/>
      <c r="X274" s="15"/>
      <c r="Y274" s="15"/>
      <c r="Z274" s="15"/>
      <c r="AA274" s="15"/>
      <c r="AB274" s="15"/>
      <c r="AC274" s="15"/>
      <c r="AD274" s="15"/>
      <c r="AE274" s="15"/>
      <c r="AT274" s="269" t="s">
        <v>139</v>
      </c>
      <c r="AU274" s="269" t="s">
        <v>87</v>
      </c>
      <c r="AV274" s="15" t="s">
        <v>93</v>
      </c>
      <c r="AW274" s="15" t="s">
        <v>33</v>
      </c>
      <c r="AX274" s="15" t="s">
        <v>83</v>
      </c>
      <c r="AY274" s="269" t="s">
        <v>129</v>
      </c>
    </row>
    <row r="275" s="2" customFormat="1" ht="21.75" customHeight="1">
      <c r="A275" s="39"/>
      <c r="B275" s="40"/>
      <c r="C275" s="219" t="s">
        <v>342</v>
      </c>
      <c r="D275" s="219" t="s">
        <v>131</v>
      </c>
      <c r="E275" s="220" t="s">
        <v>343</v>
      </c>
      <c r="F275" s="221" t="s">
        <v>344</v>
      </c>
      <c r="G275" s="222" t="s">
        <v>134</v>
      </c>
      <c r="H275" s="223">
        <v>12088</v>
      </c>
      <c r="I275" s="224"/>
      <c r="J275" s="225">
        <f>ROUND(I275*H275,2)</f>
        <v>0</v>
      </c>
      <c r="K275" s="221" t="s">
        <v>135</v>
      </c>
      <c r="L275" s="45"/>
      <c r="M275" s="226" t="s">
        <v>1</v>
      </c>
      <c r="N275" s="227" t="s">
        <v>43</v>
      </c>
      <c r="O275" s="92"/>
      <c r="P275" s="228">
        <f>O275*H275</f>
        <v>0</v>
      </c>
      <c r="Q275" s="228">
        <v>0</v>
      </c>
      <c r="R275" s="228">
        <f>Q275*H275</f>
        <v>0</v>
      </c>
      <c r="S275" s="228">
        <v>0</v>
      </c>
      <c r="T275" s="229">
        <f>S275*H275</f>
        <v>0</v>
      </c>
      <c r="U275" s="39"/>
      <c r="V275" s="39"/>
      <c r="W275" s="39"/>
      <c r="X275" s="39"/>
      <c r="Y275" s="39"/>
      <c r="Z275" s="39"/>
      <c r="AA275" s="39"/>
      <c r="AB275" s="39"/>
      <c r="AC275" s="39"/>
      <c r="AD275" s="39"/>
      <c r="AE275" s="39"/>
      <c r="AR275" s="230" t="s">
        <v>93</v>
      </c>
      <c r="AT275" s="230" t="s">
        <v>131</v>
      </c>
      <c r="AU275" s="230" t="s">
        <v>87</v>
      </c>
      <c r="AY275" s="18" t="s">
        <v>129</v>
      </c>
      <c r="BE275" s="231">
        <f>IF(N275="základní",J275,0)</f>
        <v>0</v>
      </c>
      <c r="BF275" s="231">
        <f>IF(N275="snížená",J275,0)</f>
        <v>0</v>
      </c>
      <c r="BG275" s="231">
        <f>IF(N275="zákl. přenesená",J275,0)</f>
        <v>0</v>
      </c>
      <c r="BH275" s="231">
        <f>IF(N275="sníž. přenesená",J275,0)</f>
        <v>0</v>
      </c>
      <c r="BI275" s="231">
        <f>IF(N275="nulová",J275,0)</f>
        <v>0</v>
      </c>
      <c r="BJ275" s="18" t="s">
        <v>83</v>
      </c>
      <c r="BK275" s="231">
        <f>ROUND(I275*H275,2)</f>
        <v>0</v>
      </c>
      <c r="BL275" s="18" t="s">
        <v>93</v>
      </c>
      <c r="BM275" s="230" t="s">
        <v>345</v>
      </c>
    </row>
    <row r="276" s="2" customFormat="1">
      <c r="A276" s="39"/>
      <c r="B276" s="40"/>
      <c r="C276" s="41"/>
      <c r="D276" s="232" t="s">
        <v>137</v>
      </c>
      <c r="E276" s="41"/>
      <c r="F276" s="233" t="s">
        <v>346</v>
      </c>
      <c r="G276" s="41"/>
      <c r="H276" s="41"/>
      <c r="I276" s="234"/>
      <c r="J276" s="41"/>
      <c r="K276" s="41"/>
      <c r="L276" s="45"/>
      <c r="M276" s="235"/>
      <c r="N276" s="236"/>
      <c r="O276" s="92"/>
      <c r="P276" s="92"/>
      <c r="Q276" s="92"/>
      <c r="R276" s="92"/>
      <c r="S276" s="92"/>
      <c r="T276" s="93"/>
      <c r="U276" s="39"/>
      <c r="V276" s="39"/>
      <c r="W276" s="39"/>
      <c r="X276" s="39"/>
      <c r="Y276" s="39"/>
      <c r="Z276" s="39"/>
      <c r="AA276" s="39"/>
      <c r="AB276" s="39"/>
      <c r="AC276" s="39"/>
      <c r="AD276" s="39"/>
      <c r="AE276" s="39"/>
      <c r="AT276" s="18" t="s">
        <v>137</v>
      </c>
      <c r="AU276" s="18" t="s">
        <v>87</v>
      </c>
    </row>
    <row r="277" s="13" customFormat="1">
      <c r="A277" s="13"/>
      <c r="B277" s="237"/>
      <c r="C277" s="238"/>
      <c r="D277" s="232" t="s">
        <v>139</v>
      </c>
      <c r="E277" s="239" t="s">
        <v>1</v>
      </c>
      <c r="F277" s="240" t="s">
        <v>347</v>
      </c>
      <c r="G277" s="238"/>
      <c r="H277" s="241">
        <v>12088</v>
      </c>
      <c r="I277" s="242"/>
      <c r="J277" s="238"/>
      <c r="K277" s="238"/>
      <c r="L277" s="243"/>
      <c r="M277" s="244"/>
      <c r="N277" s="245"/>
      <c r="O277" s="245"/>
      <c r="P277" s="245"/>
      <c r="Q277" s="245"/>
      <c r="R277" s="245"/>
      <c r="S277" s="245"/>
      <c r="T277" s="246"/>
      <c r="U277" s="13"/>
      <c r="V277" s="13"/>
      <c r="W277" s="13"/>
      <c r="X277" s="13"/>
      <c r="Y277" s="13"/>
      <c r="Z277" s="13"/>
      <c r="AA277" s="13"/>
      <c r="AB277" s="13"/>
      <c r="AC277" s="13"/>
      <c r="AD277" s="13"/>
      <c r="AE277" s="13"/>
      <c r="AT277" s="247" t="s">
        <v>139</v>
      </c>
      <c r="AU277" s="247" t="s">
        <v>87</v>
      </c>
      <c r="AV277" s="13" t="s">
        <v>87</v>
      </c>
      <c r="AW277" s="13" t="s">
        <v>33</v>
      </c>
      <c r="AX277" s="13" t="s">
        <v>78</v>
      </c>
      <c r="AY277" s="247" t="s">
        <v>129</v>
      </c>
    </row>
    <row r="278" s="15" customFormat="1">
      <c r="A278" s="15"/>
      <c r="B278" s="259"/>
      <c r="C278" s="260"/>
      <c r="D278" s="232" t="s">
        <v>139</v>
      </c>
      <c r="E278" s="261" t="s">
        <v>1</v>
      </c>
      <c r="F278" s="262" t="s">
        <v>147</v>
      </c>
      <c r="G278" s="260"/>
      <c r="H278" s="263">
        <v>12088</v>
      </c>
      <c r="I278" s="264"/>
      <c r="J278" s="260"/>
      <c r="K278" s="260"/>
      <c r="L278" s="265"/>
      <c r="M278" s="266"/>
      <c r="N278" s="267"/>
      <c r="O278" s="267"/>
      <c r="P278" s="267"/>
      <c r="Q278" s="267"/>
      <c r="R278" s="267"/>
      <c r="S278" s="267"/>
      <c r="T278" s="268"/>
      <c r="U278" s="15"/>
      <c r="V278" s="15"/>
      <c r="W278" s="15"/>
      <c r="X278" s="15"/>
      <c r="Y278" s="15"/>
      <c r="Z278" s="15"/>
      <c r="AA278" s="15"/>
      <c r="AB278" s="15"/>
      <c r="AC278" s="15"/>
      <c r="AD278" s="15"/>
      <c r="AE278" s="15"/>
      <c r="AT278" s="269" t="s">
        <v>139</v>
      </c>
      <c r="AU278" s="269" t="s">
        <v>87</v>
      </c>
      <c r="AV278" s="15" t="s">
        <v>93</v>
      </c>
      <c r="AW278" s="15" t="s">
        <v>33</v>
      </c>
      <c r="AX278" s="15" t="s">
        <v>83</v>
      </c>
      <c r="AY278" s="269" t="s">
        <v>129</v>
      </c>
    </row>
    <row r="279" s="2" customFormat="1" ht="33" customHeight="1">
      <c r="A279" s="39"/>
      <c r="B279" s="40"/>
      <c r="C279" s="219" t="s">
        <v>348</v>
      </c>
      <c r="D279" s="219" t="s">
        <v>131</v>
      </c>
      <c r="E279" s="220" t="s">
        <v>349</v>
      </c>
      <c r="F279" s="221" t="s">
        <v>350</v>
      </c>
      <c r="G279" s="222" t="s">
        <v>134</v>
      </c>
      <c r="H279" s="223">
        <v>800</v>
      </c>
      <c r="I279" s="224"/>
      <c r="J279" s="225">
        <f>ROUND(I279*H279,2)</f>
        <v>0</v>
      </c>
      <c r="K279" s="221" t="s">
        <v>351</v>
      </c>
      <c r="L279" s="45"/>
      <c r="M279" s="226" t="s">
        <v>1</v>
      </c>
      <c r="N279" s="227" t="s">
        <v>43</v>
      </c>
      <c r="O279" s="92"/>
      <c r="P279" s="228">
        <f>O279*H279</f>
        <v>0</v>
      </c>
      <c r="Q279" s="228">
        <v>0</v>
      </c>
      <c r="R279" s="228">
        <f>Q279*H279</f>
        <v>0</v>
      </c>
      <c r="S279" s="228">
        <v>0</v>
      </c>
      <c r="T279" s="229">
        <f>S279*H279</f>
        <v>0</v>
      </c>
      <c r="U279" s="39"/>
      <c r="V279" s="39"/>
      <c r="W279" s="39"/>
      <c r="X279" s="39"/>
      <c r="Y279" s="39"/>
      <c r="Z279" s="39"/>
      <c r="AA279" s="39"/>
      <c r="AB279" s="39"/>
      <c r="AC279" s="39"/>
      <c r="AD279" s="39"/>
      <c r="AE279" s="39"/>
      <c r="AR279" s="230" t="s">
        <v>93</v>
      </c>
      <c r="AT279" s="230" t="s">
        <v>131</v>
      </c>
      <c r="AU279" s="230" t="s">
        <v>87</v>
      </c>
      <c r="AY279" s="18" t="s">
        <v>129</v>
      </c>
      <c r="BE279" s="231">
        <f>IF(N279="základní",J279,0)</f>
        <v>0</v>
      </c>
      <c r="BF279" s="231">
        <f>IF(N279="snížená",J279,0)</f>
        <v>0</v>
      </c>
      <c r="BG279" s="231">
        <f>IF(N279="zákl. přenesená",J279,0)</f>
        <v>0</v>
      </c>
      <c r="BH279" s="231">
        <f>IF(N279="sníž. přenesená",J279,0)</f>
        <v>0</v>
      </c>
      <c r="BI279" s="231">
        <f>IF(N279="nulová",J279,0)</f>
        <v>0</v>
      </c>
      <c r="BJ279" s="18" t="s">
        <v>83</v>
      </c>
      <c r="BK279" s="231">
        <f>ROUND(I279*H279,2)</f>
        <v>0</v>
      </c>
      <c r="BL279" s="18" t="s">
        <v>93</v>
      </c>
      <c r="BM279" s="230" t="s">
        <v>352</v>
      </c>
    </row>
    <row r="280" s="2" customFormat="1">
      <c r="A280" s="39"/>
      <c r="B280" s="40"/>
      <c r="C280" s="41"/>
      <c r="D280" s="232" t="s">
        <v>137</v>
      </c>
      <c r="E280" s="41"/>
      <c r="F280" s="233" t="s">
        <v>353</v>
      </c>
      <c r="G280" s="41"/>
      <c r="H280" s="41"/>
      <c r="I280" s="234"/>
      <c r="J280" s="41"/>
      <c r="K280" s="41"/>
      <c r="L280" s="45"/>
      <c r="M280" s="235"/>
      <c r="N280" s="236"/>
      <c r="O280" s="92"/>
      <c r="P280" s="92"/>
      <c r="Q280" s="92"/>
      <c r="R280" s="92"/>
      <c r="S280" s="92"/>
      <c r="T280" s="93"/>
      <c r="U280" s="39"/>
      <c r="V280" s="39"/>
      <c r="W280" s="39"/>
      <c r="X280" s="39"/>
      <c r="Y280" s="39"/>
      <c r="Z280" s="39"/>
      <c r="AA280" s="39"/>
      <c r="AB280" s="39"/>
      <c r="AC280" s="39"/>
      <c r="AD280" s="39"/>
      <c r="AE280" s="39"/>
      <c r="AT280" s="18" t="s">
        <v>137</v>
      </c>
      <c r="AU280" s="18" t="s">
        <v>87</v>
      </c>
    </row>
    <row r="281" s="13" customFormat="1">
      <c r="A281" s="13"/>
      <c r="B281" s="237"/>
      <c r="C281" s="238"/>
      <c r="D281" s="232" t="s">
        <v>139</v>
      </c>
      <c r="E281" s="239" t="s">
        <v>1</v>
      </c>
      <c r="F281" s="240" t="s">
        <v>354</v>
      </c>
      <c r="G281" s="238"/>
      <c r="H281" s="241">
        <v>800</v>
      </c>
      <c r="I281" s="242"/>
      <c r="J281" s="238"/>
      <c r="K281" s="238"/>
      <c r="L281" s="243"/>
      <c r="M281" s="244"/>
      <c r="N281" s="245"/>
      <c r="O281" s="245"/>
      <c r="P281" s="245"/>
      <c r="Q281" s="245"/>
      <c r="R281" s="245"/>
      <c r="S281" s="245"/>
      <c r="T281" s="246"/>
      <c r="U281" s="13"/>
      <c r="V281" s="13"/>
      <c r="W281" s="13"/>
      <c r="X281" s="13"/>
      <c r="Y281" s="13"/>
      <c r="Z281" s="13"/>
      <c r="AA281" s="13"/>
      <c r="AB281" s="13"/>
      <c r="AC281" s="13"/>
      <c r="AD281" s="13"/>
      <c r="AE281" s="13"/>
      <c r="AT281" s="247" t="s">
        <v>139</v>
      </c>
      <c r="AU281" s="247" t="s">
        <v>87</v>
      </c>
      <c r="AV281" s="13" t="s">
        <v>87</v>
      </c>
      <c r="AW281" s="13" t="s">
        <v>33</v>
      </c>
      <c r="AX281" s="13" t="s">
        <v>78</v>
      </c>
      <c r="AY281" s="247" t="s">
        <v>129</v>
      </c>
    </row>
    <row r="282" s="15" customFormat="1">
      <c r="A282" s="15"/>
      <c r="B282" s="259"/>
      <c r="C282" s="260"/>
      <c r="D282" s="232" t="s">
        <v>139</v>
      </c>
      <c r="E282" s="261" t="s">
        <v>1</v>
      </c>
      <c r="F282" s="262" t="s">
        <v>147</v>
      </c>
      <c r="G282" s="260"/>
      <c r="H282" s="263">
        <v>800</v>
      </c>
      <c r="I282" s="264"/>
      <c r="J282" s="260"/>
      <c r="K282" s="260"/>
      <c r="L282" s="265"/>
      <c r="M282" s="266"/>
      <c r="N282" s="267"/>
      <c r="O282" s="267"/>
      <c r="P282" s="267"/>
      <c r="Q282" s="267"/>
      <c r="R282" s="267"/>
      <c r="S282" s="267"/>
      <c r="T282" s="268"/>
      <c r="U282" s="15"/>
      <c r="V282" s="15"/>
      <c r="W282" s="15"/>
      <c r="X282" s="15"/>
      <c r="Y282" s="15"/>
      <c r="Z282" s="15"/>
      <c r="AA282" s="15"/>
      <c r="AB282" s="15"/>
      <c r="AC282" s="15"/>
      <c r="AD282" s="15"/>
      <c r="AE282" s="15"/>
      <c r="AT282" s="269" t="s">
        <v>139</v>
      </c>
      <c r="AU282" s="269" t="s">
        <v>87</v>
      </c>
      <c r="AV282" s="15" t="s">
        <v>93</v>
      </c>
      <c r="AW282" s="15" t="s">
        <v>33</v>
      </c>
      <c r="AX282" s="15" t="s">
        <v>83</v>
      </c>
      <c r="AY282" s="269" t="s">
        <v>129</v>
      </c>
    </row>
    <row r="283" s="2" customFormat="1" ht="33" customHeight="1">
      <c r="A283" s="39"/>
      <c r="B283" s="40"/>
      <c r="C283" s="219" t="s">
        <v>140</v>
      </c>
      <c r="D283" s="219" t="s">
        <v>131</v>
      </c>
      <c r="E283" s="220" t="s">
        <v>355</v>
      </c>
      <c r="F283" s="221" t="s">
        <v>356</v>
      </c>
      <c r="G283" s="222" t="s">
        <v>134</v>
      </c>
      <c r="H283" s="223">
        <v>12513</v>
      </c>
      <c r="I283" s="224"/>
      <c r="J283" s="225">
        <f>ROUND(I283*H283,2)</f>
        <v>0</v>
      </c>
      <c r="K283" s="221" t="s">
        <v>351</v>
      </c>
      <c r="L283" s="45"/>
      <c r="M283" s="226" t="s">
        <v>1</v>
      </c>
      <c r="N283" s="227" t="s">
        <v>43</v>
      </c>
      <c r="O283" s="92"/>
      <c r="P283" s="228">
        <f>O283*H283</f>
        <v>0</v>
      </c>
      <c r="Q283" s="228">
        <v>0</v>
      </c>
      <c r="R283" s="228">
        <f>Q283*H283</f>
        <v>0</v>
      </c>
      <c r="S283" s="228">
        <v>0</v>
      </c>
      <c r="T283" s="229">
        <f>S283*H283</f>
        <v>0</v>
      </c>
      <c r="U283" s="39"/>
      <c r="V283" s="39"/>
      <c r="W283" s="39"/>
      <c r="X283" s="39"/>
      <c r="Y283" s="39"/>
      <c r="Z283" s="39"/>
      <c r="AA283" s="39"/>
      <c r="AB283" s="39"/>
      <c r="AC283" s="39"/>
      <c r="AD283" s="39"/>
      <c r="AE283" s="39"/>
      <c r="AR283" s="230" t="s">
        <v>93</v>
      </c>
      <c r="AT283" s="230" t="s">
        <v>131</v>
      </c>
      <c r="AU283" s="230" t="s">
        <v>87</v>
      </c>
      <c r="AY283" s="18" t="s">
        <v>129</v>
      </c>
      <c r="BE283" s="231">
        <f>IF(N283="základní",J283,0)</f>
        <v>0</v>
      </c>
      <c r="BF283" s="231">
        <f>IF(N283="snížená",J283,0)</f>
        <v>0</v>
      </c>
      <c r="BG283" s="231">
        <f>IF(N283="zákl. přenesená",J283,0)</f>
        <v>0</v>
      </c>
      <c r="BH283" s="231">
        <f>IF(N283="sníž. přenesená",J283,0)</f>
        <v>0</v>
      </c>
      <c r="BI283" s="231">
        <f>IF(N283="nulová",J283,0)</f>
        <v>0</v>
      </c>
      <c r="BJ283" s="18" t="s">
        <v>83</v>
      </c>
      <c r="BK283" s="231">
        <f>ROUND(I283*H283,2)</f>
        <v>0</v>
      </c>
      <c r="BL283" s="18" t="s">
        <v>93</v>
      </c>
      <c r="BM283" s="230" t="s">
        <v>357</v>
      </c>
    </row>
    <row r="284" s="2" customFormat="1">
      <c r="A284" s="39"/>
      <c r="B284" s="40"/>
      <c r="C284" s="41"/>
      <c r="D284" s="232" t="s">
        <v>137</v>
      </c>
      <c r="E284" s="41"/>
      <c r="F284" s="233" t="s">
        <v>358</v>
      </c>
      <c r="G284" s="41"/>
      <c r="H284" s="41"/>
      <c r="I284" s="234"/>
      <c r="J284" s="41"/>
      <c r="K284" s="41"/>
      <c r="L284" s="45"/>
      <c r="M284" s="235"/>
      <c r="N284" s="236"/>
      <c r="O284" s="92"/>
      <c r="P284" s="92"/>
      <c r="Q284" s="92"/>
      <c r="R284" s="92"/>
      <c r="S284" s="92"/>
      <c r="T284" s="93"/>
      <c r="U284" s="39"/>
      <c r="V284" s="39"/>
      <c r="W284" s="39"/>
      <c r="X284" s="39"/>
      <c r="Y284" s="39"/>
      <c r="Z284" s="39"/>
      <c r="AA284" s="39"/>
      <c r="AB284" s="39"/>
      <c r="AC284" s="39"/>
      <c r="AD284" s="39"/>
      <c r="AE284" s="39"/>
      <c r="AT284" s="18" t="s">
        <v>137</v>
      </c>
      <c r="AU284" s="18" t="s">
        <v>87</v>
      </c>
    </row>
    <row r="285" s="13" customFormat="1">
      <c r="A285" s="13"/>
      <c r="B285" s="237"/>
      <c r="C285" s="238"/>
      <c r="D285" s="232" t="s">
        <v>139</v>
      </c>
      <c r="E285" s="239" t="s">
        <v>1</v>
      </c>
      <c r="F285" s="240" t="s">
        <v>359</v>
      </c>
      <c r="G285" s="238"/>
      <c r="H285" s="241">
        <v>12566</v>
      </c>
      <c r="I285" s="242"/>
      <c r="J285" s="238"/>
      <c r="K285" s="238"/>
      <c r="L285" s="243"/>
      <c r="M285" s="244"/>
      <c r="N285" s="245"/>
      <c r="O285" s="245"/>
      <c r="P285" s="245"/>
      <c r="Q285" s="245"/>
      <c r="R285" s="245"/>
      <c r="S285" s="245"/>
      <c r="T285" s="246"/>
      <c r="U285" s="13"/>
      <c r="V285" s="13"/>
      <c r="W285" s="13"/>
      <c r="X285" s="13"/>
      <c r="Y285" s="13"/>
      <c r="Z285" s="13"/>
      <c r="AA285" s="13"/>
      <c r="AB285" s="13"/>
      <c r="AC285" s="13"/>
      <c r="AD285" s="13"/>
      <c r="AE285" s="13"/>
      <c r="AT285" s="247" t="s">
        <v>139</v>
      </c>
      <c r="AU285" s="247" t="s">
        <v>87</v>
      </c>
      <c r="AV285" s="13" t="s">
        <v>87</v>
      </c>
      <c r="AW285" s="13" t="s">
        <v>33</v>
      </c>
      <c r="AX285" s="13" t="s">
        <v>78</v>
      </c>
      <c r="AY285" s="247" t="s">
        <v>129</v>
      </c>
    </row>
    <row r="286" s="13" customFormat="1">
      <c r="A286" s="13"/>
      <c r="B286" s="237"/>
      <c r="C286" s="238"/>
      <c r="D286" s="232" t="s">
        <v>139</v>
      </c>
      <c r="E286" s="239" t="s">
        <v>1</v>
      </c>
      <c r="F286" s="240" t="s">
        <v>360</v>
      </c>
      <c r="G286" s="238"/>
      <c r="H286" s="241">
        <v>-53</v>
      </c>
      <c r="I286" s="242"/>
      <c r="J286" s="238"/>
      <c r="K286" s="238"/>
      <c r="L286" s="243"/>
      <c r="M286" s="244"/>
      <c r="N286" s="245"/>
      <c r="O286" s="245"/>
      <c r="P286" s="245"/>
      <c r="Q286" s="245"/>
      <c r="R286" s="245"/>
      <c r="S286" s="245"/>
      <c r="T286" s="246"/>
      <c r="U286" s="13"/>
      <c r="V286" s="13"/>
      <c r="W286" s="13"/>
      <c r="X286" s="13"/>
      <c r="Y286" s="13"/>
      <c r="Z286" s="13"/>
      <c r="AA286" s="13"/>
      <c r="AB286" s="13"/>
      <c r="AC286" s="13"/>
      <c r="AD286" s="13"/>
      <c r="AE286" s="13"/>
      <c r="AT286" s="247" t="s">
        <v>139</v>
      </c>
      <c r="AU286" s="247" t="s">
        <v>87</v>
      </c>
      <c r="AV286" s="13" t="s">
        <v>87</v>
      </c>
      <c r="AW286" s="13" t="s">
        <v>33</v>
      </c>
      <c r="AX286" s="13" t="s">
        <v>78</v>
      </c>
      <c r="AY286" s="247" t="s">
        <v>129</v>
      </c>
    </row>
    <row r="287" s="15" customFormat="1">
      <c r="A287" s="15"/>
      <c r="B287" s="259"/>
      <c r="C287" s="260"/>
      <c r="D287" s="232" t="s">
        <v>139</v>
      </c>
      <c r="E287" s="261" t="s">
        <v>1</v>
      </c>
      <c r="F287" s="262" t="s">
        <v>147</v>
      </c>
      <c r="G287" s="260"/>
      <c r="H287" s="263">
        <v>12513</v>
      </c>
      <c r="I287" s="264"/>
      <c r="J287" s="260"/>
      <c r="K287" s="260"/>
      <c r="L287" s="265"/>
      <c r="M287" s="266"/>
      <c r="N287" s="267"/>
      <c r="O287" s="267"/>
      <c r="P287" s="267"/>
      <c r="Q287" s="267"/>
      <c r="R287" s="267"/>
      <c r="S287" s="267"/>
      <c r="T287" s="268"/>
      <c r="U287" s="15"/>
      <c r="V287" s="15"/>
      <c r="W287" s="15"/>
      <c r="X287" s="15"/>
      <c r="Y287" s="15"/>
      <c r="Z287" s="15"/>
      <c r="AA287" s="15"/>
      <c r="AB287" s="15"/>
      <c r="AC287" s="15"/>
      <c r="AD287" s="15"/>
      <c r="AE287" s="15"/>
      <c r="AT287" s="269" t="s">
        <v>139</v>
      </c>
      <c r="AU287" s="269" t="s">
        <v>87</v>
      </c>
      <c r="AV287" s="15" t="s">
        <v>93</v>
      </c>
      <c r="AW287" s="15" t="s">
        <v>33</v>
      </c>
      <c r="AX287" s="15" t="s">
        <v>83</v>
      </c>
      <c r="AY287" s="269" t="s">
        <v>129</v>
      </c>
    </row>
    <row r="288" s="2" customFormat="1" ht="24.15" customHeight="1">
      <c r="A288" s="39"/>
      <c r="B288" s="40"/>
      <c r="C288" s="219" t="s">
        <v>361</v>
      </c>
      <c r="D288" s="219" t="s">
        <v>131</v>
      </c>
      <c r="E288" s="220" t="s">
        <v>362</v>
      </c>
      <c r="F288" s="221" t="s">
        <v>363</v>
      </c>
      <c r="G288" s="222" t="s">
        <v>134</v>
      </c>
      <c r="H288" s="223">
        <v>12115</v>
      </c>
      <c r="I288" s="224"/>
      <c r="J288" s="225">
        <f>ROUND(I288*H288,2)</f>
        <v>0</v>
      </c>
      <c r="K288" s="221" t="s">
        <v>351</v>
      </c>
      <c r="L288" s="45"/>
      <c r="M288" s="226" t="s">
        <v>1</v>
      </c>
      <c r="N288" s="227" t="s">
        <v>43</v>
      </c>
      <c r="O288" s="92"/>
      <c r="P288" s="228">
        <f>O288*H288</f>
        <v>0</v>
      </c>
      <c r="Q288" s="228">
        <v>0</v>
      </c>
      <c r="R288" s="228">
        <f>Q288*H288</f>
        <v>0</v>
      </c>
      <c r="S288" s="228">
        <v>0</v>
      </c>
      <c r="T288" s="229">
        <f>S288*H288</f>
        <v>0</v>
      </c>
      <c r="U288" s="39"/>
      <c r="V288" s="39"/>
      <c r="W288" s="39"/>
      <c r="X288" s="39"/>
      <c r="Y288" s="39"/>
      <c r="Z288" s="39"/>
      <c r="AA288" s="39"/>
      <c r="AB288" s="39"/>
      <c r="AC288" s="39"/>
      <c r="AD288" s="39"/>
      <c r="AE288" s="39"/>
      <c r="AR288" s="230" t="s">
        <v>93</v>
      </c>
      <c r="AT288" s="230" t="s">
        <v>131</v>
      </c>
      <c r="AU288" s="230" t="s">
        <v>87</v>
      </c>
      <c r="AY288" s="18" t="s">
        <v>129</v>
      </c>
      <c r="BE288" s="231">
        <f>IF(N288="základní",J288,0)</f>
        <v>0</v>
      </c>
      <c r="BF288" s="231">
        <f>IF(N288="snížená",J288,0)</f>
        <v>0</v>
      </c>
      <c r="BG288" s="231">
        <f>IF(N288="zákl. přenesená",J288,0)</f>
        <v>0</v>
      </c>
      <c r="BH288" s="231">
        <f>IF(N288="sníž. přenesená",J288,0)</f>
        <v>0</v>
      </c>
      <c r="BI288" s="231">
        <f>IF(N288="nulová",J288,0)</f>
        <v>0</v>
      </c>
      <c r="BJ288" s="18" t="s">
        <v>83</v>
      </c>
      <c r="BK288" s="231">
        <f>ROUND(I288*H288,2)</f>
        <v>0</v>
      </c>
      <c r="BL288" s="18" t="s">
        <v>93</v>
      </c>
      <c r="BM288" s="230" t="s">
        <v>364</v>
      </c>
    </row>
    <row r="289" s="2" customFormat="1">
      <c r="A289" s="39"/>
      <c r="B289" s="40"/>
      <c r="C289" s="41"/>
      <c r="D289" s="232" t="s">
        <v>137</v>
      </c>
      <c r="E289" s="41"/>
      <c r="F289" s="233" t="s">
        <v>365</v>
      </c>
      <c r="G289" s="41"/>
      <c r="H289" s="41"/>
      <c r="I289" s="234"/>
      <c r="J289" s="41"/>
      <c r="K289" s="41"/>
      <c r="L289" s="45"/>
      <c r="M289" s="235"/>
      <c r="N289" s="236"/>
      <c r="O289" s="92"/>
      <c r="P289" s="92"/>
      <c r="Q289" s="92"/>
      <c r="R289" s="92"/>
      <c r="S289" s="92"/>
      <c r="T289" s="93"/>
      <c r="U289" s="39"/>
      <c r="V289" s="39"/>
      <c r="W289" s="39"/>
      <c r="X289" s="39"/>
      <c r="Y289" s="39"/>
      <c r="Z289" s="39"/>
      <c r="AA289" s="39"/>
      <c r="AB289" s="39"/>
      <c r="AC289" s="39"/>
      <c r="AD289" s="39"/>
      <c r="AE289" s="39"/>
      <c r="AT289" s="18" t="s">
        <v>137</v>
      </c>
      <c r="AU289" s="18" t="s">
        <v>87</v>
      </c>
    </row>
    <row r="290" s="13" customFormat="1">
      <c r="A290" s="13"/>
      <c r="B290" s="237"/>
      <c r="C290" s="238"/>
      <c r="D290" s="232" t="s">
        <v>139</v>
      </c>
      <c r="E290" s="239" t="s">
        <v>1</v>
      </c>
      <c r="F290" s="240" t="s">
        <v>366</v>
      </c>
      <c r="G290" s="238"/>
      <c r="H290" s="241">
        <v>12115</v>
      </c>
      <c r="I290" s="242"/>
      <c r="J290" s="238"/>
      <c r="K290" s="238"/>
      <c r="L290" s="243"/>
      <c r="M290" s="244"/>
      <c r="N290" s="245"/>
      <c r="O290" s="245"/>
      <c r="P290" s="245"/>
      <c r="Q290" s="245"/>
      <c r="R290" s="245"/>
      <c r="S290" s="245"/>
      <c r="T290" s="246"/>
      <c r="U290" s="13"/>
      <c r="V290" s="13"/>
      <c r="W290" s="13"/>
      <c r="X290" s="13"/>
      <c r="Y290" s="13"/>
      <c r="Z290" s="13"/>
      <c r="AA290" s="13"/>
      <c r="AB290" s="13"/>
      <c r="AC290" s="13"/>
      <c r="AD290" s="13"/>
      <c r="AE290" s="13"/>
      <c r="AT290" s="247" t="s">
        <v>139</v>
      </c>
      <c r="AU290" s="247" t="s">
        <v>87</v>
      </c>
      <c r="AV290" s="13" t="s">
        <v>87</v>
      </c>
      <c r="AW290" s="13" t="s">
        <v>33</v>
      </c>
      <c r="AX290" s="13" t="s">
        <v>78</v>
      </c>
      <c r="AY290" s="247" t="s">
        <v>129</v>
      </c>
    </row>
    <row r="291" s="15" customFormat="1">
      <c r="A291" s="15"/>
      <c r="B291" s="259"/>
      <c r="C291" s="260"/>
      <c r="D291" s="232" t="s">
        <v>139</v>
      </c>
      <c r="E291" s="261" t="s">
        <v>1</v>
      </c>
      <c r="F291" s="262" t="s">
        <v>147</v>
      </c>
      <c r="G291" s="260"/>
      <c r="H291" s="263">
        <v>12115</v>
      </c>
      <c r="I291" s="264"/>
      <c r="J291" s="260"/>
      <c r="K291" s="260"/>
      <c r="L291" s="265"/>
      <c r="M291" s="266"/>
      <c r="N291" s="267"/>
      <c r="O291" s="267"/>
      <c r="P291" s="267"/>
      <c r="Q291" s="267"/>
      <c r="R291" s="267"/>
      <c r="S291" s="267"/>
      <c r="T291" s="268"/>
      <c r="U291" s="15"/>
      <c r="V291" s="15"/>
      <c r="W291" s="15"/>
      <c r="X291" s="15"/>
      <c r="Y291" s="15"/>
      <c r="Z291" s="15"/>
      <c r="AA291" s="15"/>
      <c r="AB291" s="15"/>
      <c r="AC291" s="15"/>
      <c r="AD291" s="15"/>
      <c r="AE291" s="15"/>
      <c r="AT291" s="269" t="s">
        <v>139</v>
      </c>
      <c r="AU291" s="269" t="s">
        <v>87</v>
      </c>
      <c r="AV291" s="15" t="s">
        <v>93</v>
      </c>
      <c r="AW291" s="15" t="s">
        <v>33</v>
      </c>
      <c r="AX291" s="15" t="s">
        <v>83</v>
      </c>
      <c r="AY291" s="269" t="s">
        <v>129</v>
      </c>
    </row>
    <row r="292" s="2" customFormat="1" ht="24.15" customHeight="1">
      <c r="A292" s="39"/>
      <c r="B292" s="40"/>
      <c r="C292" s="219" t="s">
        <v>367</v>
      </c>
      <c r="D292" s="219" t="s">
        <v>131</v>
      </c>
      <c r="E292" s="220" t="s">
        <v>368</v>
      </c>
      <c r="F292" s="221" t="s">
        <v>369</v>
      </c>
      <c r="G292" s="222" t="s">
        <v>134</v>
      </c>
      <c r="H292" s="223">
        <v>6</v>
      </c>
      <c r="I292" s="224"/>
      <c r="J292" s="225">
        <f>ROUND(I292*H292,2)</f>
        <v>0</v>
      </c>
      <c r="K292" s="221" t="s">
        <v>135</v>
      </c>
      <c r="L292" s="45"/>
      <c r="M292" s="226" t="s">
        <v>1</v>
      </c>
      <c r="N292" s="227" t="s">
        <v>43</v>
      </c>
      <c r="O292" s="92"/>
      <c r="P292" s="228">
        <f>O292*H292</f>
        <v>0</v>
      </c>
      <c r="Q292" s="228">
        <v>0.19536000000000001</v>
      </c>
      <c r="R292" s="228">
        <f>Q292*H292</f>
        <v>1.1721600000000001</v>
      </c>
      <c r="S292" s="228">
        <v>0</v>
      </c>
      <c r="T292" s="229">
        <f>S292*H292</f>
        <v>0</v>
      </c>
      <c r="U292" s="39"/>
      <c r="V292" s="39"/>
      <c r="W292" s="39"/>
      <c r="X292" s="39"/>
      <c r="Y292" s="39"/>
      <c r="Z292" s="39"/>
      <c r="AA292" s="39"/>
      <c r="AB292" s="39"/>
      <c r="AC292" s="39"/>
      <c r="AD292" s="39"/>
      <c r="AE292" s="39"/>
      <c r="AR292" s="230" t="s">
        <v>93</v>
      </c>
      <c r="AT292" s="230" t="s">
        <v>131</v>
      </c>
      <c r="AU292" s="230" t="s">
        <v>87</v>
      </c>
      <c r="AY292" s="18" t="s">
        <v>129</v>
      </c>
      <c r="BE292" s="231">
        <f>IF(N292="základní",J292,0)</f>
        <v>0</v>
      </c>
      <c r="BF292" s="231">
        <f>IF(N292="snížená",J292,0)</f>
        <v>0</v>
      </c>
      <c r="BG292" s="231">
        <f>IF(N292="zákl. přenesená",J292,0)</f>
        <v>0</v>
      </c>
      <c r="BH292" s="231">
        <f>IF(N292="sníž. přenesená",J292,0)</f>
        <v>0</v>
      </c>
      <c r="BI292" s="231">
        <f>IF(N292="nulová",J292,0)</f>
        <v>0</v>
      </c>
      <c r="BJ292" s="18" t="s">
        <v>83</v>
      </c>
      <c r="BK292" s="231">
        <f>ROUND(I292*H292,2)</f>
        <v>0</v>
      </c>
      <c r="BL292" s="18" t="s">
        <v>93</v>
      </c>
      <c r="BM292" s="230" t="s">
        <v>370</v>
      </c>
    </row>
    <row r="293" s="2" customFormat="1">
      <c r="A293" s="39"/>
      <c r="B293" s="40"/>
      <c r="C293" s="41"/>
      <c r="D293" s="232" t="s">
        <v>137</v>
      </c>
      <c r="E293" s="41"/>
      <c r="F293" s="233" t="s">
        <v>371</v>
      </c>
      <c r="G293" s="41"/>
      <c r="H293" s="41"/>
      <c r="I293" s="234"/>
      <c r="J293" s="41"/>
      <c r="K293" s="41"/>
      <c r="L293" s="45"/>
      <c r="M293" s="235"/>
      <c r="N293" s="236"/>
      <c r="O293" s="92"/>
      <c r="P293" s="92"/>
      <c r="Q293" s="92"/>
      <c r="R293" s="92"/>
      <c r="S293" s="92"/>
      <c r="T293" s="93"/>
      <c r="U293" s="39"/>
      <c r="V293" s="39"/>
      <c r="W293" s="39"/>
      <c r="X293" s="39"/>
      <c r="Y293" s="39"/>
      <c r="Z293" s="39"/>
      <c r="AA293" s="39"/>
      <c r="AB293" s="39"/>
      <c r="AC293" s="39"/>
      <c r="AD293" s="39"/>
      <c r="AE293" s="39"/>
      <c r="AT293" s="18" t="s">
        <v>137</v>
      </c>
      <c r="AU293" s="18" t="s">
        <v>87</v>
      </c>
    </row>
    <row r="294" s="13" customFormat="1">
      <c r="A294" s="13"/>
      <c r="B294" s="237"/>
      <c r="C294" s="238"/>
      <c r="D294" s="232" t="s">
        <v>139</v>
      </c>
      <c r="E294" s="239" t="s">
        <v>1</v>
      </c>
      <c r="F294" s="240" t="s">
        <v>372</v>
      </c>
      <c r="G294" s="238"/>
      <c r="H294" s="241">
        <v>6</v>
      </c>
      <c r="I294" s="242"/>
      <c r="J294" s="238"/>
      <c r="K294" s="238"/>
      <c r="L294" s="243"/>
      <c r="M294" s="244"/>
      <c r="N294" s="245"/>
      <c r="O294" s="245"/>
      <c r="P294" s="245"/>
      <c r="Q294" s="245"/>
      <c r="R294" s="245"/>
      <c r="S294" s="245"/>
      <c r="T294" s="246"/>
      <c r="U294" s="13"/>
      <c r="V294" s="13"/>
      <c r="W294" s="13"/>
      <c r="X294" s="13"/>
      <c r="Y294" s="13"/>
      <c r="Z294" s="13"/>
      <c r="AA294" s="13"/>
      <c r="AB294" s="13"/>
      <c r="AC294" s="13"/>
      <c r="AD294" s="13"/>
      <c r="AE294" s="13"/>
      <c r="AT294" s="247" t="s">
        <v>139</v>
      </c>
      <c r="AU294" s="247" t="s">
        <v>87</v>
      </c>
      <c r="AV294" s="13" t="s">
        <v>87</v>
      </c>
      <c r="AW294" s="13" t="s">
        <v>33</v>
      </c>
      <c r="AX294" s="13" t="s">
        <v>83</v>
      </c>
      <c r="AY294" s="247" t="s">
        <v>129</v>
      </c>
    </row>
    <row r="295" s="2" customFormat="1" ht="16.5" customHeight="1">
      <c r="A295" s="39"/>
      <c r="B295" s="40"/>
      <c r="C295" s="270" t="s">
        <v>178</v>
      </c>
      <c r="D295" s="270" t="s">
        <v>234</v>
      </c>
      <c r="E295" s="271" t="s">
        <v>373</v>
      </c>
      <c r="F295" s="272" t="s">
        <v>374</v>
      </c>
      <c r="G295" s="273" t="s">
        <v>134</v>
      </c>
      <c r="H295" s="274">
        <v>6.1200000000000001</v>
      </c>
      <c r="I295" s="275"/>
      <c r="J295" s="276">
        <f>ROUND(I295*H295,2)</f>
        <v>0</v>
      </c>
      <c r="K295" s="272" t="s">
        <v>135</v>
      </c>
      <c r="L295" s="277"/>
      <c r="M295" s="278" t="s">
        <v>1</v>
      </c>
      <c r="N295" s="279" t="s">
        <v>43</v>
      </c>
      <c r="O295" s="92"/>
      <c r="P295" s="228">
        <f>O295*H295</f>
        <v>0</v>
      </c>
      <c r="Q295" s="228">
        <v>0.222</v>
      </c>
      <c r="R295" s="228">
        <f>Q295*H295</f>
        <v>1.3586400000000001</v>
      </c>
      <c r="S295" s="228">
        <v>0</v>
      </c>
      <c r="T295" s="229">
        <f>S295*H295</f>
        <v>0</v>
      </c>
      <c r="U295" s="39"/>
      <c r="V295" s="39"/>
      <c r="W295" s="39"/>
      <c r="X295" s="39"/>
      <c r="Y295" s="39"/>
      <c r="Z295" s="39"/>
      <c r="AA295" s="39"/>
      <c r="AB295" s="39"/>
      <c r="AC295" s="39"/>
      <c r="AD295" s="39"/>
      <c r="AE295" s="39"/>
      <c r="AR295" s="230" t="s">
        <v>179</v>
      </c>
      <c r="AT295" s="230" t="s">
        <v>234</v>
      </c>
      <c r="AU295" s="230" t="s">
        <v>87</v>
      </c>
      <c r="AY295" s="18" t="s">
        <v>129</v>
      </c>
      <c r="BE295" s="231">
        <f>IF(N295="základní",J295,0)</f>
        <v>0</v>
      </c>
      <c r="BF295" s="231">
        <f>IF(N295="snížená",J295,0)</f>
        <v>0</v>
      </c>
      <c r="BG295" s="231">
        <f>IF(N295="zákl. přenesená",J295,0)</f>
        <v>0</v>
      </c>
      <c r="BH295" s="231">
        <f>IF(N295="sníž. přenesená",J295,0)</f>
        <v>0</v>
      </c>
      <c r="BI295" s="231">
        <f>IF(N295="nulová",J295,0)</f>
        <v>0</v>
      </c>
      <c r="BJ295" s="18" t="s">
        <v>83</v>
      </c>
      <c r="BK295" s="231">
        <f>ROUND(I295*H295,2)</f>
        <v>0</v>
      </c>
      <c r="BL295" s="18" t="s">
        <v>93</v>
      </c>
      <c r="BM295" s="230" t="s">
        <v>375</v>
      </c>
    </row>
    <row r="296" s="2" customFormat="1">
      <c r="A296" s="39"/>
      <c r="B296" s="40"/>
      <c r="C296" s="41"/>
      <c r="D296" s="232" t="s">
        <v>137</v>
      </c>
      <c r="E296" s="41"/>
      <c r="F296" s="233" t="s">
        <v>374</v>
      </c>
      <c r="G296" s="41"/>
      <c r="H296" s="41"/>
      <c r="I296" s="234"/>
      <c r="J296" s="41"/>
      <c r="K296" s="41"/>
      <c r="L296" s="45"/>
      <c r="M296" s="235"/>
      <c r="N296" s="236"/>
      <c r="O296" s="92"/>
      <c r="P296" s="92"/>
      <c r="Q296" s="92"/>
      <c r="R296" s="92"/>
      <c r="S296" s="92"/>
      <c r="T296" s="93"/>
      <c r="U296" s="39"/>
      <c r="V296" s="39"/>
      <c r="W296" s="39"/>
      <c r="X296" s="39"/>
      <c r="Y296" s="39"/>
      <c r="Z296" s="39"/>
      <c r="AA296" s="39"/>
      <c r="AB296" s="39"/>
      <c r="AC296" s="39"/>
      <c r="AD296" s="39"/>
      <c r="AE296" s="39"/>
      <c r="AT296" s="18" t="s">
        <v>137</v>
      </c>
      <c r="AU296" s="18" t="s">
        <v>87</v>
      </c>
    </row>
    <row r="297" s="13" customFormat="1">
      <c r="A297" s="13"/>
      <c r="B297" s="237"/>
      <c r="C297" s="238"/>
      <c r="D297" s="232" t="s">
        <v>139</v>
      </c>
      <c r="E297" s="239" t="s">
        <v>1</v>
      </c>
      <c r="F297" s="240" t="s">
        <v>376</v>
      </c>
      <c r="G297" s="238"/>
      <c r="H297" s="241">
        <v>6.1200000000000001</v>
      </c>
      <c r="I297" s="242"/>
      <c r="J297" s="238"/>
      <c r="K297" s="238"/>
      <c r="L297" s="243"/>
      <c r="M297" s="244"/>
      <c r="N297" s="245"/>
      <c r="O297" s="245"/>
      <c r="P297" s="245"/>
      <c r="Q297" s="245"/>
      <c r="R297" s="245"/>
      <c r="S297" s="245"/>
      <c r="T297" s="246"/>
      <c r="U297" s="13"/>
      <c r="V297" s="13"/>
      <c r="W297" s="13"/>
      <c r="X297" s="13"/>
      <c r="Y297" s="13"/>
      <c r="Z297" s="13"/>
      <c r="AA297" s="13"/>
      <c r="AB297" s="13"/>
      <c r="AC297" s="13"/>
      <c r="AD297" s="13"/>
      <c r="AE297" s="13"/>
      <c r="AT297" s="247" t="s">
        <v>139</v>
      </c>
      <c r="AU297" s="247" t="s">
        <v>87</v>
      </c>
      <c r="AV297" s="13" t="s">
        <v>87</v>
      </c>
      <c r="AW297" s="13" t="s">
        <v>33</v>
      </c>
      <c r="AX297" s="13" t="s">
        <v>78</v>
      </c>
      <c r="AY297" s="247" t="s">
        <v>129</v>
      </c>
    </row>
    <row r="298" s="15" customFormat="1">
      <c r="A298" s="15"/>
      <c r="B298" s="259"/>
      <c r="C298" s="260"/>
      <c r="D298" s="232" t="s">
        <v>139</v>
      </c>
      <c r="E298" s="261" t="s">
        <v>1</v>
      </c>
      <c r="F298" s="262" t="s">
        <v>147</v>
      </c>
      <c r="G298" s="260"/>
      <c r="H298" s="263">
        <v>6.1200000000000001</v>
      </c>
      <c r="I298" s="264"/>
      <c r="J298" s="260"/>
      <c r="K298" s="260"/>
      <c r="L298" s="265"/>
      <c r="M298" s="266"/>
      <c r="N298" s="267"/>
      <c r="O298" s="267"/>
      <c r="P298" s="267"/>
      <c r="Q298" s="267"/>
      <c r="R298" s="267"/>
      <c r="S298" s="267"/>
      <c r="T298" s="268"/>
      <c r="U298" s="15"/>
      <c r="V298" s="15"/>
      <c r="W298" s="15"/>
      <c r="X298" s="15"/>
      <c r="Y298" s="15"/>
      <c r="Z298" s="15"/>
      <c r="AA298" s="15"/>
      <c r="AB298" s="15"/>
      <c r="AC298" s="15"/>
      <c r="AD298" s="15"/>
      <c r="AE298" s="15"/>
      <c r="AT298" s="269" t="s">
        <v>139</v>
      </c>
      <c r="AU298" s="269" t="s">
        <v>87</v>
      </c>
      <c r="AV298" s="15" t="s">
        <v>93</v>
      </c>
      <c r="AW298" s="15" t="s">
        <v>33</v>
      </c>
      <c r="AX298" s="15" t="s">
        <v>83</v>
      </c>
      <c r="AY298" s="269" t="s">
        <v>129</v>
      </c>
    </row>
    <row r="299" s="2" customFormat="1" ht="24.15" customHeight="1">
      <c r="A299" s="39"/>
      <c r="B299" s="40"/>
      <c r="C299" s="219" t="s">
        <v>377</v>
      </c>
      <c r="D299" s="219" t="s">
        <v>131</v>
      </c>
      <c r="E299" s="220" t="s">
        <v>378</v>
      </c>
      <c r="F299" s="221" t="s">
        <v>379</v>
      </c>
      <c r="G299" s="222" t="s">
        <v>134</v>
      </c>
      <c r="H299" s="223">
        <v>34</v>
      </c>
      <c r="I299" s="224"/>
      <c r="J299" s="225">
        <f>ROUND(I299*H299,2)</f>
        <v>0</v>
      </c>
      <c r="K299" s="221" t="s">
        <v>135</v>
      </c>
      <c r="L299" s="45"/>
      <c r="M299" s="226" t="s">
        <v>1</v>
      </c>
      <c r="N299" s="227" t="s">
        <v>43</v>
      </c>
      <c r="O299" s="92"/>
      <c r="P299" s="228">
        <f>O299*H299</f>
        <v>0</v>
      </c>
      <c r="Q299" s="228">
        <v>0.090620000000000006</v>
      </c>
      <c r="R299" s="228">
        <f>Q299*H299</f>
        <v>3.08108</v>
      </c>
      <c r="S299" s="228">
        <v>0</v>
      </c>
      <c r="T299" s="229">
        <f>S299*H299</f>
        <v>0</v>
      </c>
      <c r="U299" s="39"/>
      <c r="V299" s="39"/>
      <c r="W299" s="39"/>
      <c r="X299" s="39"/>
      <c r="Y299" s="39"/>
      <c r="Z299" s="39"/>
      <c r="AA299" s="39"/>
      <c r="AB299" s="39"/>
      <c r="AC299" s="39"/>
      <c r="AD299" s="39"/>
      <c r="AE299" s="39"/>
      <c r="AR299" s="230" t="s">
        <v>93</v>
      </c>
      <c r="AT299" s="230" t="s">
        <v>131</v>
      </c>
      <c r="AU299" s="230" t="s">
        <v>87</v>
      </c>
      <c r="AY299" s="18" t="s">
        <v>129</v>
      </c>
      <c r="BE299" s="231">
        <f>IF(N299="základní",J299,0)</f>
        <v>0</v>
      </c>
      <c r="BF299" s="231">
        <f>IF(N299="snížená",J299,0)</f>
        <v>0</v>
      </c>
      <c r="BG299" s="231">
        <f>IF(N299="zákl. přenesená",J299,0)</f>
        <v>0</v>
      </c>
      <c r="BH299" s="231">
        <f>IF(N299="sníž. přenesená",J299,0)</f>
        <v>0</v>
      </c>
      <c r="BI299" s="231">
        <f>IF(N299="nulová",J299,0)</f>
        <v>0</v>
      </c>
      <c r="BJ299" s="18" t="s">
        <v>83</v>
      </c>
      <c r="BK299" s="231">
        <f>ROUND(I299*H299,2)</f>
        <v>0</v>
      </c>
      <c r="BL299" s="18" t="s">
        <v>93</v>
      </c>
      <c r="BM299" s="230" t="s">
        <v>380</v>
      </c>
    </row>
    <row r="300" s="2" customFormat="1">
      <c r="A300" s="39"/>
      <c r="B300" s="40"/>
      <c r="C300" s="41"/>
      <c r="D300" s="232" t="s">
        <v>137</v>
      </c>
      <c r="E300" s="41"/>
      <c r="F300" s="233" t="s">
        <v>381</v>
      </c>
      <c r="G300" s="41"/>
      <c r="H300" s="41"/>
      <c r="I300" s="234"/>
      <c r="J300" s="41"/>
      <c r="K300" s="41"/>
      <c r="L300" s="45"/>
      <c r="M300" s="235"/>
      <c r="N300" s="236"/>
      <c r="O300" s="92"/>
      <c r="P300" s="92"/>
      <c r="Q300" s="92"/>
      <c r="R300" s="92"/>
      <c r="S300" s="92"/>
      <c r="T300" s="93"/>
      <c r="U300" s="39"/>
      <c r="V300" s="39"/>
      <c r="W300" s="39"/>
      <c r="X300" s="39"/>
      <c r="Y300" s="39"/>
      <c r="Z300" s="39"/>
      <c r="AA300" s="39"/>
      <c r="AB300" s="39"/>
      <c r="AC300" s="39"/>
      <c r="AD300" s="39"/>
      <c r="AE300" s="39"/>
      <c r="AT300" s="18" t="s">
        <v>137</v>
      </c>
      <c r="AU300" s="18" t="s">
        <v>87</v>
      </c>
    </row>
    <row r="301" s="13" customFormat="1">
      <c r="A301" s="13"/>
      <c r="B301" s="237"/>
      <c r="C301" s="238"/>
      <c r="D301" s="232" t="s">
        <v>139</v>
      </c>
      <c r="E301" s="239" t="s">
        <v>1</v>
      </c>
      <c r="F301" s="240" t="s">
        <v>382</v>
      </c>
      <c r="G301" s="238"/>
      <c r="H301" s="241">
        <v>34</v>
      </c>
      <c r="I301" s="242"/>
      <c r="J301" s="238"/>
      <c r="K301" s="238"/>
      <c r="L301" s="243"/>
      <c r="M301" s="244"/>
      <c r="N301" s="245"/>
      <c r="O301" s="245"/>
      <c r="P301" s="245"/>
      <c r="Q301" s="245"/>
      <c r="R301" s="245"/>
      <c r="S301" s="245"/>
      <c r="T301" s="246"/>
      <c r="U301" s="13"/>
      <c r="V301" s="13"/>
      <c r="W301" s="13"/>
      <c r="X301" s="13"/>
      <c r="Y301" s="13"/>
      <c r="Z301" s="13"/>
      <c r="AA301" s="13"/>
      <c r="AB301" s="13"/>
      <c r="AC301" s="13"/>
      <c r="AD301" s="13"/>
      <c r="AE301" s="13"/>
      <c r="AT301" s="247" t="s">
        <v>139</v>
      </c>
      <c r="AU301" s="247" t="s">
        <v>87</v>
      </c>
      <c r="AV301" s="13" t="s">
        <v>87</v>
      </c>
      <c r="AW301" s="13" t="s">
        <v>33</v>
      </c>
      <c r="AX301" s="13" t="s">
        <v>83</v>
      </c>
      <c r="AY301" s="247" t="s">
        <v>129</v>
      </c>
    </row>
    <row r="302" s="2" customFormat="1" ht="24.15" customHeight="1">
      <c r="A302" s="39"/>
      <c r="B302" s="40"/>
      <c r="C302" s="270" t="s">
        <v>383</v>
      </c>
      <c r="D302" s="270" t="s">
        <v>234</v>
      </c>
      <c r="E302" s="271" t="s">
        <v>384</v>
      </c>
      <c r="F302" s="272" t="s">
        <v>385</v>
      </c>
      <c r="G302" s="273" t="s">
        <v>134</v>
      </c>
      <c r="H302" s="274">
        <v>3.5019999999999998</v>
      </c>
      <c r="I302" s="275"/>
      <c r="J302" s="276">
        <f>ROUND(I302*H302,2)</f>
        <v>0</v>
      </c>
      <c r="K302" s="272" t="s">
        <v>135</v>
      </c>
      <c r="L302" s="277"/>
      <c r="M302" s="278" t="s">
        <v>1</v>
      </c>
      <c r="N302" s="279" t="s">
        <v>43</v>
      </c>
      <c r="O302" s="92"/>
      <c r="P302" s="228">
        <f>O302*H302</f>
        <v>0</v>
      </c>
      <c r="Q302" s="228">
        <v>0.152</v>
      </c>
      <c r="R302" s="228">
        <f>Q302*H302</f>
        <v>0.532304</v>
      </c>
      <c r="S302" s="228">
        <v>0</v>
      </c>
      <c r="T302" s="229">
        <f>S302*H302</f>
        <v>0</v>
      </c>
      <c r="U302" s="39"/>
      <c r="V302" s="39"/>
      <c r="W302" s="39"/>
      <c r="X302" s="39"/>
      <c r="Y302" s="39"/>
      <c r="Z302" s="39"/>
      <c r="AA302" s="39"/>
      <c r="AB302" s="39"/>
      <c r="AC302" s="39"/>
      <c r="AD302" s="39"/>
      <c r="AE302" s="39"/>
      <c r="AR302" s="230" t="s">
        <v>179</v>
      </c>
      <c r="AT302" s="230" t="s">
        <v>234</v>
      </c>
      <c r="AU302" s="230" t="s">
        <v>87</v>
      </c>
      <c r="AY302" s="18" t="s">
        <v>129</v>
      </c>
      <c r="BE302" s="231">
        <f>IF(N302="základní",J302,0)</f>
        <v>0</v>
      </c>
      <c r="BF302" s="231">
        <f>IF(N302="snížená",J302,0)</f>
        <v>0</v>
      </c>
      <c r="BG302" s="231">
        <f>IF(N302="zákl. přenesená",J302,0)</f>
        <v>0</v>
      </c>
      <c r="BH302" s="231">
        <f>IF(N302="sníž. přenesená",J302,0)</f>
        <v>0</v>
      </c>
      <c r="BI302" s="231">
        <f>IF(N302="nulová",J302,0)</f>
        <v>0</v>
      </c>
      <c r="BJ302" s="18" t="s">
        <v>83</v>
      </c>
      <c r="BK302" s="231">
        <f>ROUND(I302*H302,2)</f>
        <v>0</v>
      </c>
      <c r="BL302" s="18" t="s">
        <v>93</v>
      </c>
      <c r="BM302" s="230" t="s">
        <v>386</v>
      </c>
    </row>
    <row r="303" s="2" customFormat="1">
      <c r="A303" s="39"/>
      <c r="B303" s="40"/>
      <c r="C303" s="41"/>
      <c r="D303" s="232" t="s">
        <v>137</v>
      </c>
      <c r="E303" s="41"/>
      <c r="F303" s="233" t="s">
        <v>385</v>
      </c>
      <c r="G303" s="41"/>
      <c r="H303" s="41"/>
      <c r="I303" s="234"/>
      <c r="J303" s="41"/>
      <c r="K303" s="41"/>
      <c r="L303" s="45"/>
      <c r="M303" s="235"/>
      <c r="N303" s="236"/>
      <c r="O303" s="92"/>
      <c r="P303" s="92"/>
      <c r="Q303" s="92"/>
      <c r="R303" s="92"/>
      <c r="S303" s="92"/>
      <c r="T303" s="93"/>
      <c r="U303" s="39"/>
      <c r="V303" s="39"/>
      <c r="W303" s="39"/>
      <c r="X303" s="39"/>
      <c r="Y303" s="39"/>
      <c r="Z303" s="39"/>
      <c r="AA303" s="39"/>
      <c r="AB303" s="39"/>
      <c r="AC303" s="39"/>
      <c r="AD303" s="39"/>
      <c r="AE303" s="39"/>
      <c r="AT303" s="18" t="s">
        <v>137</v>
      </c>
      <c r="AU303" s="18" t="s">
        <v>87</v>
      </c>
    </row>
    <row r="304" s="2" customFormat="1">
      <c r="A304" s="39"/>
      <c r="B304" s="40"/>
      <c r="C304" s="41"/>
      <c r="D304" s="232" t="s">
        <v>296</v>
      </c>
      <c r="E304" s="41"/>
      <c r="F304" s="280" t="s">
        <v>387</v>
      </c>
      <c r="G304" s="41"/>
      <c r="H304" s="41"/>
      <c r="I304" s="234"/>
      <c r="J304" s="41"/>
      <c r="K304" s="41"/>
      <c r="L304" s="45"/>
      <c r="M304" s="235"/>
      <c r="N304" s="236"/>
      <c r="O304" s="92"/>
      <c r="P304" s="92"/>
      <c r="Q304" s="92"/>
      <c r="R304" s="92"/>
      <c r="S304" s="92"/>
      <c r="T304" s="93"/>
      <c r="U304" s="39"/>
      <c r="V304" s="39"/>
      <c r="W304" s="39"/>
      <c r="X304" s="39"/>
      <c r="Y304" s="39"/>
      <c r="Z304" s="39"/>
      <c r="AA304" s="39"/>
      <c r="AB304" s="39"/>
      <c r="AC304" s="39"/>
      <c r="AD304" s="39"/>
      <c r="AE304" s="39"/>
      <c r="AT304" s="18" t="s">
        <v>296</v>
      </c>
      <c r="AU304" s="18" t="s">
        <v>87</v>
      </c>
    </row>
    <row r="305" s="13" customFormat="1">
      <c r="A305" s="13"/>
      <c r="B305" s="237"/>
      <c r="C305" s="238"/>
      <c r="D305" s="232" t="s">
        <v>139</v>
      </c>
      <c r="E305" s="239" t="s">
        <v>1</v>
      </c>
      <c r="F305" s="240" t="s">
        <v>388</v>
      </c>
      <c r="G305" s="238"/>
      <c r="H305" s="241">
        <v>3.5019999999999998</v>
      </c>
      <c r="I305" s="242"/>
      <c r="J305" s="238"/>
      <c r="K305" s="238"/>
      <c r="L305" s="243"/>
      <c r="M305" s="244"/>
      <c r="N305" s="245"/>
      <c r="O305" s="245"/>
      <c r="P305" s="245"/>
      <c r="Q305" s="245"/>
      <c r="R305" s="245"/>
      <c r="S305" s="245"/>
      <c r="T305" s="246"/>
      <c r="U305" s="13"/>
      <c r="V305" s="13"/>
      <c r="W305" s="13"/>
      <c r="X305" s="13"/>
      <c r="Y305" s="13"/>
      <c r="Z305" s="13"/>
      <c r="AA305" s="13"/>
      <c r="AB305" s="13"/>
      <c r="AC305" s="13"/>
      <c r="AD305" s="13"/>
      <c r="AE305" s="13"/>
      <c r="AT305" s="247" t="s">
        <v>139</v>
      </c>
      <c r="AU305" s="247" t="s">
        <v>87</v>
      </c>
      <c r="AV305" s="13" t="s">
        <v>87</v>
      </c>
      <c r="AW305" s="13" t="s">
        <v>33</v>
      </c>
      <c r="AX305" s="13" t="s">
        <v>78</v>
      </c>
      <c r="AY305" s="247" t="s">
        <v>129</v>
      </c>
    </row>
    <row r="306" s="15" customFormat="1">
      <c r="A306" s="15"/>
      <c r="B306" s="259"/>
      <c r="C306" s="260"/>
      <c r="D306" s="232" t="s">
        <v>139</v>
      </c>
      <c r="E306" s="261" t="s">
        <v>1</v>
      </c>
      <c r="F306" s="262" t="s">
        <v>147</v>
      </c>
      <c r="G306" s="260"/>
      <c r="H306" s="263">
        <v>3.5019999999999998</v>
      </c>
      <c r="I306" s="264"/>
      <c r="J306" s="260"/>
      <c r="K306" s="260"/>
      <c r="L306" s="265"/>
      <c r="M306" s="266"/>
      <c r="N306" s="267"/>
      <c r="O306" s="267"/>
      <c r="P306" s="267"/>
      <c r="Q306" s="267"/>
      <c r="R306" s="267"/>
      <c r="S306" s="267"/>
      <c r="T306" s="268"/>
      <c r="U306" s="15"/>
      <c r="V306" s="15"/>
      <c r="W306" s="15"/>
      <c r="X306" s="15"/>
      <c r="Y306" s="15"/>
      <c r="Z306" s="15"/>
      <c r="AA306" s="15"/>
      <c r="AB306" s="15"/>
      <c r="AC306" s="15"/>
      <c r="AD306" s="15"/>
      <c r="AE306" s="15"/>
      <c r="AT306" s="269" t="s">
        <v>139</v>
      </c>
      <c r="AU306" s="269" t="s">
        <v>87</v>
      </c>
      <c r="AV306" s="15" t="s">
        <v>93</v>
      </c>
      <c r="AW306" s="15" t="s">
        <v>33</v>
      </c>
      <c r="AX306" s="15" t="s">
        <v>83</v>
      </c>
      <c r="AY306" s="269" t="s">
        <v>129</v>
      </c>
    </row>
    <row r="307" s="13" customFormat="1">
      <c r="A307" s="13"/>
      <c r="B307" s="237"/>
      <c r="C307" s="238"/>
      <c r="D307" s="232" t="s">
        <v>139</v>
      </c>
      <c r="E307" s="239" t="s">
        <v>1</v>
      </c>
      <c r="F307" s="240" t="s">
        <v>389</v>
      </c>
      <c r="G307" s="238"/>
      <c r="H307" s="241">
        <v>3.5</v>
      </c>
      <c r="I307" s="242"/>
      <c r="J307" s="238"/>
      <c r="K307" s="238"/>
      <c r="L307" s="243"/>
      <c r="M307" s="244"/>
      <c r="N307" s="245"/>
      <c r="O307" s="245"/>
      <c r="P307" s="245"/>
      <c r="Q307" s="245"/>
      <c r="R307" s="245"/>
      <c r="S307" s="245"/>
      <c r="T307" s="246"/>
      <c r="U307" s="13"/>
      <c r="V307" s="13"/>
      <c r="W307" s="13"/>
      <c r="X307" s="13"/>
      <c r="Y307" s="13"/>
      <c r="Z307" s="13"/>
      <c r="AA307" s="13"/>
      <c r="AB307" s="13"/>
      <c r="AC307" s="13"/>
      <c r="AD307" s="13"/>
      <c r="AE307" s="13"/>
      <c r="AT307" s="247" t="s">
        <v>139</v>
      </c>
      <c r="AU307" s="247" t="s">
        <v>87</v>
      </c>
      <c r="AV307" s="13" t="s">
        <v>87</v>
      </c>
      <c r="AW307" s="13" t="s">
        <v>33</v>
      </c>
      <c r="AX307" s="13" t="s">
        <v>78</v>
      </c>
      <c r="AY307" s="247" t="s">
        <v>129</v>
      </c>
    </row>
    <row r="308" s="12" customFormat="1" ht="22.8" customHeight="1">
      <c r="A308" s="12"/>
      <c r="B308" s="203"/>
      <c r="C308" s="204"/>
      <c r="D308" s="205" t="s">
        <v>77</v>
      </c>
      <c r="E308" s="217" t="s">
        <v>166</v>
      </c>
      <c r="F308" s="217" t="s">
        <v>390</v>
      </c>
      <c r="G308" s="204"/>
      <c r="H308" s="204"/>
      <c r="I308" s="207"/>
      <c r="J308" s="218">
        <f>BK308</f>
        <v>0</v>
      </c>
      <c r="K308" s="204"/>
      <c r="L308" s="209"/>
      <c r="M308" s="210"/>
      <c r="N308" s="211"/>
      <c r="O308" s="211"/>
      <c r="P308" s="212">
        <f>SUM(P309:P311)</f>
        <v>0</v>
      </c>
      <c r="Q308" s="211"/>
      <c r="R308" s="212">
        <f>SUM(R309:R311)</f>
        <v>0.97470000000000001</v>
      </c>
      <c r="S308" s="211"/>
      <c r="T308" s="213">
        <f>SUM(T309:T311)</f>
        <v>0</v>
      </c>
      <c r="U308" s="12"/>
      <c r="V308" s="12"/>
      <c r="W308" s="12"/>
      <c r="X308" s="12"/>
      <c r="Y308" s="12"/>
      <c r="Z308" s="12"/>
      <c r="AA308" s="12"/>
      <c r="AB308" s="12"/>
      <c r="AC308" s="12"/>
      <c r="AD308" s="12"/>
      <c r="AE308" s="12"/>
      <c r="AR308" s="214" t="s">
        <v>83</v>
      </c>
      <c r="AT308" s="215" t="s">
        <v>77</v>
      </c>
      <c r="AU308" s="215" t="s">
        <v>83</v>
      </c>
      <c r="AY308" s="214" t="s">
        <v>129</v>
      </c>
      <c r="BK308" s="216">
        <f>SUM(BK309:BK311)</f>
        <v>0</v>
      </c>
    </row>
    <row r="309" s="2" customFormat="1" ht="24.15" customHeight="1">
      <c r="A309" s="39"/>
      <c r="B309" s="40"/>
      <c r="C309" s="219" t="s">
        <v>391</v>
      </c>
      <c r="D309" s="219" t="s">
        <v>131</v>
      </c>
      <c r="E309" s="220" t="s">
        <v>392</v>
      </c>
      <c r="F309" s="221" t="s">
        <v>393</v>
      </c>
      <c r="G309" s="222" t="s">
        <v>394</v>
      </c>
      <c r="H309" s="223">
        <v>57</v>
      </c>
      <c r="I309" s="224"/>
      <c r="J309" s="225">
        <f>ROUND(I309*H309,2)</f>
        <v>0</v>
      </c>
      <c r="K309" s="221" t="s">
        <v>135</v>
      </c>
      <c r="L309" s="45"/>
      <c r="M309" s="226" t="s">
        <v>1</v>
      </c>
      <c r="N309" s="227" t="s">
        <v>43</v>
      </c>
      <c r="O309" s="92"/>
      <c r="P309" s="228">
        <f>O309*H309</f>
        <v>0</v>
      </c>
      <c r="Q309" s="228">
        <v>0.017100000000000001</v>
      </c>
      <c r="R309" s="228">
        <f>Q309*H309</f>
        <v>0.97470000000000001</v>
      </c>
      <c r="S309" s="228">
        <v>0</v>
      </c>
      <c r="T309" s="229">
        <f>S309*H309</f>
        <v>0</v>
      </c>
      <c r="U309" s="39"/>
      <c r="V309" s="39"/>
      <c r="W309" s="39"/>
      <c r="X309" s="39"/>
      <c r="Y309" s="39"/>
      <c r="Z309" s="39"/>
      <c r="AA309" s="39"/>
      <c r="AB309" s="39"/>
      <c r="AC309" s="39"/>
      <c r="AD309" s="39"/>
      <c r="AE309" s="39"/>
      <c r="AR309" s="230" t="s">
        <v>93</v>
      </c>
      <c r="AT309" s="230" t="s">
        <v>131</v>
      </c>
      <c r="AU309" s="230" t="s">
        <v>87</v>
      </c>
      <c r="AY309" s="18" t="s">
        <v>129</v>
      </c>
      <c r="BE309" s="231">
        <f>IF(N309="základní",J309,0)</f>
        <v>0</v>
      </c>
      <c r="BF309" s="231">
        <f>IF(N309="snížená",J309,0)</f>
        <v>0</v>
      </c>
      <c r="BG309" s="231">
        <f>IF(N309="zákl. přenesená",J309,0)</f>
        <v>0</v>
      </c>
      <c r="BH309" s="231">
        <f>IF(N309="sníž. přenesená",J309,0)</f>
        <v>0</v>
      </c>
      <c r="BI309" s="231">
        <f>IF(N309="nulová",J309,0)</f>
        <v>0</v>
      </c>
      <c r="BJ309" s="18" t="s">
        <v>83</v>
      </c>
      <c r="BK309" s="231">
        <f>ROUND(I309*H309,2)</f>
        <v>0</v>
      </c>
      <c r="BL309" s="18" t="s">
        <v>93</v>
      </c>
      <c r="BM309" s="230" t="s">
        <v>395</v>
      </c>
    </row>
    <row r="310" s="2" customFormat="1">
      <c r="A310" s="39"/>
      <c r="B310" s="40"/>
      <c r="C310" s="41"/>
      <c r="D310" s="232" t="s">
        <v>137</v>
      </c>
      <c r="E310" s="41"/>
      <c r="F310" s="233" t="s">
        <v>393</v>
      </c>
      <c r="G310" s="41"/>
      <c r="H310" s="41"/>
      <c r="I310" s="234"/>
      <c r="J310" s="41"/>
      <c r="K310" s="41"/>
      <c r="L310" s="45"/>
      <c r="M310" s="235"/>
      <c r="N310" s="236"/>
      <c r="O310" s="92"/>
      <c r="P310" s="92"/>
      <c r="Q310" s="92"/>
      <c r="R310" s="92"/>
      <c r="S310" s="92"/>
      <c r="T310" s="93"/>
      <c r="U310" s="39"/>
      <c r="V310" s="39"/>
      <c r="W310" s="39"/>
      <c r="X310" s="39"/>
      <c r="Y310" s="39"/>
      <c r="Z310" s="39"/>
      <c r="AA310" s="39"/>
      <c r="AB310" s="39"/>
      <c r="AC310" s="39"/>
      <c r="AD310" s="39"/>
      <c r="AE310" s="39"/>
      <c r="AT310" s="18" t="s">
        <v>137</v>
      </c>
      <c r="AU310" s="18" t="s">
        <v>87</v>
      </c>
    </row>
    <row r="311" s="13" customFormat="1">
      <c r="A311" s="13"/>
      <c r="B311" s="237"/>
      <c r="C311" s="238"/>
      <c r="D311" s="232" t="s">
        <v>139</v>
      </c>
      <c r="E311" s="239" t="s">
        <v>1</v>
      </c>
      <c r="F311" s="240" t="s">
        <v>396</v>
      </c>
      <c r="G311" s="238"/>
      <c r="H311" s="241">
        <v>57</v>
      </c>
      <c r="I311" s="242"/>
      <c r="J311" s="238"/>
      <c r="K311" s="238"/>
      <c r="L311" s="243"/>
      <c r="M311" s="244"/>
      <c r="N311" s="245"/>
      <c r="O311" s="245"/>
      <c r="P311" s="245"/>
      <c r="Q311" s="245"/>
      <c r="R311" s="245"/>
      <c r="S311" s="245"/>
      <c r="T311" s="246"/>
      <c r="U311" s="13"/>
      <c r="V311" s="13"/>
      <c r="W311" s="13"/>
      <c r="X311" s="13"/>
      <c r="Y311" s="13"/>
      <c r="Z311" s="13"/>
      <c r="AA311" s="13"/>
      <c r="AB311" s="13"/>
      <c r="AC311" s="13"/>
      <c r="AD311" s="13"/>
      <c r="AE311" s="13"/>
      <c r="AT311" s="247" t="s">
        <v>139</v>
      </c>
      <c r="AU311" s="247" t="s">
        <v>87</v>
      </c>
      <c r="AV311" s="13" t="s">
        <v>87</v>
      </c>
      <c r="AW311" s="13" t="s">
        <v>33</v>
      </c>
      <c r="AX311" s="13" t="s">
        <v>83</v>
      </c>
      <c r="AY311" s="247" t="s">
        <v>129</v>
      </c>
    </row>
    <row r="312" s="12" customFormat="1" ht="22.8" customHeight="1">
      <c r="A312" s="12"/>
      <c r="B312" s="203"/>
      <c r="C312" s="204"/>
      <c r="D312" s="205" t="s">
        <v>77</v>
      </c>
      <c r="E312" s="217" t="s">
        <v>179</v>
      </c>
      <c r="F312" s="217" t="s">
        <v>397</v>
      </c>
      <c r="G312" s="204"/>
      <c r="H312" s="204"/>
      <c r="I312" s="207"/>
      <c r="J312" s="218">
        <f>BK312</f>
        <v>0</v>
      </c>
      <c r="K312" s="204"/>
      <c r="L312" s="209"/>
      <c r="M312" s="210"/>
      <c r="N312" s="211"/>
      <c r="O312" s="211"/>
      <c r="P312" s="212">
        <f>SUM(P313:P402)</f>
        <v>0</v>
      </c>
      <c r="Q312" s="211"/>
      <c r="R312" s="212">
        <f>SUM(R313:R402)</f>
        <v>52.162243599999989</v>
      </c>
      <c r="S312" s="211"/>
      <c r="T312" s="213">
        <f>SUM(T313:T402)</f>
        <v>41.420000000000002</v>
      </c>
      <c r="U312" s="12"/>
      <c r="V312" s="12"/>
      <c r="W312" s="12"/>
      <c r="X312" s="12"/>
      <c r="Y312" s="12"/>
      <c r="Z312" s="12"/>
      <c r="AA312" s="12"/>
      <c r="AB312" s="12"/>
      <c r="AC312" s="12"/>
      <c r="AD312" s="12"/>
      <c r="AE312" s="12"/>
      <c r="AR312" s="214" t="s">
        <v>83</v>
      </c>
      <c r="AT312" s="215" t="s">
        <v>77</v>
      </c>
      <c r="AU312" s="215" t="s">
        <v>83</v>
      </c>
      <c r="AY312" s="214" t="s">
        <v>129</v>
      </c>
      <c r="BK312" s="216">
        <f>SUM(BK313:BK402)</f>
        <v>0</v>
      </c>
    </row>
    <row r="313" s="2" customFormat="1" ht="24.15" customHeight="1">
      <c r="A313" s="39"/>
      <c r="B313" s="40"/>
      <c r="C313" s="219" t="s">
        <v>398</v>
      </c>
      <c r="D313" s="219" t="s">
        <v>131</v>
      </c>
      <c r="E313" s="220" t="s">
        <v>399</v>
      </c>
      <c r="F313" s="221" t="s">
        <v>400</v>
      </c>
      <c r="G313" s="222" t="s">
        <v>175</v>
      </c>
      <c r="H313" s="223">
        <v>2.0600000000000001</v>
      </c>
      <c r="I313" s="224"/>
      <c r="J313" s="225">
        <f>ROUND(I313*H313,2)</f>
        <v>0</v>
      </c>
      <c r="K313" s="221" t="s">
        <v>135</v>
      </c>
      <c r="L313" s="45"/>
      <c r="M313" s="226" t="s">
        <v>1</v>
      </c>
      <c r="N313" s="227" t="s">
        <v>43</v>
      </c>
      <c r="O313" s="92"/>
      <c r="P313" s="228">
        <f>O313*H313</f>
        <v>0</v>
      </c>
      <c r="Q313" s="228">
        <v>0.00131</v>
      </c>
      <c r="R313" s="228">
        <f>Q313*H313</f>
        <v>0.0026986000000000002</v>
      </c>
      <c r="S313" s="228">
        <v>0</v>
      </c>
      <c r="T313" s="229">
        <f>S313*H313</f>
        <v>0</v>
      </c>
      <c r="U313" s="39"/>
      <c r="V313" s="39"/>
      <c r="W313" s="39"/>
      <c r="X313" s="39"/>
      <c r="Y313" s="39"/>
      <c r="Z313" s="39"/>
      <c r="AA313" s="39"/>
      <c r="AB313" s="39"/>
      <c r="AC313" s="39"/>
      <c r="AD313" s="39"/>
      <c r="AE313" s="39"/>
      <c r="AR313" s="230" t="s">
        <v>93</v>
      </c>
      <c r="AT313" s="230" t="s">
        <v>131</v>
      </c>
      <c r="AU313" s="230" t="s">
        <v>87</v>
      </c>
      <c r="AY313" s="18" t="s">
        <v>129</v>
      </c>
      <c r="BE313" s="231">
        <f>IF(N313="základní",J313,0)</f>
        <v>0</v>
      </c>
      <c r="BF313" s="231">
        <f>IF(N313="snížená",J313,0)</f>
        <v>0</v>
      </c>
      <c r="BG313" s="231">
        <f>IF(N313="zákl. přenesená",J313,0)</f>
        <v>0</v>
      </c>
      <c r="BH313" s="231">
        <f>IF(N313="sníž. přenesená",J313,0)</f>
        <v>0</v>
      </c>
      <c r="BI313" s="231">
        <f>IF(N313="nulová",J313,0)</f>
        <v>0</v>
      </c>
      <c r="BJ313" s="18" t="s">
        <v>83</v>
      </c>
      <c r="BK313" s="231">
        <f>ROUND(I313*H313,2)</f>
        <v>0</v>
      </c>
      <c r="BL313" s="18" t="s">
        <v>93</v>
      </c>
      <c r="BM313" s="230" t="s">
        <v>401</v>
      </c>
    </row>
    <row r="314" s="2" customFormat="1">
      <c r="A314" s="39"/>
      <c r="B314" s="40"/>
      <c r="C314" s="41"/>
      <c r="D314" s="232" t="s">
        <v>137</v>
      </c>
      <c r="E314" s="41"/>
      <c r="F314" s="233" t="s">
        <v>402</v>
      </c>
      <c r="G314" s="41"/>
      <c r="H314" s="41"/>
      <c r="I314" s="234"/>
      <c r="J314" s="41"/>
      <c r="K314" s="41"/>
      <c r="L314" s="45"/>
      <c r="M314" s="235"/>
      <c r="N314" s="236"/>
      <c r="O314" s="92"/>
      <c r="P314" s="92"/>
      <c r="Q314" s="92"/>
      <c r="R314" s="92"/>
      <c r="S314" s="92"/>
      <c r="T314" s="93"/>
      <c r="U314" s="39"/>
      <c r="V314" s="39"/>
      <c r="W314" s="39"/>
      <c r="X314" s="39"/>
      <c r="Y314" s="39"/>
      <c r="Z314" s="39"/>
      <c r="AA314" s="39"/>
      <c r="AB314" s="39"/>
      <c r="AC314" s="39"/>
      <c r="AD314" s="39"/>
      <c r="AE314" s="39"/>
      <c r="AT314" s="18" t="s">
        <v>137</v>
      </c>
      <c r="AU314" s="18" t="s">
        <v>87</v>
      </c>
    </row>
    <row r="315" s="2" customFormat="1">
      <c r="A315" s="39"/>
      <c r="B315" s="40"/>
      <c r="C315" s="41"/>
      <c r="D315" s="232" t="s">
        <v>296</v>
      </c>
      <c r="E315" s="41"/>
      <c r="F315" s="280" t="s">
        <v>403</v>
      </c>
      <c r="G315" s="41"/>
      <c r="H315" s="41"/>
      <c r="I315" s="234"/>
      <c r="J315" s="41"/>
      <c r="K315" s="41"/>
      <c r="L315" s="45"/>
      <c r="M315" s="235"/>
      <c r="N315" s="236"/>
      <c r="O315" s="92"/>
      <c r="P315" s="92"/>
      <c r="Q315" s="92"/>
      <c r="R315" s="92"/>
      <c r="S315" s="92"/>
      <c r="T315" s="93"/>
      <c r="U315" s="39"/>
      <c r="V315" s="39"/>
      <c r="W315" s="39"/>
      <c r="X315" s="39"/>
      <c r="Y315" s="39"/>
      <c r="Z315" s="39"/>
      <c r="AA315" s="39"/>
      <c r="AB315" s="39"/>
      <c r="AC315" s="39"/>
      <c r="AD315" s="39"/>
      <c r="AE315" s="39"/>
      <c r="AT315" s="18" t="s">
        <v>296</v>
      </c>
      <c r="AU315" s="18" t="s">
        <v>87</v>
      </c>
    </row>
    <row r="316" s="13" customFormat="1">
      <c r="A316" s="13"/>
      <c r="B316" s="237"/>
      <c r="C316" s="238"/>
      <c r="D316" s="232" t="s">
        <v>139</v>
      </c>
      <c r="E316" s="239" t="s">
        <v>1</v>
      </c>
      <c r="F316" s="240" t="s">
        <v>404</v>
      </c>
      <c r="G316" s="238"/>
      <c r="H316" s="241">
        <v>2.0600000000000001</v>
      </c>
      <c r="I316" s="242"/>
      <c r="J316" s="238"/>
      <c r="K316" s="238"/>
      <c r="L316" s="243"/>
      <c r="M316" s="244"/>
      <c r="N316" s="245"/>
      <c r="O316" s="245"/>
      <c r="P316" s="245"/>
      <c r="Q316" s="245"/>
      <c r="R316" s="245"/>
      <c r="S316" s="245"/>
      <c r="T316" s="246"/>
      <c r="U316" s="13"/>
      <c r="V316" s="13"/>
      <c r="W316" s="13"/>
      <c r="X316" s="13"/>
      <c r="Y316" s="13"/>
      <c r="Z316" s="13"/>
      <c r="AA316" s="13"/>
      <c r="AB316" s="13"/>
      <c r="AC316" s="13"/>
      <c r="AD316" s="13"/>
      <c r="AE316" s="13"/>
      <c r="AT316" s="247" t="s">
        <v>139</v>
      </c>
      <c r="AU316" s="247" t="s">
        <v>87</v>
      </c>
      <c r="AV316" s="13" t="s">
        <v>87</v>
      </c>
      <c r="AW316" s="13" t="s">
        <v>33</v>
      </c>
      <c r="AX316" s="13" t="s">
        <v>78</v>
      </c>
      <c r="AY316" s="247" t="s">
        <v>129</v>
      </c>
    </row>
    <row r="317" s="15" customFormat="1">
      <c r="A317" s="15"/>
      <c r="B317" s="259"/>
      <c r="C317" s="260"/>
      <c r="D317" s="232" t="s">
        <v>139</v>
      </c>
      <c r="E317" s="261" t="s">
        <v>1</v>
      </c>
      <c r="F317" s="262" t="s">
        <v>147</v>
      </c>
      <c r="G317" s="260"/>
      <c r="H317" s="263">
        <v>2.0600000000000001</v>
      </c>
      <c r="I317" s="264"/>
      <c r="J317" s="260"/>
      <c r="K317" s="260"/>
      <c r="L317" s="265"/>
      <c r="M317" s="266"/>
      <c r="N317" s="267"/>
      <c r="O317" s="267"/>
      <c r="P317" s="267"/>
      <c r="Q317" s="267"/>
      <c r="R317" s="267"/>
      <c r="S317" s="267"/>
      <c r="T317" s="268"/>
      <c r="U317" s="15"/>
      <c r="V317" s="15"/>
      <c r="W317" s="15"/>
      <c r="X317" s="15"/>
      <c r="Y317" s="15"/>
      <c r="Z317" s="15"/>
      <c r="AA317" s="15"/>
      <c r="AB317" s="15"/>
      <c r="AC317" s="15"/>
      <c r="AD317" s="15"/>
      <c r="AE317" s="15"/>
      <c r="AT317" s="269" t="s">
        <v>139</v>
      </c>
      <c r="AU317" s="269" t="s">
        <v>87</v>
      </c>
      <c r="AV317" s="15" t="s">
        <v>93</v>
      </c>
      <c r="AW317" s="15" t="s">
        <v>33</v>
      </c>
      <c r="AX317" s="15" t="s">
        <v>83</v>
      </c>
      <c r="AY317" s="269" t="s">
        <v>129</v>
      </c>
    </row>
    <row r="318" s="2" customFormat="1" ht="55.5" customHeight="1">
      <c r="A318" s="39"/>
      <c r="B318" s="40"/>
      <c r="C318" s="219" t="s">
        <v>405</v>
      </c>
      <c r="D318" s="219" t="s">
        <v>131</v>
      </c>
      <c r="E318" s="220" t="s">
        <v>406</v>
      </c>
      <c r="F318" s="221" t="s">
        <v>407</v>
      </c>
      <c r="G318" s="222" t="s">
        <v>175</v>
      </c>
      <c r="H318" s="223">
        <v>3</v>
      </c>
      <c r="I318" s="224"/>
      <c r="J318" s="225">
        <f>ROUND(I318*H318,2)</f>
        <v>0</v>
      </c>
      <c r="K318" s="221" t="s">
        <v>135</v>
      </c>
      <c r="L318" s="45"/>
      <c r="M318" s="226" t="s">
        <v>1</v>
      </c>
      <c r="N318" s="227" t="s">
        <v>43</v>
      </c>
      <c r="O318" s="92"/>
      <c r="P318" s="228">
        <f>O318*H318</f>
        <v>0</v>
      </c>
      <c r="Q318" s="228">
        <v>0</v>
      </c>
      <c r="R318" s="228">
        <f>Q318*H318</f>
        <v>0</v>
      </c>
      <c r="S318" s="228">
        <v>0</v>
      </c>
      <c r="T318" s="229">
        <f>S318*H318</f>
        <v>0</v>
      </c>
      <c r="U318" s="39"/>
      <c r="V318" s="39"/>
      <c r="W318" s="39"/>
      <c r="X318" s="39"/>
      <c r="Y318" s="39"/>
      <c r="Z318" s="39"/>
      <c r="AA318" s="39"/>
      <c r="AB318" s="39"/>
      <c r="AC318" s="39"/>
      <c r="AD318" s="39"/>
      <c r="AE318" s="39"/>
      <c r="AR318" s="230" t="s">
        <v>93</v>
      </c>
      <c r="AT318" s="230" t="s">
        <v>131</v>
      </c>
      <c r="AU318" s="230" t="s">
        <v>87</v>
      </c>
      <c r="AY318" s="18" t="s">
        <v>129</v>
      </c>
      <c r="BE318" s="231">
        <f>IF(N318="základní",J318,0)</f>
        <v>0</v>
      </c>
      <c r="BF318" s="231">
        <f>IF(N318="snížená",J318,0)</f>
        <v>0</v>
      </c>
      <c r="BG318" s="231">
        <f>IF(N318="zákl. přenesená",J318,0)</f>
        <v>0</v>
      </c>
      <c r="BH318" s="231">
        <f>IF(N318="sníž. přenesená",J318,0)</f>
        <v>0</v>
      </c>
      <c r="BI318" s="231">
        <f>IF(N318="nulová",J318,0)</f>
        <v>0</v>
      </c>
      <c r="BJ318" s="18" t="s">
        <v>83</v>
      </c>
      <c r="BK318" s="231">
        <f>ROUND(I318*H318,2)</f>
        <v>0</v>
      </c>
      <c r="BL318" s="18" t="s">
        <v>93</v>
      </c>
      <c r="BM318" s="230" t="s">
        <v>408</v>
      </c>
    </row>
    <row r="319" s="2" customFormat="1">
      <c r="A319" s="39"/>
      <c r="B319" s="40"/>
      <c r="C319" s="41"/>
      <c r="D319" s="232" t="s">
        <v>137</v>
      </c>
      <c r="E319" s="41"/>
      <c r="F319" s="233" t="s">
        <v>409</v>
      </c>
      <c r="G319" s="41"/>
      <c r="H319" s="41"/>
      <c r="I319" s="234"/>
      <c r="J319" s="41"/>
      <c r="K319" s="41"/>
      <c r="L319" s="45"/>
      <c r="M319" s="235"/>
      <c r="N319" s="236"/>
      <c r="O319" s="92"/>
      <c r="P319" s="92"/>
      <c r="Q319" s="92"/>
      <c r="R319" s="92"/>
      <c r="S319" s="92"/>
      <c r="T319" s="93"/>
      <c r="U319" s="39"/>
      <c r="V319" s="39"/>
      <c r="W319" s="39"/>
      <c r="X319" s="39"/>
      <c r="Y319" s="39"/>
      <c r="Z319" s="39"/>
      <c r="AA319" s="39"/>
      <c r="AB319" s="39"/>
      <c r="AC319" s="39"/>
      <c r="AD319" s="39"/>
      <c r="AE319" s="39"/>
      <c r="AT319" s="18" t="s">
        <v>137</v>
      </c>
      <c r="AU319" s="18" t="s">
        <v>87</v>
      </c>
    </row>
    <row r="320" s="2" customFormat="1">
      <c r="A320" s="39"/>
      <c r="B320" s="40"/>
      <c r="C320" s="41"/>
      <c r="D320" s="232" t="s">
        <v>296</v>
      </c>
      <c r="E320" s="41"/>
      <c r="F320" s="280" t="s">
        <v>410</v>
      </c>
      <c r="G320" s="41"/>
      <c r="H320" s="41"/>
      <c r="I320" s="234"/>
      <c r="J320" s="41"/>
      <c r="K320" s="41"/>
      <c r="L320" s="45"/>
      <c r="M320" s="235"/>
      <c r="N320" s="236"/>
      <c r="O320" s="92"/>
      <c r="P320" s="92"/>
      <c r="Q320" s="92"/>
      <c r="R320" s="92"/>
      <c r="S320" s="92"/>
      <c r="T320" s="93"/>
      <c r="U320" s="39"/>
      <c r="V320" s="39"/>
      <c r="W320" s="39"/>
      <c r="X320" s="39"/>
      <c r="Y320" s="39"/>
      <c r="Z320" s="39"/>
      <c r="AA320" s="39"/>
      <c r="AB320" s="39"/>
      <c r="AC320" s="39"/>
      <c r="AD320" s="39"/>
      <c r="AE320" s="39"/>
      <c r="AT320" s="18" t="s">
        <v>296</v>
      </c>
      <c r="AU320" s="18" t="s">
        <v>87</v>
      </c>
    </row>
    <row r="321" s="13" customFormat="1">
      <c r="A321" s="13"/>
      <c r="B321" s="237"/>
      <c r="C321" s="238"/>
      <c r="D321" s="232" t="s">
        <v>139</v>
      </c>
      <c r="E321" s="239" t="s">
        <v>1</v>
      </c>
      <c r="F321" s="240" t="s">
        <v>411</v>
      </c>
      <c r="G321" s="238"/>
      <c r="H321" s="241">
        <v>3</v>
      </c>
      <c r="I321" s="242"/>
      <c r="J321" s="238"/>
      <c r="K321" s="238"/>
      <c r="L321" s="243"/>
      <c r="M321" s="244"/>
      <c r="N321" s="245"/>
      <c r="O321" s="245"/>
      <c r="P321" s="245"/>
      <c r="Q321" s="245"/>
      <c r="R321" s="245"/>
      <c r="S321" s="245"/>
      <c r="T321" s="246"/>
      <c r="U321" s="13"/>
      <c r="V321" s="13"/>
      <c r="W321" s="13"/>
      <c r="X321" s="13"/>
      <c r="Y321" s="13"/>
      <c r="Z321" s="13"/>
      <c r="AA321" s="13"/>
      <c r="AB321" s="13"/>
      <c r="AC321" s="13"/>
      <c r="AD321" s="13"/>
      <c r="AE321" s="13"/>
      <c r="AT321" s="247" t="s">
        <v>139</v>
      </c>
      <c r="AU321" s="247" t="s">
        <v>87</v>
      </c>
      <c r="AV321" s="13" t="s">
        <v>87</v>
      </c>
      <c r="AW321" s="13" t="s">
        <v>33</v>
      </c>
      <c r="AX321" s="13" t="s">
        <v>78</v>
      </c>
      <c r="AY321" s="247" t="s">
        <v>129</v>
      </c>
    </row>
    <row r="322" s="15" customFormat="1">
      <c r="A322" s="15"/>
      <c r="B322" s="259"/>
      <c r="C322" s="260"/>
      <c r="D322" s="232" t="s">
        <v>139</v>
      </c>
      <c r="E322" s="261" t="s">
        <v>1</v>
      </c>
      <c r="F322" s="262" t="s">
        <v>147</v>
      </c>
      <c r="G322" s="260"/>
      <c r="H322" s="263">
        <v>3</v>
      </c>
      <c r="I322" s="264"/>
      <c r="J322" s="260"/>
      <c r="K322" s="260"/>
      <c r="L322" s="265"/>
      <c r="M322" s="266"/>
      <c r="N322" s="267"/>
      <c r="O322" s="267"/>
      <c r="P322" s="267"/>
      <c r="Q322" s="267"/>
      <c r="R322" s="267"/>
      <c r="S322" s="267"/>
      <c r="T322" s="268"/>
      <c r="U322" s="15"/>
      <c r="V322" s="15"/>
      <c r="W322" s="15"/>
      <c r="X322" s="15"/>
      <c r="Y322" s="15"/>
      <c r="Z322" s="15"/>
      <c r="AA322" s="15"/>
      <c r="AB322" s="15"/>
      <c r="AC322" s="15"/>
      <c r="AD322" s="15"/>
      <c r="AE322" s="15"/>
      <c r="AT322" s="269" t="s">
        <v>139</v>
      </c>
      <c r="AU322" s="269" t="s">
        <v>87</v>
      </c>
      <c r="AV322" s="15" t="s">
        <v>93</v>
      </c>
      <c r="AW322" s="15" t="s">
        <v>33</v>
      </c>
      <c r="AX322" s="15" t="s">
        <v>83</v>
      </c>
      <c r="AY322" s="269" t="s">
        <v>129</v>
      </c>
    </row>
    <row r="323" s="2" customFormat="1" ht="24.15" customHeight="1">
      <c r="A323" s="39"/>
      <c r="B323" s="40"/>
      <c r="C323" s="219" t="s">
        <v>412</v>
      </c>
      <c r="D323" s="219" t="s">
        <v>131</v>
      </c>
      <c r="E323" s="220" t="s">
        <v>413</v>
      </c>
      <c r="F323" s="221" t="s">
        <v>414</v>
      </c>
      <c r="G323" s="222" t="s">
        <v>187</v>
      </c>
      <c r="H323" s="223">
        <v>4</v>
      </c>
      <c r="I323" s="224"/>
      <c r="J323" s="225">
        <f>ROUND(I323*H323,2)</f>
        <v>0</v>
      </c>
      <c r="K323" s="221" t="s">
        <v>135</v>
      </c>
      <c r="L323" s="45"/>
      <c r="M323" s="226" t="s">
        <v>1</v>
      </c>
      <c r="N323" s="227" t="s">
        <v>43</v>
      </c>
      <c r="O323" s="92"/>
      <c r="P323" s="228">
        <f>O323*H323</f>
        <v>0</v>
      </c>
      <c r="Q323" s="228">
        <v>0</v>
      </c>
      <c r="R323" s="228">
        <f>Q323*H323</f>
        <v>0</v>
      </c>
      <c r="S323" s="228">
        <v>1.9199999999999999</v>
      </c>
      <c r="T323" s="229">
        <f>S323*H323</f>
        <v>7.6799999999999997</v>
      </c>
      <c r="U323" s="39"/>
      <c r="V323" s="39"/>
      <c r="W323" s="39"/>
      <c r="X323" s="39"/>
      <c r="Y323" s="39"/>
      <c r="Z323" s="39"/>
      <c r="AA323" s="39"/>
      <c r="AB323" s="39"/>
      <c r="AC323" s="39"/>
      <c r="AD323" s="39"/>
      <c r="AE323" s="39"/>
      <c r="AR323" s="230" t="s">
        <v>93</v>
      </c>
      <c r="AT323" s="230" t="s">
        <v>131</v>
      </c>
      <c r="AU323" s="230" t="s">
        <v>87</v>
      </c>
      <c r="AY323" s="18" t="s">
        <v>129</v>
      </c>
      <c r="BE323" s="231">
        <f>IF(N323="základní",J323,0)</f>
        <v>0</v>
      </c>
      <c r="BF323" s="231">
        <f>IF(N323="snížená",J323,0)</f>
        <v>0</v>
      </c>
      <c r="BG323" s="231">
        <f>IF(N323="zákl. přenesená",J323,0)</f>
        <v>0</v>
      </c>
      <c r="BH323" s="231">
        <f>IF(N323="sníž. přenesená",J323,0)</f>
        <v>0</v>
      </c>
      <c r="BI323" s="231">
        <f>IF(N323="nulová",J323,0)</f>
        <v>0</v>
      </c>
      <c r="BJ323" s="18" t="s">
        <v>83</v>
      </c>
      <c r="BK323" s="231">
        <f>ROUND(I323*H323,2)</f>
        <v>0</v>
      </c>
      <c r="BL323" s="18" t="s">
        <v>93</v>
      </c>
      <c r="BM323" s="230" t="s">
        <v>415</v>
      </c>
    </row>
    <row r="324" s="2" customFormat="1">
      <c r="A324" s="39"/>
      <c r="B324" s="40"/>
      <c r="C324" s="41"/>
      <c r="D324" s="232" t="s">
        <v>137</v>
      </c>
      <c r="E324" s="41"/>
      <c r="F324" s="233" t="s">
        <v>416</v>
      </c>
      <c r="G324" s="41"/>
      <c r="H324" s="41"/>
      <c r="I324" s="234"/>
      <c r="J324" s="41"/>
      <c r="K324" s="41"/>
      <c r="L324" s="45"/>
      <c r="M324" s="235"/>
      <c r="N324" s="236"/>
      <c r="O324" s="92"/>
      <c r="P324" s="92"/>
      <c r="Q324" s="92"/>
      <c r="R324" s="92"/>
      <c r="S324" s="92"/>
      <c r="T324" s="93"/>
      <c r="U324" s="39"/>
      <c r="V324" s="39"/>
      <c r="W324" s="39"/>
      <c r="X324" s="39"/>
      <c r="Y324" s="39"/>
      <c r="Z324" s="39"/>
      <c r="AA324" s="39"/>
      <c r="AB324" s="39"/>
      <c r="AC324" s="39"/>
      <c r="AD324" s="39"/>
      <c r="AE324" s="39"/>
      <c r="AT324" s="18" t="s">
        <v>137</v>
      </c>
      <c r="AU324" s="18" t="s">
        <v>87</v>
      </c>
    </row>
    <row r="325" s="13" customFormat="1">
      <c r="A325" s="13"/>
      <c r="B325" s="237"/>
      <c r="C325" s="238"/>
      <c r="D325" s="232" t="s">
        <v>139</v>
      </c>
      <c r="E325" s="239" t="s">
        <v>1</v>
      </c>
      <c r="F325" s="240" t="s">
        <v>417</v>
      </c>
      <c r="G325" s="238"/>
      <c r="H325" s="241">
        <v>4</v>
      </c>
      <c r="I325" s="242"/>
      <c r="J325" s="238"/>
      <c r="K325" s="238"/>
      <c r="L325" s="243"/>
      <c r="M325" s="244"/>
      <c r="N325" s="245"/>
      <c r="O325" s="245"/>
      <c r="P325" s="245"/>
      <c r="Q325" s="245"/>
      <c r="R325" s="245"/>
      <c r="S325" s="245"/>
      <c r="T325" s="246"/>
      <c r="U325" s="13"/>
      <c r="V325" s="13"/>
      <c r="W325" s="13"/>
      <c r="X325" s="13"/>
      <c r="Y325" s="13"/>
      <c r="Z325" s="13"/>
      <c r="AA325" s="13"/>
      <c r="AB325" s="13"/>
      <c r="AC325" s="13"/>
      <c r="AD325" s="13"/>
      <c r="AE325" s="13"/>
      <c r="AT325" s="247" t="s">
        <v>139</v>
      </c>
      <c r="AU325" s="247" t="s">
        <v>87</v>
      </c>
      <c r="AV325" s="13" t="s">
        <v>87</v>
      </c>
      <c r="AW325" s="13" t="s">
        <v>33</v>
      </c>
      <c r="AX325" s="13" t="s">
        <v>78</v>
      </c>
      <c r="AY325" s="247" t="s">
        <v>129</v>
      </c>
    </row>
    <row r="326" s="15" customFormat="1">
      <c r="A326" s="15"/>
      <c r="B326" s="259"/>
      <c r="C326" s="260"/>
      <c r="D326" s="232" t="s">
        <v>139</v>
      </c>
      <c r="E326" s="261" t="s">
        <v>1</v>
      </c>
      <c r="F326" s="262" t="s">
        <v>147</v>
      </c>
      <c r="G326" s="260"/>
      <c r="H326" s="263">
        <v>4</v>
      </c>
      <c r="I326" s="264"/>
      <c r="J326" s="260"/>
      <c r="K326" s="260"/>
      <c r="L326" s="265"/>
      <c r="M326" s="266"/>
      <c r="N326" s="267"/>
      <c r="O326" s="267"/>
      <c r="P326" s="267"/>
      <c r="Q326" s="267"/>
      <c r="R326" s="267"/>
      <c r="S326" s="267"/>
      <c r="T326" s="268"/>
      <c r="U326" s="15"/>
      <c r="V326" s="15"/>
      <c r="W326" s="15"/>
      <c r="X326" s="15"/>
      <c r="Y326" s="15"/>
      <c r="Z326" s="15"/>
      <c r="AA326" s="15"/>
      <c r="AB326" s="15"/>
      <c r="AC326" s="15"/>
      <c r="AD326" s="15"/>
      <c r="AE326" s="15"/>
      <c r="AT326" s="269" t="s">
        <v>139</v>
      </c>
      <c r="AU326" s="269" t="s">
        <v>87</v>
      </c>
      <c r="AV326" s="15" t="s">
        <v>93</v>
      </c>
      <c r="AW326" s="15" t="s">
        <v>33</v>
      </c>
      <c r="AX326" s="15" t="s">
        <v>83</v>
      </c>
      <c r="AY326" s="269" t="s">
        <v>129</v>
      </c>
    </row>
    <row r="327" s="2" customFormat="1" ht="24.15" customHeight="1">
      <c r="A327" s="39"/>
      <c r="B327" s="40"/>
      <c r="C327" s="219" t="s">
        <v>418</v>
      </c>
      <c r="D327" s="219" t="s">
        <v>131</v>
      </c>
      <c r="E327" s="220" t="s">
        <v>419</v>
      </c>
      <c r="F327" s="221" t="s">
        <v>420</v>
      </c>
      <c r="G327" s="222" t="s">
        <v>265</v>
      </c>
      <c r="H327" s="223">
        <v>10</v>
      </c>
      <c r="I327" s="224"/>
      <c r="J327" s="225">
        <f>ROUND(I327*H327,2)</f>
        <v>0</v>
      </c>
      <c r="K327" s="221" t="s">
        <v>135</v>
      </c>
      <c r="L327" s="45"/>
      <c r="M327" s="226" t="s">
        <v>1</v>
      </c>
      <c r="N327" s="227" t="s">
        <v>43</v>
      </c>
      <c r="O327" s="92"/>
      <c r="P327" s="228">
        <f>O327*H327</f>
        <v>0</v>
      </c>
      <c r="Q327" s="228">
        <v>0.00025000000000000001</v>
      </c>
      <c r="R327" s="228">
        <f>Q327*H327</f>
        <v>0.0025000000000000001</v>
      </c>
      <c r="S327" s="228">
        <v>0</v>
      </c>
      <c r="T327" s="229">
        <f>S327*H327</f>
        <v>0</v>
      </c>
      <c r="U327" s="39"/>
      <c r="V327" s="39"/>
      <c r="W327" s="39"/>
      <c r="X327" s="39"/>
      <c r="Y327" s="39"/>
      <c r="Z327" s="39"/>
      <c r="AA327" s="39"/>
      <c r="AB327" s="39"/>
      <c r="AC327" s="39"/>
      <c r="AD327" s="39"/>
      <c r="AE327" s="39"/>
      <c r="AR327" s="230" t="s">
        <v>93</v>
      </c>
      <c r="AT327" s="230" t="s">
        <v>131</v>
      </c>
      <c r="AU327" s="230" t="s">
        <v>87</v>
      </c>
      <c r="AY327" s="18" t="s">
        <v>129</v>
      </c>
      <c r="BE327" s="231">
        <f>IF(N327="základní",J327,0)</f>
        <v>0</v>
      </c>
      <c r="BF327" s="231">
        <f>IF(N327="snížená",J327,0)</f>
        <v>0</v>
      </c>
      <c r="BG327" s="231">
        <f>IF(N327="zákl. přenesená",J327,0)</f>
        <v>0</v>
      </c>
      <c r="BH327" s="231">
        <f>IF(N327="sníž. přenesená",J327,0)</f>
        <v>0</v>
      </c>
      <c r="BI327" s="231">
        <f>IF(N327="nulová",J327,0)</f>
        <v>0</v>
      </c>
      <c r="BJ327" s="18" t="s">
        <v>83</v>
      </c>
      <c r="BK327" s="231">
        <f>ROUND(I327*H327,2)</f>
        <v>0</v>
      </c>
      <c r="BL327" s="18" t="s">
        <v>93</v>
      </c>
      <c r="BM327" s="230" t="s">
        <v>421</v>
      </c>
    </row>
    <row r="328" s="2" customFormat="1">
      <c r="A328" s="39"/>
      <c r="B328" s="40"/>
      <c r="C328" s="41"/>
      <c r="D328" s="232" t="s">
        <v>137</v>
      </c>
      <c r="E328" s="41"/>
      <c r="F328" s="233" t="s">
        <v>420</v>
      </c>
      <c r="G328" s="41"/>
      <c r="H328" s="41"/>
      <c r="I328" s="234"/>
      <c r="J328" s="41"/>
      <c r="K328" s="41"/>
      <c r="L328" s="45"/>
      <c r="M328" s="235"/>
      <c r="N328" s="236"/>
      <c r="O328" s="92"/>
      <c r="P328" s="92"/>
      <c r="Q328" s="92"/>
      <c r="R328" s="92"/>
      <c r="S328" s="92"/>
      <c r="T328" s="93"/>
      <c r="U328" s="39"/>
      <c r="V328" s="39"/>
      <c r="W328" s="39"/>
      <c r="X328" s="39"/>
      <c r="Y328" s="39"/>
      <c r="Z328" s="39"/>
      <c r="AA328" s="39"/>
      <c r="AB328" s="39"/>
      <c r="AC328" s="39"/>
      <c r="AD328" s="39"/>
      <c r="AE328" s="39"/>
      <c r="AT328" s="18" t="s">
        <v>137</v>
      </c>
      <c r="AU328" s="18" t="s">
        <v>87</v>
      </c>
    </row>
    <row r="329" s="13" customFormat="1">
      <c r="A329" s="13"/>
      <c r="B329" s="237"/>
      <c r="C329" s="238"/>
      <c r="D329" s="232" t="s">
        <v>139</v>
      </c>
      <c r="E329" s="239" t="s">
        <v>1</v>
      </c>
      <c r="F329" s="240" t="s">
        <v>268</v>
      </c>
      <c r="G329" s="238"/>
      <c r="H329" s="241">
        <v>10</v>
      </c>
      <c r="I329" s="242"/>
      <c r="J329" s="238"/>
      <c r="K329" s="238"/>
      <c r="L329" s="243"/>
      <c r="M329" s="244"/>
      <c r="N329" s="245"/>
      <c r="O329" s="245"/>
      <c r="P329" s="245"/>
      <c r="Q329" s="245"/>
      <c r="R329" s="245"/>
      <c r="S329" s="245"/>
      <c r="T329" s="246"/>
      <c r="U329" s="13"/>
      <c r="V329" s="13"/>
      <c r="W329" s="13"/>
      <c r="X329" s="13"/>
      <c r="Y329" s="13"/>
      <c r="Z329" s="13"/>
      <c r="AA329" s="13"/>
      <c r="AB329" s="13"/>
      <c r="AC329" s="13"/>
      <c r="AD329" s="13"/>
      <c r="AE329" s="13"/>
      <c r="AT329" s="247" t="s">
        <v>139</v>
      </c>
      <c r="AU329" s="247" t="s">
        <v>87</v>
      </c>
      <c r="AV329" s="13" t="s">
        <v>87</v>
      </c>
      <c r="AW329" s="13" t="s">
        <v>33</v>
      </c>
      <c r="AX329" s="13" t="s">
        <v>78</v>
      </c>
      <c r="AY329" s="247" t="s">
        <v>129</v>
      </c>
    </row>
    <row r="330" s="15" customFormat="1">
      <c r="A330" s="15"/>
      <c r="B330" s="259"/>
      <c r="C330" s="260"/>
      <c r="D330" s="232" t="s">
        <v>139</v>
      </c>
      <c r="E330" s="261" t="s">
        <v>1</v>
      </c>
      <c r="F330" s="262" t="s">
        <v>147</v>
      </c>
      <c r="G330" s="260"/>
      <c r="H330" s="263">
        <v>10</v>
      </c>
      <c r="I330" s="264"/>
      <c r="J330" s="260"/>
      <c r="K330" s="260"/>
      <c r="L330" s="265"/>
      <c r="M330" s="266"/>
      <c r="N330" s="267"/>
      <c r="O330" s="267"/>
      <c r="P330" s="267"/>
      <c r="Q330" s="267"/>
      <c r="R330" s="267"/>
      <c r="S330" s="267"/>
      <c r="T330" s="268"/>
      <c r="U330" s="15"/>
      <c r="V330" s="15"/>
      <c r="W330" s="15"/>
      <c r="X330" s="15"/>
      <c r="Y330" s="15"/>
      <c r="Z330" s="15"/>
      <c r="AA330" s="15"/>
      <c r="AB330" s="15"/>
      <c r="AC330" s="15"/>
      <c r="AD330" s="15"/>
      <c r="AE330" s="15"/>
      <c r="AT330" s="269" t="s">
        <v>139</v>
      </c>
      <c r="AU330" s="269" t="s">
        <v>87</v>
      </c>
      <c r="AV330" s="15" t="s">
        <v>93</v>
      </c>
      <c r="AW330" s="15" t="s">
        <v>33</v>
      </c>
      <c r="AX330" s="15" t="s">
        <v>83</v>
      </c>
      <c r="AY330" s="269" t="s">
        <v>129</v>
      </c>
    </row>
    <row r="331" s="2" customFormat="1" ht="37.8" customHeight="1">
      <c r="A331" s="39"/>
      <c r="B331" s="40"/>
      <c r="C331" s="219" t="s">
        <v>422</v>
      </c>
      <c r="D331" s="219" t="s">
        <v>131</v>
      </c>
      <c r="E331" s="220" t="s">
        <v>423</v>
      </c>
      <c r="F331" s="221" t="s">
        <v>424</v>
      </c>
      <c r="G331" s="222" t="s">
        <v>187</v>
      </c>
      <c r="H331" s="223">
        <v>2.2999999999999998</v>
      </c>
      <c r="I331" s="224"/>
      <c r="J331" s="225">
        <f>ROUND(I331*H331,2)</f>
        <v>0</v>
      </c>
      <c r="K331" s="221" t="s">
        <v>135</v>
      </c>
      <c r="L331" s="45"/>
      <c r="M331" s="226" t="s">
        <v>1</v>
      </c>
      <c r="N331" s="227" t="s">
        <v>43</v>
      </c>
      <c r="O331" s="92"/>
      <c r="P331" s="228">
        <f>O331*H331</f>
        <v>0</v>
      </c>
      <c r="Q331" s="228">
        <v>0</v>
      </c>
      <c r="R331" s="228">
        <f>Q331*H331</f>
        <v>0</v>
      </c>
      <c r="S331" s="228">
        <v>0</v>
      </c>
      <c r="T331" s="229">
        <f>S331*H331</f>
        <v>0</v>
      </c>
      <c r="U331" s="39"/>
      <c r="V331" s="39"/>
      <c r="W331" s="39"/>
      <c r="X331" s="39"/>
      <c r="Y331" s="39"/>
      <c r="Z331" s="39"/>
      <c r="AA331" s="39"/>
      <c r="AB331" s="39"/>
      <c r="AC331" s="39"/>
      <c r="AD331" s="39"/>
      <c r="AE331" s="39"/>
      <c r="AR331" s="230" t="s">
        <v>93</v>
      </c>
      <c r="AT331" s="230" t="s">
        <v>131</v>
      </c>
      <c r="AU331" s="230" t="s">
        <v>87</v>
      </c>
      <c r="AY331" s="18" t="s">
        <v>129</v>
      </c>
      <c r="BE331" s="231">
        <f>IF(N331="základní",J331,0)</f>
        <v>0</v>
      </c>
      <c r="BF331" s="231">
        <f>IF(N331="snížená",J331,0)</f>
        <v>0</v>
      </c>
      <c r="BG331" s="231">
        <f>IF(N331="zákl. přenesená",J331,0)</f>
        <v>0</v>
      </c>
      <c r="BH331" s="231">
        <f>IF(N331="sníž. přenesená",J331,0)</f>
        <v>0</v>
      </c>
      <c r="BI331" s="231">
        <f>IF(N331="nulová",J331,0)</f>
        <v>0</v>
      </c>
      <c r="BJ331" s="18" t="s">
        <v>83</v>
      </c>
      <c r="BK331" s="231">
        <f>ROUND(I331*H331,2)</f>
        <v>0</v>
      </c>
      <c r="BL331" s="18" t="s">
        <v>93</v>
      </c>
      <c r="BM331" s="230" t="s">
        <v>425</v>
      </c>
    </row>
    <row r="332" s="2" customFormat="1">
      <c r="A332" s="39"/>
      <c r="B332" s="40"/>
      <c r="C332" s="41"/>
      <c r="D332" s="232" t="s">
        <v>137</v>
      </c>
      <c r="E332" s="41"/>
      <c r="F332" s="233" t="s">
        <v>426</v>
      </c>
      <c r="G332" s="41"/>
      <c r="H332" s="41"/>
      <c r="I332" s="234"/>
      <c r="J332" s="41"/>
      <c r="K332" s="41"/>
      <c r="L332" s="45"/>
      <c r="M332" s="235"/>
      <c r="N332" s="236"/>
      <c r="O332" s="92"/>
      <c r="P332" s="92"/>
      <c r="Q332" s="92"/>
      <c r="R332" s="92"/>
      <c r="S332" s="92"/>
      <c r="T332" s="93"/>
      <c r="U332" s="39"/>
      <c r="V332" s="39"/>
      <c r="W332" s="39"/>
      <c r="X332" s="39"/>
      <c r="Y332" s="39"/>
      <c r="Z332" s="39"/>
      <c r="AA332" s="39"/>
      <c r="AB332" s="39"/>
      <c r="AC332" s="39"/>
      <c r="AD332" s="39"/>
      <c r="AE332" s="39"/>
      <c r="AT332" s="18" t="s">
        <v>137</v>
      </c>
      <c r="AU332" s="18" t="s">
        <v>87</v>
      </c>
    </row>
    <row r="333" s="13" customFormat="1">
      <c r="A333" s="13"/>
      <c r="B333" s="237"/>
      <c r="C333" s="238"/>
      <c r="D333" s="232" t="s">
        <v>139</v>
      </c>
      <c r="E333" s="239" t="s">
        <v>1</v>
      </c>
      <c r="F333" s="240" t="s">
        <v>427</v>
      </c>
      <c r="G333" s="238"/>
      <c r="H333" s="241">
        <v>2.1749999999999998</v>
      </c>
      <c r="I333" s="242"/>
      <c r="J333" s="238"/>
      <c r="K333" s="238"/>
      <c r="L333" s="243"/>
      <c r="M333" s="244"/>
      <c r="N333" s="245"/>
      <c r="O333" s="245"/>
      <c r="P333" s="245"/>
      <c r="Q333" s="245"/>
      <c r="R333" s="245"/>
      <c r="S333" s="245"/>
      <c r="T333" s="246"/>
      <c r="U333" s="13"/>
      <c r="V333" s="13"/>
      <c r="W333" s="13"/>
      <c r="X333" s="13"/>
      <c r="Y333" s="13"/>
      <c r="Z333" s="13"/>
      <c r="AA333" s="13"/>
      <c r="AB333" s="13"/>
      <c r="AC333" s="13"/>
      <c r="AD333" s="13"/>
      <c r="AE333" s="13"/>
      <c r="AT333" s="247" t="s">
        <v>139</v>
      </c>
      <c r="AU333" s="247" t="s">
        <v>87</v>
      </c>
      <c r="AV333" s="13" t="s">
        <v>87</v>
      </c>
      <c r="AW333" s="13" t="s">
        <v>33</v>
      </c>
      <c r="AX333" s="13" t="s">
        <v>78</v>
      </c>
      <c r="AY333" s="247" t="s">
        <v>129</v>
      </c>
    </row>
    <row r="334" s="16" customFormat="1">
      <c r="A334" s="16"/>
      <c r="B334" s="281"/>
      <c r="C334" s="282"/>
      <c r="D334" s="232" t="s">
        <v>139</v>
      </c>
      <c r="E334" s="283" t="s">
        <v>1</v>
      </c>
      <c r="F334" s="284" t="s">
        <v>428</v>
      </c>
      <c r="G334" s="282"/>
      <c r="H334" s="283" t="s">
        <v>1</v>
      </c>
      <c r="I334" s="285"/>
      <c r="J334" s="282"/>
      <c r="K334" s="282"/>
      <c r="L334" s="286"/>
      <c r="M334" s="287"/>
      <c r="N334" s="288"/>
      <c r="O334" s="288"/>
      <c r="P334" s="288"/>
      <c r="Q334" s="288"/>
      <c r="R334" s="288"/>
      <c r="S334" s="288"/>
      <c r="T334" s="289"/>
      <c r="U334" s="16"/>
      <c r="V334" s="16"/>
      <c r="W334" s="16"/>
      <c r="X334" s="16"/>
      <c r="Y334" s="16"/>
      <c r="Z334" s="16"/>
      <c r="AA334" s="16"/>
      <c r="AB334" s="16"/>
      <c r="AC334" s="16"/>
      <c r="AD334" s="16"/>
      <c r="AE334" s="16"/>
      <c r="AT334" s="290" t="s">
        <v>139</v>
      </c>
      <c r="AU334" s="290" t="s">
        <v>87</v>
      </c>
      <c r="AV334" s="16" t="s">
        <v>83</v>
      </c>
      <c r="AW334" s="16" t="s">
        <v>33</v>
      </c>
      <c r="AX334" s="16" t="s">
        <v>78</v>
      </c>
      <c r="AY334" s="290" t="s">
        <v>129</v>
      </c>
    </row>
    <row r="335" s="15" customFormat="1">
      <c r="A335" s="15"/>
      <c r="B335" s="259"/>
      <c r="C335" s="260"/>
      <c r="D335" s="232" t="s">
        <v>139</v>
      </c>
      <c r="E335" s="261" t="s">
        <v>1</v>
      </c>
      <c r="F335" s="262" t="s">
        <v>147</v>
      </c>
      <c r="G335" s="260"/>
      <c r="H335" s="263">
        <v>2.1749999999999998</v>
      </c>
      <c r="I335" s="264"/>
      <c r="J335" s="260"/>
      <c r="K335" s="260"/>
      <c r="L335" s="265"/>
      <c r="M335" s="266"/>
      <c r="N335" s="267"/>
      <c r="O335" s="267"/>
      <c r="P335" s="267"/>
      <c r="Q335" s="267"/>
      <c r="R335" s="267"/>
      <c r="S335" s="267"/>
      <c r="T335" s="268"/>
      <c r="U335" s="15"/>
      <c r="V335" s="15"/>
      <c r="W335" s="15"/>
      <c r="X335" s="15"/>
      <c r="Y335" s="15"/>
      <c r="Z335" s="15"/>
      <c r="AA335" s="15"/>
      <c r="AB335" s="15"/>
      <c r="AC335" s="15"/>
      <c r="AD335" s="15"/>
      <c r="AE335" s="15"/>
      <c r="AT335" s="269" t="s">
        <v>139</v>
      </c>
      <c r="AU335" s="269" t="s">
        <v>87</v>
      </c>
      <c r="AV335" s="15" t="s">
        <v>93</v>
      </c>
      <c r="AW335" s="15" t="s">
        <v>33</v>
      </c>
      <c r="AX335" s="15" t="s">
        <v>78</v>
      </c>
      <c r="AY335" s="269" t="s">
        <v>129</v>
      </c>
    </row>
    <row r="336" s="13" customFormat="1">
      <c r="A336" s="13"/>
      <c r="B336" s="237"/>
      <c r="C336" s="238"/>
      <c r="D336" s="232" t="s">
        <v>139</v>
      </c>
      <c r="E336" s="239" t="s">
        <v>1</v>
      </c>
      <c r="F336" s="240" t="s">
        <v>429</v>
      </c>
      <c r="G336" s="238"/>
      <c r="H336" s="241">
        <v>2.2559999999999998</v>
      </c>
      <c r="I336" s="242"/>
      <c r="J336" s="238"/>
      <c r="K336" s="238"/>
      <c r="L336" s="243"/>
      <c r="M336" s="244"/>
      <c r="N336" s="245"/>
      <c r="O336" s="245"/>
      <c r="P336" s="245"/>
      <c r="Q336" s="245"/>
      <c r="R336" s="245"/>
      <c r="S336" s="245"/>
      <c r="T336" s="246"/>
      <c r="U336" s="13"/>
      <c r="V336" s="13"/>
      <c r="W336" s="13"/>
      <c r="X336" s="13"/>
      <c r="Y336" s="13"/>
      <c r="Z336" s="13"/>
      <c r="AA336" s="13"/>
      <c r="AB336" s="13"/>
      <c r="AC336" s="13"/>
      <c r="AD336" s="13"/>
      <c r="AE336" s="13"/>
      <c r="AT336" s="247" t="s">
        <v>139</v>
      </c>
      <c r="AU336" s="247" t="s">
        <v>87</v>
      </c>
      <c r="AV336" s="13" t="s">
        <v>87</v>
      </c>
      <c r="AW336" s="13" t="s">
        <v>33</v>
      </c>
      <c r="AX336" s="13" t="s">
        <v>78</v>
      </c>
      <c r="AY336" s="247" t="s">
        <v>129</v>
      </c>
    </row>
    <row r="337" s="13" customFormat="1">
      <c r="A337" s="13"/>
      <c r="B337" s="237"/>
      <c r="C337" s="238"/>
      <c r="D337" s="232" t="s">
        <v>139</v>
      </c>
      <c r="E337" s="239" t="s">
        <v>1</v>
      </c>
      <c r="F337" s="240" t="s">
        <v>430</v>
      </c>
      <c r="G337" s="238"/>
      <c r="H337" s="241">
        <v>2.2999999999999998</v>
      </c>
      <c r="I337" s="242"/>
      <c r="J337" s="238"/>
      <c r="K337" s="238"/>
      <c r="L337" s="243"/>
      <c r="M337" s="244"/>
      <c r="N337" s="245"/>
      <c r="O337" s="245"/>
      <c r="P337" s="245"/>
      <c r="Q337" s="245"/>
      <c r="R337" s="245"/>
      <c r="S337" s="245"/>
      <c r="T337" s="246"/>
      <c r="U337" s="13"/>
      <c r="V337" s="13"/>
      <c r="W337" s="13"/>
      <c r="X337" s="13"/>
      <c r="Y337" s="13"/>
      <c r="Z337" s="13"/>
      <c r="AA337" s="13"/>
      <c r="AB337" s="13"/>
      <c r="AC337" s="13"/>
      <c r="AD337" s="13"/>
      <c r="AE337" s="13"/>
      <c r="AT337" s="247" t="s">
        <v>139</v>
      </c>
      <c r="AU337" s="247" t="s">
        <v>87</v>
      </c>
      <c r="AV337" s="13" t="s">
        <v>87</v>
      </c>
      <c r="AW337" s="13" t="s">
        <v>33</v>
      </c>
      <c r="AX337" s="13" t="s">
        <v>83</v>
      </c>
      <c r="AY337" s="247" t="s">
        <v>129</v>
      </c>
    </row>
    <row r="338" s="2" customFormat="1" ht="24.15" customHeight="1">
      <c r="A338" s="39"/>
      <c r="B338" s="40"/>
      <c r="C338" s="219" t="s">
        <v>431</v>
      </c>
      <c r="D338" s="219" t="s">
        <v>131</v>
      </c>
      <c r="E338" s="220" t="s">
        <v>432</v>
      </c>
      <c r="F338" s="221" t="s">
        <v>433</v>
      </c>
      <c r="G338" s="222" t="s">
        <v>134</v>
      </c>
      <c r="H338" s="223">
        <v>10.1</v>
      </c>
      <c r="I338" s="224"/>
      <c r="J338" s="225">
        <f>ROUND(I338*H338,2)</f>
        <v>0</v>
      </c>
      <c r="K338" s="221" t="s">
        <v>135</v>
      </c>
      <c r="L338" s="45"/>
      <c r="M338" s="226" t="s">
        <v>1</v>
      </c>
      <c r="N338" s="227" t="s">
        <v>43</v>
      </c>
      <c r="O338" s="92"/>
      <c r="P338" s="228">
        <f>O338*H338</f>
        <v>0</v>
      </c>
      <c r="Q338" s="228">
        <v>0.00545</v>
      </c>
      <c r="R338" s="228">
        <f>Q338*H338</f>
        <v>0.055044999999999997</v>
      </c>
      <c r="S338" s="228">
        <v>0</v>
      </c>
      <c r="T338" s="229">
        <f>S338*H338</f>
        <v>0</v>
      </c>
      <c r="U338" s="39"/>
      <c r="V338" s="39"/>
      <c r="W338" s="39"/>
      <c r="X338" s="39"/>
      <c r="Y338" s="39"/>
      <c r="Z338" s="39"/>
      <c r="AA338" s="39"/>
      <c r="AB338" s="39"/>
      <c r="AC338" s="39"/>
      <c r="AD338" s="39"/>
      <c r="AE338" s="39"/>
      <c r="AR338" s="230" t="s">
        <v>93</v>
      </c>
      <c r="AT338" s="230" t="s">
        <v>131</v>
      </c>
      <c r="AU338" s="230" t="s">
        <v>87</v>
      </c>
      <c r="AY338" s="18" t="s">
        <v>129</v>
      </c>
      <c r="BE338" s="231">
        <f>IF(N338="základní",J338,0)</f>
        <v>0</v>
      </c>
      <c r="BF338" s="231">
        <f>IF(N338="snížená",J338,0)</f>
        <v>0</v>
      </c>
      <c r="BG338" s="231">
        <f>IF(N338="zákl. přenesená",J338,0)</f>
        <v>0</v>
      </c>
      <c r="BH338" s="231">
        <f>IF(N338="sníž. přenesená",J338,0)</f>
        <v>0</v>
      </c>
      <c r="BI338" s="231">
        <f>IF(N338="nulová",J338,0)</f>
        <v>0</v>
      </c>
      <c r="BJ338" s="18" t="s">
        <v>83</v>
      </c>
      <c r="BK338" s="231">
        <f>ROUND(I338*H338,2)</f>
        <v>0</v>
      </c>
      <c r="BL338" s="18" t="s">
        <v>93</v>
      </c>
      <c r="BM338" s="230" t="s">
        <v>434</v>
      </c>
    </row>
    <row r="339" s="2" customFormat="1">
      <c r="A339" s="39"/>
      <c r="B339" s="40"/>
      <c r="C339" s="41"/>
      <c r="D339" s="232" t="s">
        <v>137</v>
      </c>
      <c r="E339" s="41"/>
      <c r="F339" s="233" t="s">
        <v>435</v>
      </c>
      <c r="G339" s="41"/>
      <c r="H339" s="41"/>
      <c r="I339" s="234"/>
      <c r="J339" s="41"/>
      <c r="K339" s="41"/>
      <c r="L339" s="45"/>
      <c r="M339" s="235"/>
      <c r="N339" s="236"/>
      <c r="O339" s="92"/>
      <c r="P339" s="92"/>
      <c r="Q339" s="92"/>
      <c r="R339" s="92"/>
      <c r="S339" s="92"/>
      <c r="T339" s="93"/>
      <c r="U339" s="39"/>
      <c r="V339" s="39"/>
      <c r="W339" s="39"/>
      <c r="X339" s="39"/>
      <c r="Y339" s="39"/>
      <c r="Z339" s="39"/>
      <c r="AA339" s="39"/>
      <c r="AB339" s="39"/>
      <c r="AC339" s="39"/>
      <c r="AD339" s="39"/>
      <c r="AE339" s="39"/>
      <c r="AT339" s="18" t="s">
        <v>137</v>
      </c>
      <c r="AU339" s="18" t="s">
        <v>87</v>
      </c>
    </row>
    <row r="340" s="2" customFormat="1">
      <c r="A340" s="39"/>
      <c r="B340" s="40"/>
      <c r="C340" s="41"/>
      <c r="D340" s="232" t="s">
        <v>296</v>
      </c>
      <c r="E340" s="41"/>
      <c r="F340" s="280" t="s">
        <v>436</v>
      </c>
      <c r="G340" s="41"/>
      <c r="H340" s="41"/>
      <c r="I340" s="234"/>
      <c r="J340" s="41"/>
      <c r="K340" s="41"/>
      <c r="L340" s="45"/>
      <c r="M340" s="235"/>
      <c r="N340" s="236"/>
      <c r="O340" s="92"/>
      <c r="P340" s="92"/>
      <c r="Q340" s="92"/>
      <c r="R340" s="92"/>
      <c r="S340" s="92"/>
      <c r="T340" s="93"/>
      <c r="U340" s="39"/>
      <c r="V340" s="39"/>
      <c r="W340" s="39"/>
      <c r="X340" s="39"/>
      <c r="Y340" s="39"/>
      <c r="Z340" s="39"/>
      <c r="AA340" s="39"/>
      <c r="AB340" s="39"/>
      <c r="AC340" s="39"/>
      <c r="AD340" s="39"/>
      <c r="AE340" s="39"/>
      <c r="AT340" s="18" t="s">
        <v>296</v>
      </c>
      <c r="AU340" s="18" t="s">
        <v>87</v>
      </c>
    </row>
    <row r="341" s="13" customFormat="1">
      <c r="A341" s="13"/>
      <c r="B341" s="237"/>
      <c r="C341" s="238"/>
      <c r="D341" s="232" t="s">
        <v>139</v>
      </c>
      <c r="E341" s="239" t="s">
        <v>1</v>
      </c>
      <c r="F341" s="240" t="s">
        <v>437</v>
      </c>
      <c r="G341" s="238"/>
      <c r="H341" s="241">
        <v>10.08</v>
      </c>
      <c r="I341" s="242"/>
      <c r="J341" s="238"/>
      <c r="K341" s="238"/>
      <c r="L341" s="243"/>
      <c r="M341" s="244"/>
      <c r="N341" s="245"/>
      <c r="O341" s="245"/>
      <c r="P341" s="245"/>
      <c r="Q341" s="245"/>
      <c r="R341" s="245"/>
      <c r="S341" s="245"/>
      <c r="T341" s="246"/>
      <c r="U341" s="13"/>
      <c r="V341" s="13"/>
      <c r="W341" s="13"/>
      <c r="X341" s="13"/>
      <c r="Y341" s="13"/>
      <c r="Z341" s="13"/>
      <c r="AA341" s="13"/>
      <c r="AB341" s="13"/>
      <c r="AC341" s="13"/>
      <c r="AD341" s="13"/>
      <c r="AE341" s="13"/>
      <c r="AT341" s="247" t="s">
        <v>139</v>
      </c>
      <c r="AU341" s="247" t="s">
        <v>87</v>
      </c>
      <c r="AV341" s="13" t="s">
        <v>87</v>
      </c>
      <c r="AW341" s="13" t="s">
        <v>33</v>
      </c>
      <c r="AX341" s="13" t="s">
        <v>78</v>
      </c>
      <c r="AY341" s="247" t="s">
        <v>129</v>
      </c>
    </row>
    <row r="342" s="15" customFormat="1">
      <c r="A342" s="15"/>
      <c r="B342" s="259"/>
      <c r="C342" s="260"/>
      <c r="D342" s="232" t="s">
        <v>139</v>
      </c>
      <c r="E342" s="261" t="s">
        <v>1</v>
      </c>
      <c r="F342" s="262" t="s">
        <v>147</v>
      </c>
      <c r="G342" s="260"/>
      <c r="H342" s="263">
        <v>10.08</v>
      </c>
      <c r="I342" s="264"/>
      <c r="J342" s="260"/>
      <c r="K342" s="260"/>
      <c r="L342" s="265"/>
      <c r="M342" s="266"/>
      <c r="N342" s="267"/>
      <c r="O342" s="267"/>
      <c r="P342" s="267"/>
      <c r="Q342" s="267"/>
      <c r="R342" s="267"/>
      <c r="S342" s="267"/>
      <c r="T342" s="268"/>
      <c r="U342" s="15"/>
      <c r="V342" s="15"/>
      <c r="W342" s="15"/>
      <c r="X342" s="15"/>
      <c r="Y342" s="15"/>
      <c r="Z342" s="15"/>
      <c r="AA342" s="15"/>
      <c r="AB342" s="15"/>
      <c r="AC342" s="15"/>
      <c r="AD342" s="15"/>
      <c r="AE342" s="15"/>
      <c r="AT342" s="269" t="s">
        <v>139</v>
      </c>
      <c r="AU342" s="269" t="s">
        <v>87</v>
      </c>
      <c r="AV342" s="15" t="s">
        <v>93</v>
      </c>
      <c r="AW342" s="15" t="s">
        <v>33</v>
      </c>
      <c r="AX342" s="15" t="s">
        <v>78</v>
      </c>
      <c r="AY342" s="269" t="s">
        <v>129</v>
      </c>
    </row>
    <row r="343" s="13" customFormat="1">
      <c r="A343" s="13"/>
      <c r="B343" s="237"/>
      <c r="C343" s="238"/>
      <c r="D343" s="232" t="s">
        <v>139</v>
      </c>
      <c r="E343" s="239" t="s">
        <v>1</v>
      </c>
      <c r="F343" s="240" t="s">
        <v>273</v>
      </c>
      <c r="G343" s="238"/>
      <c r="H343" s="241">
        <v>10.1</v>
      </c>
      <c r="I343" s="242"/>
      <c r="J343" s="238"/>
      <c r="K343" s="238"/>
      <c r="L343" s="243"/>
      <c r="M343" s="244"/>
      <c r="N343" s="245"/>
      <c r="O343" s="245"/>
      <c r="P343" s="245"/>
      <c r="Q343" s="245"/>
      <c r="R343" s="245"/>
      <c r="S343" s="245"/>
      <c r="T343" s="246"/>
      <c r="U343" s="13"/>
      <c r="V343" s="13"/>
      <c r="W343" s="13"/>
      <c r="X343" s="13"/>
      <c r="Y343" s="13"/>
      <c r="Z343" s="13"/>
      <c r="AA343" s="13"/>
      <c r="AB343" s="13"/>
      <c r="AC343" s="13"/>
      <c r="AD343" s="13"/>
      <c r="AE343" s="13"/>
      <c r="AT343" s="247" t="s">
        <v>139</v>
      </c>
      <c r="AU343" s="247" t="s">
        <v>87</v>
      </c>
      <c r="AV343" s="13" t="s">
        <v>87</v>
      </c>
      <c r="AW343" s="13" t="s">
        <v>33</v>
      </c>
      <c r="AX343" s="13" t="s">
        <v>83</v>
      </c>
      <c r="AY343" s="247" t="s">
        <v>129</v>
      </c>
    </row>
    <row r="344" s="2" customFormat="1" ht="24.15" customHeight="1">
      <c r="A344" s="39"/>
      <c r="B344" s="40"/>
      <c r="C344" s="219" t="s">
        <v>438</v>
      </c>
      <c r="D344" s="219" t="s">
        <v>131</v>
      </c>
      <c r="E344" s="220" t="s">
        <v>439</v>
      </c>
      <c r="F344" s="221" t="s">
        <v>440</v>
      </c>
      <c r="G344" s="222" t="s">
        <v>134</v>
      </c>
      <c r="H344" s="223">
        <v>10.1</v>
      </c>
      <c r="I344" s="224"/>
      <c r="J344" s="225">
        <f>ROUND(I344*H344,2)</f>
        <v>0</v>
      </c>
      <c r="K344" s="221" t="s">
        <v>135</v>
      </c>
      <c r="L344" s="45"/>
      <c r="M344" s="226" t="s">
        <v>1</v>
      </c>
      <c r="N344" s="227" t="s">
        <v>43</v>
      </c>
      <c r="O344" s="92"/>
      <c r="P344" s="228">
        <f>O344*H344</f>
        <v>0</v>
      </c>
      <c r="Q344" s="228">
        <v>0</v>
      </c>
      <c r="R344" s="228">
        <f>Q344*H344</f>
        <v>0</v>
      </c>
      <c r="S344" s="228">
        <v>0</v>
      </c>
      <c r="T344" s="229">
        <f>S344*H344</f>
        <v>0</v>
      </c>
      <c r="U344" s="39"/>
      <c r="V344" s="39"/>
      <c r="W344" s="39"/>
      <c r="X344" s="39"/>
      <c r="Y344" s="39"/>
      <c r="Z344" s="39"/>
      <c r="AA344" s="39"/>
      <c r="AB344" s="39"/>
      <c r="AC344" s="39"/>
      <c r="AD344" s="39"/>
      <c r="AE344" s="39"/>
      <c r="AR344" s="230" t="s">
        <v>93</v>
      </c>
      <c r="AT344" s="230" t="s">
        <v>131</v>
      </c>
      <c r="AU344" s="230" t="s">
        <v>87</v>
      </c>
      <c r="AY344" s="18" t="s">
        <v>129</v>
      </c>
      <c r="BE344" s="231">
        <f>IF(N344="základní",J344,0)</f>
        <v>0</v>
      </c>
      <c r="BF344" s="231">
        <f>IF(N344="snížená",J344,0)</f>
        <v>0</v>
      </c>
      <c r="BG344" s="231">
        <f>IF(N344="zákl. přenesená",J344,0)</f>
        <v>0</v>
      </c>
      <c r="BH344" s="231">
        <f>IF(N344="sníž. přenesená",J344,0)</f>
        <v>0</v>
      </c>
      <c r="BI344" s="231">
        <f>IF(N344="nulová",J344,0)</f>
        <v>0</v>
      </c>
      <c r="BJ344" s="18" t="s">
        <v>83</v>
      </c>
      <c r="BK344" s="231">
        <f>ROUND(I344*H344,2)</f>
        <v>0</v>
      </c>
      <c r="BL344" s="18" t="s">
        <v>93</v>
      </c>
      <c r="BM344" s="230" t="s">
        <v>441</v>
      </c>
    </row>
    <row r="345" s="2" customFormat="1">
      <c r="A345" s="39"/>
      <c r="B345" s="40"/>
      <c r="C345" s="41"/>
      <c r="D345" s="232" t="s">
        <v>137</v>
      </c>
      <c r="E345" s="41"/>
      <c r="F345" s="233" t="s">
        <v>442</v>
      </c>
      <c r="G345" s="41"/>
      <c r="H345" s="41"/>
      <c r="I345" s="234"/>
      <c r="J345" s="41"/>
      <c r="K345" s="41"/>
      <c r="L345" s="45"/>
      <c r="M345" s="235"/>
      <c r="N345" s="236"/>
      <c r="O345" s="92"/>
      <c r="P345" s="92"/>
      <c r="Q345" s="92"/>
      <c r="R345" s="92"/>
      <c r="S345" s="92"/>
      <c r="T345" s="93"/>
      <c r="U345" s="39"/>
      <c r="V345" s="39"/>
      <c r="W345" s="39"/>
      <c r="X345" s="39"/>
      <c r="Y345" s="39"/>
      <c r="Z345" s="39"/>
      <c r="AA345" s="39"/>
      <c r="AB345" s="39"/>
      <c r="AC345" s="39"/>
      <c r="AD345" s="39"/>
      <c r="AE345" s="39"/>
      <c r="AT345" s="18" t="s">
        <v>137</v>
      </c>
      <c r="AU345" s="18" t="s">
        <v>87</v>
      </c>
    </row>
    <row r="346" s="13" customFormat="1">
      <c r="A346" s="13"/>
      <c r="B346" s="237"/>
      <c r="C346" s="238"/>
      <c r="D346" s="232" t="s">
        <v>139</v>
      </c>
      <c r="E346" s="239" t="s">
        <v>1</v>
      </c>
      <c r="F346" s="240" t="s">
        <v>273</v>
      </c>
      <c r="G346" s="238"/>
      <c r="H346" s="241">
        <v>10.1</v>
      </c>
      <c r="I346" s="242"/>
      <c r="J346" s="238"/>
      <c r="K346" s="238"/>
      <c r="L346" s="243"/>
      <c r="M346" s="244"/>
      <c r="N346" s="245"/>
      <c r="O346" s="245"/>
      <c r="P346" s="245"/>
      <c r="Q346" s="245"/>
      <c r="R346" s="245"/>
      <c r="S346" s="245"/>
      <c r="T346" s="246"/>
      <c r="U346" s="13"/>
      <c r="V346" s="13"/>
      <c r="W346" s="13"/>
      <c r="X346" s="13"/>
      <c r="Y346" s="13"/>
      <c r="Z346" s="13"/>
      <c r="AA346" s="13"/>
      <c r="AB346" s="13"/>
      <c r="AC346" s="13"/>
      <c r="AD346" s="13"/>
      <c r="AE346" s="13"/>
      <c r="AT346" s="247" t="s">
        <v>139</v>
      </c>
      <c r="AU346" s="247" t="s">
        <v>87</v>
      </c>
      <c r="AV346" s="13" t="s">
        <v>87</v>
      </c>
      <c r="AW346" s="13" t="s">
        <v>33</v>
      </c>
      <c r="AX346" s="13" t="s">
        <v>83</v>
      </c>
      <c r="AY346" s="247" t="s">
        <v>129</v>
      </c>
    </row>
    <row r="347" s="2" customFormat="1" ht="24.15" customHeight="1">
      <c r="A347" s="39"/>
      <c r="B347" s="40"/>
      <c r="C347" s="219" t="s">
        <v>443</v>
      </c>
      <c r="D347" s="219" t="s">
        <v>131</v>
      </c>
      <c r="E347" s="220" t="s">
        <v>444</v>
      </c>
      <c r="F347" s="221" t="s">
        <v>445</v>
      </c>
      <c r="G347" s="222" t="s">
        <v>265</v>
      </c>
      <c r="H347" s="223">
        <v>10</v>
      </c>
      <c r="I347" s="224"/>
      <c r="J347" s="225">
        <f>ROUND(I347*H347,2)</f>
        <v>0</v>
      </c>
      <c r="K347" s="221" t="s">
        <v>135</v>
      </c>
      <c r="L347" s="45"/>
      <c r="M347" s="226" t="s">
        <v>1</v>
      </c>
      <c r="N347" s="227" t="s">
        <v>43</v>
      </c>
      <c r="O347" s="92"/>
      <c r="P347" s="228">
        <f>O347*H347</f>
        <v>0</v>
      </c>
      <c r="Q347" s="228">
        <v>0.02972</v>
      </c>
      <c r="R347" s="228">
        <f>Q347*H347</f>
        <v>0.29720000000000002</v>
      </c>
      <c r="S347" s="228">
        <v>0</v>
      </c>
      <c r="T347" s="229">
        <f>S347*H347</f>
        <v>0</v>
      </c>
      <c r="U347" s="39"/>
      <c r="V347" s="39"/>
      <c r="W347" s="39"/>
      <c r="X347" s="39"/>
      <c r="Y347" s="39"/>
      <c r="Z347" s="39"/>
      <c r="AA347" s="39"/>
      <c r="AB347" s="39"/>
      <c r="AC347" s="39"/>
      <c r="AD347" s="39"/>
      <c r="AE347" s="39"/>
      <c r="AR347" s="230" t="s">
        <v>93</v>
      </c>
      <c r="AT347" s="230" t="s">
        <v>131</v>
      </c>
      <c r="AU347" s="230" t="s">
        <v>87</v>
      </c>
      <c r="AY347" s="18" t="s">
        <v>129</v>
      </c>
      <c r="BE347" s="231">
        <f>IF(N347="základní",J347,0)</f>
        <v>0</v>
      </c>
      <c r="BF347" s="231">
        <f>IF(N347="snížená",J347,0)</f>
        <v>0</v>
      </c>
      <c r="BG347" s="231">
        <f>IF(N347="zákl. přenesená",J347,0)</f>
        <v>0</v>
      </c>
      <c r="BH347" s="231">
        <f>IF(N347="sníž. přenesená",J347,0)</f>
        <v>0</v>
      </c>
      <c r="BI347" s="231">
        <f>IF(N347="nulová",J347,0)</f>
        <v>0</v>
      </c>
      <c r="BJ347" s="18" t="s">
        <v>83</v>
      </c>
      <c r="BK347" s="231">
        <f>ROUND(I347*H347,2)</f>
        <v>0</v>
      </c>
      <c r="BL347" s="18" t="s">
        <v>93</v>
      </c>
      <c r="BM347" s="230" t="s">
        <v>446</v>
      </c>
    </row>
    <row r="348" s="2" customFormat="1">
      <c r="A348" s="39"/>
      <c r="B348" s="40"/>
      <c r="C348" s="41"/>
      <c r="D348" s="232" t="s">
        <v>137</v>
      </c>
      <c r="E348" s="41"/>
      <c r="F348" s="233" t="s">
        <v>447</v>
      </c>
      <c r="G348" s="41"/>
      <c r="H348" s="41"/>
      <c r="I348" s="234"/>
      <c r="J348" s="41"/>
      <c r="K348" s="41"/>
      <c r="L348" s="45"/>
      <c r="M348" s="235"/>
      <c r="N348" s="236"/>
      <c r="O348" s="92"/>
      <c r="P348" s="92"/>
      <c r="Q348" s="92"/>
      <c r="R348" s="92"/>
      <c r="S348" s="92"/>
      <c r="T348" s="93"/>
      <c r="U348" s="39"/>
      <c r="V348" s="39"/>
      <c r="W348" s="39"/>
      <c r="X348" s="39"/>
      <c r="Y348" s="39"/>
      <c r="Z348" s="39"/>
      <c r="AA348" s="39"/>
      <c r="AB348" s="39"/>
      <c r="AC348" s="39"/>
      <c r="AD348" s="39"/>
      <c r="AE348" s="39"/>
      <c r="AT348" s="18" t="s">
        <v>137</v>
      </c>
      <c r="AU348" s="18" t="s">
        <v>87</v>
      </c>
    </row>
    <row r="349" s="13" customFormat="1">
      <c r="A349" s="13"/>
      <c r="B349" s="237"/>
      <c r="C349" s="238"/>
      <c r="D349" s="232" t="s">
        <v>139</v>
      </c>
      <c r="E349" s="239" t="s">
        <v>1</v>
      </c>
      <c r="F349" s="240" t="s">
        <v>448</v>
      </c>
      <c r="G349" s="238"/>
      <c r="H349" s="241">
        <v>10</v>
      </c>
      <c r="I349" s="242"/>
      <c r="J349" s="238"/>
      <c r="K349" s="238"/>
      <c r="L349" s="243"/>
      <c r="M349" s="244"/>
      <c r="N349" s="245"/>
      <c r="O349" s="245"/>
      <c r="P349" s="245"/>
      <c r="Q349" s="245"/>
      <c r="R349" s="245"/>
      <c r="S349" s="245"/>
      <c r="T349" s="246"/>
      <c r="U349" s="13"/>
      <c r="V349" s="13"/>
      <c r="W349" s="13"/>
      <c r="X349" s="13"/>
      <c r="Y349" s="13"/>
      <c r="Z349" s="13"/>
      <c r="AA349" s="13"/>
      <c r="AB349" s="13"/>
      <c r="AC349" s="13"/>
      <c r="AD349" s="13"/>
      <c r="AE349" s="13"/>
      <c r="AT349" s="247" t="s">
        <v>139</v>
      </c>
      <c r="AU349" s="247" t="s">
        <v>87</v>
      </c>
      <c r="AV349" s="13" t="s">
        <v>87</v>
      </c>
      <c r="AW349" s="13" t="s">
        <v>33</v>
      </c>
      <c r="AX349" s="13" t="s">
        <v>83</v>
      </c>
      <c r="AY349" s="247" t="s">
        <v>129</v>
      </c>
    </row>
    <row r="350" s="2" customFormat="1" ht="21.75" customHeight="1">
      <c r="A350" s="39"/>
      <c r="B350" s="40"/>
      <c r="C350" s="270" t="s">
        <v>449</v>
      </c>
      <c r="D350" s="270" t="s">
        <v>234</v>
      </c>
      <c r="E350" s="271" t="s">
        <v>450</v>
      </c>
      <c r="F350" s="272" t="s">
        <v>451</v>
      </c>
      <c r="G350" s="273" t="s">
        <v>265</v>
      </c>
      <c r="H350" s="274">
        <v>10.1</v>
      </c>
      <c r="I350" s="275"/>
      <c r="J350" s="276">
        <f>ROUND(I350*H350,2)</f>
        <v>0</v>
      </c>
      <c r="K350" s="272" t="s">
        <v>135</v>
      </c>
      <c r="L350" s="277"/>
      <c r="M350" s="278" t="s">
        <v>1</v>
      </c>
      <c r="N350" s="279" t="s">
        <v>43</v>
      </c>
      <c r="O350" s="92"/>
      <c r="P350" s="228">
        <f>O350*H350</f>
        <v>0</v>
      </c>
      <c r="Q350" s="228">
        <v>0.040000000000000001</v>
      </c>
      <c r="R350" s="228">
        <f>Q350*H350</f>
        <v>0.40399999999999997</v>
      </c>
      <c r="S350" s="228">
        <v>0</v>
      </c>
      <c r="T350" s="229">
        <f>S350*H350</f>
        <v>0</v>
      </c>
      <c r="U350" s="39"/>
      <c r="V350" s="39"/>
      <c r="W350" s="39"/>
      <c r="X350" s="39"/>
      <c r="Y350" s="39"/>
      <c r="Z350" s="39"/>
      <c r="AA350" s="39"/>
      <c r="AB350" s="39"/>
      <c r="AC350" s="39"/>
      <c r="AD350" s="39"/>
      <c r="AE350" s="39"/>
      <c r="AR350" s="230" t="s">
        <v>179</v>
      </c>
      <c r="AT350" s="230" t="s">
        <v>234</v>
      </c>
      <c r="AU350" s="230" t="s">
        <v>87</v>
      </c>
      <c r="AY350" s="18" t="s">
        <v>129</v>
      </c>
      <c r="BE350" s="231">
        <f>IF(N350="základní",J350,0)</f>
        <v>0</v>
      </c>
      <c r="BF350" s="231">
        <f>IF(N350="snížená",J350,0)</f>
        <v>0</v>
      </c>
      <c r="BG350" s="231">
        <f>IF(N350="zákl. přenesená",J350,0)</f>
        <v>0</v>
      </c>
      <c r="BH350" s="231">
        <f>IF(N350="sníž. přenesená",J350,0)</f>
        <v>0</v>
      </c>
      <c r="BI350" s="231">
        <f>IF(N350="nulová",J350,0)</f>
        <v>0</v>
      </c>
      <c r="BJ350" s="18" t="s">
        <v>83</v>
      </c>
      <c r="BK350" s="231">
        <f>ROUND(I350*H350,2)</f>
        <v>0</v>
      </c>
      <c r="BL350" s="18" t="s">
        <v>93</v>
      </c>
      <c r="BM350" s="230" t="s">
        <v>452</v>
      </c>
    </row>
    <row r="351" s="2" customFormat="1">
      <c r="A351" s="39"/>
      <c r="B351" s="40"/>
      <c r="C351" s="41"/>
      <c r="D351" s="232" t="s">
        <v>137</v>
      </c>
      <c r="E351" s="41"/>
      <c r="F351" s="233" t="s">
        <v>451</v>
      </c>
      <c r="G351" s="41"/>
      <c r="H351" s="41"/>
      <c r="I351" s="234"/>
      <c r="J351" s="41"/>
      <c r="K351" s="41"/>
      <c r="L351" s="45"/>
      <c r="M351" s="235"/>
      <c r="N351" s="236"/>
      <c r="O351" s="92"/>
      <c r="P351" s="92"/>
      <c r="Q351" s="92"/>
      <c r="R351" s="92"/>
      <c r="S351" s="92"/>
      <c r="T351" s="93"/>
      <c r="U351" s="39"/>
      <c r="V351" s="39"/>
      <c r="W351" s="39"/>
      <c r="X351" s="39"/>
      <c r="Y351" s="39"/>
      <c r="Z351" s="39"/>
      <c r="AA351" s="39"/>
      <c r="AB351" s="39"/>
      <c r="AC351" s="39"/>
      <c r="AD351" s="39"/>
      <c r="AE351" s="39"/>
      <c r="AT351" s="18" t="s">
        <v>137</v>
      </c>
      <c r="AU351" s="18" t="s">
        <v>87</v>
      </c>
    </row>
    <row r="352" s="13" customFormat="1">
      <c r="A352" s="13"/>
      <c r="B352" s="237"/>
      <c r="C352" s="238"/>
      <c r="D352" s="232" t="s">
        <v>139</v>
      </c>
      <c r="E352" s="239" t="s">
        <v>1</v>
      </c>
      <c r="F352" s="240" t="s">
        <v>273</v>
      </c>
      <c r="G352" s="238"/>
      <c r="H352" s="241">
        <v>10.1</v>
      </c>
      <c r="I352" s="242"/>
      <c r="J352" s="238"/>
      <c r="K352" s="238"/>
      <c r="L352" s="243"/>
      <c r="M352" s="244"/>
      <c r="N352" s="245"/>
      <c r="O352" s="245"/>
      <c r="P352" s="245"/>
      <c r="Q352" s="245"/>
      <c r="R352" s="245"/>
      <c r="S352" s="245"/>
      <c r="T352" s="246"/>
      <c r="U352" s="13"/>
      <c r="V352" s="13"/>
      <c r="W352" s="13"/>
      <c r="X352" s="13"/>
      <c r="Y352" s="13"/>
      <c r="Z352" s="13"/>
      <c r="AA352" s="13"/>
      <c r="AB352" s="13"/>
      <c r="AC352" s="13"/>
      <c r="AD352" s="13"/>
      <c r="AE352" s="13"/>
      <c r="AT352" s="247" t="s">
        <v>139</v>
      </c>
      <c r="AU352" s="247" t="s">
        <v>87</v>
      </c>
      <c r="AV352" s="13" t="s">
        <v>87</v>
      </c>
      <c r="AW352" s="13" t="s">
        <v>33</v>
      </c>
      <c r="AX352" s="13" t="s">
        <v>83</v>
      </c>
      <c r="AY352" s="247" t="s">
        <v>129</v>
      </c>
    </row>
    <row r="353" s="2" customFormat="1" ht="24.15" customHeight="1">
      <c r="A353" s="39"/>
      <c r="B353" s="40"/>
      <c r="C353" s="219" t="s">
        <v>453</v>
      </c>
      <c r="D353" s="219" t="s">
        <v>131</v>
      </c>
      <c r="E353" s="220" t="s">
        <v>454</v>
      </c>
      <c r="F353" s="221" t="s">
        <v>455</v>
      </c>
      <c r="G353" s="222" t="s">
        <v>265</v>
      </c>
      <c r="H353" s="223">
        <v>2</v>
      </c>
      <c r="I353" s="224"/>
      <c r="J353" s="225">
        <f>ROUND(I353*H353,2)</f>
        <v>0</v>
      </c>
      <c r="K353" s="221" t="s">
        <v>135</v>
      </c>
      <c r="L353" s="45"/>
      <c r="M353" s="226" t="s">
        <v>1</v>
      </c>
      <c r="N353" s="227" t="s">
        <v>43</v>
      </c>
      <c r="O353" s="92"/>
      <c r="P353" s="228">
        <f>O353*H353</f>
        <v>0</v>
      </c>
      <c r="Q353" s="228">
        <v>0.12422</v>
      </c>
      <c r="R353" s="228">
        <f>Q353*H353</f>
        <v>0.24843999999999999</v>
      </c>
      <c r="S353" s="228">
        <v>0</v>
      </c>
      <c r="T353" s="229">
        <f>S353*H353</f>
        <v>0</v>
      </c>
      <c r="U353" s="39"/>
      <c r="V353" s="39"/>
      <c r="W353" s="39"/>
      <c r="X353" s="39"/>
      <c r="Y353" s="39"/>
      <c r="Z353" s="39"/>
      <c r="AA353" s="39"/>
      <c r="AB353" s="39"/>
      <c r="AC353" s="39"/>
      <c r="AD353" s="39"/>
      <c r="AE353" s="39"/>
      <c r="AR353" s="230" t="s">
        <v>93</v>
      </c>
      <c r="AT353" s="230" t="s">
        <v>131</v>
      </c>
      <c r="AU353" s="230" t="s">
        <v>87</v>
      </c>
      <c r="AY353" s="18" t="s">
        <v>129</v>
      </c>
      <c r="BE353" s="231">
        <f>IF(N353="základní",J353,0)</f>
        <v>0</v>
      </c>
      <c r="BF353" s="231">
        <f>IF(N353="snížená",J353,0)</f>
        <v>0</v>
      </c>
      <c r="BG353" s="231">
        <f>IF(N353="zákl. přenesená",J353,0)</f>
        <v>0</v>
      </c>
      <c r="BH353" s="231">
        <f>IF(N353="sníž. přenesená",J353,0)</f>
        <v>0</v>
      </c>
      <c r="BI353" s="231">
        <f>IF(N353="nulová",J353,0)</f>
        <v>0</v>
      </c>
      <c r="BJ353" s="18" t="s">
        <v>83</v>
      </c>
      <c r="BK353" s="231">
        <f>ROUND(I353*H353,2)</f>
        <v>0</v>
      </c>
      <c r="BL353" s="18" t="s">
        <v>93</v>
      </c>
      <c r="BM353" s="230" t="s">
        <v>456</v>
      </c>
    </row>
    <row r="354" s="2" customFormat="1">
      <c r="A354" s="39"/>
      <c r="B354" s="40"/>
      <c r="C354" s="41"/>
      <c r="D354" s="232" t="s">
        <v>137</v>
      </c>
      <c r="E354" s="41"/>
      <c r="F354" s="233" t="s">
        <v>457</v>
      </c>
      <c r="G354" s="41"/>
      <c r="H354" s="41"/>
      <c r="I354" s="234"/>
      <c r="J354" s="41"/>
      <c r="K354" s="41"/>
      <c r="L354" s="45"/>
      <c r="M354" s="235"/>
      <c r="N354" s="236"/>
      <c r="O354" s="92"/>
      <c r="P354" s="92"/>
      <c r="Q354" s="92"/>
      <c r="R354" s="92"/>
      <c r="S354" s="92"/>
      <c r="T354" s="93"/>
      <c r="U354" s="39"/>
      <c r="V354" s="39"/>
      <c r="W354" s="39"/>
      <c r="X354" s="39"/>
      <c r="Y354" s="39"/>
      <c r="Z354" s="39"/>
      <c r="AA354" s="39"/>
      <c r="AB354" s="39"/>
      <c r="AC354" s="39"/>
      <c r="AD354" s="39"/>
      <c r="AE354" s="39"/>
      <c r="AT354" s="18" t="s">
        <v>137</v>
      </c>
      <c r="AU354" s="18" t="s">
        <v>87</v>
      </c>
    </row>
    <row r="355" s="13" customFormat="1">
      <c r="A355" s="13"/>
      <c r="B355" s="237"/>
      <c r="C355" s="238"/>
      <c r="D355" s="232" t="s">
        <v>139</v>
      </c>
      <c r="E355" s="239" t="s">
        <v>1</v>
      </c>
      <c r="F355" s="240" t="s">
        <v>87</v>
      </c>
      <c r="G355" s="238"/>
      <c r="H355" s="241">
        <v>2</v>
      </c>
      <c r="I355" s="242"/>
      <c r="J355" s="238"/>
      <c r="K355" s="238"/>
      <c r="L355" s="243"/>
      <c r="M355" s="244"/>
      <c r="N355" s="245"/>
      <c r="O355" s="245"/>
      <c r="P355" s="245"/>
      <c r="Q355" s="245"/>
      <c r="R355" s="245"/>
      <c r="S355" s="245"/>
      <c r="T355" s="246"/>
      <c r="U355" s="13"/>
      <c r="V355" s="13"/>
      <c r="W355" s="13"/>
      <c r="X355" s="13"/>
      <c r="Y355" s="13"/>
      <c r="Z355" s="13"/>
      <c r="AA355" s="13"/>
      <c r="AB355" s="13"/>
      <c r="AC355" s="13"/>
      <c r="AD355" s="13"/>
      <c r="AE355" s="13"/>
      <c r="AT355" s="247" t="s">
        <v>139</v>
      </c>
      <c r="AU355" s="247" t="s">
        <v>87</v>
      </c>
      <c r="AV355" s="13" t="s">
        <v>87</v>
      </c>
      <c r="AW355" s="13" t="s">
        <v>33</v>
      </c>
      <c r="AX355" s="13" t="s">
        <v>83</v>
      </c>
      <c r="AY355" s="247" t="s">
        <v>129</v>
      </c>
    </row>
    <row r="356" s="2" customFormat="1" ht="24.15" customHeight="1">
      <c r="A356" s="39"/>
      <c r="B356" s="40"/>
      <c r="C356" s="270" t="s">
        <v>458</v>
      </c>
      <c r="D356" s="270" t="s">
        <v>234</v>
      </c>
      <c r="E356" s="271" t="s">
        <v>459</v>
      </c>
      <c r="F356" s="272" t="s">
        <v>460</v>
      </c>
      <c r="G356" s="273" t="s">
        <v>265</v>
      </c>
      <c r="H356" s="274">
        <v>2.02</v>
      </c>
      <c r="I356" s="275"/>
      <c r="J356" s="276">
        <f>ROUND(I356*H356,2)</f>
        <v>0</v>
      </c>
      <c r="K356" s="272" t="s">
        <v>135</v>
      </c>
      <c r="L356" s="277"/>
      <c r="M356" s="278" t="s">
        <v>1</v>
      </c>
      <c r="N356" s="279" t="s">
        <v>43</v>
      </c>
      <c r="O356" s="92"/>
      <c r="P356" s="228">
        <f>O356*H356</f>
        <v>0</v>
      </c>
      <c r="Q356" s="228">
        <v>0.080000000000000002</v>
      </c>
      <c r="R356" s="228">
        <f>Q356*H356</f>
        <v>0.16159999999999999</v>
      </c>
      <c r="S356" s="228">
        <v>0</v>
      </c>
      <c r="T356" s="229">
        <f>S356*H356</f>
        <v>0</v>
      </c>
      <c r="U356" s="39"/>
      <c r="V356" s="39"/>
      <c r="W356" s="39"/>
      <c r="X356" s="39"/>
      <c r="Y356" s="39"/>
      <c r="Z356" s="39"/>
      <c r="AA356" s="39"/>
      <c r="AB356" s="39"/>
      <c r="AC356" s="39"/>
      <c r="AD356" s="39"/>
      <c r="AE356" s="39"/>
      <c r="AR356" s="230" t="s">
        <v>179</v>
      </c>
      <c r="AT356" s="230" t="s">
        <v>234</v>
      </c>
      <c r="AU356" s="230" t="s">
        <v>87</v>
      </c>
      <c r="AY356" s="18" t="s">
        <v>129</v>
      </c>
      <c r="BE356" s="231">
        <f>IF(N356="základní",J356,0)</f>
        <v>0</v>
      </c>
      <c r="BF356" s="231">
        <f>IF(N356="snížená",J356,0)</f>
        <v>0</v>
      </c>
      <c r="BG356" s="231">
        <f>IF(N356="zákl. přenesená",J356,0)</f>
        <v>0</v>
      </c>
      <c r="BH356" s="231">
        <f>IF(N356="sníž. přenesená",J356,0)</f>
        <v>0</v>
      </c>
      <c r="BI356" s="231">
        <f>IF(N356="nulová",J356,0)</f>
        <v>0</v>
      </c>
      <c r="BJ356" s="18" t="s">
        <v>83</v>
      </c>
      <c r="BK356" s="231">
        <f>ROUND(I356*H356,2)</f>
        <v>0</v>
      </c>
      <c r="BL356" s="18" t="s">
        <v>93</v>
      </c>
      <c r="BM356" s="230" t="s">
        <v>461</v>
      </c>
    </row>
    <row r="357" s="2" customFormat="1">
      <c r="A357" s="39"/>
      <c r="B357" s="40"/>
      <c r="C357" s="41"/>
      <c r="D357" s="232" t="s">
        <v>137</v>
      </c>
      <c r="E357" s="41"/>
      <c r="F357" s="233" t="s">
        <v>460</v>
      </c>
      <c r="G357" s="41"/>
      <c r="H357" s="41"/>
      <c r="I357" s="234"/>
      <c r="J357" s="41"/>
      <c r="K357" s="41"/>
      <c r="L357" s="45"/>
      <c r="M357" s="235"/>
      <c r="N357" s="236"/>
      <c r="O357" s="92"/>
      <c r="P357" s="92"/>
      <c r="Q357" s="92"/>
      <c r="R357" s="92"/>
      <c r="S357" s="92"/>
      <c r="T357" s="93"/>
      <c r="U357" s="39"/>
      <c r="V357" s="39"/>
      <c r="W357" s="39"/>
      <c r="X357" s="39"/>
      <c r="Y357" s="39"/>
      <c r="Z357" s="39"/>
      <c r="AA357" s="39"/>
      <c r="AB357" s="39"/>
      <c r="AC357" s="39"/>
      <c r="AD357" s="39"/>
      <c r="AE357" s="39"/>
      <c r="AT357" s="18" t="s">
        <v>137</v>
      </c>
      <c r="AU357" s="18" t="s">
        <v>87</v>
      </c>
    </row>
    <row r="358" s="13" customFormat="1">
      <c r="A358" s="13"/>
      <c r="B358" s="237"/>
      <c r="C358" s="238"/>
      <c r="D358" s="232" t="s">
        <v>139</v>
      </c>
      <c r="E358" s="239" t="s">
        <v>1</v>
      </c>
      <c r="F358" s="240" t="s">
        <v>462</v>
      </c>
      <c r="G358" s="238"/>
      <c r="H358" s="241">
        <v>2.02</v>
      </c>
      <c r="I358" s="242"/>
      <c r="J358" s="238"/>
      <c r="K358" s="238"/>
      <c r="L358" s="243"/>
      <c r="M358" s="244"/>
      <c r="N358" s="245"/>
      <c r="O358" s="245"/>
      <c r="P358" s="245"/>
      <c r="Q358" s="245"/>
      <c r="R358" s="245"/>
      <c r="S358" s="245"/>
      <c r="T358" s="246"/>
      <c r="U358" s="13"/>
      <c r="V358" s="13"/>
      <c r="W358" s="13"/>
      <c r="X358" s="13"/>
      <c r="Y358" s="13"/>
      <c r="Z358" s="13"/>
      <c r="AA358" s="13"/>
      <c r="AB358" s="13"/>
      <c r="AC358" s="13"/>
      <c r="AD358" s="13"/>
      <c r="AE358" s="13"/>
      <c r="AT358" s="247" t="s">
        <v>139</v>
      </c>
      <c r="AU358" s="247" t="s">
        <v>87</v>
      </c>
      <c r="AV358" s="13" t="s">
        <v>87</v>
      </c>
      <c r="AW358" s="13" t="s">
        <v>33</v>
      </c>
      <c r="AX358" s="13" t="s">
        <v>83</v>
      </c>
      <c r="AY358" s="247" t="s">
        <v>129</v>
      </c>
    </row>
    <row r="359" s="2" customFormat="1" ht="37.8" customHeight="1">
      <c r="A359" s="39"/>
      <c r="B359" s="40"/>
      <c r="C359" s="219" t="s">
        <v>463</v>
      </c>
      <c r="D359" s="219" t="s">
        <v>131</v>
      </c>
      <c r="E359" s="220" t="s">
        <v>464</v>
      </c>
      <c r="F359" s="221" t="s">
        <v>465</v>
      </c>
      <c r="G359" s="222" t="s">
        <v>265</v>
      </c>
      <c r="H359" s="223">
        <v>14</v>
      </c>
      <c r="I359" s="224"/>
      <c r="J359" s="225">
        <f>ROUND(I359*H359,2)</f>
        <v>0</v>
      </c>
      <c r="K359" s="221" t="s">
        <v>135</v>
      </c>
      <c r="L359" s="45"/>
      <c r="M359" s="226" t="s">
        <v>1</v>
      </c>
      <c r="N359" s="227" t="s">
        <v>43</v>
      </c>
      <c r="O359" s="92"/>
      <c r="P359" s="228">
        <f>O359*H359</f>
        <v>0</v>
      </c>
      <c r="Q359" s="228">
        <v>0.65847999999999995</v>
      </c>
      <c r="R359" s="228">
        <f>Q359*H359</f>
        <v>9.2187199999999994</v>
      </c>
      <c r="S359" s="228">
        <v>0.66000000000000003</v>
      </c>
      <c r="T359" s="229">
        <f>S359*H359</f>
        <v>9.2400000000000002</v>
      </c>
      <c r="U359" s="39"/>
      <c r="V359" s="39"/>
      <c r="W359" s="39"/>
      <c r="X359" s="39"/>
      <c r="Y359" s="39"/>
      <c r="Z359" s="39"/>
      <c r="AA359" s="39"/>
      <c r="AB359" s="39"/>
      <c r="AC359" s="39"/>
      <c r="AD359" s="39"/>
      <c r="AE359" s="39"/>
      <c r="AR359" s="230" t="s">
        <v>93</v>
      </c>
      <c r="AT359" s="230" t="s">
        <v>131</v>
      </c>
      <c r="AU359" s="230" t="s">
        <v>87</v>
      </c>
      <c r="AY359" s="18" t="s">
        <v>129</v>
      </c>
      <c r="BE359" s="231">
        <f>IF(N359="základní",J359,0)</f>
        <v>0</v>
      </c>
      <c r="BF359" s="231">
        <f>IF(N359="snížená",J359,0)</f>
        <v>0</v>
      </c>
      <c r="BG359" s="231">
        <f>IF(N359="zákl. přenesená",J359,0)</f>
        <v>0</v>
      </c>
      <c r="BH359" s="231">
        <f>IF(N359="sníž. přenesená",J359,0)</f>
        <v>0</v>
      </c>
      <c r="BI359" s="231">
        <f>IF(N359="nulová",J359,0)</f>
        <v>0</v>
      </c>
      <c r="BJ359" s="18" t="s">
        <v>83</v>
      </c>
      <c r="BK359" s="231">
        <f>ROUND(I359*H359,2)</f>
        <v>0</v>
      </c>
      <c r="BL359" s="18" t="s">
        <v>93</v>
      </c>
      <c r="BM359" s="230" t="s">
        <v>466</v>
      </c>
    </row>
    <row r="360" s="2" customFormat="1">
      <c r="A360" s="39"/>
      <c r="B360" s="40"/>
      <c r="C360" s="41"/>
      <c r="D360" s="232" t="s">
        <v>137</v>
      </c>
      <c r="E360" s="41"/>
      <c r="F360" s="233" t="s">
        <v>467</v>
      </c>
      <c r="G360" s="41"/>
      <c r="H360" s="41"/>
      <c r="I360" s="234"/>
      <c r="J360" s="41"/>
      <c r="K360" s="41"/>
      <c r="L360" s="45"/>
      <c r="M360" s="235"/>
      <c r="N360" s="236"/>
      <c r="O360" s="92"/>
      <c r="P360" s="92"/>
      <c r="Q360" s="92"/>
      <c r="R360" s="92"/>
      <c r="S360" s="92"/>
      <c r="T360" s="93"/>
      <c r="U360" s="39"/>
      <c r="V360" s="39"/>
      <c r="W360" s="39"/>
      <c r="X360" s="39"/>
      <c r="Y360" s="39"/>
      <c r="Z360" s="39"/>
      <c r="AA360" s="39"/>
      <c r="AB360" s="39"/>
      <c r="AC360" s="39"/>
      <c r="AD360" s="39"/>
      <c r="AE360" s="39"/>
      <c r="AT360" s="18" t="s">
        <v>137</v>
      </c>
      <c r="AU360" s="18" t="s">
        <v>87</v>
      </c>
    </row>
    <row r="361" s="13" customFormat="1">
      <c r="A361" s="13"/>
      <c r="B361" s="237"/>
      <c r="C361" s="238"/>
      <c r="D361" s="232" t="s">
        <v>139</v>
      </c>
      <c r="E361" s="239" t="s">
        <v>1</v>
      </c>
      <c r="F361" s="240" t="s">
        <v>220</v>
      </c>
      <c r="G361" s="238"/>
      <c r="H361" s="241">
        <v>14</v>
      </c>
      <c r="I361" s="242"/>
      <c r="J361" s="238"/>
      <c r="K361" s="238"/>
      <c r="L361" s="243"/>
      <c r="M361" s="244"/>
      <c r="N361" s="245"/>
      <c r="O361" s="245"/>
      <c r="P361" s="245"/>
      <c r="Q361" s="245"/>
      <c r="R361" s="245"/>
      <c r="S361" s="245"/>
      <c r="T361" s="246"/>
      <c r="U361" s="13"/>
      <c r="V361" s="13"/>
      <c r="W361" s="13"/>
      <c r="X361" s="13"/>
      <c r="Y361" s="13"/>
      <c r="Z361" s="13"/>
      <c r="AA361" s="13"/>
      <c r="AB361" s="13"/>
      <c r="AC361" s="13"/>
      <c r="AD361" s="13"/>
      <c r="AE361" s="13"/>
      <c r="AT361" s="247" t="s">
        <v>139</v>
      </c>
      <c r="AU361" s="247" t="s">
        <v>87</v>
      </c>
      <c r="AV361" s="13" t="s">
        <v>87</v>
      </c>
      <c r="AW361" s="13" t="s">
        <v>33</v>
      </c>
      <c r="AX361" s="13" t="s">
        <v>83</v>
      </c>
      <c r="AY361" s="247" t="s">
        <v>129</v>
      </c>
    </row>
    <row r="362" s="2" customFormat="1" ht="24.15" customHeight="1">
      <c r="A362" s="39"/>
      <c r="B362" s="40"/>
      <c r="C362" s="219" t="s">
        <v>468</v>
      </c>
      <c r="D362" s="219" t="s">
        <v>131</v>
      </c>
      <c r="E362" s="220" t="s">
        <v>469</v>
      </c>
      <c r="F362" s="221" t="s">
        <v>470</v>
      </c>
      <c r="G362" s="222" t="s">
        <v>265</v>
      </c>
      <c r="H362" s="223">
        <v>42</v>
      </c>
      <c r="I362" s="224"/>
      <c r="J362" s="225">
        <f>ROUND(I362*H362,2)</f>
        <v>0</v>
      </c>
      <c r="K362" s="221" t="s">
        <v>135</v>
      </c>
      <c r="L362" s="45"/>
      <c r="M362" s="226" t="s">
        <v>1</v>
      </c>
      <c r="N362" s="227" t="s">
        <v>43</v>
      </c>
      <c r="O362" s="92"/>
      <c r="P362" s="228">
        <f>O362*H362</f>
        <v>0</v>
      </c>
      <c r="Q362" s="228">
        <v>0.10037</v>
      </c>
      <c r="R362" s="228">
        <f>Q362*H362</f>
        <v>4.2155399999999998</v>
      </c>
      <c r="S362" s="228">
        <v>0.10000000000000001</v>
      </c>
      <c r="T362" s="229">
        <f>S362*H362</f>
        <v>4.2000000000000002</v>
      </c>
      <c r="U362" s="39"/>
      <c r="V362" s="39"/>
      <c r="W362" s="39"/>
      <c r="X362" s="39"/>
      <c r="Y362" s="39"/>
      <c r="Z362" s="39"/>
      <c r="AA362" s="39"/>
      <c r="AB362" s="39"/>
      <c r="AC362" s="39"/>
      <c r="AD362" s="39"/>
      <c r="AE362" s="39"/>
      <c r="AR362" s="230" t="s">
        <v>93</v>
      </c>
      <c r="AT362" s="230" t="s">
        <v>131</v>
      </c>
      <c r="AU362" s="230" t="s">
        <v>87</v>
      </c>
      <c r="AY362" s="18" t="s">
        <v>129</v>
      </c>
      <c r="BE362" s="231">
        <f>IF(N362="základní",J362,0)</f>
        <v>0</v>
      </c>
      <c r="BF362" s="231">
        <f>IF(N362="snížená",J362,0)</f>
        <v>0</v>
      </c>
      <c r="BG362" s="231">
        <f>IF(N362="zákl. přenesená",J362,0)</f>
        <v>0</v>
      </c>
      <c r="BH362" s="231">
        <f>IF(N362="sníž. přenesená",J362,0)</f>
        <v>0</v>
      </c>
      <c r="BI362" s="231">
        <f>IF(N362="nulová",J362,0)</f>
        <v>0</v>
      </c>
      <c r="BJ362" s="18" t="s">
        <v>83</v>
      </c>
      <c r="BK362" s="231">
        <f>ROUND(I362*H362,2)</f>
        <v>0</v>
      </c>
      <c r="BL362" s="18" t="s">
        <v>93</v>
      </c>
      <c r="BM362" s="230" t="s">
        <v>471</v>
      </c>
    </row>
    <row r="363" s="2" customFormat="1">
      <c r="A363" s="39"/>
      <c r="B363" s="40"/>
      <c r="C363" s="41"/>
      <c r="D363" s="232" t="s">
        <v>137</v>
      </c>
      <c r="E363" s="41"/>
      <c r="F363" s="233" t="s">
        <v>472</v>
      </c>
      <c r="G363" s="41"/>
      <c r="H363" s="41"/>
      <c r="I363" s="234"/>
      <c r="J363" s="41"/>
      <c r="K363" s="41"/>
      <c r="L363" s="45"/>
      <c r="M363" s="235"/>
      <c r="N363" s="236"/>
      <c r="O363" s="92"/>
      <c r="P363" s="92"/>
      <c r="Q363" s="92"/>
      <c r="R363" s="92"/>
      <c r="S363" s="92"/>
      <c r="T363" s="93"/>
      <c r="U363" s="39"/>
      <c r="V363" s="39"/>
      <c r="W363" s="39"/>
      <c r="X363" s="39"/>
      <c r="Y363" s="39"/>
      <c r="Z363" s="39"/>
      <c r="AA363" s="39"/>
      <c r="AB363" s="39"/>
      <c r="AC363" s="39"/>
      <c r="AD363" s="39"/>
      <c r="AE363" s="39"/>
      <c r="AT363" s="18" t="s">
        <v>137</v>
      </c>
      <c r="AU363" s="18" t="s">
        <v>87</v>
      </c>
    </row>
    <row r="364" s="13" customFormat="1">
      <c r="A364" s="13"/>
      <c r="B364" s="237"/>
      <c r="C364" s="238"/>
      <c r="D364" s="232" t="s">
        <v>139</v>
      </c>
      <c r="E364" s="239" t="s">
        <v>1</v>
      </c>
      <c r="F364" s="240" t="s">
        <v>405</v>
      </c>
      <c r="G364" s="238"/>
      <c r="H364" s="241">
        <v>42</v>
      </c>
      <c r="I364" s="242"/>
      <c r="J364" s="238"/>
      <c r="K364" s="238"/>
      <c r="L364" s="243"/>
      <c r="M364" s="244"/>
      <c r="N364" s="245"/>
      <c r="O364" s="245"/>
      <c r="P364" s="245"/>
      <c r="Q364" s="245"/>
      <c r="R364" s="245"/>
      <c r="S364" s="245"/>
      <c r="T364" s="246"/>
      <c r="U364" s="13"/>
      <c r="V364" s="13"/>
      <c r="W364" s="13"/>
      <c r="X364" s="13"/>
      <c r="Y364" s="13"/>
      <c r="Z364" s="13"/>
      <c r="AA364" s="13"/>
      <c r="AB364" s="13"/>
      <c r="AC364" s="13"/>
      <c r="AD364" s="13"/>
      <c r="AE364" s="13"/>
      <c r="AT364" s="247" t="s">
        <v>139</v>
      </c>
      <c r="AU364" s="247" t="s">
        <v>87</v>
      </c>
      <c r="AV364" s="13" t="s">
        <v>87</v>
      </c>
      <c r="AW364" s="13" t="s">
        <v>33</v>
      </c>
      <c r="AX364" s="13" t="s">
        <v>83</v>
      </c>
      <c r="AY364" s="247" t="s">
        <v>129</v>
      </c>
    </row>
    <row r="365" s="2" customFormat="1" ht="24.15" customHeight="1">
      <c r="A365" s="39"/>
      <c r="B365" s="40"/>
      <c r="C365" s="219" t="s">
        <v>473</v>
      </c>
      <c r="D365" s="219" t="s">
        <v>131</v>
      </c>
      <c r="E365" s="220" t="s">
        <v>474</v>
      </c>
      <c r="F365" s="221" t="s">
        <v>475</v>
      </c>
      <c r="G365" s="222" t="s">
        <v>265</v>
      </c>
      <c r="H365" s="223">
        <v>8</v>
      </c>
      <c r="I365" s="224"/>
      <c r="J365" s="225">
        <f>ROUND(I365*H365,2)</f>
        <v>0</v>
      </c>
      <c r="K365" s="221" t="s">
        <v>135</v>
      </c>
      <c r="L365" s="45"/>
      <c r="M365" s="226" t="s">
        <v>1</v>
      </c>
      <c r="N365" s="227" t="s">
        <v>43</v>
      </c>
      <c r="O365" s="92"/>
      <c r="P365" s="228">
        <f>O365*H365</f>
        <v>0</v>
      </c>
      <c r="Q365" s="228">
        <v>0</v>
      </c>
      <c r="R365" s="228">
        <f>Q365*H365</f>
        <v>0</v>
      </c>
      <c r="S365" s="228">
        <v>0.10000000000000001</v>
      </c>
      <c r="T365" s="229">
        <f>S365*H365</f>
        <v>0.80000000000000004</v>
      </c>
      <c r="U365" s="39"/>
      <c r="V365" s="39"/>
      <c r="W365" s="39"/>
      <c r="X365" s="39"/>
      <c r="Y365" s="39"/>
      <c r="Z365" s="39"/>
      <c r="AA365" s="39"/>
      <c r="AB365" s="39"/>
      <c r="AC365" s="39"/>
      <c r="AD365" s="39"/>
      <c r="AE365" s="39"/>
      <c r="AR365" s="230" t="s">
        <v>93</v>
      </c>
      <c r="AT365" s="230" t="s">
        <v>131</v>
      </c>
      <c r="AU365" s="230" t="s">
        <v>87</v>
      </c>
      <c r="AY365" s="18" t="s">
        <v>129</v>
      </c>
      <c r="BE365" s="231">
        <f>IF(N365="základní",J365,0)</f>
        <v>0</v>
      </c>
      <c r="BF365" s="231">
        <f>IF(N365="snížená",J365,0)</f>
        <v>0</v>
      </c>
      <c r="BG365" s="231">
        <f>IF(N365="zákl. přenesená",J365,0)</f>
        <v>0</v>
      </c>
      <c r="BH365" s="231">
        <f>IF(N365="sníž. přenesená",J365,0)</f>
        <v>0</v>
      </c>
      <c r="BI365" s="231">
        <f>IF(N365="nulová",J365,0)</f>
        <v>0</v>
      </c>
      <c r="BJ365" s="18" t="s">
        <v>83</v>
      </c>
      <c r="BK365" s="231">
        <f>ROUND(I365*H365,2)</f>
        <v>0</v>
      </c>
      <c r="BL365" s="18" t="s">
        <v>93</v>
      </c>
      <c r="BM365" s="230" t="s">
        <v>476</v>
      </c>
    </row>
    <row r="366" s="2" customFormat="1">
      <c r="A366" s="39"/>
      <c r="B366" s="40"/>
      <c r="C366" s="41"/>
      <c r="D366" s="232" t="s">
        <v>137</v>
      </c>
      <c r="E366" s="41"/>
      <c r="F366" s="233" t="s">
        <v>477</v>
      </c>
      <c r="G366" s="41"/>
      <c r="H366" s="41"/>
      <c r="I366" s="234"/>
      <c r="J366" s="41"/>
      <c r="K366" s="41"/>
      <c r="L366" s="45"/>
      <c r="M366" s="235"/>
      <c r="N366" s="236"/>
      <c r="O366" s="92"/>
      <c r="P366" s="92"/>
      <c r="Q366" s="92"/>
      <c r="R366" s="92"/>
      <c r="S366" s="92"/>
      <c r="T366" s="93"/>
      <c r="U366" s="39"/>
      <c r="V366" s="39"/>
      <c r="W366" s="39"/>
      <c r="X366" s="39"/>
      <c r="Y366" s="39"/>
      <c r="Z366" s="39"/>
      <c r="AA366" s="39"/>
      <c r="AB366" s="39"/>
      <c r="AC366" s="39"/>
      <c r="AD366" s="39"/>
      <c r="AE366" s="39"/>
      <c r="AT366" s="18" t="s">
        <v>137</v>
      </c>
      <c r="AU366" s="18" t="s">
        <v>87</v>
      </c>
    </row>
    <row r="367" s="13" customFormat="1">
      <c r="A367" s="13"/>
      <c r="B367" s="237"/>
      <c r="C367" s="238"/>
      <c r="D367" s="232" t="s">
        <v>139</v>
      </c>
      <c r="E367" s="239" t="s">
        <v>1</v>
      </c>
      <c r="F367" s="240" t="s">
        <v>179</v>
      </c>
      <c r="G367" s="238"/>
      <c r="H367" s="241">
        <v>8</v>
      </c>
      <c r="I367" s="242"/>
      <c r="J367" s="238"/>
      <c r="K367" s="238"/>
      <c r="L367" s="243"/>
      <c r="M367" s="244"/>
      <c r="N367" s="245"/>
      <c r="O367" s="245"/>
      <c r="P367" s="245"/>
      <c r="Q367" s="245"/>
      <c r="R367" s="245"/>
      <c r="S367" s="245"/>
      <c r="T367" s="246"/>
      <c r="U367" s="13"/>
      <c r="V367" s="13"/>
      <c r="W367" s="13"/>
      <c r="X367" s="13"/>
      <c r="Y367" s="13"/>
      <c r="Z367" s="13"/>
      <c r="AA367" s="13"/>
      <c r="AB367" s="13"/>
      <c r="AC367" s="13"/>
      <c r="AD367" s="13"/>
      <c r="AE367" s="13"/>
      <c r="AT367" s="247" t="s">
        <v>139</v>
      </c>
      <c r="AU367" s="247" t="s">
        <v>87</v>
      </c>
      <c r="AV367" s="13" t="s">
        <v>87</v>
      </c>
      <c r="AW367" s="13" t="s">
        <v>33</v>
      </c>
      <c r="AX367" s="13" t="s">
        <v>83</v>
      </c>
      <c r="AY367" s="247" t="s">
        <v>129</v>
      </c>
    </row>
    <row r="368" s="2" customFormat="1" ht="33" customHeight="1">
      <c r="A368" s="39"/>
      <c r="B368" s="40"/>
      <c r="C368" s="219" t="s">
        <v>478</v>
      </c>
      <c r="D368" s="219" t="s">
        <v>131</v>
      </c>
      <c r="E368" s="220" t="s">
        <v>479</v>
      </c>
      <c r="F368" s="221" t="s">
        <v>480</v>
      </c>
      <c r="G368" s="222" t="s">
        <v>265</v>
      </c>
      <c r="H368" s="223">
        <v>65</v>
      </c>
      <c r="I368" s="224"/>
      <c r="J368" s="225">
        <f>ROUND(I368*H368,2)</f>
        <v>0</v>
      </c>
      <c r="K368" s="221" t="s">
        <v>135</v>
      </c>
      <c r="L368" s="45"/>
      <c r="M368" s="226" t="s">
        <v>1</v>
      </c>
      <c r="N368" s="227" t="s">
        <v>43</v>
      </c>
      <c r="O368" s="92"/>
      <c r="P368" s="228">
        <f>O368*H368</f>
        <v>0</v>
      </c>
      <c r="Q368" s="228">
        <v>0.53325999999999996</v>
      </c>
      <c r="R368" s="228">
        <f>Q368*H368</f>
        <v>34.661899999999996</v>
      </c>
      <c r="S368" s="228">
        <v>0.29999999999999999</v>
      </c>
      <c r="T368" s="229">
        <f>S368*H368</f>
        <v>19.5</v>
      </c>
      <c r="U368" s="39"/>
      <c r="V368" s="39"/>
      <c r="W368" s="39"/>
      <c r="X368" s="39"/>
      <c r="Y368" s="39"/>
      <c r="Z368" s="39"/>
      <c r="AA368" s="39"/>
      <c r="AB368" s="39"/>
      <c r="AC368" s="39"/>
      <c r="AD368" s="39"/>
      <c r="AE368" s="39"/>
      <c r="AR368" s="230" t="s">
        <v>93</v>
      </c>
      <c r="AT368" s="230" t="s">
        <v>131</v>
      </c>
      <c r="AU368" s="230" t="s">
        <v>87</v>
      </c>
      <c r="AY368" s="18" t="s">
        <v>129</v>
      </c>
      <c r="BE368" s="231">
        <f>IF(N368="základní",J368,0)</f>
        <v>0</v>
      </c>
      <c r="BF368" s="231">
        <f>IF(N368="snížená",J368,0)</f>
        <v>0</v>
      </c>
      <c r="BG368" s="231">
        <f>IF(N368="zákl. přenesená",J368,0)</f>
        <v>0</v>
      </c>
      <c r="BH368" s="231">
        <f>IF(N368="sníž. přenesená",J368,0)</f>
        <v>0</v>
      </c>
      <c r="BI368" s="231">
        <f>IF(N368="nulová",J368,0)</f>
        <v>0</v>
      </c>
      <c r="BJ368" s="18" t="s">
        <v>83</v>
      </c>
      <c r="BK368" s="231">
        <f>ROUND(I368*H368,2)</f>
        <v>0</v>
      </c>
      <c r="BL368" s="18" t="s">
        <v>93</v>
      </c>
      <c r="BM368" s="230" t="s">
        <v>481</v>
      </c>
    </row>
    <row r="369" s="2" customFormat="1">
      <c r="A369" s="39"/>
      <c r="B369" s="40"/>
      <c r="C369" s="41"/>
      <c r="D369" s="232" t="s">
        <v>137</v>
      </c>
      <c r="E369" s="41"/>
      <c r="F369" s="233" t="s">
        <v>482</v>
      </c>
      <c r="G369" s="41"/>
      <c r="H369" s="41"/>
      <c r="I369" s="234"/>
      <c r="J369" s="41"/>
      <c r="K369" s="41"/>
      <c r="L369" s="45"/>
      <c r="M369" s="235"/>
      <c r="N369" s="236"/>
      <c r="O369" s="92"/>
      <c r="P369" s="92"/>
      <c r="Q369" s="92"/>
      <c r="R369" s="92"/>
      <c r="S369" s="92"/>
      <c r="T369" s="93"/>
      <c r="U369" s="39"/>
      <c r="V369" s="39"/>
      <c r="W369" s="39"/>
      <c r="X369" s="39"/>
      <c r="Y369" s="39"/>
      <c r="Z369" s="39"/>
      <c r="AA369" s="39"/>
      <c r="AB369" s="39"/>
      <c r="AC369" s="39"/>
      <c r="AD369" s="39"/>
      <c r="AE369" s="39"/>
      <c r="AT369" s="18" t="s">
        <v>137</v>
      </c>
      <c r="AU369" s="18" t="s">
        <v>87</v>
      </c>
    </row>
    <row r="370" s="13" customFormat="1">
      <c r="A370" s="13"/>
      <c r="B370" s="237"/>
      <c r="C370" s="238"/>
      <c r="D370" s="232" t="s">
        <v>139</v>
      </c>
      <c r="E370" s="239" t="s">
        <v>1</v>
      </c>
      <c r="F370" s="240" t="s">
        <v>483</v>
      </c>
      <c r="G370" s="238"/>
      <c r="H370" s="241">
        <v>65</v>
      </c>
      <c r="I370" s="242"/>
      <c r="J370" s="238"/>
      <c r="K370" s="238"/>
      <c r="L370" s="243"/>
      <c r="M370" s="244"/>
      <c r="N370" s="245"/>
      <c r="O370" s="245"/>
      <c r="P370" s="245"/>
      <c r="Q370" s="245"/>
      <c r="R370" s="245"/>
      <c r="S370" s="245"/>
      <c r="T370" s="246"/>
      <c r="U370" s="13"/>
      <c r="V370" s="13"/>
      <c r="W370" s="13"/>
      <c r="X370" s="13"/>
      <c r="Y370" s="13"/>
      <c r="Z370" s="13"/>
      <c r="AA370" s="13"/>
      <c r="AB370" s="13"/>
      <c r="AC370" s="13"/>
      <c r="AD370" s="13"/>
      <c r="AE370" s="13"/>
      <c r="AT370" s="247" t="s">
        <v>139</v>
      </c>
      <c r="AU370" s="247" t="s">
        <v>87</v>
      </c>
      <c r="AV370" s="13" t="s">
        <v>87</v>
      </c>
      <c r="AW370" s="13" t="s">
        <v>33</v>
      </c>
      <c r="AX370" s="13" t="s">
        <v>83</v>
      </c>
      <c r="AY370" s="247" t="s">
        <v>129</v>
      </c>
    </row>
    <row r="371" s="2" customFormat="1" ht="24.15" customHeight="1">
      <c r="A371" s="39"/>
      <c r="B371" s="40"/>
      <c r="C371" s="219" t="s">
        <v>484</v>
      </c>
      <c r="D371" s="219" t="s">
        <v>131</v>
      </c>
      <c r="E371" s="220" t="s">
        <v>485</v>
      </c>
      <c r="F371" s="221" t="s">
        <v>486</v>
      </c>
      <c r="G371" s="222" t="s">
        <v>265</v>
      </c>
      <c r="H371" s="223">
        <v>10</v>
      </c>
      <c r="I371" s="224"/>
      <c r="J371" s="225">
        <f>ROUND(I371*H371,2)</f>
        <v>0</v>
      </c>
      <c r="K371" s="221" t="s">
        <v>135</v>
      </c>
      <c r="L371" s="45"/>
      <c r="M371" s="226" t="s">
        <v>1</v>
      </c>
      <c r="N371" s="227" t="s">
        <v>43</v>
      </c>
      <c r="O371" s="92"/>
      <c r="P371" s="228">
        <f>O371*H371</f>
        <v>0</v>
      </c>
      <c r="Q371" s="228">
        <v>0.21734000000000001</v>
      </c>
      <c r="R371" s="228">
        <f>Q371*H371</f>
        <v>2.1734</v>
      </c>
      <c r="S371" s="228">
        <v>0</v>
      </c>
      <c r="T371" s="229">
        <f>S371*H371</f>
        <v>0</v>
      </c>
      <c r="U371" s="39"/>
      <c r="V371" s="39"/>
      <c r="W371" s="39"/>
      <c r="X371" s="39"/>
      <c r="Y371" s="39"/>
      <c r="Z371" s="39"/>
      <c r="AA371" s="39"/>
      <c r="AB371" s="39"/>
      <c r="AC371" s="39"/>
      <c r="AD371" s="39"/>
      <c r="AE371" s="39"/>
      <c r="AR371" s="230" t="s">
        <v>93</v>
      </c>
      <c r="AT371" s="230" t="s">
        <v>131</v>
      </c>
      <c r="AU371" s="230" t="s">
        <v>87</v>
      </c>
      <c r="AY371" s="18" t="s">
        <v>129</v>
      </c>
      <c r="BE371" s="231">
        <f>IF(N371="základní",J371,0)</f>
        <v>0</v>
      </c>
      <c r="BF371" s="231">
        <f>IF(N371="snížená",J371,0)</f>
        <v>0</v>
      </c>
      <c r="BG371" s="231">
        <f>IF(N371="zákl. přenesená",J371,0)</f>
        <v>0</v>
      </c>
      <c r="BH371" s="231">
        <f>IF(N371="sníž. přenesená",J371,0)</f>
        <v>0</v>
      </c>
      <c r="BI371" s="231">
        <f>IF(N371="nulová",J371,0)</f>
        <v>0</v>
      </c>
      <c r="BJ371" s="18" t="s">
        <v>83</v>
      </c>
      <c r="BK371" s="231">
        <f>ROUND(I371*H371,2)</f>
        <v>0</v>
      </c>
      <c r="BL371" s="18" t="s">
        <v>93</v>
      </c>
      <c r="BM371" s="230" t="s">
        <v>487</v>
      </c>
    </row>
    <row r="372" s="2" customFormat="1">
      <c r="A372" s="39"/>
      <c r="B372" s="40"/>
      <c r="C372" s="41"/>
      <c r="D372" s="232" t="s">
        <v>137</v>
      </c>
      <c r="E372" s="41"/>
      <c r="F372" s="233" t="s">
        <v>486</v>
      </c>
      <c r="G372" s="41"/>
      <c r="H372" s="41"/>
      <c r="I372" s="234"/>
      <c r="J372" s="41"/>
      <c r="K372" s="41"/>
      <c r="L372" s="45"/>
      <c r="M372" s="235"/>
      <c r="N372" s="236"/>
      <c r="O372" s="92"/>
      <c r="P372" s="92"/>
      <c r="Q372" s="92"/>
      <c r="R372" s="92"/>
      <c r="S372" s="92"/>
      <c r="T372" s="93"/>
      <c r="U372" s="39"/>
      <c r="V372" s="39"/>
      <c r="W372" s="39"/>
      <c r="X372" s="39"/>
      <c r="Y372" s="39"/>
      <c r="Z372" s="39"/>
      <c r="AA372" s="39"/>
      <c r="AB372" s="39"/>
      <c r="AC372" s="39"/>
      <c r="AD372" s="39"/>
      <c r="AE372" s="39"/>
      <c r="AT372" s="18" t="s">
        <v>137</v>
      </c>
      <c r="AU372" s="18" t="s">
        <v>87</v>
      </c>
    </row>
    <row r="373" s="13" customFormat="1">
      <c r="A373" s="13"/>
      <c r="B373" s="237"/>
      <c r="C373" s="238"/>
      <c r="D373" s="232" t="s">
        <v>139</v>
      </c>
      <c r="E373" s="239" t="s">
        <v>1</v>
      </c>
      <c r="F373" s="240" t="s">
        <v>448</v>
      </c>
      <c r="G373" s="238"/>
      <c r="H373" s="241">
        <v>10</v>
      </c>
      <c r="I373" s="242"/>
      <c r="J373" s="238"/>
      <c r="K373" s="238"/>
      <c r="L373" s="243"/>
      <c r="M373" s="244"/>
      <c r="N373" s="245"/>
      <c r="O373" s="245"/>
      <c r="P373" s="245"/>
      <c r="Q373" s="245"/>
      <c r="R373" s="245"/>
      <c r="S373" s="245"/>
      <c r="T373" s="246"/>
      <c r="U373" s="13"/>
      <c r="V373" s="13"/>
      <c r="W373" s="13"/>
      <c r="X373" s="13"/>
      <c r="Y373" s="13"/>
      <c r="Z373" s="13"/>
      <c r="AA373" s="13"/>
      <c r="AB373" s="13"/>
      <c r="AC373" s="13"/>
      <c r="AD373" s="13"/>
      <c r="AE373" s="13"/>
      <c r="AT373" s="247" t="s">
        <v>139</v>
      </c>
      <c r="AU373" s="247" t="s">
        <v>87</v>
      </c>
      <c r="AV373" s="13" t="s">
        <v>87</v>
      </c>
      <c r="AW373" s="13" t="s">
        <v>33</v>
      </c>
      <c r="AX373" s="13" t="s">
        <v>78</v>
      </c>
      <c r="AY373" s="247" t="s">
        <v>129</v>
      </c>
    </row>
    <row r="374" s="15" customFormat="1">
      <c r="A374" s="15"/>
      <c r="B374" s="259"/>
      <c r="C374" s="260"/>
      <c r="D374" s="232" t="s">
        <v>139</v>
      </c>
      <c r="E374" s="261" t="s">
        <v>1</v>
      </c>
      <c r="F374" s="262" t="s">
        <v>147</v>
      </c>
      <c r="G374" s="260"/>
      <c r="H374" s="263">
        <v>10</v>
      </c>
      <c r="I374" s="264"/>
      <c r="J374" s="260"/>
      <c r="K374" s="260"/>
      <c r="L374" s="265"/>
      <c r="M374" s="266"/>
      <c r="N374" s="267"/>
      <c r="O374" s="267"/>
      <c r="P374" s="267"/>
      <c r="Q374" s="267"/>
      <c r="R374" s="267"/>
      <c r="S374" s="267"/>
      <c r="T374" s="268"/>
      <c r="U374" s="15"/>
      <c r="V374" s="15"/>
      <c r="W374" s="15"/>
      <c r="X374" s="15"/>
      <c r="Y374" s="15"/>
      <c r="Z374" s="15"/>
      <c r="AA374" s="15"/>
      <c r="AB374" s="15"/>
      <c r="AC374" s="15"/>
      <c r="AD374" s="15"/>
      <c r="AE374" s="15"/>
      <c r="AT374" s="269" t="s">
        <v>139</v>
      </c>
      <c r="AU374" s="269" t="s">
        <v>87</v>
      </c>
      <c r="AV374" s="15" t="s">
        <v>93</v>
      </c>
      <c r="AW374" s="15" t="s">
        <v>33</v>
      </c>
      <c r="AX374" s="15" t="s">
        <v>83</v>
      </c>
      <c r="AY374" s="269" t="s">
        <v>129</v>
      </c>
    </row>
    <row r="375" s="2" customFormat="1" ht="16.5" customHeight="1">
      <c r="A375" s="39"/>
      <c r="B375" s="40"/>
      <c r="C375" s="270" t="s">
        <v>488</v>
      </c>
      <c r="D375" s="270" t="s">
        <v>234</v>
      </c>
      <c r="E375" s="271" t="s">
        <v>489</v>
      </c>
      <c r="F375" s="272" t="s">
        <v>490</v>
      </c>
      <c r="G375" s="273" t="s">
        <v>265</v>
      </c>
      <c r="H375" s="274">
        <v>10</v>
      </c>
      <c r="I375" s="275"/>
      <c r="J375" s="276">
        <f>ROUND(I375*H375,2)</f>
        <v>0</v>
      </c>
      <c r="K375" s="272" t="s">
        <v>135</v>
      </c>
      <c r="L375" s="277"/>
      <c r="M375" s="278" t="s">
        <v>1</v>
      </c>
      <c r="N375" s="279" t="s">
        <v>43</v>
      </c>
      <c r="O375" s="92"/>
      <c r="P375" s="228">
        <f>O375*H375</f>
        <v>0</v>
      </c>
      <c r="Q375" s="228">
        <v>0.058000000000000003</v>
      </c>
      <c r="R375" s="228">
        <f>Q375*H375</f>
        <v>0.58000000000000007</v>
      </c>
      <c r="S375" s="228">
        <v>0</v>
      </c>
      <c r="T375" s="229">
        <f>S375*H375</f>
        <v>0</v>
      </c>
      <c r="U375" s="39"/>
      <c r="V375" s="39"/>
      <c r="W375" s="39"/>
      <c r="X375" s="39"/>
      <c r="Y375" s="39"/>
      <c r="Z375" s="39"/>
      <c r="AA375" s="39"/>
      <c r="AB375" s="39"/>
      <c r="AC375" s="39"/>
      <c r="AD375" s="39"/>
      <c r="AE375" s="39"/>
      <c r="AR375" s="230" t="s">
        <v>179</v>
      </c>
      <c r="AT375" s="230" t="s">
        <v>234</v>
      </c>
      <c r="AU375" s="230" t="s">
        <v>87</v>
      </c>
      <c r="AY375" s="18" t="s">
        <v>129</v>
      </c>
      <c r="BE375" s="231">
        <f>IF(N375="základní",J375,0)</f>
        <v>0</v>
      </c>
      <c r="BF375" s="231">
        <f>IF(N375="snížená",J375,0)</f>
        <v>0</v>
      </c>
      <c r="BG375" s="231">
        <f>IF(N375="zákl. přenesená",J375,0)</f>
        <v>0</v>
      </c>
      <c r="BH375" s="231">
        <f>IF(N375="sníž. přenesená",J375,0)</f>
        <v>0</v>
      </c>
      <c r="BI375" s="231">
        <f>IF(N375="nulová",J375,0)</f>
        <v>0</v>
      </c>
      <c r="BJ375" s="18" t="s">
        <v>83</v>
      </c>
      <c r="BK375" s="231">
        <f>ROUND(I375*H375,2)</f>
        <v>0</v>
      </c>
      <c r="BL375" s="18" t="s">
        <v>93</v>
      </c>
      <c r="BM375" s="230" t="s">
        <v>491</v>
      </c>
    </row>
    <row r="376" s="2" customFormat="1">
      <c r="A376" s="39"/>
      <c r="B376" s="40"/>
      <c r="C376" s="41"/>
      <c r="D376" s="232" t="s">
        <v>137</v>
      </c>
      <c r="E376" s="41"/>
      <c r="F376" s="233" t="s">
        <v>492</v>
      </c>
      <c r="G376" s="41"/>
      <c r="H376" s="41"/>
      <c r="I376" s="234"/>
      <c r="J376" s="41"/>
      <c r="K376" s="41"/>
      <c r="L376" s="45"/>
      <c r="M376" s="235"/>
      <c r="N376" s="236"/>
      <c r="O376" s="92"/>
      <c r="P376" s="92"/>
      <c r="Q376" s="92"/>
      <c r="R376" s="92"/>
      <c r="S376" s="92"/>
      <c r="T376" s="93"/>
      <c r="U376" s="39"/>
      <c r="V376" s="39"/>
      <c r="W376" s="39"/>
      <c r="X376" s="39"/>
      <c r="Y376" s="39"/>
      <c r="Z376" s="39"/>
      <c r="AA376" s="39"/>
      <c r="AB376" s="39"/>
      <c r="AC376" s="39"/>
      <c r="AD376" s="39"/>
      <c r="AE376" s="39"/>
      <c r="AT376" s="18" t="s">
        <v>137</v>
      </c>
      <c r="AU376" s="18" t="s">
        <v>87</v>
      </c>
    </row>
    <row r="377" s="13" customFormat="1">
      <c r="A377" s="13"/>
      <c r="B377" s="237"/>
      <c r="C377" s="238"/>
      <c r="D377" s="232" t="s">
        <v>139</v>
      </c>
      <c r="E377" s="239" t="s">
        <v>1</v>
      </c>
      <c r="F377" s="240" t="s">
        <v>448</v>
      </c>
      <c r="G377" s="238"/>
      <c r="H377" s="241">
        <v>10</v>
      </c>
      <c r="I377" s="242"/>
      <c r="J377" s="238"/>
      <c r="K377" s="238"/>
      <c r="L377" s="243"/>
      <c r="M377" s="244"/>
      <c r="N377" s="245"/>
      <c r="O377" s="245"/>
      <c r="P377" s="245"/>
      <c r="Q377" s="245"/>
      <c r="R377" s="245"/>
      <c r="S377" s="245"/>
      <c r="T377" s="246"/>
      <c r="U377" s="13"/>
      <c r="V377" s="13"/>
      <c r="W377" s="13"/>
      <c r="X377" s="13"/>
      <c r="Y377" s="13"/>
      <c r="Z377" s="13"/>
      <c r="AA377" s="13"/>
      <c r="AB377" s="13"/>
      <c r="AC377" s="13"/>
      <c r="AD377" s="13"/>
      <c r="AE377" s="13"/>
      <c r="AT377" s="247" t="s">
        <v>139</v>
      </c>
      <c r="AU377" s="247" t="s">
        <v>87</v>
      </c>
      <c r="AV377" s="13" t="s">
        <v>87</v>
      </c>
      <c r="AW377" s="13" t="s">
        <v>33</v>
      </c>
      <c r="AX377" s="13" t="s">
        <v>78</v>
      </c>
      <c r="AY377" s="247" t="s">
        <v>129</v>
      </c>
    </row>
    <row r="378" s="15" customFormat="1">
      <c r="A378" s="15"/>
      <c r="B378" s="259"/>
      <c r="C378" s="260"/>
      <c r="D378" s="232" t="s">
        <v>139</v>
      </c>
      <c r="E378" s="261" t="s">
        <v>1</v>
      </c>
      <c r="F378" s="262" t="s">
        <v>147</v>
      </c>
      <c r="G378" s="260"/>
      <c r="H378" s="263">
        <v>10</v>
      </c>
      <c r="I378" s="264"/>
      <c r="J378" s="260"/>
      <c r="K378" s="260"/>
      <c r="L378" s="265"/>
      <c r="M378" s="266"/>
      <c r="N378" s="267"/>
      <c r="O378" s="267"/>
      <c r="P378" s="267"/>
      <c r="Q378" s="267"/>
      <c r="R378" s="267"/>
      <c r="S378" s="267"/>
      <c r="T378" s="268"/>
      <c r="U378" s="15"/>
      <c r="V378" s="15"/>
      <c r="W378" s="15"/>
      <c r="X378" s="15"/>
      <c r="Y378" s="15"/>
      <c r="Z378" s="15"/>
      <c r="AA378" s="15"/>
      <c r="AB378" s="15"/>
      <c r="AC378" s="15"/>
      <c r="AD378" s="15"/>
      <c r="AE378" s="15"/>
      <c r="AT378" s="269" t="s">
        <v>139</v>
      </c>
      <c r="AU378" s="269" t="s">
        <v>87</v>
      </c>
      <c r="AV378" s="15" t="s">
        <v>93</v>
      </c>
      <c r="AW378" s="15" t="s">
        <v>33</v>
      </c>
      <c r="AX378" s="15" t="s">
        <v>83</v>
      </c>
      <c r="AY378" s="269" t="s">
        <v>129</v>
      </c>
    </row>
    <row r="379" s="2" customFormat="1" ht="24.15" customHeight="1">
      <c r="A379" s="39"/>
      <c r="B379" s="40"/>
      <c r="C379" s="270" t="s">
        <v>493</v>
      </c>
      <c r="D379" s="270" t="s">
        <v>234</v>
      </c>
      <c r="E379" s="271" t="s">
        <v>494</v>
      </c>
      <c r="F379" s="272" t="s">
        <v>495</v>
      </c>
      <c r="G379" s="273" t="s">
        <v>265</v>
      </c>
      <c r="H379" s="274">
        <v>10</v>
      </c>
      <c r="I379" s="275"/>
      <c r="J379" s="276">
        <f>ROUND(I379*H379,2)</f>
        <v>0</v>
      </c>
      <c r="K379" s="272" t="s">
        <v>135</v>
      </c>
      <c r="L379" s="277"/>
      <c r="M379" s="278" t="s">
        <v>1</v>
      </c>
      <c r="N379" s="279" t="s">
        <v>43</v>
      </c>
      <c r="O379" s="92"/>
      <c r="P379" s="228">
        <f>O379*H379</f>
        <v>0</v>
      </c>
      <c r="Q379" s="228">
        <v>0.0040000000000000001</v>
      </c>
      <c r="R379" s="228">
        <f>Q379*H379</f>
        <v>0.040000000000000001</v>
      </c>
      <c r="S379" s="228">
        <v>0</v>
      </c>
      <c r="T379" s="229">
        <f>S379*H379</f>
        <v>0</v>
      </c>
      <c r="U379" s="39"/>
      <c r="V379" s="39"/>
      <c r="W379" s="39"/>
      <c r="X379" s="39"/>
      <c r="Y379" s="39"/>
      <c r="Z379" s="39"/>
      <c r="AA379" s="39"/>
      <c r="AB379" s="39"/>
      <c r="AC379" s="39"/>
      <c r="AD379" s="39"/>
      <c r="AE379" s="39"/>
      <c r="AR379" s="230" t="s">
        <v>179</v>
      </c>
      <c r="AT379" s="230" t="s">
        <v>234</v>
      </c>
      <c r="AU379" s="230" t="s">
        <v>87</v>
      </c>
      <c r="AY379" s="18" t="s">
        <v>129</v>
      </c>
      <c r="BE379" s="231">
        <f>IF(N379="základní",J379,0)</f>
        <v>0</v>
      </c>
      <c r="BF379" s="231">
        <f>IF(N379="snížená",J379,0)</f>
        <v>0</v>
      </c>
      <c r="BG379" s="231">
        <f>IF(N379="zákl. přenesená",J379,0)</f>
        <v>0</v>
      </c>
      <c r="BH379" s="231">
        <f>IF(N379="sníž. přenesená",J379,0)</f>
        <v>0</v>
      </c>
      <c r="BI379" s="231">
        <f>IF(N379="nulová",J379,0)</f>
        <v>0</v>
      </c>
      <c r="BJ379" s="18" t="s">
        <v>83</v>
      </c>
      <c r="BK379" s="231">
        <f>ROUND(I379*H379,2)</f>
        <v>0</v>
      </c>
      <c r="BL379" s="18" t="s">
        <v>93</v>
      </c>
      <c r="BM379" s="230" t="s">
        <v>496</v>
      </c>
    </row>
    <row r="380" s="2" customFormat="1">
      <c r="A380" s="39"/>
      <c r="B380" s="40"/>
      <c r="C380" s="41"/>
      <c r="D380" s="232" t="s">
        <v>137</v>
      </c>
      <c r="E380" s="41"/>
      <c r="F380" s="233" t="s">
        <v>495</v>
      </c>
      <c r="G380" s="41"/>
      <c r="H380" s="41"/>
      <c r="I380" s="234"/>
      <c r="J380" s="41"/>
      <c r="K380" s="41"/>
      <c r="L380" s="45"/>
      <c r="M380" s="235"/>
      <c r="N380" s="236"/>
      <c r="O380" s="92"/>
      <c r="P380" s="92"/>
      <c r="Q380" s="92"/>
      <c r="R380" s="92"/>
      <c r="S380" s="92"/>
      <c r="T380" s="93"/>
      <c r="U380" s="39"/>
      <c r="V380" s="39"/>
      <c r="W380" s="39"/>
      <c r="X380" s="39"/>
      <c r="Y380" s="39"/>
      <c r="Z380" s="39"/>
      <c r="AA380" s="39"/>
      <c r="AB380" s="39"/>
      <c r="AC380" s="39"/>
      <c r="AD380" s="39"/>
      <c r="AE380" s="39"/>
      <c r="AT380" s="18" t="s">
        <v>137</v>
      </c>
      <c r="AU380" s="18" t="s">
        <v>87</v>
      </c>
    </row>
    <row r="381" s="13" customFormat="1">
      <c r="A381" s="13"/>
      <c r="B381" s="237"/>
      <c r="C381" s="238"/>
      <c r="D381" s="232" t="s">
        <v>139</v>
      </c>
      <c r="E381" s="239" t="s">
        <v>1</v>
      </c>
      <c r="F381" s="240" t="s">
        <v>191</v>
      </c>
      <c r="G381" s="238"/>
      <c r="H381" s="241">
        <v>10</v>
      </c>
      <c r="I381" s="242"/>
      <c r="J381" s="238"/>
      <c r="K381" s="238"/>
      <c r="L381" s="243"/>
      <c r="M381" s="244"/>
      <c r="N381" s="245"/>
      <c r="O381" s="245"/>
      <c r="P381" s="245"/>
      <c r="Q381" s="245"/>
      <c r="R381" s="245"/>
      <c r="S381" s="245"/>
      <c r="T381" s="246"/>
      <c r="U381" s="13"/>
      <c r="V381" s="13"/>
      <c r="W381" s="13"/>
      <c r="X381" s="13"/>
      <c r="Y381" s="13"/>
      <c r="Z381" s="13"/>
      <c r="AA381" s="13"/>
      <c r="AB381" s="13"/>
      <c r="AC381" s="13"/>
      <c r="AD381" s="13"/>
      <c r="AE381" s="13"/>
      <c r="AT381" s="247" t="s">
        <v>139</v>
      </c>
      <c r="AU381" s="247" t="s">
        <v>87</v>
      </c>
      <c r="AV381" s="13" t="s">
        <v>87</v>
      </c>
      <c r="AW381" s="13" t="s">
        <v>33</v>
      </c>
      <c r="AX381" s="13" t="s">
        <v>83</v>
      </c>
      <c r="AY381" s="247" t="s">
        <v>129</v>
      </c>
    </row>
    <row r="382" s="2" customFormat="1" ht="24.15" customHeight="1">
      <c r="A382" s="39"/>
      <c r="B382" s="40"/>
      <c r="C382" s="219" t="s">
        <v>497</v>
      </c>
      <c r="D382" s="219" t="s">
        <v>131</v>
      </c>
      <c r="E382" s="220" t="s">
        <v>498</v>
      </c>
      <c r="F382" s="221" t="s">
        <v>499</v>
      </c>
      <c r="G382" s="222" t="s">
        <v>187</v>
      </c>
      <c r="H382" s="223">
        <v>11.1</v>
      </c>
      <c r="I382" s="224"/>
      <c r="J382" s="225">
        <f>ROUND(I382*H382,2)</f>
        <v>0</v>
      </c>
      <c r="K382" s="221" t="s">
        <v>135</v>
      </c>
      <c r="L382" s="45"/>
      <c r="M382" s="226" t="s">
        <v>1</v>
      </c>
      <c r="N382" s="227" t="s">
        <v>43</v>
      </c>
      <c r="O382" s="92"/>
      <c r="P382" s="228">
        <f>O382*H382</f>
        <v>0</v>
      </c>
      <c r="Q382" s="228">
        <v>0</v>
      </c>
      <c r="R382" s="228">
        <f>Q382*H382</f>
        <v>0</v>
      </c>
      <c r="S382" s="228">
        <v>0</v>
      </c>
      <c r="T382" s="229">
        <f>S382*H382</f>
        <v>0</v>
      </c>
      <c r="U382" s="39"/>
      <c r="V382" s="39"/>
      <c r="W382" s="39"/>
      <c r="X382" s="39"/>
      <c r="Y382" s="39"/>
      <c r="Z382" s="39"/>
      <c r="AA382" s="39"/>
      <c r="AB382" s="39"/>
      <c r="AC382" s="39"/>
      <c r="AD382" s="39"/>
      <c r="AE382" s="39"/>
      <c r="AR382" s="230" t="s">
        <v>93</v>
      </c>
      <c r="AT382" s="230" t="s">
        <v>131</v>
      </c>
      <c r="AU382" s="230" t="s">
        <v>87</v>
      </c>
      <c r="AY382" s="18" t="s">
        <v>129</v>
      </c>
      <c r="BE382" s="231">
        <f>IF(N382="základní",J382,0)</f>
        <v>0</v>
      </c>
      <c r="BF382" s="231">
        <f>IF(N382="snížená",J382,0)</f>
        <v>0</v>
      </c>
      <c r="BG382" s="231">
        <f>IF(N382="zákl. přenesená",J382,0)</f>
        <v>0</v>
      </c>
      <c r="BH382" s="231">
        <f>IF(N382="sníž. přenesená",J382,0)</f>
        <v>0</v>
      </c>
      <c r="BI382" s="231">
        <f>IF(N382="nulová",J382,0)</f>
        <v>0</v>
      </c>
      <c r="BJ382" s="18" t="s">
        <v>83</v>
      </c>
      <c r="BK382" s="231">
        <f>ROUND(I382*H382,2)</f>
        <v>0</v>
      </c>
      <c r="BL382" s="18" t="s">
        <v>93</v>
      </c>
      <c r="BM382" s="230" t="s">
        <v>500</v>
      </c>
    </row>
    <row r="383" s="2" customFormat="1">
      <c r="A383" s="39"/>
      <c r="B383" s="40"/>
      <c r="C383" s="41"/>
      <c r="D383" s="232" t="s">
        <v>137</v>
      </c>
      <c r="E383" s="41"/>
      <c r="F383" s="233" t="s">
        <v>501</v>
      </c>
      <c r="G383" s="41"/>
      <c r="H383" s="41"/>
      <c r="I383" s="234"/>
      <c r="J383" s="41"/>
      <c r="K383" s="41"/>
      <c r="L383" s="45"/>
      <c r="M383" s="235"/>
      <c r="N383" s="236"/>
      <c r="O383" s="92"/>
      <c r="P383" s="92"/>
      <c r="Q383" s="92"/>
      <c r="R383" s="92"/>
      <c r="S383" s="92"/>
      <c r="T383" s="93"/>
      <c r="U383" s="39"/>
      <c r="V383" s="39"/>
      <c r="W383" s="39"/>
      <c r="X383" s="39"/>
      <c r="Y383" s="39"/>
      <c r="Z383" s="39"/>
      <c r="AA383" s="39"/>
      <c r="AB383" s="39"/>
      <c r="AC383" s="39"/>
      <c r="AD383" s="39"/>
      <c r="AE383" s="39"/>
      <c r="AT383" s="18" t="s">
        <v>137</v>
      </c>
      <c r="AU383" s="18" t="s">
        <v>87</v>
      </c>
    </row>
    <row r="384" s="13" customFormat="1">
      <c r="A384" s="13"/>
      <c r="B384" s="237"/>
      <c r="C384" s="238"/>
      <c r="D384" s="232" t="s">
        <v>139</v>
      </c>
      <c r="E384" s="239" t="s">
        <v>1</v>
      </c>
      <c r="F384" s="240" t="s">
        <v>502</v>
      </c>
      <c r="G384" s="238"/>
      <c r="H384" s="241">
        <v>0.69999999999999996</v>
      </c>
      <c r="I384" s="242"/>
      <c r="J384" s="238"/>
      <c r="K384" s="238"/>
      <c r="L384" s="243"/>
      <c r="M384" s="244"/>
      <c r="N384" s="245"/>
      <c r="O384" s="245"/>
      <c r="P384" s="245"/>
      <c r="Q384" s="245"/>
      <c r="R384" s="245"/>
      <c r="S384" s="245"/>
      <c r="T384" s="246"/>
      <c r="U384" s="13"/>
      <c r="V384" s="13"/>
      <c r="W384" s="13"/>
      <c r="X384" s="13"/>
      <c r="Y384" s="13"/>
      <c r="Z384" s="13"/>
      <c r="AA384" s="13"/>
      <c r="AB384" s="13"/>
      <c r="AC384" s="13"/>
      <c r="AD384" s="13"/>
      <c r="AE384" s="13"/>
      <c r="AT384" s="247" t="s">
        <v>139</v>
      </c>
      <c r="AU384" s="247" t="s">
        <v>87</v>
      </c>
      <c r="AV384" s="13" t="s">
        <v>87</v>
      </c>
      <c r="AW384" s="13" t="s">
        <v>33</v>
      </c>
      <c r="AX384" s="13" t="s">
        <v>78</v>
      </c>
      <c r="AY384" s="247" t="s">
        <v>129</v>
      </c>
    </row>
    <row r="385" s="14" customFormat="1">
      <c r="A385" s="14"/>
      <c r="B385" s="248"/>
      <c r="C385" s="249"/>
      <c r="D385" s="232" t="s">
        <v>139</v>
      </c>
      <c r="E385" s="250" t="s">
        <v>1</v>
      </c>
      <c r="F385" s="251" t="s">
        <v>503</v>
      </c>
      <c r="G385" s="249"/>
      <c r="H385" s="252">
        <v>0.69999999999999996</v>
      </c>
      <c r="I385" s="253"/>
      <c r="J385" s="249"/>
      <c r="K385" s="249"/>
      <c r="L385" s="254"/>
      <c r="M385" s="255"/>
      <c r="N385" s="256"/>
      <c r="O385" s="256"/>
      <c r="P385" s="256"/>
      <c r="Q385" s="256"/>
      <c r="R385" s="256"/>
      <c r="S385" s="256"/>
      <c r="T385" s="257"/>
      <c r="U385" s="14"/>
      <c r="V385" s="14"/>
      <c r="W385" s="14"/>
      <c r="X385" s="14"/>
      <c r="Y385" s="14"/>
      <c r="Z385" s="14"/>
      <c r="AA385" s="14"/>
      <c r="AB385" s="14"/>
      <c r="AC385" s="14"/>
      <c r="AD385" s="14"/>
      <c r="AE385" s="14"/>
      <c r="AT385" s="258" t="s">
        <v>139</v>
      </c>
      <c r="AU385" s="258" t="s">
        <v>87</v>
      </c>
      <c r="AV385" s="14" t="s">
        <v>90</v>
      </c>
      <c r="AW385" s="14" t="s">
        <v>33</v>
      </c>
      <c r="AX385" s="14" t="s">
        <v>78</v>
      </c>
      <c r="AY385" s="258" t="s">
        <v>129</v>
      </c>
    </row>
    <row r="386" s="13" customFormat="1">
      <c r="A386" s="13"/>
      <c r="B386" s="237"/>
      <c r="C386" s="238"/>
      <c r="D386" s="232" t="s">
        <v>139</v>
      </c>
      <c r="E386" s="239" t="s">
        <v>1</v>
      </c>
      <c r="F386" s="240" t="s">
        <v>504</v>
      </c>
      <c r="G386" s="238"/>
      <c r="H386" s="241">
        <v>4.7199999999999998</v>
      </c>
      <c r="I386" s="242"/>
      <c r="J386" s="238"/>
      <c r="K386" s="238"/>
      <c r="L386" s="243"/>
      <c r="M386" s="244"/>
      <c r="N386" s="245"/>
      <c r="O386" s="245"/>
      <c r="P386" s="245"/>
      <c r="Q386" s="245"/>
      <c r="R386" s="245"/>
      <c r="S386" s="245"/>
      <c r="T386" s="246"/>
      <c r="U386" s="13"/>
      <c r="V386" s="13"/>
      <c r="W386" s="13"/>
      <c r="X386" s="13"/>
      <c r="Y386" s="13"/>
      <c r="Z386" s="13"/>
      <c r="AA386" s="13"/>
      <c r="AB386" s="13"/>
      <c r="AC386" s="13"/>
      <c r="AD386" s="13"/>
      <c r="AE386" s="13"/>
      <c r="AT386" s="247" t="s">
        <v>139</v>
      </c>
      <c r="AU386" s="247" t="s">
        <v>87</v>
      </c>
      <c r="AV386" s="13" t="s">
        <v>87</v>
      </c>
      <c r="AW386" s="13" t="s">
        <v>33</v>
      </c>
      <c r="AX386" s="13" t="s">
        <v>78</v>
      </c>
      <c r="AY386" s="247" t="s">
        <v>129</v>
      </c>
    </row>
    <row r="387" s="14" customFormat="1">
      <c r="A387" s="14"/>
      <c r="B387" s="248"/>
      <c r="C387" s="249"/>
      <c r="D387" s="232" t="s">
        <v>139</v>
      </c>
      <c r="E387" s="250" t="s">
        <v>1</v>
      </c>
      <c r="F387" s="251" t="s">
        <v>231</v>
      </c>
      <c r="G387" s="249"/>
      <c r="H387" s="252">
        <v>4.7199999999999998</v>
      </c>
      <c r="I387" s="253"/>
      <c r="J387" s="249"/>
      <c r="K387" s="249"/>
      <c r="L387" s="254"/>
      <c r="M387" s="255"/>
      <c r="N387" s="256"/>
      <c r="O387" s="256"/>
      <c r="P387" s="256"/>
      <c r="Q387" s="256"/>
      <c r="R387" s="256"/>
      <c r="S387" s="256"/>
      <c r="T387" s="257"/>
      <c r="U387" s="14"/>
      <c r="V387" s="14"/>
      <c r="W387" s="14"/>
      <c r="X387" s="14"/>
      <c r="Y387" s="14"/>
      <c r="Z387" s="14"/>
      <c r="AA387" s="14"/>
      <c r="AB387" s="14"/>
      <c r="AC387" s="14"/>
      <c r="AD387" s="14"/>
      <c r="AE387" s="14"/>
      <c r="AT387" s="258" t="s">
        <v>139</v>
      </c>
      <c r="AU387" s="258" t="s">
        <v>87</v>
      </c>
      <c r="AV387" s="14" t="s">
        <v>90</v>
      </c>
      <c r="AW387" s="14" t="s">
        <v>33</v>
      </c>
      <c r="AX387" s="14" t="s">
        <v>78</v>
      </c>
      <c r="AY387" s="258" t="s">
        <v>129</v>
      </c>
    </row>
    <row r="388" s="13" customFormat="1">
      <c r="A388" s="13"/>
      <c r="B388" s="237"/>
      <c r="C388" s="238"/>
      <c r="D388" s="232" t="s">
        <v>139</v>
      </c>
      <c r="E388" s="239" t="s">
        <v>1</v>
      </c>
      <c r="F388" s="240" t="s">
        <v>505</v>
      </c>
      <c r="G388" s="238"/>
      <c r="H388" s="241">
        <v>5.2750000000000004</v>
      </c>
      <c r="I388" s="242"/>
      <c r="J388" s="238"/>
      <c r="K388" s="238"/>
      <c r="L388" s="243"/>
      <c r="M388" s="244"/>
      <c r="N388" s="245"/>
      <c r="O388" s="245"/>
      <c r="P388" s="245"/>
      <c r="Q388" s="245"/>
      <c r="R388" s="245"/>
      <c r="S388" s="245"/>
      <c r="T388" s="246"/>
      <c r="U388" s="13"/>
      <c r="V388" s="13"/>
      <c r="W388" s="13"/>
      <c r="X388" s="13"/>
      <c r="Y388" s="13"/>
      <c r="Z388" s="13"/>
      <c r="AA388" s="13"/>
      <c r="AB388" s="13"/>
      <c r="AC388" s="13"/>
      <c r="AD388" s="13"/>
      <c r="AE388" s="13"/>
      <c r="AT388" s="247" t="s">
        <v>139</v>
      </c>
      <c r="AU388" s="247" t="s">
        <v>87</v>
      </c>
      <c r="AV388" s="13" t="s">
        <v>87</v>
      </c>
      <c r="AW388" s="13" t="s">
        <v>33</v>
      </c>
      <c r="AX388" s="13" t="s">
        <v>78</v>
      </c>
      <c r="AY388" s="247" t="s">
        <v>129</v>
      </c>
    </row>
    <row r="389" s="14" customFormat="1">
      <c r="A389" s="14"/>
      <c r="B389" s="248"/>
      <c r="C389" s="249"/>
      <c r="D389" s="232" t="s">
        <v>139</v>
      </c>
      <c r="E389" s="250" t="s">
        <v>1</v>
      </c>
      <c r="F389" s="251" t="s">
        <v>506</v>
      </c>
      <c r="G389" s="249"/>
      <c r="H389" s="252">
        <v>5.2750000000000004</v>
      </c>
      <c r="I389" s="253"/>
      <c r="J389" s="249"/>
      <c r="K389" s="249"/>
      <c r="L389" s="254"/>
      <c r="M389" s="255"/>
      <c r="N389" s="256"/>
      <c r="O389" s="256"/>
      <c r="P389" s="256"/>
      <c r="Q389" s="256"/>
      <c r="R389" s="256"/>
      <c r="S389" s="256"/>
      <c r="T389" s="257"/>
      <c r="U389" s="14"/>
      <c r="V389" s="14"/>
      <c r="W389" s="14"/>
      <c r="X389" s="14"/>
      <c r="Y389" s="14"/>
      <c r="Z389" s="14"/>
      <c r="AA389" s="14"/>
      <c r="AB389" s="14"/>
      <c r="AC389" s="14"/>
      <c r="AD389" s="14"/>
      <c r="AE389" s="14"/>
      <c r="AT389" s="258" t="s">
        <v>139</v>
      </c>
      <c r="AU389" s="258" t="s">
        <v>87</v>
      </c>
      <c r="AV389" s="14" t="s">
        <v>90</v>
      </c>
      <c r="AW389" s="14" t="s">
        <v>33</v>
      </c>
      <c r="AX389" s="14" t="s">
        <v>78</v>
      </c>
      <c r="AY389" s="258" t="s">
        <v>129</v>
      </c>
    </row>
    <row r="390" s="15" customFormat="1">
      <c r="A390" s="15"/>
      <c r="B390" s="259"/>
      <c r="C390" s="260"/>
      <c r="D390" s="232" t="s">
        <v>139</v>
      </c>
      <c r="E390" s="261" t="s">
        <v>1</v>
      </c>
      <c r="F390" s="262" t="s">
        <v>147</v>
      </c>
      <c r="G390" s="260"/>
      <c r="H390" s="263">
        <v>10.695</v>
      </c>
      <c r="I390" s="264"/>
      <c r="J390" s="260"/>
      <c r="K390" s="260"/>
      <c r="L390" s="265"/>
      <c r="M390" s="266"/>
      <c r="N390" s="267"/>
      <c r="O390" s="267"/>
      <c r="P390" s="267"/>
      <c r="Q390" s="267"/>
      <c r="R390" s="267"/>
      <c r="S390" s="267"/>
      <c r="T390" s="268"/>
      <c r="U390" s="15"/>
      <c r="V390" s="15"/>
      <c r="W390" s="15"/>
      <c r="X390" s="15"/>
      <c r="Y390" s="15"/>
      <c r="Z390" s="15"/>
      <c r="AA390" s="15"/>
      <c r="AB390" s="15"/>
      <c r="AC390" s="15"/>
      <c r="AD390" s="15"/>
      <c r="AE390" s="15"/>
      <c r="AT390" s="269" t="s">
        <v>139</v>
      </c>
      <c r="AU390" s="269" t="s">
        <v>87</v>
      </c>
      <c r="AV390" s="15" t="s">
        <v>93</v>
      </c>
      <c r="AW390" s="15" t="s">
        <v>33</v>
      </c>
      <c r="AX390" s="15" t="s">
        <v>78</v>
      </c>
      <c r="AY390" s="269" t="s">
        <v>129</v>
      </c>
    </row>
    <row r="391" s="13" customFormat="1">
      <c r="A391" s="13"/>
      <c r="B391" s="237"/>
      <c r="C391" s="238"/>
      <c r="D391" s="232" t="s">
        <v>139</v>
      </c>
      <c r="E391" s="239" t="s">
        <v>1</v>
      </c>
      <c r="F391" s="240" t="s">
        <v>507</v>
      </c>
      <c r="G391" s="238"/>
      <c r="H391" s="241">
        <v>11.074999999999999</v>
      </c>
      <c r="I391" s="242"/>
      <c r="J391" s="238"/>
      <c r="K391" s="238"/>
      <c r="L391" s="243"/>
      <c r="M391" s="244"/>
      <c r="N391" s="245"/>
      <c r="O391" s="245"/>
      <c r="P391" s="245"/>
      <c r="Q391" s="245"/>
      <c r="R391" s="245"/>
      <c r="S391" s="245"/>
      <c r="T391" s="246"/>
      <c r="U391" s="13"/>
      <c r="V391" s="13"/>
      <c r="W391" s="13"/>
      <c r="X391" s="13"/>
      <c r="Y391" s="13"/>
      <c r="Z391" s="13"/>
      <c r="AA391" s="13"/>
      <c r="AB391" s="13"/>
      <c r="AC391" s="13"/>
      <c r="AD391" s="13"/>
      <c r="AE391" s="13"/>
      <c r="AT391" s="247" t="s">
        <v>139</v>
      </c>
      <c r="AU391" s="247" t="s">
        <v>87</v>
      </c>
      <c r="AV391" s="13" t="s">
        <v>87</v>
      </c>
      <c r="AW391" s="13" t="s">
        <v>33</v>
      </c>
      <c r="AX391" s="13" t="s">
        <v>78</v>
      </c>
      <c r="AY391" s="247" t="s">
        <v>129</v>
      </c>
    </row>
    <row r="392" s="13" customFormat="1">
      <c r="A392" s="13"/>
      <c r="B392" s="237"/>
      <c r="C392" s="238"/>
      <c r="D392" s="232" t="s">
        <v>139</v>
      </c>
      <c r="E392" s="239" t="s">
        <v>1</v>
      </c>
      <c r="F392" s="240" t="s">
        <v>508</v>
      </c>
      <c r="G392" s="238"/>
      <c r="H392" s="241">
        <v>11.1</v>
      </c>
      <c r="I392" s="242"/>
      <c r="J392" s="238"/>
      <c r="K392" s="238"/>
      <c r="L392" s="243"/>
      <c r="M392" s="244"/>
      <c r="N392" s="245"/>
      <c r="O392" s="245"/>
      <c r="P392" s="245"/>
      <c r="Q392" s="245"/>
      <c r="R392" s="245"/>
      <c r="S392" s="245"/>
      <c r="T392" s="246"/>
      <c r="U392" s="13"/>
      <c r="V392" s="13"/>
      <c r="W392" s="13"/>
      <c r="X392" s="13"/>
      <c r="Y392" s="13"/>
      <c r="Z392" s="13"/>
      <c r="AA392" s="13"/>
      <c r="AB392" s="13"/>
      <c r="AC392" s="13"/>
      <c r="AD392" s="13"/>
      <c r="AE392" s="13"/>
      <c r="AT392" s="247" t="s">
        <v>139</v>
      </c>
      <c r="AU392" s="247" t="s">
        <v>87</v>
      </c>
      <c r="AV392" s="13" t="s">
        <v>87</v>
      </c>
      <c r="AW392" s="13" t="s">
        <v>33</v>
      </c>
      <c r="AX392" s="13" t="s">
        <v>83</v>
      </c>
      <c r="AY392" s="247" t="s">
        <v>129</v>
      </c>
    </row>
    <row r="393" s="2" customFormat="1" ht="21.75" customHeight="1">
      <c r="A393" s="39"/>
      <c r="B393" s="40"/>
      <c r="C393" s="219" t="s">
        <v>509</v>
      </c>
      <c r="D393" s="219" t="s">
        <v>131</v>
      </c>
      <c r="E393" s="220" t="s">
        <v>510</v>
      </c>
      <c r="F393" s="221" t="s">
        <v>511</v>
      </c>
      <c r="G393" s="222" t="s">
        <v>134</v>
      </c>
      <c r="H393" s="223">
        <v>22</v>
      </c>
      <c r="I393" s="224"/>
      <c r="J393" s="225">
        <f>ROUND(I393*H393,2)</f>
        <v>0</v>
      </c>
      <c r="K393" s="221" t="s">
        <v>135</v>
      </c>
      <c r="L393" s="45"/>
      <c r="M393" s="226" t="s">
        <v>1</v>
      </c>
      <c r="N393" s="227" t="s">
        <v>43</v>
      </c>
      <c r="O393" s="92"/>
      <c r="P393" s="228">
        <f>O393*H393</f>
        <v>0</v>
      </c>
      <c r="Q393" s="228">
        <v>0.0045999999999999999</v>
      </c>
      <c r="R393" s="228">
        <f>Q393*H393</f>
        <v>0.1012</v>
      </c>
      <c r="S393" s="228">
        <v>0</v>
      </c>
      <c r="T393" s="229">
        <f>S393*H393</f>
        <v>0</v>
      </c>
      <c r="U393" s="39"/>
      <c r="V393" s="39"/>
      <c r="W393" s="39"/>
      <c r="X393" s="39"/>
      <c r="Y393" s="39"/>
      <c r="Z393" s="39"/>
      <c r="AA393" s="39"/>
      <c r="AB393" s="39"/>
      <c r="AC393" s="39"/>
      <c r="AD393" s="39"/>
      <c r="AE393" s="39"/>
      <c r="AR393" s="230" t="s">
        <v>93</v>
      </c>
      <c r="AT393" s="230" t="s">
        <v>131</v>
      </c>
      <c r="AU393" s="230" t="s">
        <v>87</v>
      </c>
      <c r="AY393" s="18" t="s">
        <v>129</v>
      </c>
      <c r="BE393" s="231">
        <f>IF(N393="základní",J393,0)</f>
        <v>0</v>
      </c>
      <c r="BF393" s="231">
        <f>IF(N393="snížená",J393,0)</f>
        <v>0</v>
      </c>
      <c r="BG393" s="231">
        <f>IF(N393="zákl. přenesená",J393,0)</f>
        <v>0</v>
      </c>
      <c r="BH393" s="231">
        <f>IF(N393="sníž. přenesená",J393,0)</f>
        <v>0</v>
      </c>
      <c r="BI393" s="231">
        <f>IF(N393="nulová",J393,0)</f>
        <v>0</v>
      </c>
      <c r="BJ393" s="18" t="s">
        <v>83</v>
      </c>
      <c r="BK393" s="231">
        <f>ROUND(I393*H393,2)</f>
        <v>0</v>
      </c>
      <c r="BL393" s="18" t="s">
        <v>93</v>
      </c>
      <c r="BM393" s="230" t="s">
        <v>512</v>
      </c>
    </row>
    <row r="394" s="2" customFormat="1">
      <c r="A394" s="39"/>
      <c r="B394" s="40"/>
      <c r="C394" s="41"/>
      <c r="D394" s="232" t="s">
        <v>137</v>
      </c>
      <c r="E394" s="41"/>
      <c r="F394" s="233" t="s">
        <v>513</v>
      </c>
      <c r="G394" s="41"/>
      <c r="H394" s="41"/>
      <c r="I394" s="234"/>
      <c r="J394" s="41"/>
      <c r="K394" s="41"/>
      <c r="L394" s="45"/>
      <c r="M394" s="235"/>
      <c r="N394" s="236"/>
      <c r="O394" s="92"/>
      <c r="P394" s="92"/>
      <c r="Q394" s="92"/>
      <c r="R394" s="92"/>
      <c r="S394" s="92"/>
      <c r="T394" s="93"/>
      <c r="U394" s="39"/>
      <c r="V394" s="39"/>
      <c r="W394" s="39"/>
      <c r="X394" s="39"/>
      <c r="Y394" s="39"/>
      <c r="Z394" s="39"/>
      <c r="AA394" s="39"/>
      <c r="AB394" s="39"/>
      <c r="AC394" s="39"/>
      <c r="AD394" s="39"/>
      <c r="AE394" s="39"/>
      <c r="AT394" s="18" t="s">
        <v>137</v>
      </c>
      <c r="AU394" s="18" t="s">
        <v>87</v>
      </c>
    </row>
    <row r="395" s="13" customFormat="1">
      <c r="A395" s="13"/>
      <c r="B395" s="237"/>
      <c r="C395" s="238"/>
      <c r="D395" s="232" t="s">
        <v>139</v>
      </c>
      <c r="E395" s="239" t="s">
        <v>1</v>
      </c>
      <c r="F395" s="240" t="s">
        <v>514</v>
      </c>
      <c r="G395" s="238"/>
      <c r="H395" s="241">
        <v>9.4199999999999999</v>
      </c>
      <c r="I395" s="242"/>
      <c r="J395" s="238"/>
      <c r="K395" s="238"/>
      <c r="L395" s="243"/>
      <c r="M395" s="244"/>
      <c r="N395" s="245"/>
      <c r="O395" s="245"/>
      <c r="P395" s="245"/>
      <c r="Q395" s="245"/>
      <c r="R395" s="245"/>
      <c r="S395" s="245"/>
      <c r="T395" s="246"/>
      <c r="U395" s="13"/>
      <c r="V395" s="13"/>
      <c r="W395" s="13"/>
      <c r="X395" s="13"/>
      <c r="Y395" s="13"/>
      <c r="Z395" s="13"/>
      <c r="AA395" s="13"/>
      <c r="AB395" s="13"/>
      <c r="AC395" s="13"/>
      <c r="AD395" s="13"/>
      <c r="AE395" s="13"/>
      <c r="AT395" s="247" t="s">
        <v>139</v>
      </c>
      <c r="AU395" s="247" t="s">
        <v>87</v>
      </c>
      <c r="AV395" s="13" t="s">
        <v>87</v>
      </c>
      <c r="AW395" s="13" t="s">
        <v>33</v>
      </c>
      <c r="AX395" s="13" t="s">
        <v>78</v>
      </c>
      <c r="AY395" s="247" t="s">
        <v>129</v>
      </c>
    </row>
    <row r="396" s="13" customFormat="1">
      <c r="A396" s="13"/>
      <c r="B396" s="237"/>
      <c r="C396" s="238"/>
      <c r="D396" s="232" t="s">
        <v>139</v>
      </c>
      <c r="E396" s="239" t="s">
        <v>1</v>
      </c>
      <c r="F396" s="240" t="s">
        <v>515</v>
      </c>
      <c r="G396" s="238"/>
      <c r="H396" s="241">
        <v>12.4</v>
      </c>
      <c r="I396" s="242"/>
      <c r="J396" s="238"/>
      <c r="K396" s="238"/>
      <c r="L396" s="243"/>
      <c r="M396" s="244"/>
      <c r="N396" s="245"/>
      <c r="O396" s="245"/>
      <c r="P396" s="245"/>
      <c r="Q396" s="245"/>
      <c r="R396" s="245"/>
      <c r="S396" s="245"/>
      <c r="T396" s="246"/>
      <c r="U396" s="13"/>
      <c r="V396" s="13"/>
      <c r="W396" s="13"/>
      <c r="X396" s="13"/>
      <c r="Y396" s="13"/>
      <c r="Z396" s="13"/>
      <c r="AA396" s="13"/>
      <c r="AB396" s="13"/>
      <c r="AC396" s="13"/>
      <c r="AD396" s="13"/>
      <c r="AE396" s="13"/>
      <c r="AT396" s="247" t="s">
        <v>139</v>
      </c>
      <c r="AU396" s="247" t="s">
        <v>87</v>
      </c>
      <c r="AV396" s="13" t="s">
        <v>87</v>
      </c>
      <c r="AW396" s="13" t="s">
        <v>33</v>
      </c>
      <c r="AX396" s="13" t="s">
        <v>78</v>
      </c>
      <c r="AY396" s="247" t="s">
        <v>129</v>
      </c>
    </row>
    <row r="397" s="14" customFormat="1">
      <c r="A397" s="14"/>
      <c r="B397" s="248"/>
      <c r="C397" s="249"/>
      <c r="D397" s="232" t="s">
        <v>139</v>
      </c>
      <c r="E397" s="250" t="s">
        <v>1</v>
      </c>
      <c r="F397" s="251" t="s">
        <v>231</v>
      </c>
      <c r="G397" s="249"/>
      <c r="H397" s="252">
        <v>21.82</v>
      </c>
      <c r="I397" s="253"/>
      <c r="J397" s="249"/>
      <c r="K397" s="249"/>
      <c r="L397" s="254"/>
      <c r="M397" s="255"/>
      <c r="N397" s="256"/>
      <c r="O397" s="256"/>
      <c r="P397" s="256"/>
      <c r="Q397" s="256"/>
      <c r="R397" s="256"/>
      <c r="S397" s="256"/>
      <c r="T397" s="257"/>
      <c r="U397" s="14"/>
      <c r="V397" s="14"/>
      <c r="W397" s="14"/>
      <c r="X397" s="14"/>
      <c r="Y397" s="14"/>
      <c r="Z397" s="14"/>
      <c r="AA397" s="14"/>
      <c r="AB397" s="14"/>
      <c r="AC397" s="14"/>
      <c r="AD397" s="14"/>
      <c r="AE397" s="14"/>
      <c r="AT397" s="258" t="s">
        <v>139</v>
      </c>
      <c r="AU397" s="258" t="s">
        <v>87</v>
      </c>
      <c r="AV397" s="14" t="s">
        <v>90</v>
      </c>
      <c r="AW397" s="14" t="s">
        <v>33</v>
      </c>
      <c r="AX397" s="14" t="s">
        <v>78</v>
      </c>
      <c r="AY397" s="258" t="s">
        <v>129</v>
      </c>
    </row>
    <row r="398" s="15" customFormat="1">
      <c r="A398" s="15"/>
      <c r="B398" s="259"/>
      <c r="C398" s="260"/>
      <c r="D398" s="232" t="s">
        <v>139</v>
      </c>
      <c r="E398" s="261" t="s">
        <v>1</v>
      </c>
      <c r="F398" s="262" t="s">
        <v>147</v>
      </c>
      <c r="G398" s="260"/>
      <c r="H398" s="263">
        <v>21.82</v>
      </c>
      <c r="I398" s="264"/>
      <c r="J398" s="260"/>
      <c r="K398" s="260"/>
      <c r="L398" s="265"/>
      <c r="M398" s="266"/>
      <c r="N398" s="267"/>
      <c r="O398" s="267"/>
      <c r="P398" s="267"/>
      <c r="Q398" s="267"/>
      <c r="R398" s="267"/>
      <c r="S398" s="267"/>
      <c r="T398" s="268"/>
      <c r="U398" s="15"/>
      <c r="V398" s="15"/>
      <c r="W398" s="15"/>
      <c r="X398" s="15"/>
      <c r="Y398" s="15"/>
      <c r="Z398" s="15"/>
      <c r="AA398" s="15"/>
      <c r="AB398" s="15"/>
      <c r="AC398" s="15"/>
      <c r="AD398" s="15"/>
      <c r="AE398" s="15"/>
      <c r="AT398" s="269" t="s">
        <v>139</v>
      </c>
      <c r="AU398" s="269" t="s">
        <v>87</v>
      </c>
      <c r="AV398" s="15" t="s">
        <v>93</v>
      </c>
      <c r="AW398" s="15" t="s">
        <v>33</v>
      </c>
      <c r="AX398" s="15" t="s">
        <v>78</v>
      </c>
      <c r="AY398" s="269" t="s">
        <v>129</v>
      </c>
    </row>
    <row r="399" s="13" customFormat="1">
      <c r="A399" s="13"/>
      <c r="B399" s="237"/>
      <c r="C399" s="238"/>
      <c r="D399" s="232" t="s">
        <v>139</v>
      </c>
      <c r="E399" s="239" t="s">
        <v>1</v>
      </c>
      <c r="F399" s="240" t="s">
        <v>279</v>
      </c>
      <c r="G399" s="238"/>
      <c r="H399" s="241">
        <v>22</v>
      </c>
      <c r="I399" s="242"/>
      <c r="J399" s="238"/>
      <c r="K399" s="238"/>
      <c r="L399" s="243"/>
      <c r="M399" s="244"/>
      <c r="N399" s="245"/>
      <c r="O399" s="245"/>
      <c r="P399" s="245"/>
      <c r="Q399" s="245"/>
      <c r="R399" s="245"/>
      <c r="S399" s="245"/>
      <c r="T399" s="246"/>
      <c r="U399" s="13"/>
      <c r="V399" s="13"/>
      <c r="W399" s="13"/>
      <c r="X399" s="13"/>
      <c r="Y399" s="13"/>
      <c r="Z399" s="13"/>
      <c r="AA399" s="13"/>
      <c r="AB399" s="13"/>
      <c r="AC399" s="13"/>
      <c r="AD399" s="13"/>
      <c r="AE399" s="13"/>
      <c r="AT399" s="247" t="s">
        <v>139</v>
      </c>
      <c r="AU399" s="247" t="s">
        <v>87</v>
      </c>
      <c r="AV399" s="13" t="s">
        <v>87</v>
      </c>
      <c r="AW399" s="13" t="s">
        <v>33</v>
      </c>
      <c r="AX399" s="13" t="s">
        <v>83</v>
      </c>
      <c r="AY399" s="247" t="s">
        <v>129</v>
      </c>
    </row>
    <row r="400" s="2" customFormat="1" ht="24.15" customHeight="1">
      <c r="A400" s="39"/>
      <c r="B400" s="40"/>
      <c r="C400" s="219" t="s">
        <v>516</v>
      </c>
      <c r="D400" s="219" t="s">
        <v>131</v>
      </c>
      <c r="E400" s="220" t="s">
        <v>517</v>
      </c>
      <c r="F400" s="221" t="s">
        <v>518</v>
      </c>
      <c r="G400" s="222" t="s">
        <v>134</v>
      </c>
      <c r="H400" s="223">
        <v>22</v>
      </c>
      <c r="I400" s="224"/>
      <c r="J400" s="225">
        <f>ROUND(I400*H400,2)</f>
        <v>0</v>
      </c>
      <c r="K400" s="221" t="s">
        <v>135</v>
      </c>
      <c r="L400" s="45"/>
      <c r="M400" s="226" t="s">
        <v>1</v>
      </c>
      <c r="N400" s="227" t="s">
        <v>43</v>
      </c>
      <c r="O400" s="92"/>
      <c r="P400" s="228">
        <f>O400*H400</f>
        <v>0</v>
      </c>
      <c r="Q400" s="228">
        <v>0</v>
      </c>
      <c r="R400" s="228">
        <f>Q400*H400</f>
        <v>0</v>
      </c>
      <c r="S400" s="228">
        <v>0</v>
      </c>
      <c r="T400" s="229">
        <f>S400*H400</f>
        <v>0</v>
      </c>
      <c r="U400" s="39"/>
      <c r="V400" s="39"/>
      <c r="W400" s="39"/>
      <c r="X400" s="39"/>
      <c r="Y400" s="39"/>
      <c r="Z400" s="39"/>
      <c r="AA400" s="39"/>
      <c r="AB400" s="39"/>
      <c r="AC400" s="39"/>
      <c r="AD400" s="39"/>
      <c r="AE400" s="39"/>
      <c r="AR400" s="230" t="s">
        <v>93</v>
      </c>
      <c r="AT400" s="230" t="s">
        <v>131</v>
      </c>
      <c r="AU400" s="230" t="s">
        <v>87</v>
      </c>
      <c r="AY400" s="18" t="s">
        <v>129</v>
      </c>
      <c r="BE400" s="231">
        <f>IF(N400="základní",J400,0)</f>
        <v>0</v>
      </c>
      <c r="BF400" s="231">
        <f>IF(N400="snížená",J400,0)</f>
        <v>0</v>
      </c>
      <c r="BG400" s="231">
        <f>IF(N400="zákl. přenesená",J400,0)</f>
        <v>0</v>
      </c>
      <c r="BH400" s="231">
        <f>IF(N400="sníž. přenesená",J400,0)</f>
        <v>0</v>
      </c>
      <c r="BI400" s="231">
        <f>IF(N400="nulová",J400,0)</f>
        <v>0</v>
      </c>
      <c r="BJ400" s="18" t="s">
        <v>83</v>
      </c>
      <c r="BK400" s="231">
        <f>ROUND(I400*H400,2)</f>
        <v>0</v>
      </c>
      <c r="BL400" s="18" t="s">
        <v>93</v>
      </c>
      <c r="BM400" s="230" t="s">
        <v>519</v>
      </c>
    </row>
    <row r="401" s="2" customFormat="1">
      <c r="A401" s="39"/>
      <c r="B401" s="40"/>
      <c r="C401" s="41"/>
      <c r="D401" s="232" t="s">
        <v>137</v>
      </c>
      <c r="E401" s="41"/>
      <c r="F401" s="233" t="s">
        <v>520</v>
      </c>
      <c r="G401" s="41"/>
      <c r="H401" s="41"/>
      <c r="I401" s="234"/>
      <c r="J401" s="41"/>
      <c r="K401" s="41"/>
      <c r="L401" s="45"/>
      <c r="M401" s="235"/>
      <c r="N401" s="236"/>
      <c r="O401" s="92"/>
      <c r="P401" s="92"/>
      <c r="Q401" s="92"/>
      <c r="R401" s="92"/>
      <c r="S401" s="92"/>
      <c r="T401" s="93"/>
      <c r="U401" s="39"/>
      <c r="V401" s="39"/>
      <c r="W401" s="39"/>
      <c r="X401" s="39"/>
      <c r="Y401" s="39"/>
      <c r="Z401" s="39"/>
      <c r="AA401" s="39"/>
      <c r="AB401" s="39"/>
      <c r="AC401" s="39"/>
      <c r="AD401" s="39"/>
      <c r="AE401" s="39"/>
      <c r="AT401" s="18" t="s">
        <v>137</v>
      </c>
      <c r="AU401" s="18" t="s">
        <v>87</v>
      </c>
    </row>
    <row r="402" s="13" customFormat="1">
      <c r="A402" s="13"/>
      <c r="B402" s="237"/>
      <c r="C402" s="238"/>
      <c r="D402" s="232" t="s">
        <v>139</v>
      </c>
      <c r="E402" s="239" t="s">
        <v>1</v>
      </c>
      <c r="F402" s="240" t="s">
        <v>279</v>
      </c>
      <c r="G402" s="238"/>
      <c r="H402" s="241">
        <v>22</v>
      </c>
      <c r="I402" s="242"/>
      <c r="J402" s="238"/>
      <c r="K402" s="238"/>
      <c r="L402" s="243"/>
      <c r="M402" s="244"/>
      <c r="N402" s="245"/>
      <c r="O402" s="245"/>
      <c r="P402" s="245"/>
      <c r="Q402" s="245"/>
      <c r="R402" s="245"/>
      <c r="S402" s="245"/>
      <c r="T402" s="246"/>
      <c r="U402" s="13"/>
      <c r="V402" s="13"/>
      <c r="W402" s="13"/>
      <c r="X402" s="13"/>
      <c r="Y402" s="13"/>
      <c r="Z402" s="13"/>
      <c r="AA402" s="13"/>
      <c r="AB402" s="13"/>
      <c r="AC402" s="13"/>
      <c r="AD402" s="13"/>
      <c r="AE402" s="13"/>
      <c r="AT402" s="247" t="s">
        <v>139</v>
      </c>
      <c r="AU402" s="247" t="s">
        <v>87</v>
      </c>
      <c r="AV402" s="13" t="s">
        <v>87</v>
      </c>
      <c r="AW402" s="13" t="s">
        <v>33</v>
      </c>
      <c r="AX402" s="13" t="s">
        <v>83</v>
      </c>
      <c r="AY402" s="247" t="s">
        <v>129</v>
      </c>
    </row>
    <row r="403" s="12" customFormat="1" ht="22.8" customHeight="1">
      <c r="A403" s="12"/>
      <c r="B403" s="203"/>
      <c r="C403" s="204"/>
      <c r="D403" s="205" t="s">
        <v>77</v>
      </c>
      <c r="E403" s="217" t="s">
        <v>184</v>
      </c>
      <c r="F403" s="217" t="s">
        <v>521</v>
      </c>
      <c r="G403" s="204"/>
      <c r="H403" s="204"/>
      <c r="I403" s="207"/>
      <c r="J403" s="218">
        <f>BK403</f>
        <v>0</v>
      </c>
      <c r="K403" s="204"/>
      <c r="L403" s="209"/>
      <c r="M403" s="210"/>
      <c r="N403" s="211"/>
      <c r="O403" s="211"/>
      <c r="P403" s="212">
        <f>SUM(P404:P573)</f>
        <v>0</v>
      </c>
      <c r="Q403" s="211"/>
      <c r="R403" s="212">
        <f>SUM(R404:R573)</f>
        <v>213.68774789999998</v>
      </c>
      <c r="S403" s="211"/>
      <c r="T403" s="213">
        <f>SUM(T404:T573)</f>
        <v>0.014100000000000001</v>
      </c>
      <c r="U403" s="12"/>
      <c r="V403" s="12"/>
      <c r="W403" s="12"/>
      <c r="X403" s="12"/>
      <c r="Y403" s="12"/>
      <c r="Z403" s="12"/>
      <c r="AA403" s="12"/>
      <c r="AB403" s="12"/>
      <c r="AC403" s="12"/>
      <c r="AD403" s="12"/>
      <c r="AE403" s="12"/>
      <c r="AR403" s="214" t="s">
        <v>83</v>
      </c>
      <c r="AT403" s="215" t="s">
        <v>77</v>
      </c>
      <c r="AU403" s="215" t="s">
        <v>83</v>
      </c>
      <c r="AY403" s="214" t="s">
        <v>129</v>
      </c>
      <c r="BK403" s="216">
        <f>SUM(BK404:BK573)</f>
        <v>0</v>
      </c>
    </row>
    <row r="404" s="2" customFormat="1" ht="24.15" customHeight="1">
      <c r="A404" s="39"/>
      <c r="B404" s="40"/>
      <c r="C404" s="219" t="s">
        <v>522</v>
      </c>
      <c r="D404" s="219" t="s">
        <v>131</v>
      </c>
      <c r="E404" s="220" t="s">
        <v>523</v>
      </c>
      <c r="F404" s="221" t="s">
        <v>524</v>
      </c>
      <c r="G404" s="222" t="s">
        <v>265</v>
      </c>
      <c r="H404" s="223">
        <v>8</v>
      </c>
      <c r="I404" s="224"/>
      <c r="J404" s="225">
        <f>ROUND(I404*H404,2)</f>
        <v>0</v>
      </c>
      <c r="K404" s="221" t="s">
        <v>135</v>
      </c>
      <c r="L404" s="45"/>
      <c r="M404" s="226" t="s">
        <v>1</v>
      </c>
      <c r="N404" s="227" t="s">
        <v>43</v>
      </c>
      <c r="O404" s="92"/>
      <c r="P404" s="228">
        <f>O404*H404</f>
        <v>0</v>
      </c>
      <c r="Q404" s="228">
        <v>0.00069999999999999999</v>
      </c>
      <c r="R404" s="228">
        <f>Q404*H404</f>
        <v>0.0055999999999999999</v>
      </c>
      <c r="S404" s="228">
        <v>0</v>
      </c>
      <c r="T404" s="229">
        <f>S404*H404</f>
        <v>0</v>
      </c>
      <c r="U404" s="39"/>
      <c r="V404" s="39"/>
      <c r="W404" s="39"/>
      <c r="X404" s="39"/>
      <c r="Y404" s="39"/>
      <c r="Z404" s="39"/>
      <c r="AA404" s="39"/>
      <c r="AB404" s="39"/>
      <c r="AC404" s="39"/>
      <c r="AD404" s="39"/>
      <c r="AE404" s="39"/>
      <c r="AR404" s="230" t="s">
        <v>93</v>
      </c>
      <c r="AT404" s="230" t="s">
        <v>131</v>
      </c>
      <c r="AU404" s="230" t="s">
        <v>87</v>
      </c>
      <c r="AY404" s="18" t="s">
        <v>129</v>
      </c>
      <c r="BE404" s="231">
        <f>IF(N404="základní",J404,0)</f>
        <v>0</v>
      </c>
      <c r="BF404" s="231">
        <f>IF(N404="snížená",J404,0)</f>
        <v>0</v>
      </c>
      <c r="BG404" s="231">
        <f>IF(N404="zákl. přenesená",J404,0)</f>
        <v>0</v>
      </c>
      <c r="BH404" s="231">
        <f>IF(N404="sníž. přenesená",J404,0)</f>
        <v>0</v>
      </c>
      <c r="BI404" s="231">
        <f>IF(N404="nulová",J404,0)</f>
        <v>0</v>
      </c>
      <c r="BJ404" s="18" t="s">
        <v>83</v>
      </c>
      <c r="BK404" s="231">
        <f>ROUND(I404*H404,2)</f>
        <v>0</v>
      </c>
      <c r="BL404" s="18" t="s">
        <v>93</v>
      </c>
      <c r="BM404" s="230" t="s">
        <v>525</v>
      </c>
    </row>
    <row r="405" s="2" customFormat="1">
      <c r="A405" s="39"/>
      <c r="B405" s="40"/>
      <c r="C405" s="41"/>
      <c r="D405" s="232" t="s">
        <v>137</v>
      </c>
      <c r="E405" s="41"/>
      <c r="F405" s="233" t="s">
        <v>526</v>
      </c>
      <c r="G405" s="41"/>
      <c r="H405" s="41"/>
      <c r="I405" s="234"/>
      <c r="J405" s="41"/>
      <c r="K405" s="41"/>
      <c r="L405" s="45"/>
      <c r="M405" s="235"/>
      <c r="N405" s="236"/>
      <c r="O405" s="92"/>
      <c r="P405" s="92"/>
      <c r="Q405" s="92"/>
      <c r="R405" s="92"/>
      <c r="S405" s="92"/>
      <c r="T405" s="93"/>
      <c r="U405" s="39"/>
      <c r="V405" s="39"/>
      <c r="W405" s="39"/>
      <c r="X405" s="39"/>
      <c r="Y405" s="39"/>
      <c r="Z405" s="39"/>
      <c r="AA405" s="39"/>
      <c r="AB405" s="39"/>
      <c r="AC405" s="39"/>
      <c r="AD405" s="39"/>
      <c r="AE405" s="39"/>
      <c r="AT405" s="18" t="s">
        <v>137</v>
      </c>
      <c r="AU405" s="18" t="s">
        <v>87</v>
      </c>
    </row>
    <row r="406" s="13" customFormat="1">
      <c r="A406" s="13"/>
      <c r="B406" s="237"/>
      <c r="C406" s="238"/>
      <c r="D406" s="232" t="s">
        <v>139</v>
      </c>
      <c r="E406" s="239" t="s">
        <v>1</v>
      </c>
      <c r="F406" s="240" t="s">
        <v>527</v>
      </c>
      <c r="G406" s="238"/>
      <c r="H406" s="241">
        <v>8</v>
      </c>
      <c r="I406" s="242"/>
      <c r="J406" s="238"/>
      <c r="K406" s="238"/>
      <c r="L406" s="243"/>
      <c r="M406" s="244"/>
      <c r="N406" s="245"/>
      <c r="O406" s="245"/>
      <c r="P406" s="245"/>
      <c r="Q406" s="245"/>
      <c r="R406" s="245"/>
      <c r="S406" s="245"/>
      <c r="T406" s="246"/>
      <c r="U406" s="13"/>
      <c r="V406" s="13"/>
      <c r="W406" s="13"/>
      <c r="X406" s="13"/>
      <c r="Y406" s="13"/>
      <c r="Z406" s="13"/>
      <c r="AA406" s="13"/>
      <c r="AB406" s="13"/>
      <c r="AC406" s="13"/>
      <c r="AD406" s="13"/>
      <c r="AE406" s="13"/>
      <c r="AT406" s="247" t="s">
        <v>139</v>
      </c>
      <c r="AU406" s="247" t="s">
        <v>87</v>
      </c>
      <c r="AV406" s="13" t="s">
        <v>87</v>
      </c>
      <c r="AW406" s="13" t="s">
        <v>33</v>
      </c>
      <c r="AX406" s="13" t="s">
        <v>83</v>
      </c>
      <c r="AY406" s="247" t="s">
        <v>129</v>
      </c>
    </row>
    <row r="407" s="2" customFormat="1" ht="24.15" customHeight="1">
      <c r="A407" s="39"/>
      <c r="B407" s="40"/>
      <c r="C407" s="270" t="s">
        <v>528</v>
      </c>
      <c r="D407" s="270" t="s">
        <v>234</v>
      </c>
      <c r="E407" s="271" t="s">
        <v>529</v>
      </c>
      <c r="F407" s="272" t="s">
        <v>530</v>
      </c>
      <c r="G407" s="273" t="s">
        <v>265</v>
      </c>
      <c r="H407" s="274">
        <v>1</v>
      </c>
      <c r="I407" s="275"/>
      <c r="J407" s="276">
        <f>ROUND(I407*H407,2)</f>
        <v>0</v>
      </c>
      <c r="K407" s="272" t="s">
        <v>135</v>
      </c>
      <c r="L407" s="277"/>
      <c r="M407" s="278" t="s">
        <v>1</v>
      </c>
      <c r="N407" s="279" t="s">
        <v>43</v>
      </c>
      <c r="O407" s="92"/>
      <c r="P407" s="228">
        <f>O407*H407</f>
        <v>0</v>
      </c>
      <c r="Q407" s="228">
        <v>0.0025000000000000001</v>
      </c>
      <c r="R407" s="228">
        <f>Q407*H407</f>
        <v>0.0025000000000000001</v>
      </c>
      <c r="S407" s="228">
        <v>0</v>
      </c>
      <c r="T407" s="229">
        <f>S407*H407</f>
        <v>0</v>
      </c>
      <c r="U407" s="39"/>
      <c r="V407" s="39"/>
      <c r="W407" s="39"/>
      <c r="X407" s="39"/>
      <c r="Y407" s="39"/>
      <c r="Z407" s="39"/>
      <c r="AA407" s="39"/>
      <c r="AB407" s="39"/>
      <c r="AC407" s="39"/>
      <c r="AD407" s="39"/>
      <c r="AE407" s="39"/>
      <c r="AR407" s="230" t="s">
        <v>179</v>
      </c>
      <c r="AT407" s="230" t="s">
        <v>234</v>
      </c>
      <c r="AU407" s="230" t="s">
        <v>87</v>
      </c>
      <c r="AY407" s="18" t="s">
        <v>129</v>
      </c>
      <c r="BE407" s="231">
        <f>IF(N407="základní",J407,0)</f>
        <v>0</v>
      </c>
      <c r="BF407" s="231">
        <f>IF(N407="snížená",J407,0)</f>
        <v>0</v>
      </c>
      <c r="BG407" s="231">
        <f>IF(N407="zákl. přenesená",J407,0)</f>
        <v>0</v>
      </c>
      <c r="BH407" s="231">
        <f>IF(N407="sníž. přenesená",J407,0)</f>
        <v>0</v>
      </c>
      <c r="BI407" s="231">
        <f>IF(N407="nulová",J407,0)</f>
        <v>0</v>
      </c>
      <c r="BJ407" s="18" t="s">
        <v>83</v>
      </c>
      <c r="BK407" s="231">
        <f>ROUND(I407*H407,2)</f>
        <v>0</v>
      </c>
      <c r="BL407" s="18" t="s">
        <v>93</v>
      </c>
      <c r="BM407" s="230" t="s">
        <v>531</v>
      </c>
    </row>
    <row r="408" s="2" customFormat="1">
      <c r="A408" s="39"/>
      <c r="B408" s="40"/>
      <c r="C408" s="41"/>
      <c r="D408" s="232" t="s">
        <v>137</v>
      </c>
      <c r="E408" s="41"/>
      <c r="F408" s="233" t="s">
        <v>530</v>
      </c>
      <c r="G408" s="41"/>
      <c r="H408" s="41"/>
      <c r="I408" s="234"/>
      <c r="J408" s="41"/>
      <c r="K408" s="41"/>
      <c r="L408" s="45"/>
      <c r="M408" s="235"/>
      <c r="N408" s="236"/>
      <c r="O408" s="92"/>
      <c r="P408" s="92"/>
      <c r="Q408" s="92"/>
      <c r="R408" s="92"/>
      <c r="S408" s="92"/>
      <c r="T408" s="93"/>
      <c r="U408" s="39"/>
      <c r="V408" s="39"/>
      <c r="W408" s="39"/>
      <c r="X408" s="39"/>
      <c r="Y408" s="39"/>
      <c r="Z408" s="39"/>
      <c r="AA408" s="39"/>
      <c r="AB408" s="39"/>
      <c r="AC408" s="39"/>
      <c r="AD408" s="39"/>
      <c r="AE408" s="39"/>
      <c r="AT408" s="18" t="s">
        <v>137</v>
      </c>
      <c r="AU408" s="18" t="s">
        <v>87</v>
      </c>
    </row>
    <row r="409" s="13" customFormat="1">
      <c r="A409" s="13"/>
      <c r="B409" s="237"/>
      <c r="C409" s="238"/>
      <c r="D409" s="232" t="s">
        <v>139</v>
      </c>
      <c r="E409" s="239" t="s">
        <v>1</v>
      </c>
      <c r="F409" s="240" t="s">
        <v>532</v>
      </c>
      <c r="G409" s="238"/>
      <c r="H409" s="241">
        <v>1</v>
      </c>
      <c r="I409" s="242"/>
      <c r="J409" s="238"/>
      <c r="K409" s="238"/>
      <c r="L409" s="243"/>
      <c r="M409" s="244"/>
      <c r="N409" s="245"/>
      <c r="O409" s="245"/>
      <c r="P409" s="245"/>
      <c r="Q409" s="245"/>
      <c r="R409" s="245"/>
      <c r="S409" s="245"/>
      <c r="T409" s="246"/>
      <c r="U409" s="13"/>
      <c r="V409" s="13"/>
      <c r="W409" s="13"/>
      <c r="X409" s="13"/>
      <c r="Y409" s="13"/>
      <c r="Z409" s="13"/>
      <c r="AA409" s="13"/>
      <c r="AB409" s="13"/>
      <c r="AC409" s="13"/>
      <c r="AD409" s="13"/>
      <c r="AE409" s="13"/>
      <c r="AT409" s="247" t="s">
        <v>139</v>
      </c>
      <c r="AU409" s="247" t="s">
        <v>87</v>
      </c>
      <c r="AV409" s="13" t="s">
        <v>87</v>
      </c>
      <c r="AW409" s="13" t="s">
        <v>33</v>
      </c>
      <c r="AX409" s="13" t="s">
        <v>83</v>
      </c>
      <c r="AY409" s="247" t="s">
        <v>129</v>
      </c>
    </row>
    <row r="410" s="2" customFormat="1" ht="24.15" customHeight="1">
      <c r="A410" s="39"/>
      <c r="B410" s="40"/>
      <c r="C410" s="270" t="s">
        <v>533</v>
      </c>
      <c r="D410" s="270" t="s">
        <v>234</v>
      </c>
      <c r="E410" s="271" t="s">
        <v>534</v>
      </c>
      <c r="F410" s="272" t="s">
        <v>535</v>
      </c>
      <c r="G410" s="273" t="s">
        <v>265</v>
      </c>
      <c r="H410" s="274">
        <v>5</v>
      </c>
      <c r="I410" s="275"/>
      <c r="J410" s="276">
        <f>ROUND(I410*H410,2)</f>
        <v>0</v>
      </c>
      <c r="K410" s="272" t="s">
        <v>135</v>
      </c>
      <c r="L410" s="277"/>
      <c r="M410" s="278" t="s">
        <v>1</v>
      </c>
      <c r="N410" s="279" t="s">
        <v>43</v>
      </c>
      <c r="O410" s="92"/>
      <c r="P410" s="228">
        <f>O410*H410</f>
        <v>0</v>
      </c>
      <c r="Q410" s="228">
        <v>0.0050000000000000001</v>
      </c>
      <c r="R410" s="228">
        <f>Q410*H410</f>
        <v>0.025000000000000001</v>
      </c>
      <c r="S410" s="228">
        <v>0</v>
      </c>
      <c r="T410" s="229">
        <f>S410*H410</f>
        <v>0</v>
      </c>
      <c r="U410" s="39"/>
      <c r="V410" s="39"/>
      <c r="W410" s="39"/>
      <c r="X410" s="39"/>
      <c r="Y410" s="39"/>
      <c r="Z410" s="39"/>
      <c r="AA410" s="39"/>
      <c r="AB410" s="39"/>
      <c r="AC410" s="39"/>
      <c r="AD410" s="39"/>
      <c r="AE410" s="39"/>
      <c r="AR410" s="230" t="s">
        <v>179</v>
      </c>
      <c r="AT410" s="230" t="s">
        <v>234</v>
      </c>
      <c r="AU410" s="230" t="s">
        <v>87</v>
      </c>
      <c r="AY410" s="18" t="s">
        <v>129</v>
      </c>
      <c r="BE410" s="231">
        <f>IF(N410="základní",J410,0)</f>
        <v>0</v>
      </c>
      <c r="BF410" s="231">
        <f>IF(N410="snížená",J410,0)</f>
        <v>0</v>
      </c>
      <c r="BG410" s="231">
        <f>IF(N410="zákl. přenesená",J410,0)</f>
        <v>0</v>
      </c>
      <c r="BH410" s="231">
        <f>IF(N410="sníž. přenesená",J410,0)</f>
        <v>0</v>
      </c>
      <c r="BI410" s="231">
        <f>IF(N410="nulová",J410,0)</f>
        <v>0</v>
      </c>
      <c r="BJ410" s="18" t="s">
        <v>83</v>
      </c>
      <c r="BK410" s="231">
        <f>ROUND(I410*H410,2)</f>
        <v>0</v>
      </c>
      <c r="BL410" s="18" t="s">
        <v>93</v>
      </c>
      <c r="BM410" s="230" t="s">
        <v>536</v>
      </c>
    </row>
    <row r="411" s="2" customFormat="1">
      <c r="A411" s="39"/>
      <c r="B411" s="40"/>
      <c r="C411" s="41"/>
      <c r="D411" s="232" t="s">
        <v>137</v>
      </c>
      <c r="E411" s="41"/>
      <c r="F411" s="233" t="s">
        <v>535</v>
      </c>
      <c r="G411" s="41"/>
      <c r="H411" s="41"/>
      <c r="I411" s="234"/>
      <c r="J411" s="41"/>
      <c r="K411" s="41"/>
      <c r="L411" s="45"/>
      <c r="M411" s="235"/>
      <c r="N411" s="236"/>
      <c r="O411" s="92"/>
      <c r="P411" s="92"/>
      <c r="Q411" s="92"/>
      <c r="R411" s="92"/>
      <c r="S411" s="92"/>
      <c r="T411" s="93"/>
      <c r="U411" s="39"/>
      <c r="V411" s="39"/>
      <c r="W411" s="39"/>
      <c r="X411" s="39"/>
      <c r="Y411" s="39"/>
      <c r="Z411" s="39"/>
      <c r="AA411" s="39"/>
      <c r="AB411" s="39"/>
      <c r="AC411" s="39"/>
      <c r="AD411" s="39"/>
      <c r="AE411" s="39"/>
      <c r="AT411" s="18" t="s">
        <v>137</v>
      </c>
      <c r="AU411" s="18" t="s">
        <v>87</v>
      </c>
    </row>
    <row r="412" s="13" customFormat="1">
      <c r="A412" s="13"/>
      <c r="B412" s="237"/>
      <c r="C412" s="238"/>
      <c r="D412" s="232" t="s">
        <v>139</v>
      </c>
      <c r="E412" s="239" t="s">
        <v>1</v>
      </c>
      <c r="F412" s="240" t="s">
        <v>537</v>
      </c>
      <c r="G412" s="238"/>
      <c r="H412" s="241">
        <v>5</v>
      </c>
      <c r="I412" s="242"/>
      <c r="J412" s="238"/>
      <c r="K412" s="238"/>
      <c r="L412" s="243"/>
      <c r="M412" s="244"/>
      <c r="N412" s="245"/>
      <c r="O412" s="245"/>
      <c r="P412" s="245"/>
      <c r="Q412" s="245"/>
      <c r="R412" s="245"/>
      <c r="S412" s="245"/>
      <c r="T412" s="246"/>
      <c r="U412" s="13"/>
      <c r="V412" s="13"/>
      <c r="W412" s="13"/>
      <c r="X412" s="13"/>
      <c r="Y412" s="13"/>
      <c r="Z412" s="13"/>
      <c r="AA412" s="13"/>
      <c r="AB412" s="13"/>
      <c r="AC412" s="13"/>
      <c r="AD412" s="13"/>
      <c r="AE412" s="13"/>
      <c r="AT412" s="247" t="s">
        <v>139</v>
      </c>
      <c r="AU412" s="247" t="s">
        <v>87</v>
      </c>
      <c r="AV412" s="13" t="s">
        <v>87</v>
      </c>
      <c r="AW412" s="13" t="s">
        <v>33</v>
      </c>
      <c r="AX412" s="13" t="s">
        <v>83</v>
      </c>
      <c r="AY412" s="247" t="s">
        <v>129</v>
      </c>
    </row>
    <row r="413" s="2" customFormat="1" ht="24.15" customHeight="1">
      <c r="A413" s="39"/>
      <c r="B413" s="40"/>
      <c r="C413" s="219" t="s">
        <v>483</v>
      </c>
      <c r="D413" s="219" t="s">
        <v>131</v>
      </c>
      <c r="E413" s="220" t="s">
        <v>538</v>
      </c>
      <c r="F413" s="221" t="s">
        <v>539</v>
      </c>
      <c r="G413" s="222" t="s">
        <v>265</v>
      </c>
      <c r="H413" s="223">
        <v>7</v>
      </c>
      <c r="I413" s="224"/>
      <c r="J413" s="225">
        <f>ROUND(I413*H413,2)</f>
        <v>0</v>
      </c>
      <c r="K413" s="221" t="s">
        <v>135</v>
      </c>
      <c r="L413" s="45"/>
      <c r="M413" s="226" t="s">
        <v>1</v>
      </c>
      <c r="N413" s="227" t="s">
        <v>43</v>
      </c>
      <c r="O413" s="92"/>
      <c r="P413" s="228">
        <f>O413*H413</f>
        <v>0</v>
      </c>
      <c r="Q413" s="228">
        <v>0.11241</v>
      </c>
      <c r="R413" s="228">
        <f>Q413*H413</f>
        <v>0.78686999999999996</v>
      </c>
      <c r="S413" s="228">
        <v>0</v>
      </c>
      <c r="T413" s="229">
        <f>S413*H413</f>
        <v>0</v>
      </c>
      <c r="U413" s="39"/>
      <c r="V413" s="39"/>
      <c r="W413" s="39"/>
      <c r="X413" s="39"/>
      <c r="Y413" s="39"/>
      <c r="Z413" s="39"/>
      <c r="AA413" s="39"/>
      <c r="AB413" s="39"/>
      <c r="AC413" s="39"/>
      <c r="AD413" s="39"/>
      <c r="AE413" s="39"/>
      <c r="AR413" s="230" t="s">
        <v>93</v>
      </c>
      <c r="AT413" s="230" t="s">
        <v>131</v>
      </c>
      <c r="AU413" s="230" t="s">
        <v>87</v>
      </c>
      <c r="AY413" s="18" t="s">
        <v>129</v>
      </c>
      <c r="BE413" s="231">
        <f>IF(N413="základní",J413,0)</f>
        <v>0</v>
      </c>
      <c r="BF413" s="231">
        <f>IF(N413="snížená",J413,0)</f>
        <v>0</v>
      </c>
      <c r="BG413" s="231">
        <f>IF(N413="zákl. přenesená",J413,0)</f>
        <v>0</v>
      </c>
      <c r="BH413" s="231">
        <f>IF(N413="sníž. přenesená",J413,0)</f>
        <v>0</v>
      </c>
      <c r="BI413" s="231">
        <f>IF(N413="nulová",J413,0)</f>
        <v>0</v>
      </c>
      <c r="BJ413" s="18" t="s">
        <v>83</v>
      </c>
      <c r="BK413" s="231">
        <f>ROUND(I413*H413,2)</f>
        <v>0</v>
      </c>
      <c r="BL413" s="18" t="s">
        <v>93</v>
      </c>
      <c r="BM413" s="230" t="s">
        <v>540</v>
      </c>
    </row>
    <row r="414" s="2" customFormat="1">
      <c r="A414" s="39"/>
      <c r="B414" s="40"/>
      <c r="C414" s="41"/>
      <c r="D414" s="232" t="s">
        <v>137</v>
      </c>
      <c r="E414" s="41"/>
      <c r="F414" s="233" t="s">
        <v>541</v>
      </c>
      <c r="G414" s="41"/>
      <c r="H414" s="41"/>
      <c r="I414" s="234"/>
      <c r="J414" s="41"/>
      <c r="K414" s="41"/>
      <c r="L414" s="45"/>
      <c r="M414" s="235"/>
      <c r="N414" s="236"/>
      <c r="O414" s="92"/>
      <c r="P414" s="92"/>
      <c r="Q414" s="92"/>
      <c r="R414" s="92"/>
      <c r="S414" s="92"/>
      <c r="T414" s="93"/>
      <c r="U414" s="39"/>
      <c r="V414" s="39"/>
      <c r="W414" s="39"/>
      <c r="X414" s="39"/>
      <c r="Y414" s="39"/>
      <c r="Z414" s="39"/>
      <c r="AA414" s="39"/>
      <c r="AB414" s="39"/>
      <c r="AC414" s="39"/>
      <c r="AD414" s="39"/>
      <c r="AE414" s="39"/>
      <c r="AT414" s="18" t="s">
        <v>137</v>
      </c>
      <c r="AU414" s="18" t="s">
        <v>87</v>
      </c>
    </row>
    <row r="415" s="13" customFormat="1">
      <c r="A415" s="13"/>
      <c r="B415" s="237"/>
      <c r="C415" s="238"/>
      <c r="D415" s="232" t="s">
        <v>139</v>
      </c>
      <c r="E415" s="239" t="s">
        <v>1</v>
      </c>
      <c r="F415" s="240" t="s">
        <v>172</v>
      </c>
      <c r="G415" s="238"/>
      <c r="H415" s="241">
        <v>7</v>
      </c>
      <c r="I415" s="242"/>
      <c r="J415" s="238"/>
      <c r="K415" s="238"/>
      <c r="L415" s="243"/>
      <c r="M415" s="244"/>
      <c r="N415" s="245"/>
      <c r="O415" s="245"/>
      <c r="P415" s="245"/>
      <c r="Q415" s="245"/>
      <c r="R415" s="245"/>
      <c r="S415" s="245"/>
      <c r="T415" s="246"/>
      <c r="U415" s="13"/>
      <c r="V415" s="13"/>
      <c r="W415" s="13"/>
      <c r="X415" s="13"/>
      <c r="Y415" s="13"/>
      <c r="Z415" s="13"/>
      <c r="AA415" s="13"/>
      <c r="AB415" s="13"/>
      <c r="AC415" s="13"/>
      <c r="AD415" s="13"/>
      <c r="AE415" s="13"/>
      <c r="AT415" s="247" t="s">
        <v>139</v>
      </c>
      <c r="AU415" s="247" t="s">
        <v>87</v>
      </c>
      <c r="AV415" s="13" t="s">
        <v>87</v>
      </c>
      <c r="AW415" s="13" t="s">
        <v>33</v>
      </c>
      <c r="AX415" s="13" t="s">
        <v>83</v>
      </c>
      <c r="AY415" s="247" t="s">
        <v>129</v>
      </c>
    </row>
    <row r="416" s="2" customFormat="1" ht="24.15" customHeight="1">
      <c r="A416" s="39"/>
      <c r="B416" s="40"/>
      <c r="C416" s="270" t="s">
        <v>542</v>
      </c>
      <c r="D416" s="270" t="s">
        <v>234</v>
      </c>
      <c r="E416" s="271" t="s">
        <v>543</v>
      </c>
      <c r="F416" s="272" t="s">
        <v>544</v>
      </c>
      <c r="G416" s="273" t="s">
        <v>265</v>
      </c>
      <c r="H416" s="274">
        <v>7.0700000000000003</v>
      </c>
      <c r="I416" s="275"/>
      <c r="J416" s="276">
        <f>ROUND(I416*H416,2)</f>
        <v>0</v>
      </c>
      <c r="K416" s="272" t="s">
        <v>1</v>
      </c>
      <c r="L416" s="277"/>
      <c r="M416" s="278" t="s">
        <v>1</v>
      </c>
      <c r="N416" s="279" t="s">
        <v>43</v>
      </c>
      <c r="O416" s="92"/>
      <c r="P416" s="228">
        <f>O416*H416</f>
        <v>0</v>
      </c>
      <c r="Q416" s="228">
        <v>0.035000000000000003</v>
      </c>
      <c r="R416" s="228">
        <f>Q416*H416</f>
        <v>0.24745000000000003</v>
      </c>
      <c r="S416" s="228">
        <v>0</v>
      </c>
      <c r="T416" s="229">
        <f>S416*H416</f>
        <v>0</v>
      </c>
      <c r="U416" s="39"/>
      <c r="V416" s="39"/>
      <c r="W416" s="39"/>
      <c r="X416" s="39"/>
      <c r="Y416" s="39"/>
      <c r="Z416" s="39"/>
      <c r="AA416" s="39"/>
      <c r="AB416" s="39"/>
      <c r="AC416" s="39"/>
      <c r="AD416" s="39"/>
      <c r="AE416" s="39"/>
      <c r="AR416" s="230" t="s">
        <v>179</v>
      </c>
      <c r="AT416" s="230" t="s">
        <v>234</v>
      </c>
      <c r="AU416" s="230" t="s">
        <v>87</v>
      </c>
      <c r="AY416" s="18" t="s">
        <v>129</v>
      </c>
      <c r="BE416" s="231">
        <f>IF(N416="základní",J416,0)</f>
        <v>0</v>
      </c>
      <c r="BF416" s="231">
        <f>IF(N416="snížená",J416,0)</f>
        <v>0</v>
      </c>
      <c r="BG416" s="231">
        <f>IF(N416="zákl. přenesená",J416,0)</f>
        <v>0</v>
      </c>
      <c r="BH416" s="231">
        <f>IF(N416="sníž. přenesená",J416,0)</f>
        <v>0</v>
      </c>
      <c r="BI416" s="231">
        <f>IF(N416="nulová",J416,0)</f>
        <v>0</v>
      </c>
      <c r="BJ416" s="18" t="s">
        <v>83</v>
      </c>
      <c r="BK416" s="231">
        <f>ROUND(I416*H416,2)</f>
        <v>0</v>
      </c>
      <c r="BL416" s="18" t="s">
        <v>93</v>
      </c>
      <c r="BM416" s="230" t="s">
        <v>545</v>
      </c>
    </row>
    <row r="417" s="2" customFormat="1">
      <c r="A417" s="39"/>
      <c r="B417" s="40"/>
      <c r="C417" s="41"/>
      <c r="D417" s="232" t="s">
        <v>137</v>
      </c>
      <c r="E417" s="41"/>
      <c r="F417" s="233" t="s">
        <v>546</v>
      </c>
      <c r="G417" s="41"/>
      <c r="H417" s="41"/>
      <c r="I417" s="234"/>
      <c r="J417" s="41"/>
      <c r="K417" s="41"/>
      <c r="L417" s="45"/>
      <c r="M417" s="235"/>
      <c r="N417" s="236"/>
      <c r="O417" s="92"/>
      <c r="P417" s="92"/>
      <c r="Q417" s="92"/>
      <c r="R417" s="92"/>
      <c r="S417" s="92"/>
      <c r="T417" s="93"/>
      <c r="U417" s="39"/>
      <c r="V417" s="39"/>
      <c r="W417" s="39"/>
      <c r="X417" s="39"/>
      <c r="Y417" s="39"/>
      <c r="Z417" s="39"/>
      <c r="AA417" s="39"/>
      <c r="AB417" s="39"/>
      <c r="AC417" s="39"/>
      <c r="AD417" s="39"/>
      <c r="AE417" s="39"/>
      <c r="AT417" s="18" t="s">
        <v>137</v>
      </c>
      <c r="AU417" s="18" t="s">
        <v>87</v>
      </c>
    </row>
    <row r="418" s="13" customFormat="1">
      <c r="A418" s="13"/>
      <c r="B418" s="237"/>
      <c r="C418" s="238"/>
      <c r="D418" s="232" t="s">
        <v>139</v>
      </c>
      <c r="E418" s="239" t="s">
        <v>1</v>
      </c>
      <c r="F418" s="240" t="s">
        <v>547</v>
      </c>
      <c r="G418" s="238"/>
      <c r="H418" s="241">
        <v>7.0700000000000003</v>
      </c>
      <c r="I418" s="242"/>
      <c r="J418" s="238"/>
      <c r="K418" s="238"/>
      <c r="L418" s="243"/>
      <c r="M418" s="244"/>
      <c r="N418" s="245"/>
      <c r="O418" s="245"/>
      <c r="P418" s="245"/>
      <c r="Q418" s="245"/>
      <c r="R418" s="245"/>
      <c r="S418" s="245"/>
      <c r="T418" s="246"/>
      <c r="U418" s="13"/>
      <c r="V418" s="13"/>
      <c r="W418" s="13"/>
      <c r="X418" s="13"/>
      <c r="Y418" s="13"/>
      <c r="Z418" s="13"/>
      <c r="AA418" s="13"/>
      <c r="AB418" s="13"/>
      <c r="AC418" s="13"/>
      <c r="AD418" s="13"/>
      <c r="AE418" s="13"/>
      <c r="AT418" s="247" t="s">
        <v>139</v>
      </c>
      <c r="AU418" s="247" t="s">
        <v>87</v>
      </c>
      <c r="AV418" s="13" t="s">
        <v>87</v>
      </c>
      <c r="AW418" s="13" t="s">
        <v>33</v>
      </c>
      <c r="AX418" s="13" t="s">
        <v>78</v>
      </c>
      <c r="AY418" s="247" t="s">
        <v>129</v>
      </c>
    </row>
    <row r="419" s="15" customFormat="1">
      <c r="A419" s="15"/>
      <c r="B419" s="259"/>
      <c r="C419" s="260"/>
      <c r="D419" s="232" t="s">
        <v>139</v>
      </c>
      <c r="E419" s="261" t="s">
        <v>1</v>
      </c>
      <c r="F419" s="262" t="s">
        <v>147</v>
      </c>
      <c r="G419" s="260"/>
      <c r="H419" s="263">
        <v>7.0700000000000003</v>
      </c>
      <c r="I419" s="264"/>
      <c r="J419" s="260"/>
      <c r="K419" s="260"/>
      <c r="L419" s="265"/>
      <c r="M419" s="266"/>
      <c r="N419" s="267"/>
      <c r="O419" s="267"/>
      <c r="P419" s="267"/>
      <c r="Q419" s="267"/>
      <c r="R419" s="267"/>
      <c r="S419" s="267"/>
      <c r="T419" s="268"/>
      <c r="U419" s="15"/>
      <c r="V419" s="15"/>
      <c r="W419" s="15"/>
      <c r="X419" s="15"/>
      <c r="Y419" s="15"/>
      <c r="Z419" s="15"/>
      <c r="AA419" s="15"/>
      <c r="AB419" s="15"/>
      <c r="AC419" s="15"/>
      <c r="AD419" s="15"/>
      <c r="AE419" s="15"/>
      <c r="AT419" s="269" t="s">
        <v>139</v>
      </c>
      <c r="AU419" s="269" t="s">
        <v>87</v>
      </c>
      <c r="AV419" s="15" t="s">
        <v>93</v>
      </c>
      <c r="AW419" s="15" t="s">
        <v>33</v>
      </c>
      <c r="AX419" s="15" t="s">
        <v>83</v>
      </c>
      <c r="AY419" s="269" t="s">
        <v>129</v>
      </c>
    </row>
    <row r="420" s="2" customFormat="1" ht="24.15" customHeight="1">
      <c r="A420" s="39"/>
      <c r="B420" s="40"/>
      <c r="C420" s="219" t="s">
        <v>548</v>
      </c>
      <c r="D420" s="219" t="s">
        <v>131</v>
      </c>
      <c r="E420" s="220" t="s">
        <v>549</v>
      </c>
      <c r="F420" s="221" t="s">
        <v>550</v>
      </c>
      <c r="G420" s="222" t="s">
        <v>265</v>
      </c>
      <c r="H420" s="223">
        <v>4</v>
      </c>
      <c r="I420" s="224"/>
      <c r="J420" s="225">
        <f>ROUND(I420*H420,2)</f>
        <v>0</v>
      </c>
      <c r="K420" s="221" t="s">
        <v>351</v>
      </c>
      <c r="L420" s="45"/>
      <c r="M420" s="226" t="s">
        <v>1</v>
      </c>
      <c r="N420" s="227" t="s">
        <v>43</v>
      </c>
      <c r="O420" s="92"/>
      <c r="P420" s="228">
        <f>O420*H420</f>
        <v>0</v>
      </c>
      <c r="Q420" s="228">
        <v>0</v>
      </c>
      <c r="R420" s="228">
        <f>Q420*H420</f>
        <v>0</v>
      </c>
      <c r="S420" s="228">
        <v>0</v>
      </c>
      <c r="T420" s="229">
        <f>S420*H420</f>
        <v>0</v>
      </c>
      <c r="U420" s="39"/>
      <c r="V420" s="39"/>
      <c r="W420" s="39"/>
      <c r="X420" s="39"/>
      <c r="Y420" s="39"/>
      <c r="Z420" s="39"/>
      <c r="AA420" s="39"/>
      <c r="AB420" s="39"/>
      <c r="AC420" s="39"/>
      <c r="AD420" s="39"/>
      <c r="AE420" s="39"/>
      <c r="AR420" s="230" t="s">
        <v>93</v>
      </c>
      <c r="AT420" s="230" t="s">
        <v>131</v>
      </c>
      <c r="AU420" s="230" t="s">
        <v>87</v>
      </c>
      <c r="AY420" s="18" t="s">
        <v>129</v>
      </c>
      <c r="BE420" s="231">
        <f>IF(N420="základní",J420,0)</f>
        <v>0</v>
      </c>
      <c r="BF420" s="231">
        <f>IF(N420="snížená",J420,0)</f>
        <v>0</v>
      </c>
      <c r="BG420" s="231">
        <f>IF(N420="zákl. přenesená",J420,0)</f>
        <v>0</v>
      </c>
      <c r="BH420" s="231">
        <f>IF(N420="sníž. přenesená",J420,0)</f>
        <v>0</v>
      </c>
      <c r="BI420" s="231">
        <f>IF(N420="nulová",J420,0)</f>
        <v>0</v>
      </c>
      <c r="BJ420" s="18" t="s">
        <v>83</v>
      </c>
      <c r="BK420" s="231">
        <f>ROUND(I420*H420,2)</f>
        <v>0</v>
      </c>
      <c r="BL420" s="18" t="s">
        <v>93</v>
      </c>
      <c r="BM420" s="230" t="s">
        <v>551</v>
      </c>
    </row>
    <row r="421" s="2" customFormat="1">
      <c r="A421" s="39"/>
      <c r="B421" s="40"/>
      <c r="C421" s="41"/>
      <c r="D421" s="232" t="s">
        <v>137</v>
      </c>
      <c r="E421" s="41"/>
      <c r="F421" s="233" t="s">
        <v>552</v>
      </c>
      <c r="G421" s="41"/>
      <c r="H421" s="41"/>
      <c r="I421" s="234"/>
      <c r="J421" s="41"/>
      <c r="K421" s="41"/>
      <c r="L421" s="45"/>
      <c r="M421" s="235"/>
      <c r="N421" s="236"/>
      <c r="O421" s="92"/>
      <c r="P421" s="92"/>
      <c r="Q421" s="92"/>
      <c r="R421" s="92"/>
      <c r="S421" s="92"/>
      <c r="T421" s="93"/>
      <c r="U421" s="39"/>
      <c r="V421" s="39"/>
      <c r="W421" s="39"/>
      <c r="X421" s="39"/>
      <c r="Y421" s="39"/>
      <c r="Z421" s="39"/>
      <c r="AA421" s="39"/>
      <c r="AB421" s="39"/>
      <c r="AC421" s="39"/>
      <c r="AD421" s="39"/>
      <c r="AE421" s="39"/>
      <c r="AT421" s="18" t="s">
        <v>137</v>
      </c>
      <c r="AU421" s="18" t="s">
        <v>87</v>
      </c>
    </row>
    <row r="422" s="13" customFormat="1">
      <c r="A422" s="13"/>
      <c r="B422" s="237"/>
      <c r="C422" s="238"/>
      <c r="D422" s="232" t="s">
        <v>139</v>
      </c>
      <c r="E422" s="239" t="s">
        <v>1</v>
      </c>
      <c r="F422" s="240" t="s">
        <v>553</v>
      </c>
      <c r="G422" s="238"/>
      <c r="H422" s="241">
        <v>4</v>
      </c>
      <c r="I422" s="242"/>
      <c r="J422" s="238"/>
      <c r="K422" s="238"/>
      <c r="L422" s="243"/>
      <c r="M422" s="244"/>
      <c r="N422" s="245"/>
      <c r="O422" s="245"/>
      <c r="P422" s="245"/>
      <c r="Q422" s="245"/>
      <c r="R422" s="245"/>
      <c r="S422" s="245"/>
      <c r="T422" s="246"/>
      <c r="U422" s="13"/>
      <c r="V422" s="13"/>
      <c r="W422" s="13"/>
      <c r="X422" s="13"/>
      <c r="Y422" s="13"/>
      <c r="Z422" s="13"/>
      <c r="AA422" s="13"/>
      <c r="AB422" s="13"/>
      <c r="AC422" s="13"/>
      <c r="AD422" s="13"/>
      <c r="AE422" s="13"/>
      <c r="AT422" s="247" t="s">
        <v>139</v>
      </c>
      <c r="AU422" s="247" t="s">
        <v>87</v>
      </c>
      <c r="AV422" s="13" t="s">
        <v>87</v>
      </c>
      <c r="AW422" s="13" t="s">
        <v>33</v>
      </c>
      <c r="AX422" s="13" t="s">
        <v>83</v>
      </c>
      <c r="AY422" s="247" t="s">
        <v>129</v>
      </c>
    </row>
    <row r="423" s="2" customFormat="1" ht="24.15" customHeight="1">
      <c r="A423" s="39"/>
      <c r="B423" s="40"/>
      <c r="C423" s="219" t="s">
        <v>554</v>
      </c>
      <c r="D423" s="219" t="s">
        <v>131</v>
      </c>
      <c r="E423" s="220" t="s">
        <v>555</v>
      </c>
      <c r="F423" s="221" t="s">
        <v>556</v>
      </c>
      <c r="G423" s="222" t="s">
        <v>175</v>
      </c>
      <c r="H423" s="223">
        <v>4195.5</v>
      </c>
      <c r="I423" s="224"/>
      <c r="J423" s="225">
        <f>ROUND(I423*H423,2)</f>
        <v>0</v>
      </c>
      <c r="K423" s="221" t="s">
        <v>135</v>
      </c>
      <c r="L423" s="45"/>
      <c r="M423" s="226" t="s">
        <v>1</v>
      </c>
      <c r="N423" s="227" t="s">
        <v>43</v>
      </c>
      <c r="O423" s="92"/>
      <c r="P423" s="228">
        <f>O423*H423</f>
        <v>0</v>
      </c>
      <c r="Q423" s="228">
        <v>0.00033</v>
      </c>
      <c r="R423" s="228">
        <f>Q423*H423</f>
        <v>1.3845149999999999</v>
      </c>
      <c r="S423" s="228">
        <v>0</v>
      </c>
      <c r="T423" s="229">
        <f>S423*H423</f>
        <v>0</v>
      </c>
      <c r="U423" s="39"/>
      <c r="V423" s="39"/>
      <c r="W423" s="39"/>
      <c r="X423" s="39"/>
      <c r="Y423" s="39"/>
      <c r="Z423" s="39"/>
      <c r="AA423" s="39"/>
      <c r="AB423" s="39"/>
      <c r="AC423" s="39"/>
      <c r="AD423" s="39"/>
      <c r="AE423" s="39"/>
      <c r="AR423" s="230" t="s">
        <v>93</v>
      </c>
      <c r="AT423" s="230" t="s">
        <v>131</v>
      </c>
      <c r="AU423" s="230" t="s">
        <v>87</v>
      </c>
      <c r="AY423" s="18" t="s">
        <v>129</v>
      </c>
      <c r="BE423" s="231">
        <f>IF(N423="základní",J423,0)</f>
        <v>0</v>
      </c>
      <c r="BF423" s="231">
        <f>IF(N423="snížená",J423,0)</f>
        <v>0</v>
      </c>
      <c r="BG423" s="231">
        <f>IF(N423="zákl. přenesená",J423,0)</f>
        <v>0</v>
      </c>
      <c r="BH423" s="231">
        <f>IF(N423="sníž. přenesená",J423,0)</f>
        <v>0</v>
      </c>
      <c r="BI423" s="231">
        <f>IF(N423="nulová",J423,0)</f>
        <v>0</v>
      </c>
      <c r="BJ423" s="18" t="s">
        <v>83</v>
      </c>
      <c r="BK423" s="231">
        <f>ROUND(I423*H423,2)</f>
        <v>0</v>
      </c>
      <c r="BL423" s="18" t="s">
        <v>93</v>
      </c>
      <c r="BM423" s="230" t="s">
        <v>557</v>
      </c>
    </row>
    <row r="424" s="2" customFormat="1">
      <c r="A424" s="39"/>
      <c r="B424" s="40"/>
      <c r="C424" s="41"/>
      <c r="D424" s="232" t="s">
        <v>137</v>
      </c>
      <c r="E424" s="41"/>
      <c r="F424" s="233" t="s">
        <v>558</v>
      </c>
      <c r="G424" s="41"/>
      <c r="H424" s="41"/>
      <c r="I424" s="234"/>
      <c r="J424" s="41"/>
      <c r="K424" s="41"/>
      <c r="L424" s="45"/>
      <c r="M424" s="235"/>
      <c r="N424" s="236"/>
      <c r="O424" s="92"/>
      <c r="P424" s="92"/>
      <c r="Q424" s="92"/>
      <c r="R424" s="92"/>
      <c r="S424" s="92"/>
      <c r="T424" s="93"/>
      <c r="U424" s="39"/>
      <c r="V424" s="39"/>
      <c r="W424" s="39"/>
      <c r="X424" s="39"/>
      <c r="Y424" s="39"/>
      <c r="Z424" s="39"/>
      <c r="AA424" s="39"/>
      <c r="AB424" s="39"/>
      <c r="AC424" s="39"/>
      <c r="AD424" s="39"/>
      <c r="AE424" s="39"/>
      <c r="AT424" s="18" t="s">
        <v>137</v>
      </c>
      <c r="AU424" s="18" t="s">
        <v>87</v>
      </c>
    </row>
    <row r="425" s="13" customFormat="1">
      <c r="A425" s="13"/>
      <c r="B425" s="237"/>
      <c r="C425" s="238"/>
      <c r="D425" s="232" t="s">
        <v>139</v>
      </c>
      <c r="E425" s="239" t="s">
        <v>1</v>
      </c>
      <c r="F425" s="240" t="s">
        <v>559</v>
      </c>
      <c r="G425" s="238"/>
      <c r="H425" s="241">
        <v>2841.5</v>
      </c>
      <c r="I425" s="242"/>
      <c r="J425" s="238"/>
      <c r="K425" s="238"/>
      <c r="L425" s="243"/>
      <c r="M425" s="244"/>
      <c r="N425" s="245"/>
      <c r="O425" s="245"/>
      <c r="P425" s="245"/>
      <c r="Q425" s="245"/>
      <c r="R425" s="245"/>
      <c r="S425" s="245"/>
      <c r="T425" s="246"/>
      <c r="U425" s="13"/>
      <c r="V425" s="13"/>
      <c r="W425" s="13"/>
      <c r="X425" s="13"/>
      <c r="Y425" s="13"/>
      <c r="Z425" s="13"/>
      <c r="AA425" s="13"/>
      <c r="AB425" s="13"/>
      <c r="AC425" s="13"/>
      <c r="AD425" s="13"/>
      <c r="AE425" s="13"/>
      <c r="AT425" s="247" t="s">
        <v>139</v>
      </c>
      <c r="AU425" s="247" t="s">
        <v>87</v>
      </c>
      <c r="AV425" s="13" t="s">
        <v>87</v>
      </c>
      <c r="AW425" s="13" t="s">
        <v>33</v>
      </c>
      <c r="AX425" s="13" t="s">
        <v>78</v>
      </c>
      <c r="AY425" s="247" t="s">
        <v>129</v>
      </c>
    </row>
    <row r="426" s="13" customFormat="1">
      <c r="A426" s="13"/>
      <c r="B426" s="237"/>
      <c r="C426" s="238"/>
      <c r="D426" s="232" t="s">
        <v>139</v>
      </c>
      <c r="E426" s="239" t="s">
        <v>1</v>
      </c>
      <c r="F426" s="240" t="s">
        <v>560</v>
      </c>
      <c r="G426" s="238"/>
      <c r="H426" s="241">
        <v>1354</v>
      </c>
      <c r="I426" s="242"/>
      <c r="J426" s="238"/>
      <c r="K426" s="238"/>
      <c r="L426" s="243"/>
      <c r="M426" s="244"/>
      <c r="N426" s="245"/>
      <c r="O426" s="245"/>
      <c r="P426" s="245"/>
      <c r="Q426" s="245"/>
      <c r="R426" s="245"/>
      <c r="S426" s="245"/>
      <c r="T426" s="246"/>
      <c r="U426" s="13"/>
      <c r="V426" s="13"/>
      <c r="W426" s="13"/>
      <c r="X426" s="13"/>
      <c r="Y426" s="13"/>
      <c r="Z426" s="13"/>
      <c r="AA426" s="13"/>
      <c r="AB426" s="13"/>
      <c r="AC426" s="13"/>
      <c r="AD426" s="13"/>
      <c r="AE426" s="13"/>
      <c r="AT426" s="247" t="s">
        <v>139</v>
      </c>
      <c r="AU426" s="247" t="s">
        <v>87</v>
      </c>
      <c r="AV426" s="13" t="s">
        <v>87</v>
      </c>
      <c r="AW426" s="13" t="s">
        <v>33</v>
      </c>
      <c r="AX426" s="13" t="s">
        <v>78</v>
      </c>
      <c r="AY426" s="247" t="s">
        <v>129</v>
      </c>
    </row>
    <row r="427" s="15" customFormat="1">
      <c r="A427" s="15"/>
      <c r="B427" s="259"/>
      <c r="C427" s="260"/>
      <c r="D427" s="232" t="s">
        <v>139</v>
      </c>
      <c r="E427" s="261" t="s">
        <v>1</v>
      </c>
      <c r="F427" s="262" t="s">
        <v>147</v>
      </c>
      <c r="G427" s="260"/>
      <c r="H427" s="263">
        <v>4195.5</v>
      </c>
      <c r="I427" s="264"/>
      <c r="J427" s="260"/>
      <c r="K427" s="260"/>
      <c r="L427" s="265"/>
      <c r="M427" s="266"/>
      <c r="N427" s="267"/>
      <c r="O427" s="267"/>
      <c r="P427" s="267"/>
      <c r="Q427" s="267"/>
      <c r="R427" s="267"/>
      <c r="S427" s="267"/>
      <c r="T427" s="268"/>
      <c r="U427" s="15"/>
      <c r="V427" s="15"/>
      <c r="W427" s="15"/>
      <c r="X427" s="15"/>
      <c r="Y427" s="15"/>
      <c r="Z427" s="15"/>
      <c r="AA427" s="15"/>
      <c r="AB427" s="15"/>
      <c r="AC427" s="15"/>
      <c r="AD427" s="15"/>
      <c r="AE427" s="15"/>
      <c r="AT427" s="269" t="s">
        <v>139</v>
      </c>
      <c r="AU427" s="269" t="s">
        <v>87</v>
      </c>
      <c r="AV427" s="15" t="s">
        <v>93</v>
      </c>
      <c r="AW427" s="15" t="s">
        <v>33</v>
      </c>
      <c r="AX427" s="15" t="s">
        <v>83</v>
      </c>
      <c r="AY427" s="269" t="s">
        <v>129</v>
      </c>
    </row>
    <row r="428" s="2" customFormat="1" ht="24.15" customHeight="1">
      <c r="A428" s="39"/>
      <c r="B428" s="40"/>
      <c r="C428" s="219" t="s">
        <v>561</v>
      </c>
      <c r="D428" s="219" t="s">
        <v>131</v>
      </c>
      <c r="E428" s="220" t="s">
        <v>562</v>
      </c>
      <c r="F428" s="221" t="s">
        <v>563</v>
      </c>
      <c r="G428" s="222" t="s">
        <v>175</v>
      </c>
      <c r="H428" s="223">
        <v>560</v>
      </c>
      <c r="I428" s="224"/>
      <c r="J428" s="225">
        <f>ROUND(I428*H428,2)</f>
        <v>0</v>
      </c>
      <c r="K428" s="221" t="s">
        <v>135</v>
      </c>
      <c r="L428" s="45"/>
      <c r="M428" s="226" t="s">
        <v>1</v>
      </c>
      <c r="N428" s="227" t="s">
        <v>43</v>
      </c>
      <c r="O428" s="92"/>
      <c r="P428" s="228">
        <f>O428*H428</f>
        <v>0</v>
      </c>
      <c r="Q428" s="228">
        <v>0.00011</v>
      </c>
      <c r="R428" s="228">
        <f>Q428*H428</f>
        <v>0.061600000000000002</v>
      </c>
      <c r="S428" s="228">
        <v>0</v>
      </c>
      <c r="T428" s="229">
        <f>S428*H428</f>
        <v>0</v>
      </c>
      <c r="U428" s="39"/>
      <c r="V428" s="39"/>
      <c r="W428" s="39"/>
      <c r="X428" s="39"/>
      <c r="Y428" s="39"/>
      <c r="Z428" s="39"/>
      <c r="AA428" s="39"/>
      <c r="AB428" s="39"/>
      <c r="AC428" s="39"/>
      <c r="AD428" s="39"/>
      <c r="AE428" s="39"/>
      <c r="AR428" s="230" t="s">
        <v>93</v>
      </c>
      <c r="AT428" s="230" t="s">
        <v>131</v>
      </c>
      <c r="AU428" s="230" t="s">
        <v>87</v>
      </c>
      <c r="AY428" s="18" t="s">
        <v>129</v>
      </c>
      <c r="BE428" s="231">
        <f>IF(N428="základní",J428,0)</f>
        <v>0</v>
      </c>
      <c r="BF428" s="231">
        <f>IF(N428="snížená",J428,0)</f>
        <v>0</v>
      </c>
      <c r="BG428" s="231">
        <f>IF(N428="zákl. přenesená",J428,0)</f>
        <v>0</v>
      </c>
      <c r="BH428" s="231">
        <f>IF(N428="sníž. přenesená",J428,0)</f>
        <v>0</v>
      </c>
      <c r="BI428" s="231">
        <f>IF(N428="nulová",J428,0)</f>
        <v>0</v>
      </c>
      <c r="BJ428" s="18" t="s">
        <v>83</v>
      </c>
      <c r="BK428" s="231">
        <f>ROUND(I428*H428,2)</f>
        <v>0</v>
      </c>
      <c r="BL428" s="18" t="s">
        <v>93</v>
      </c>
      <c r="BM428" s="230" t="s">
        <v>564</v>
      </c>
    </row>
    <row r="429" s="2" customFormat="1">
      <c r="A429" s="39"/>
      <c r="B429" s="40"/>
      <c r="C429" s="41"/>
      <c r="D429" s="232" t="s">
        <v>137</v>
      </c>
      <c r="E429" s="41"/>
      <c r="F429" s="233" t="s">
        <v>565</v>
      </c>
      <c r="G429" s="41"/>
      <c r="H429" s="41"/>
      <c r="I429" s="234"/>
      <c r="J429" s="41"/>
      <c r="K429" s="41"/>
      <c r="L429" s="45"/>
      <c r="M429" s="235"/>
      <c r="N429" s="236"/>
      <c r="O429" s="92"/>
      <c r="P429" s="92"/>
      <c r="Q429" s="92"/>
      <c r="R429" s="92"/>
      <c r="S429" s="92"/>
      <c r="T429" s="93"/>
      <c r="U429" s="39"/>
      <c r="V429" s="39"/>
      <c r="W429" s="39"/>
      <c r="X429" s="39"/>
      <c r="Y429" s="39"/>
      <c r="Z429" s="39"/>
      <c r="AA429" s="39"/>
      <c r="AB429" s="39"/>
      <c r="AC429" s="39"/>
      <c r="AD429" s="39"/>
      <c r="AE429" s="39"/>
      <c r="AT429" s="18" t="s">
        <v>137</v>
      </c>
      <c r="AU429" s="18" t="s">
        <v>87</v>
      </c>
    </row>
    <row r="430" s="13" customFormat="1">
      <c r="A430" s="13"/>
      <c r="B430" s="237"/>
      <c r="C430" s="238"/>
      <c r="D430" s="232" t="s">
        <v>139</v>
      </c>
      <c r="E430" s="239" t="s">
        <v>1</v>
      </c>
      <c r="F430" s="240" t="s">
        <v>566</v>
      </c>
      <c r="G430" s="238"/>
      <c r="H430" s="241">
        <v>298</v>
      </c>
      <c r="I430" s="242"/>
      <c r="J430" s="238"/>
      <c r="K430" s="238"/>
      <c r="L430" s="243"/>
      <c r="M430" s="244"/>
      <c r="N430" s="245"/>
      <c r="O430" s="245"/>
      <c r="P430" s="245"/>
      <c r="Q430" s="245"/>
      <c r="R430" s="245"/>
      <c r="S430" s="245"/>
      <c r="T430" s="246"/>
      <c r="U430" s="13"/>
      <c r="V430" s="13"/>
      <c r="W430" s="13"/>
      <c r="X430" s="13"/>
      <c r="Y430" s="13"/>
      <c r="Z430" s="13"/>
      <c r="AA430" s="13"/>
      <c r="AB430" s="13"/>
      <c r="AC430" s="13"/>
      <c r="AD430" s="13"/>
      <c r="AE430" s="13"/>
      <c r="AT430" s="247" t="s">
        <v>139</v>
      </c>
      <c r="AU430" s="247" t="s">
        <v>87</v>
      </c>
      <c r="AV430" s="13" t="s">
        <v>87</v>
      </c>
      <c r="AW430" s="13" t="s">
        <v>33</v>
      </c>
      <c r="AX430" s="13" t="s">
        <v>78</v>
      </c>
      <c r="AY430" s="247" t="s">
        <v>129</v>
      </c>
    </row>
    <row r="431" s="13" customFormat="1">
      <c r="A431" s="13"/>
      <c r="B431" s="237"/>
      <c r="C431" s="238"/>
      <c r="D431" s="232" t="s">
        <v>139</v>
      </c>
      <c r="E431" s="239" t="s">
        <v>1</v>
      </c>
      <c r="F431" s="240" t="s">
        <v>567</v>
      </c>
      <c r="G431" s="238"/>
      <c r="H431" s="241">
        <v>262</v>
      </c>
      <c r="I431" s="242"/>
      <c r="J431" s="238"/>
      <c r="K431" s="238"/>
      <c r="L431" s="243"/>
      <c r="M431" s="244"/>
      <c r="N431" s="245"/>
      <c r="O431" s="245"/>
      <c r="P431" s="245"/>
      <c r="Q431" s="245"/>
      <c r="R431" s="245"/>
      <c r="S431" s="245"/>
      <c r="T431" s="246"/>
      <c r="U431" s="13"/>
      <c r="V431" s="13"/>
      <c r="W431" s="13"/>
      <c r="X431" s="13"/>
      <c r="Y431" s="13"/>
      <c r="Z431" s="13"/>
      <c r="AA431" s="13"/>
      <c r="AB431" s="13"/>
      <c r="AC431" s="13"/>
      <c r="AD431" s="13"/>
      <c r="AE431" s="13"/>
      <c r="AT431" s="247" t="s">
        <v>139</v>
      </c>
      <c r="AU431" s="247" t="s">
        <v>87</v>
      </c>
      <c r="AV431" s="13" t="s">
        <v>87</v>
      </c>
      <c r="AW431" s="13" t="s">
        <v>33</v>
      </c>
      <c r="AX431" s="13" t="s">
        <v>78</v>
      </c>
      <c r="AY431" s="247" t="s">
        <v>129</v>
      </c>
    </row>
    <row r="432" s="15" customFormat="1">
      <c r="A432" s="15"/>
      <c r="B432" s="259"/>
      <c r="C432" s="260"/>
      <c r="D432" s="232" t="s">
        <v>139</v>
      </c>
      <c r="E432" s="261" t="s">
        <v>1</v>
      </c>
      <c r="F432" s="262" t="s">
        <v>147</v>
      </c>
      <c r="G432" s="260"/>
      <c r="H432" s="263">
        <v>560</v>
      </c>
      <c r="I432" s="264"/>
      <c r="J432" s="260"/>
      <c r="K432" s="260"/>
      <c r="L432" s="265"/>
      <c r="M432" s="266"/>
      <c r="N432" s="267"/>
      <c r="O432" s="267"/>
      <c r="P432" s="267"/>
      <c r="Q432" s="267"/>
      <c r="R432" s="267"/>
      <c r="S432" s="267"/>
      <c r="T432" s="268"/>
      <c r="U432" s="15"/>
      <c r="V432" s="15"/>
      <c r="W432" s="15"/>
      <c r="X432" s="15"/>
      <c r="Y432" s="15"/>
      <c r="Z432" s="15"/>
      <c r="AA432" s="15"/>
      <c r="AB432" s="15"/>
      <c r="AC432" s="15"/>
      <c r="AD432" s="15"/>
      <c r="AE432" s="15"/>
      <c r="AT432" s="269" t="s">
        <v>139</v>
      </c>
      <c r="AU432" s="269" t="s">
        <v>87</v>
      </c>
      <c r="AV432" s="15" t="s">
        <v>93</v>
      </c>
      <c r="AW432" s="15" t="s">
        <v>33</v>
      </c>
      <c r="AX432" s="15" t="s">
        <v>83</v>
      </c>
      <c r="AY432" s="269" t="s">
        <v>129</v>
      </c>
    </row>
    <row r="433" s="2" customFormat="1" ht="24.15" customHeight="1">
      <c r="A433" s="39"/>
      <c r="B433" s="40"/>
      <c r="C433" s="219" t="s">
        <v>568</v>
      </c>
      <c r="D433" s="219" t="s">
        <v>131</v>
      </c>
      <c r="E433" s="220" t="s">
        <v>569</v>
      </c>
      <c r="F433" s="221" t="s">
        <v>570</v>
      </c>
      <c r="G433" s="222" t="s">
        <v>175</v>
      </c>
      <c r="H433" s="223">
        <v>35.600000000000001</v>
      </c>
      <c r="I433" s="224"/>
      <c r="J433" s="225">
        <f>ROUND(I433*H433,2)</f>
        <v>0</v>
      </c>
      <c r="K433" s="221" t="s">
        <v>135</v>
      </c>
      <c r="L433" s="45"/>
      <c r="M433" s="226" t="s">
        <v>1</v>
      </c>
      <c r="N433" s="227" t="s">
        <v>43</v>
      </c>
      <c r="O433" s="92"/>
      <c r="P433" s="228">
        <f>O433*H433</f>
        <v>0</v>
      </c>
      <c r="Q433" s="228">
        <v>0.00064999999999999997</v>
      </c>
      <c r="R433" s="228">
        <f>Q433*H433</f>
        <v>0.023140000000000001</v>
      </c>
      <c r="S433" s="228">
        <v>0</v>
      </c>
      <c r="T433" s="229">
        <f>S433*H433</f>
        <v>0</v>
      </c>
      <c r="U433" s="39"/>
      <c r="V433" s="39"/>
      <c r="W433" s="39"/>
      <c r="X433" s="39"/>
      <c r="Y433" s="39"/>
      <c r="Z433" s="39"/>
      <c r="AA433" s="39"/>
      <c r="AB433" s="39"/>
      <c r="AC433" s="39"/>
      <c r="AD433" s="39"/>
      <c r="AE433" s="39"/>
      <c r="AR433" s="230" t="s">
        <v>93</v>
      </c>
      <c r="AT433" s="230" t="s">
        <v>131</v>
      </c>
      <c r="AU433" s="230" t="s">
        <v>87</v>
      </c>
      <c r="AY433" s="18" t="s">
        <v>129</v>
      </c>
      <c r="BE433" s="231">
        <f>IF(N433="základní",J433,0)</f>
        <v>0</v>
      </c>
      <c r="BF433" s="231">
        <f>IF(N433="snížená",J433,0)</f>
        <v>0</v>
      </c>
      <c r="BG433" s="231">
        <f>IF(N433="zákl. přenesená",J433,0)</f>
        <v>0</v>
      </c>
      <c r="BH433" s="231">
        <f>IF(N433="sníž. přenesená",J433,0)</f>
        <v>0</v>
      </c>
      <c r="BI433" s="231">
        <f>IF(N433="nulová",J433,0)</f>
        <v>0</v>
      </c>
      <c r="BJ433" s="18" t="s">
        <v>83</v>
      </c>
      <c r="BK433" s="231">
        <f>ROUND(I433*H433,2)</f>
        <v>0</v>
      </c>
      <c r="BL433" s="18" t="s">
        <v>93</v>
      </c>
      <c r="BM433" s="230" t="s">
        <v>571</v>
      </c>
    </row>
    <row r="434" s="2" customFormat="1">
      <c r="A434" s="39"/>
      <c r="B434" s="40"/>
      <c r="C434" s="41"/>
      <c r="D434" s="232" t="s">
        <v>137</v>
      </c>
      <c r="E434" s="41"/>
      <c r="F434" s="233" t="s">
        <v>572</v>
      </c>
      <c r="G434" s="41"/>
      <c r="H434" s="41"/>
      <c r="I434" s="234"/>
      <c r="J434" s="41"/>
      <c r="K434" s="41"/>
      <c r="L434" s="45"/>
      <c r="M434" s="235"/>
      <c r="N434" s="236"/>
      <c r="O434" s="92"/>
      <c r="P434" s="92"/>
      <c r="Q434" s="92"/>
      <c r="R434" s="92"/>
      <c r="S434" s="92"/>
      <c r="T434" s="93"/>
      <c r="U434" s="39"/>
      <c r="V434" s="39"/>
      <c r="W434" s="39"/>
      <c r="X434" s="39"/>
      <c r="Y434" s="39"/>
      <c r="Z434" s="39"/>
      <c r="AA434" s="39"/>
      <c r="AB434" s="39"/>
      <c r="AC434" s="39"/>
      <c r="AD434" s="39"/>
      <c r="AE434" s="39"/>
      <c r="AT434" s="18" t="s">
        <v>137</v>
      </c>
      <c r="AU434" s="18" t="s">
        <v>87</v>
      </c>
    </row>
    <row r="435" s="13" customFormat="1">
      <c r="A435" s="13"/>
      <c r="B435" s="237"/>
      <c r="C435" s="238"/>
      <c r="D435" s="232" t="s">
        <v>139</v>
      </c>
      <c r="E435" s="239" t="s">
        <v>1</v>
      </c>
      <c r="F435" s="240" t="s">
        <v>573</v>
      </c>
      <c r="G435" s="238"/>
      <c r="H435" s="241">
        <v>35.600000000000001</v>
      </c>
      <c r="I435" s="242"/>
      <c r="J435" s="238"/>
      <c r="K435" s="238"/>
      <c r="L435" s="243"/>
      <c r="M435" s="244"/>
      <c r="N435" s="245"/>
      <c r="O435" s="245"/>
      <c r="P435" s="245"/>
      <c r="Q435" s="245"/>
      <c r="R435" s="245"/>
      <c r="S435" s="245"/>
      <c r="T435" s="246"/>
      <c r="U435" s="13"/>
      <c r="V435" s="13"/>
      <c r="W435" s="13"/>
      <c r="X435" s="13"/>
      <c r="Y435" s="13"/>
      <c r="Z435" s="13"/>
      <c r="AA435" s="13"/>
      <c r="AB435" s="13"/>
      <c r="AC435" s="13"/>
      <c r="AD435" s="13"/>
      <c r="AE435" s="13"/>
      <c r="AT435" s="247" t="s">
        <v>139</v>
      </c>
      <c r="AU435" s="247" t="s">
        <v>87</v>
      </c>
      <c r="AV435" s="13" t="s">
        <v>87</v>
      </c>
      <c r="AW435" s="13" t="s">
        <v>33</v>
      </c>
      <c r="AX435" s="13" t="s">
        <v>78</v>
      </c>
      <c r="AY435" s="247" t="s">
        <v>129</v>
      </c>
    </row>
    <row r="436" s="15" customFormat="1">
      <c r="A436" s="15"/>
      <c r="B436" s="259"/>
      <c r="C436" s="260"/>
      <c r="D436" s="232" t="s">
        <v>139</v>
      </c>
      <c r="E436" s="261" t="s">
        <v>1</v>
      </c>
      <c r="F436" s="262" t="s">
        <v>147</v>
      </c>
      <c r="G436" s="260"/>
      <c r="H436" s="263">
        <v>35.600000000000001</v>
      </c>
      <c r="I436" s="264"/>
      <c r="J436" s="260"/>
      <c r="K436" s="260"/>
      <c r="L436" s="265"/>
      <c r="M436" s="266"/>
      <c r="N436" s="267"/>
      <c r="O436" s="267"/>
      <c r="P436" s="267"/>
      <c r="Q436" s="267"/>
      <c r="R436" s="267"/>
      <c r="S436" s="267"/>
      <c r="T436" s="268"/>
      <c r="U436" s="15"/>
      <c r="V436" s="15"/>
      <c r="W436" s="15"/>
      <c r="X436" s="15"/>
      <c r="Y436" s="15"/>
      <c r="Z436" s="15"/>
      <c r="AA436" s="15"/>
      <c r="AB436" s="15"/>
      <c r="AC436" s="15"/>
      <c r="AD436" s="15"/>
      <c r="AE436" s="15"/>
      <c r="AT436" s="269" t="s">
        <v>139</v>
      </c>
      <c r="AU436" s="269" t="s">
        <v>87</v>
      </c>
      <c r="AV436" s="15" t="s">
        <v>93</v>
      </c>
      <c r="AW436" s="15" t="s">
        <v>33</v>
      </c>
      <c r="AX436" s="15" t="s">
        <v>83</v>
      </c>
      <c r="AY436" s="269" t="s">
        <v>129</v>
      </c>
    </row>
    <row r="437" s="2" customFormat="1" ht="24.15" customHeight="1">
      <c r="A437" s="39"/>
      <c r="B437" s="40"/>
      <c r="C437" s="219" t="s">
        <v>574</v>
      </c>
      <c r="D437" s="219" t="s">
        <v>131</v>
      </c>
      <c r="E437" s="220" t="s">
        <v>575</v>
      </c>
      <c r="F437" s="221" t="s">
        <v>576</v>
      </c>
      <c r="G437" s="222" t="s">
        <v>175</v>
      </c>
      <c r="H437" s="223">
        <v>518.79999999999995</v>
      </c>
      <c r="I437" s="224"/>
      <c r="J437" s="225">
        <f>ROUND(I437*H437,2)</f>
        <v>0</v>
      </c>
      <c r="K437" s="221" t="s">
        <v>135</v>
      </c>
      <c r="L437" s="45"/>
      <c r="M437" s="226" t="s">
        <v>1</v>
      </c>
      <c r="N437" s="227" t="s">
        <v>43</v>
      </c>
      <c r="O437" s="92"/>
      <c r="P437" s="228">
        <f>O437*H437</f>
        <v>0</v>
      </c>
      <c r="Q437" s="228">
        <v>0.00038000000000000002</v>
      </c>
      <c r="R437" s="228">
        <f>Q437*H437</f>
        <v>0.19714399999999999</v>
      </c>
      <c r="S437" s="228">
        <v>0</v>
      </c>
      <c r="T437" s="229">
        <f>S437*H437</f>
        <v>0</v>
      </c>
      <c r="U437" s="39"/>
      <c r="V437" s="39"/>
      <c r="W437" s="39"/>
      <c r="X437" s="39"/>
      <c r="Y437" s="39"/>
      <c r="Z437" s="39"/>
      <c r="AA437" s="39"/>
      <c r="AB437" s="39"/>
      <c r="AC437" s="39"/>
      <c r="AD437" s="39"/>
      <c r="AE437" s="39"/>
      <c r="AR437" s="230" t="s">
        <v>93</v>
      </c>
      <c r="AT437" s="230" t="s">
        <v>131</v>
      </c>
      <c r="AU437" s="230" t="s">
        <v>87</v>
      </c>
      <c r="AY437" s="18" t="s">
        <v>129</v>
      </c>
      <c r="BE437" s="231">
        <f>IF(N437="základní",J437,0)</f>
        <v>0</v>
      </c>
      <c r="BF437" s="231">
        <f>IF(N437="snížená",J437,0)</f>
        <v>0</v>
      </c>
      <c r="BG437" s="231">
        <f>IF(N437="zákl. přenesená",J437,0)</f>
        <v>0</v>
      </c>
      <c r="BH437" s="231">
        <f>IF(N437="sníž. přenesená",J437,0)</f>
        <v>0</v>
      </c>
      <c r="BI437" s="231">
        <f>IF(N437="nulová",J437,0)</f>
        <v>0</v>
      </c>
      <c r="BJ437" s="18" t="s">
        <v>83</v>
      </c>
      <c r="BK437" s="231">
        <f>ROUND(I437*H437,2)</f>
        <v>0</v>
      </c>
      <c r="BL437" s="18" t="s">
        <v>93</v>
      </c>
      <c r="BM437" s="230" t="s">
        <v>577</v>
      </c>
    </row>
    <row r="438" s="2" customFormat="1">
      <c r="A438" s="39"/>
      <c r="B438" s="40"/>
      <c r="C438" s="41"/>
      <c r="D438" s="232" t="s">
        <v>137</v>
      </c>
      <c r="E438" s="41"/>
      <c r="F438" s="233" t="s">
        <v>578</v>
      </c>
      <c r="G438" s="41"/>
      <c r="H438" s="41"/>
      <c r="I438" s="234"/>
      <c r="J438" s="41"/>
      <c r="K438" s="41"/>
      <c r="L438" s="45"/>
      <c r="M438" s="235"/>
      <c r="N438" s="236"/>
      <c r="O438" s="92"/>
      <c r="P438" s="92"/>
      <c r="Q438" s="92"/>
      <c r="R438" s="92"/>
      <c r="S438" s="92"/>
      <c r="T438" s="93"/>
      <c r="U438" s="39"/>
      <c r="V438" s="39"/>
      <c r="W438" s="39"/>
      <c r="X438" s="39"/>
      <c r="Y438" s="39"/>
      <c r="Z438" s="39"/>
      <c r="AA438" s="39"/>
      <c r="AB438" s="39"/>
      <c r="AC438" s="39"/>
      <c r="AD438" s="39"/>
      <c r="AE438" s="39"/>
      <c r="AT438" s="18" t="s">
        <v>137</v>
      </c>
      <c r="AU438" s="18" t="s">
        <v>87</v>
      </c>
    </row>
    <row r="439" s="13" customFormat="1">
      <c r="A439" s="13"/>
      <c r="B439" s="237"/>
      <c r="C439" s="238"/>
      <c r="D439" s="232" t="s">
        <v>139</v>
      </c>
      <c r="E439" s="239" t="s">
        <v>1</v>
      </c>
      <c r="F439" s="240" t="s">
        <v>579</v>
      </c>
      <c r="G439" s="238"/>
      <c r="H439" s="241">
        <v>459.80000000000001</v>
      </c>
      <c r="I439" s="242"/>
      <c r="J439" s="238"/>
      <c r="K439" s="238"/>
      <c r="L439" s="243"/>
      <c r="M439" s="244"/>
      <c r="N439" s="245"/>
      <c r="O439" s="245"/>
      <c r="P439" s="245"/>
      <c r="Q439" s="245"/>
      <c r="R439" s="245"/>
      <c r="S439" s="245"/>
      <c r="T439" s="246"/>
      <c r="U439" s="13"/>
      <c r="V439" s="13"/>
      <c r="W439" s="13"/>
      <c r="X439" s="13"/>
      <c r="Y439" s="13"/>
      <c r="Z439" s="13"/>
      <c r="AA439" s="13"/>
      <c r="AB439" s="13"/>
      <c r="AC439" s="13"/>
      <c r="AD439" s="13"/>
      <c r="AE439" s="13"/>
      <c r="AT439" s="247" t="s">
        <v>139</v>
      </c>
      <c r="AU439" s="247" t="s">
        <v>87</v>
      </c>
      <c r="AV439" s="13" t="s">
        <v>87</v>
      </c>
      <c r="AW439" s="13" t="s">
        <v>33</v>
      </c>
      <c r="AX439" s="13" t="s">
        <v>78</v>
      </c>
      <c r="AY439" s="247" t="s">
        <v>129</v>
      </c>
    </row>
    <row r="440" s="13" customFormat="1">
      <c r="A440" s="13"/>
      <c r="B440" s="237"/>
      <c r="C440" s="238"/>
      <c r="D440" s="232" t="s">
        <v>139</v>
      </c>
      <c r="E440" s="239" t="s">
        <v>1</v>
      </c>
      <c r="F440" s="240" t="s">
        <v>580</v>
      </c>
      <c r="G440" s="238"/>
      <c r="H440" s="241">
        <v>59</v>
      </c>
      <c r="I440" s="242"/>
      <c r="J440" s="238"/>
      <c r="K440" s="238"/>
      <c r="L440" s="243"/>
      <c r="M440" s="244"/>
      <c r="N440" s="245"/>
      <c r="O440" s="245"/>
      <c r="P440" s="245"/>
      <c r="Q440" s="245"/>
      <c r="R440" s="245"/>
      <c r="S440" s="245"/>
      <c r="T440" s="246"/>
      <c r="U440" s="13"/>
      <c r="V440" s="13"/>
      <c r="W440" s="13"/>
      <c r="X440" s="13"/>
      <c r="Y440" s="13"/>
      <c r="Z440" s="13"/>
      <c r="AA440" s="13"/>
      <c r="AB440" s="13"/>
      <c r="AC440" s="13"/>
      <c r="AD440" s="13"/>
      <c r="AE440" s="13"/>
      <c r="AT440" s="247" t="s">
        <v>139</v>
      </c>
      <c r="AU440" s="247" t="s">
        <v>87</v>
      </c>
      <c r="AV440" s="13" t="s">
        <v>87</v>
      </c>
      <c r="AW440" s="13" t="s">
        <v>33</v>
      </c>
      <c r="AX440" s="13" t="s">
        <v>78</v>
      </c>
      <c r="AY440" s="247" t="s">
        <v>129</v>
      </c>
    </row>
    <row r="441" s="15" customFormat="1">
      <c r="A441" s="15"/>
      <c r="B441" s="259"/>
      <c r="C441" s="260"/>
      <c r="D441" s="232" t="s">
        <v>139</v>
      </c>
      <c r="E441" s="261" t="s">
        <v>1</v>
      </c>
      <c r="F441" s="262" t="s">
        <v>147</v>
      </c>
      <c r="G441" s="260"/>
      <c r="H441" s="263">
        <v>518.79999999999995</v>
      </c>
      <c r="I441" s="264"/>
      <c r="J441" s="260"/>
      <c r="K441" s="260"/>
      <c r="L441" s="265"/>
      <c r="M441" s="266"/>
      <c r="N441" s="267"/>
      <c r="O441" s="267"/>
      <c r="P441" s="267"/>
      <c r="Q441" s="267"/>
      <c r="R441" s="267"/>
      <c r="S441" s="267"/>
      <c r="T441" s="268"/>
      <c r="U441" s="15"/>
      <c r="V441" s="15"/>
      <c r="W441" s="15"/>
      <c r="X441" s="15"/>
      <c r="Y441" s="15"/>
      <c r="Z441" s="15"/>
      <c r="AA441" s="15"/>
      <c r="AB441" s="15"/>
      <c r="AC441" s="15"/>
      <c r="AD441" s="15"/>
      <c r="AE441" s="15"/>
      <c r="AT441" s="269" t="s">
        <v>139</v>
      </c>
      <c r="AU441" s="269" t="s">
        <v>87</v>
      </c>
      <c r="AV441" s="15" t="s">
        <v>93</v>
      </c>
      <c r="AW441" s="15" t="s">
        <v>33</v>
      </c>
      <c r="AX441" s="15" t="s">
        <v>83</v>
      </c>
      <c r="AY441" s="269" t="s">
        <v>129</v>
      </c>
    </row>
    <row r="442" s="2" customFormat="1" ht="24.15" customHeight="1">
      <c r="A442" s="39"/>
      <c r="B442" s="40"/>
      <c r="C442" s="219" t="s">
        <v>581</v>
      </c>
      <c r="D442" s="219" t="s">
        <v>131</v>
      </c>
      <c r="E442" s="220" t="s">
        <v>582</v>
      </c>
      <c r="F442" s="221" t="s">
        <v>583</v>
      </c>
      <c r="G442" s="222" t="s">
        <v>134</v>
      </c>
      <c r="H442" s="223">
        <v>36.350000000000001</v>
      </c>
      <c r="I442" s="224"/>
      <c r="J442" s="225">
        <f>ROUND(I442*H442,2)</f>
        <v>0</v>
      </c>
      <c r="K442" s="221" t="s">
        <v>135</v>
      </c>
      <c r="L442" s="45"/>
      <c r="M442" s="226" t="s">
        <v>1</v>
      </c>
      <c r="N442" s="227" t="s">
        <v>43</v>
      </c>
      <c r="O442" s="92"/>
      <c r="P442" s="228">
        <f>O442*H442</f>
        <v>0</v>
      </c>
      <c r="Q442" s="228">
        <v>0.0025999999999999999</v>
      </c>
      <c r="R442" s="228">
        <f>Q442*H442</f>
        <v>0.094509999999999997</v>
      </c>
      <c r="S442" s="228">
        <v>0</v>
      </c>
      <c r="T442" s="229">
        <f>S442*H442</f>
        <v>0</v>
      </c>
      <c r="U442" s="39"/>
      <c r="V442" s="39"/>
      <c r="W442" s="39"/>
      <c r="X442" s="39"/>
      <c r="Y442" s="39"/>
      <c r="Z442" s="39"/>
      <c r="AA442" s="39"/>
      <c r="AB442" s="39"/>
      <c r="AC442" s="39"/>
      <c r="AD442" s="39"/>
      <c r="AE442" s="39"/>
      <c r="AR442" s="230" t="s">
        <v>93</v>
      </c>
      <c r="AT442" s="230" t="s">
        <v>131</v>
      </c>
      <c r="AU442" s="230" t="s">
        <v>87</v>
      </c>
      <c r="AY442" s="18" t="s">
        <v>129</v>
      </c>
      <c r="BE442" s="231">
        <f>IF(N442="základní",J442,0)</f>
        <v>0</v>
      </c>
      <c r="BF442" s="231">
        <f>IF(N442="snížená",J442,0)</f>
        <v>0</v>
      </c>
      <c r="BG442" s="231">
        <f>IF(N442="zákl. přenesená",J442,0)</f>
        <v>0</v>
      </c>
      <c r="BH442" s="231">
        <f>IF(N442="sníž. přenesená",J442,0)</f>
        <v>0</v>
      </c>
      <c r="BI442" s="231">
        <f>IF(N442="nulová",J442,0)</f>
        <v>0</v>
      </c>
      <c r="BJ442" s="18" t="s">
        <v>83</v>
      </c>
      <c r="BK442" s="231">
        <f>ROUND(I442*H442,2)</f>
        <v>0</v>
      </c>
      <c r="BL442" s="18" t="s">
        <v>93</v>
      </c>
      <c r="BM442" s="230" t="s">
        <v>584</v>
      </c>
    </row>
    <row r="443" s="2" customFormat="1">
      <c r="A443" s="39"/>
      <c r="B443" s="40"/>
      <c r="C443" s="41"/>
      <c r="D443" s="232" t="s">
        <v>137</v>
      </c>
      <c r="E443" s="41"/>
      <c r="F443" s="233" t="s">
        <v>585</v>
      </c>
      <c r="G443" s="41"/>
      <c r="H443" s="41"/>
      <c r="I443" s="234"/>
      <c r="J443" s="41"/>
      <c r="K443" s="41"/>
      <c r="L443" s="45"/>
      <c r="M443" s="235"/>
      <c r="N443" s="236"/>
      <c r="O443" s="92"/>
      <c r="P443" s="92"/>
      <c r="Q443" s="92"/>
      <c r="R443" s="92"/>
      <c r="S443" s="92"/>
      <c r="T443" s="93"/>
      <c r="U443" s="39"/>
      <c r="V443" s="39"/>
      <c r="W443" s="39"/>
      <c r="X443" s="39"/>
      <c r="Y443" s="39"/>
      <c r="Z443" s="39"/>
      <c r="AA443" s="39"/>
      <c r="AB443" s="39"/>
      <c r="AC443" s="39"/>
      <c r="AD443" s="39"/>
      <c r="AE443" s="39"/>
      <c r="AT443" s="18" t="s">
        <v>137</v>
      </c>
      <c r="AU443" s="18" t="s">
        <v>87</v>
      </c>
    </row>
    <row r="444" s="13" customFormat="1">
      <c r="A444" s="13"/>
      <c r="B444" s="237"/>
      <c r="C444" s="238"/>
      <c r="D444" s="232" t="s">
        <v>139</v>
      </c>
      <c r="E444" s="239" t="s">
        <v>1</v>
      </c>
      <c r="F444" s="240" t="s">
        <v>586</v>
      </c>
      <c r="G444" s="238"/>
      <c r="H444" s="241">
        <v>13.949999999999999</v>
      </c>
      <c r="I444" s="242"/>
      <c r="J444" s="238"/>
      <c r="K444" s="238"/>
      <c r="L444" s="243"/>
      <c r="M444" s="244"/>
      <c r="N444" s="245"/>
      <c r="O444" s="245"/>
      <c r="P444" s="245"/>
      <c r="Q444" s="245"/>
      <c r="R444" s="245"/>
      <c r="S444" s="245"/>
      <c r="T444" s="246"/>
      <c r="U444" s="13"/>
      <c r="V444" s="13"/>
      <c r="W444" s="13"/>
      <c r="X444" s="13"/>
      <c r="Y444" s="13"/>
      <c r="Z444" s="13"/>
      <c r="AA444" s="13"/>
      <c r="AB444" s="13"/>
      <c r="AC444" s="13"/>
      <c r="AD444" s="13"/>
      <c r="AE444" s="13"/>
      <c r="AT444" s="247" t="s">
        <v>139</v>
      </c>
      <c r="AU444" s="247" t="s">
        <v>87</v>
      </c>
      <c r="AV444" s="13" t="s">
        <v>87</v>
      </c>
      <c r="AW444" s="13" t="s">
        <v>33</v>
      </c>
      <c r="AX444" s="13" t="s">
        <v>78</v>
      </c>
      <c r="AY444" s="247" t="s">
        <v>129</v>
      </c>
    </row>
    <row r="445" s="13" customFormat="1">
      <c r="A445" s="13"/>
      <c r="B445" s="237"/>
      <c r="C445" s="238"/>
      <c r="D445" s="232" t="s">
        <v>139</v>
      </c>
      <c r="E445" s="239" t="s">
        <v>1</v>
      </c>
      <c r="F445" s="240" t="s">
        <v>587</v>
      </c>
      <c r="G445" s="238"/>
      <c r="H445" s="241">
        <v>13.5</v>
      </c>
      <c r="I445" s="242"/>
      <c r="J445" s="238"/>
      <c r="K445" s="238"/>
      <c r="L445" s="243"/>
      <c r="M445" s="244"/>
      <c r="N445" s="245"/>
      <c r="O445" s="245"/>
      <c r="P445" s="245"/>
      <c r="Q445" s="245"/>
      <c r="R445" s="245"/>
      <c r="S445" s="245"/>
      <c r="T445" s="246"/>
      <c r="U445" s="13"/>
      <c r="V445" s="13"/>
      <c r="W445" s="13"/>
      <c r="X445" s="13"/>
      <c r="Y445" s="13"/>
      <c r="Z445" s="13"/>
      <c r="AA445" s="13"/>
      <c r="AB445" s="13"/>
      <c r="AC445" s="13"/>
      <c r="AD445" s="13"/>
      <c r="AE445" s="13"/>
      <c r="AT445" s="247" t="s">
        <v>139</v>
      </c>
      <c r="AU445" s="247" t="s">
        <v>87</v>
      </c>
      <c r="AV445" s="13" t="s">
        <v>87</v>
      </c>
      <c r="AW445" s="13" t="s">
        <v>33</v>
      </c>
      <c r="AX445" s="13" t="s">
        <v>78</v>
      </c>
      <c r="AY445" s="247" t="s">
        <v>129</v>
      </c>
    </row>
    <row r="446" s="13" customFormat="1">
      <c r="A446" s="13"/>
      <c r="B446" s="237"/>
      <c r="C446" s="238"/>
      <c r="D446" s="232" t="s">
        <v>139</v>
      </c>
      <c r="E446" s="239" t="s">
        <v>1</v>
      </c>
      <c r="F446" s="240" t="s">
        <v>588</v>
      </c>
      <c r="G446" s="238"/>
      <c r="H446" s="241">
        <v>8.9000000000000004</v>
      </c>
      <c r="I446" s="242"/>
      <c r="J446" s="238"/>
      <c r="K446" s="238"/>
      <c r="L446" s="243"/>
      <c r="M446" s="244"/>
      <c r="N446" s="245"/>
      <c r="O446" s="245"/>
      <c r="P446" s="245"/>
      <c r="Q446" s="245"/>
      <c r="R446" s="245"/>
      <c r="S446" s="245"/>
      <c r="T446" s="246"/>
      <c r="U446" s="13"/>
      <c r="V446" s="13"/>
      <c r="W446" s="13"/>
      <c r="X446" s="13"/>
      <c r="Y446" s="13"/>
      <c r="Z446" s="13"/>
      <c r="AA446" s="13"/>
      <c r="AB446" s="13"/>
      <c r="AC446" s="13"/>
      <c r="AD446" s="13"/>
      <c r="AE446" s="13"/>
      <c r="AT446" s="247" t="s">
        <v>139</v>
      </c>
      <c r="AU446" s="247" t="s">
        <v>87</v>
      </c>
      <c r="AV446" s="13" t="s">
        <v>87</v>
      </c>
      <c r="AW446" s="13" t="s">
        <v>33</v>
      </c>
      <c r="AX446" s="13" t="s">
        <v>78</v>
      </c>
      <c r="AY446" s="247" t="s">
        <v>129</v>
      </c>
    </row>
    <row r="447" s="15" customFormat="1">
      <c r="A447" s="15"/>
      <c r="B447" s="259"/>
      <c r="C447" s="260"/>
      <c r="D447" s="232" t="s">
        <v>139</v>
      </c>
      <c r="E447" s="261" t="s">
        <v>1</v>
      </c>
      <c r="F447" s="262" t="s">
        <v>147</v>
      </c>
      <c r="G447" s="260"/>
      <c r="H447" s="263">
        <v>36.350000000000001</v>
      </c>
      <c r="I447" s="264"/>
      <c r="J447" s="260"/>
      <c r="K447" s="260"/>
      <c r="L447" s="265"/>
      <c r="M447" s="266"/>
      <c r="N447" s="267"/>
      <c r="O447" s="267"/>
      <c r="P447" s="267"/>
      <c r="Q447" s="267"/>
      <c r="R447" s="267"/>
      <c r="S447" s="267"/>
      <c r="T447" s="268"/>
      <c r="U447" s="15"/>
      <c r="V447" s="15"/>
      <c r="W447" s="15"/>
      <c r="X447" s="15"/>
      <c r="Y447" s="15"/>
      <c r="Z447" s="15"/>
      <c r="AA447" s="15"/>
      <c r="AB447" s="15"/>
      <c r="AC447" s="15"/>
      <c r="AD447" s="15"/>
      <c r="AE447" s="15"/>
      <c r="AT447" s="269" t="s">
        <v>139</v>
      </c>
      <c r="AU447" s="269" t="s">
        <v>87</v>
      </c>
      <c r="AV447" s="15" t="s">
        <v>93</v>
      </c>
      <c r="AW447" s="15" t="s">
        <v>33</v>
      </c>
      <c r="AX447" s="15" t="s">
        <v>83</v>
      </c>
      <c r="AY447" s="269" t="s">
        <v>129</v>
      </c>
    </row>
    <row r="448" s="2" customFormat="1" ht="16.5" customHeight="1">
      <c r="A448" s="39"/>
      <c r="B448" s="40"/>
      <c r="C448" s="219" t="s">
        <v>589</v>
      </c>
      <c r="D448" s="219" t="s">
        <v>131</v>
      </c>
      <c r="E448" s="220" t="s">
        <v>590</v>
      </c>
      <c r="F448" s="221" t="s">
        <v>591</v>
      </c>
      <c r="G448" s="222" t="s">
        <v>175</v>
      </c>
      <c r="H448" s="223">
        <v>5309.8999999999996</v>
      </c>
      <c r="I448" s="224"/>
      <c r="J448" s="225">
        <f>ROUND(I448*H448,2)</f>
        <v>0</v>
      </c>
      <c r="K448" s="221" t="s">
        <v>135</v>
      </c>
      <c r="L448" s="45"/>
      <c r="M448" s="226" t="s">
        <v>1</v>
      </c>
      <c r="N448" s="227" t="s">
        <v>43</v>
      </c>
      <c r="O448" s="92"/>
      <c r="P448" s="228">
        <f>O448*H448</f>
        <v>0</v>
      </c>
      <c r="Q448" s="228">
        <v>0</v>
      </c>
      <c r="R448" s="228">
        <f>Q448*H448</f>
        <v>0</v>
      </c>
      <c r="S448" s="228">
        <v>0</v>
      </c>
      <c r="T448" s="229">
        <f>S448*H448</f>
        <v>0</v>
      </c>
      <c r="U448" s="39"/>
      <c r="V448" s="39"/>
      <c r="W448" s="39"/>
      <c r="X448" s="39"/>
      <c r="Y448" s="39"/>
      <c r="Z448" s="39"/>
      <c r="AA448" s="39"/>
      <c r="AB448" s="39"/>
      <c r="AC448" s="39"/>
      <c r="AD448" s="39"/>
      <c r="AE448" s="39"/>
      <c r="AR448" s="230" t="s">
        <v>93</v>
      </c>
      <c r="AT448" s="230" t="s">
        <v>131</v>
      </c>
      <c r="AU448" s="230" t="s">
        <v>87</v>
      </c>
      <c r="AY448" s="18" t="s">
        <v>129</v>
      </c>
      <c r="BE448" s="231">
        <f>IF(N448="základní",J448,0)</f>
        <v>0</v>
      </c>
      <c r="BF448" s="231">
        <f>IF(N448="snížená",J448,0)</f>
        <v>0</v>
      </c>
      <c r="BG448" s="231">
        <f>IF(N448="zákl. přenesená",J448,0)</f>
        <v>0</v>
      </c>
      <c r="BH448" s="231">
        <f>IF(N448="sníž. přenesená",J448,0)</f>
        <v>0</v>
      </c>
      <c r="BI448" s="231">
        <f>IF(N448="nulová",J448,0)</f>
        <v>0</v>
      </c>
      <c r="BJ448" s="18" t="s">
        <v>83</v>
      </c>
      <c r="BK448" s="231">
        <f>ROUND(I448*H448,2)</f>
        <v>0</v>
      </c>
      <c r="BL448" s="18" t="s">
        <v>93</v>
      </c>
      <c r="BM448" s="230" t="s">
        <v>592</v>
      </c>
    </row>
    <row r="449" s="2" customFormat="1">
      <c r="A449" s="39"/>
      <c r="B449" s="40"/>
      <c r="C449" s="41"/>
      <c r="D449" s="232" t="s">
        <v>137</v>
      </c>
      <c r="E449" s="41"/>
      <c r="F449" s="233" t="s">
        <v>593</v>
      </c>
      <c r="G449" s="41"/>
      <c r="H449" s="41"/>
      <c r="I449" s="234"/>
      <c r="J449" s="41"/>
      <c r="K449" s="41"/>
      <c r="L449" s="45"/>
      <c r="M449" s="235"/>
      <c r="N449" s="236"/>
      <c r="O449" s="92"/>
      <c r="P449" s="92"/>
      <c r="Q449" s="92"/>
      <c r="R449" s="92"/>
      <c r="S449" s="92"/>
      <c r="T449" s="93"/>
      <c r="U449" s="39"/>
      <c r="V449" s="39"/>
      <c r="W449" s="39"/>
      <c r="X449" s="39"/>
      <c r="Y449" s="39"/>
      <c r="Z449" s="39"/>
      <c r="AA449" s="39"/>
      <c r="AB449" s="39"/>
      <c r="AC449" s="39"/>
      <c r="AD449" s="39"/>
      <c r="AE449" s="39"/>
      <c r="AT449" s="18" t="s">
        <v>137</v>
      </c>
      <c r="AU449" s="18" t="s">
        <v>87</v>
      </c>
    </row>
    <row r="450" s="13" customFormat="1">
      <c r="A450" s="13"/>
      <c r="B450" s="237"/>
      <c r="C450" s="238"/>
      <c r="D450" s="232" t="s">
        <v>139</v>
      </c>
      <c r="E450" s="239" t="s">
        <v>1</v>
      </c>
      <c r="F450" s="240" t="s">
        <v>594</v>
      </c>
      <c r="G450" s="238"/>
      <c r="H450" s="241">
        <v>5309.8999999999996</v>
      </c>
      <c r="I450" s="242"/>
      <c r="J450" s="238"/>
      <c r="K450" s="238"/>
      <c r="L450" s="243"/>
      <c r="M450" s="244"/>
      <c r="N450" s="245"/>
      <c r="O450" s="245"/>
      <c r="P450" s="245"/>
      <c r="Q450" s="245"/>
      <c r="R450" s="245"/>
      <c r="S450" s="245"/>
      <c r="T450" s="246"/>
      <c r="U450" s="13"/>
      <c r="V450" s="13"/>
      <c r="W450" s="13"/>
      <c r="X450" s="13"/>
      <c r="Y450" s="13"/>
      <c r="Z450" s="13"/>
      <c r="AA450" s="13"/>
      <c r="AB450" s="13"/>
      <c r="AC450" s="13"/>
      <c r="AD450" s="13"/>
      <c r="AE450" s="13"/>
      <c r="AT450" s="247" t="s">
        <v>139</v>
      </c>
      <c r="AU450" s="247" t="s">
        <v>87</v>
      </c>
      <c r="AV450" s="13" t="s">
        <v>87</v>
      </c>
      <c r="AW450" s="13" t="s">
        <v>33</v>
      </c>
      <c r="AX450" s="13" t="s">
        <v>78</v>
      </c>
      <c r="AY450" s="247" t="s">
        <v>129</v>
      </c>
    </row>
    <row r="451" s="15" customFormat="1">
      <c r="A451" s="15"/>
      <c r="B451" s="259"/>
      <c r="C451" s="260"/>
      <c r="D451" s="232" t="s">
        <v>139</v>
      </c>
      <c r="E451" s="261" t="s">
        <v>1</v>
      </c>
      <c r="F451" s="262" t="s">
        <v>147</v>
      </c>
      <c r="G451" s="260"/>
      <c r="H451" s="263">
        <v>5309.8999999999996</v>
      </c>
      <c r="I451" s="264"/>
      <c r="J451" s="260"/>
      <c r="K451" s="260"/>
      <c r="L451" s="265"/>
      <c r="M451" s="266"/>
      <c r="N451" s="267"/>
      <c r="O451" s="267"/>
      <c r="P451" s="267"/>
      <c r="Q451" s="267"/>
      <c r="R451" s="267"/>
      <c r="S451" s="267"/>
      <c r="T451" s="268"/>
      <c r="U451" s="15"/>
      <c r="V451" s="15"/>
      <c r="W451" s="15"/>
      <c r="X451" s="15"/>
      <c r="Y451" s="15"/>
      <c r="Z451" s="15"/>
      <c r="AA451" s="15"/>
      <c r="AB451" s="15"/>
      <c r="AC451" s="15"/>
      <c r="AD451" s="15"/>
      <c r="AE451" s="15"/>
      <c r="AT451" s="269" t="s">
        <v>139</v>
      </c>
      <c r="AU451" s="269" t="s">
        <v>87</v>
      </c>
      <c r="AV451" s="15" t="s">
        <v>93</v>
      </c>
      <c r="AW451" s="15" t="s">
        <v>33</v>
      </c>
      <c r="AX451" s="15" t="s">
        <v>83</v>
      </c>
      <c r="AY451" s="269" t="s">
        <v>129</v>
      </c>
    </row>
    <row r="452" s="2" customFormat="1" ht="16.5" customHeight="1">
      <c r="A452" s="39"/>
      <c r="B452" s="40"/>
      <c r="C452" s="219" t="s">
        <v>595</v>
      </c>
      <c r="D452" s="219" t="s">
        <v>131</v>
      </c>
      <c r="E452" s="220" t="s">
        <v>596</v>
      </c>
      <c r="F452" s="221" t="s">
        <v>597</v>
      </c>
      <c r="G452" s="222" t="s">
        <v>134</v>
      </c>
      <c r="H452" s="223">
        <v>36.350000000000001</v>
      </c>
      <c r="I452" s="224"/>
      <c r="J452" s="225">
        <f>ROUND(I452*H452,2)</f>
        <v>0</v>
      </c>
      <c r="K452" s="221" t="s">
        <v>135</v>
      </c>
      <c r="L452" s="45"/>
      <c r="M452" s="226" t="s">
        <v>1</v>
      </c>
      <c r="N452" s="227" t="s">
        <v>43</v>
      </c>
      <c r="O452" s="92"/>
      <c r="P452" s="228">
        <f>O452*H452</f>
        <v>0</v>
      </c>
      <c r="Q452" s="228">
        <v>1.0000000000000001E-05</v>
      </c>
      <c r="R452" s="228">
        <f>Q452*H452</f>
        <v>0.00036350000000000005</v>
      </c>
      <c r="S452" s="228">
        <v>0</v>
      </c>
      <c r="T452" s="229">
        <f>S452*H452</f>
        <v>0</v>
      </c>
      <c r="U452" s="39"/>
      <c r="V452" s="39"/>
      <c r="W452" s="39"/>
      <c r="X452" s="39"/>
      <c r="Y452" s="39"/>
      <c r="Z452" s="39"/>
      <c r="AA452" s="39"/>
      <c r="AB452" s="39"/>
      <c r="AC452" s="39"/>
      <c r="AD452" s="39"/>
      <c r="AE452" s="39"/>
      <c r="AR452" s="230" t="s">
        <v>93</v>
      </c>
      <c r="AT452" s="230" t="s">
        <v>131</v>
      </c>
      <c r="AU452" s="230" t="s">
        <v>87</v>
      </c>
      <c r="AY452" s="18" t="s">
        <v>129</v>
      </c>
      <c r="BE452" s="231">
        <f>IF(N452="základní",J452,0)</f>
        <v>0</v>
      </c>
      <c r="BF452" s="231">
        <f>IF(N452="snížená",J452,0)</f>
        <v>0</v>
      </c>
      <c r="BG452" s="231">
        <f>IF(N452="zákl. přenesená",J452,0)</f>
        <v>0</v>
      </c>
      <c r="BH452" s="231">
        <f>IF(N452="sníž. přenesená",J452,0)</f>
        <v>0</v>
      </c>
      <c r="BI452" s="231">
        <f>IF(N452="nulová",J452,0)</f>
        <v>0</v>
      </c>
      <c r="BJ452" s="18" t="s">
        <v>83</v>
      </c>
      <c r="BK452" s="231">
        <f>ROUND(I452*H452,2)</f>
        <v>0</v>
      </c>
      <c r="BL452" s="18" t="s">
        <v>93</v>
      </c>
      <c r="BM452" s="230" t="s">
        <v>598</v>
      </c>
    </row>
    <row r="453" s="2" customFormat="1">
      <c r="A453" s="39"/>
      <c r="B453" s="40"/>
      <c r="C453" s="41"/>
      <c r="D453" s="232" t="s">
        <v>137</v>
      </c>
      <c r="E453" s="41"/>
      <c r="F453" s="233" t="s">
        <v>599</v>
      </c>
      <c r="G453" s="41"/>
      <c r="H453" s="41"/>
      <c r="I453" s="234"/>
      <c r="J453" s="41"/>
      <c r="K453" s="41"/>
      <c r="L453" s="45"/>
      <c r="M453" s="235"/>
      <c r="N453" s="236"/>
      <c r="O453" s="92"/>
      <c r="P453" s="92"/>
      <c r="Q453" s="92"/>
      <c r="R453" s="92"/>
      <c r="S453" s="92"/>
      <c r="T453" s="93"/>
      <c r="U453" s="39"/>
      <c r="V453" s="39"/>
      <c r="W453" s="39"/>
      <c r="X453" s="39"/>
      <c r="Y453" s="39"/>
      <c r="Z453" s="39"/>
      <c r="AA453" s="39"/>
      <c r="AB453" s="39"/>
      <c r="AC453" s="39"/>
      <c r="AD453" s="39"/>
      <c r="AE453" s="39"/>
      <c r="AT453" s="18" t="s">
        <v>137</v>
      </c>
      <c r="AU453" s="18" t="s">
        <v>87</v>
      </c>
    </row>
    <row r="454" s="13" customFormat="1">
      <c r="A454" s="13"/>
      <c r="B454" s="237"/>
      <c r="C454" s="238"/>
      <c r="D454" s="232" t="s">
        <v>139</v>
      </c>
      <c r="E454" s="239" t="s">
        <v>1</v>
      </c>
      <c r="F454" s="240" t="s">
        <v>600</v>
      </c>
      <c r="G454" s="238"/>
      <c r="H454" s="241">
        <v>36.350000000000001</v>
      </c>
      <c r="I454" s="242"/>
      <c r="J454" s="238"/>
      <c r="K454" s="238"/>
      <c r="L454" s="243"/>
      <c r="M454" s="244"/>
      <c r="N454" s="245"/>
      <c r="O454" s="245"/>
      <c r="P454" s="245"/>
      <c r="Q454" s="245"/>
      <c r="R454" s="245"/>
      <c r="S454" s="245"/>
      <c r="T454" s="246"/>
      <c r="U454" s="13"/>
      <c r="V454" s="13"/>
      <c r="W454" s="13"/>
      <c r="X454" s="13"/>
      <c r="Y454" s="13"/>
      <c r="Z454" s="13"/>
      <c r="AA454" s="13"/>
      <c r="AB454" s="13"/>
      <c r="AC454" s="13"/>
      <c r="AD454" s="13"/>
      <c r="AE454" s="13"/>
      <c r="AT454" s="247" t="s">
        <v>139</v>
      </c>
      <c r="AU454" s="247" t="s">
        <v>87</v>
      </c>
      <c r="AV454" s="13" t="s">
        <v>87</v>
      </c>
      <c r="AW454" s="13" t="s">
        <v>33</v>
      </c>
      <c r="AX454" s="13" t="s">
        <v>83</v>
      </c>
      <c r="AY454" s="247" t="s">
        <v>129</v>
      </c>
    </row>
    <row r="455" s="2" customFormat="1" ht="33" customHeight="1">
      <c r="A455" s="39"/>
      <c r="B455" s="40"/>
      <c r="C455" s="219" t="s">
        <v>601</v>
      </c>
      <c r="D455" s="219" t="s">
        <v>131</v>
      </c>
      <c r="E455" s="220" t="s">
        <v>602</v>
      </c>
      <c r="F455" s="221" t="s">
        <v>603</v>
      </c>
      <c r="G455" s="222" t="s">
        <v>175</v>
      </c>
      <c r="H455" s="223">
        <v>307.13999999999999</v>
      </c>
      <c r="I455" s="224"/>
      <c r="J455" s="225">
        <f>ROUND(I455*H455,2)</f>
        <v>0</v>
      </c>
      <c r="K455" s="221" t="s">
        <v>135</v>
      </c>
      <c r="L455" s="45"/>
      <c r="M455" s="226" t="s">
        <v>1</v>
      </c>
      <c r="N455" s="227" t="s">
        <v>43</v>
      </c>
      <c r="O455" s="92"/>
      <c r="P455" s="228">
        <f>O455*H455</f>
        <v>0</v>
      </c>
      <c r="Q455" s="228">
        <v>0.15540000000000001</v>
      </c>
      <c r="R455" s="228">
        <f>Q455*H455</f>
        <v>47.729556000000002</v>
      </c>
      <c r="S455" s="228">
        <v>0</v>
      </c>
      <c r="T455" s="229">
        <f>S455*H455</f>
        <v>0</v>
      </c>
      <c r="U455" s="39"/>
      <c r="V455" s="39"/>
      <c r="W455" s="39"/>
      <c r="X455" s="39"/>
      <c r="Y455" s="39"/>
      <c r="Z455" s="39"/>
      <c r="AA455" s="39"/>
      <c r="AB455" s="39"/>
      <c r="AC455" s="39"/>
      <c r="AD455" s="39"/>
      <c r="AE455" s="39"/>
      <c r="AR455" s="230" t="s">
        <v>93</v>
      </c>
      <c r="AT455" s="230" t="s">
        <v>131</v>
      </c>
      <c r="AU455" s="230" t="s">
        <v>87</v>
      </c>
      <c r="AY455" s="18" t="s">
        <v>129</v>
      </c>
      <c r="BE455" s="231">
        <f>IF(N455="základní",J455,0)</f>
        <v>0</v>
      </c>
      <c r="BF455" s="231">
        <f>IF(N455="snížená",J455,0)</f>
        <v>0</v>
      </c>
      <c r="BG455" s="231">
        <f>IF(N455="zákl. přenesená",J455,0)</f>
        <v>0</v>
      </c>
      <c r="BH455" s="231">
        <f>IF(N455="sníž. přenesená",J455,0)</f>
        <v>0</v>
      </c>
      <c r="BI455" s="231">
        <f>IF(N455="nulová",J455,0)</f>
        <v>0</v>
      </c>
      <c r="BJ455" s="18" t="s">
        <v>83</v>
      </c>
      <c r="BK455" s="231">
        <f>ROUND(I455*H455,2)</f>
        <v>0</v>
      </c>
      <c r="BL455" s="18" t="s">
        <v>93</v>
      </c>
      <c r="BM455" s="230" t="s">
        <v>604</v>
      </c>
    </row>
    <row r="456" s="2" customFormat="1">
      <c r="A456" s="39"/>
      <c r="B456" s="40"/>
      <c r="C456" s="41"/>
      <c r="D456" s="232" t="s">
        <v>137</v>
      </c>
      <c r="E456" s="41"/>
      <c r="F456" s="233" t="s">
        <v>605</v>
      </c>
      <c r="G456" s="41"/>
      <c r="H456" s="41"/>
      <c r="I456" s="234"/>
      <c r="J456" s="41"/>
      <c r="K456" s="41"/>
      <c r="L456" s="45"/>
      <c r="M456" s="235"/>
      <c r="N456" s="236"/>
      <c r="O456" s="92"/>
      <c r="P456" s="92"/>
      <c r="Q456" s="92"/>
      <c r="R456" s="92"/>
      <c r="S456" s="92"/>
      <c r="T456" s="93"/>
      <c r="U456" s="39"/>
      <c r="V456" s="39"/>
      <c r="W456" s="39"/>
      <c r="X456" s="39"/>
      <c r="Y456" s="39"/>
      <c r="Z456" s="39"/>
      <c r="AA456" s="39"/>
      <c r="AB456" s="39"/>
      <c r="AC456" s="39"/>
      <c r="AD456" s="39"/>
      <c r="AE456" s="39"/>
      <c r="AT456" s="18" t="s">
        <v>137</v>
      </c>
      <c r="AU456" s="18" t="s">
        <v>87</v>
      </c>
    </row>
    <row r="457" s="13" customFormat="1">
      <c r="A457" s="13"/>
      <c r="B457" s="237"/>
      <c r="C457" s="238"/>
      <c r="D457" s="232" t="s">
        <v>139</v>
      </c>
      <c r="E457" s="239" t="s">
        <v>1</v>
      </c>
      <c r="F457" s="240" t="s">
        <v>606</v>
      </c>
      <c r="G457" s="238"/>
      <c r="H457" s="241">
        <v>205.53999999999999</v>
      </c>
      <c r="I457" s="242"/>
      <c r="J457" s="238"/>
      <c r="K457" s="238"/>
      <c r="L457" s="243"/>
      <c r="M457" s="244"/>
      <c r="N457" s="245"/>
      <c r="O457" s="245"/>
      <c r="P457" s="245"/>
      <c r="Q457" s="245"/>
      <c r="R457" s="245"/>
      <c r="S457" s="245"/>
      <c r="T457" s="246"/>
      <c r="U457" s="13"/>
      <c r="V457" s="13"/>
      <c r="W457" s="13"/>
      <c r="X457" s="13"/>
      <c r="Y457" s="13"/>
      <c r="Z457" s="13"/>
      <c r="AA457" s="13"/>
      <c r="AB457" s="13"/>
      <c r="AC457" s="13"/>
      <c r="AD457" s="13"/>
      <c r="AE457" s="13"/>
      <c r="AT457" s="247" t="s">
        <v>139</v>
      </c>
      <c r="AU457" s="247" t="s">
        <v>87</v>
      </c>
      <c r="AV457" s="13" t="s">
        <v>87</v>
      </c>
      <c r="AW457" s="13" t="s">
        <v>33</v>
      </c>
      <c r="AX457" s="13" t="s">
        <v>78</v>
      </c>
      <c r="AY457" s="247" t="s">
        <v>129</v>
      </c>
    </row>
    <row r="458" s="14" customFormat="1">
      <c r="A458" s="14"/>
      <c r="B458" s="248"/>
      <c r="C458" s="249"/>
      <c r="D458" s="232" t="s">
        <v>139</v>
      </c>
      <c r="E458" s="250" t="s">
        <v>1</v>
      </c>
      <c r="F458" s="251" t="s">
        <v>211</v>
      </c>
      <c r="G458" s="249"/>
      <c r="H458" s="252">
        <v>205.53999999999999</v>
      </c>
      <c r="I458" s="253"/>
      <c r="J458" s="249"/>
      <c r="K458" s="249"/>
      <c r="L458" s="254"/>
      <c r="M458" s="255"/>
      <c r="N458" s="256"/>
      <c r="O458" s="256"/>
      <c r="P458" s="256"/>
      <c r="Q458" s="256"/>
      <c r="R458" s="256"/>
      <c r="S458" s="256"/>
      <c r="T458" s="257"/>
      <c r="U458" s="14"/>
      <c r="V458" s="14"/>
      <c r="W458" s="14"/>
      <c r="X458" s="14"/>
      <c r="Y458" s="14"/>
      <c r="Z458" s="14"/>
      <c r="AA458" s="14"/>
      <c r="AB458" s="14"/>
      <c r="AC458" s="14"/>
      <c r="AD458" s="14"/>
      <c r="AE458" s="14"/>
      <c r="AT458" s="258" t="s">
        <v>139</v>
      </c>
      <c r="AU458" s="258" t="s">
        <v>87</v>
      </c>
      <c r="AV458" s="14" t="s">
        <v>90</v>
      </c>
      <c r="AW458" s="14" t="s">
        <v>33</v>
      </c>
      <c r="AX458" s="14" t="s">
        <v>78</v>
      </c>
      <c r="AY458" s="258" t="s">
        <v>129</v>
      </c>
    </row>
    <row r="459" s="13" customFormat="1">
      <c r="A459" s="13"/>
      <c r="B459" s="237"/>
      <c r="C459" s="238"/>
      <c r="D459" s="232" t="s">
        <v>139</v>
      </c>
      <c r="E459" s="239" t="s">
        <v>1</v>
      </c>
      <c r="F459" s="240" t="s">
        <v>607</v>
      </c>
      <c r="G459" s="238"/>
      <c r="H459" s="241">
        <v>65</v>
      </c>
      <c r="I459" s="242"/>
      <c r="J459" s="238"/>
      <c r="K459" s="238"/>
      <c r="L459" s="243"/>
      <c r="M459" s="244"/>
      <c r="N459" s="245"/>
      <c r="O459" s="245"/>
      <c r="P459" s="245"/>
      <c r="Q459" s="245"/>
      <c r="R459" s="245"/>
      <c r="S459" s="245"/>
      <c r="T459" s="246"/>
      <c r="U459" s="13"/>
      <c r="V459" s="13"/>
      <c r="W459" s="13"/>
      <c r="X459" s="13"/>
      <c r="Y459" s="13"/>
      <c r="Z459" s="13"/>
      <c r="AA459" s="13"/>
      <c r="AB459" s="13"/>
      <c r="AC459" s="13"/>
      <c r="AD459" s="13"/>
      <c r="AE459" s="13"/>
      <c r="AT459" s="247" t="s">
        <v>139</v>
      </c>
      <c r="AU459" s="247" t="s">
        <v>87</v>
      </c>
      <c r="AV459" s="13" t="s">
        <v>87</v>
      </c>
      <c r="AW459" s="13" t="s">
        <v>33</v>
      </c>
      <c r="AX459" s="13" t="s">
        <v>78</v>
      </c>
      <c r="AY459" s="247" t="s">
        <v>129</v>
      </c>
    </row>
    <row r="460" s="14" customFormat="1">
      <c r="A460" s="14"/>
      <c r="B460" s="248"/>
      <c r="C460" s="249"/>
      <c r="D460" s="232" t="s">
        <v>139</v>
      </c>
      <c r="E460" s="250" t="s">
        <v>1</v>
      </c>
      <c r="F460" s="251" t="s">
        <v>211</v>
      </c>
      <c r="G460" s="249"/>
      <c r="H460" s="252">
        <v>65</v>
      </c>
      <c r="I460" s="253"/>
      <c r="J460" s="249"/>
      <c r="K460" s="249"/>
      <c r="L460" s="254"/>
      <c r="M460" s="255"/>
      <c r="N460" s="256"/>
      <c r="O460" s="256"/>
      <c r="P460" s="256"/>
      <c r="Q460" s="256"/>
      <c r="R460" s="256"/>
      <c r="S460" s="256"/>
      <c r="T460" s="257"/>
      <c r="U460" s="14"/>
      <c r="V460" s="14"/>
      <c r="W460" s="14"/>
      <c r="X460" s="14"/>
      <c r="Y460" s="14"/>
      <c r="Z460" s="14"/>
      <c r="AA460" s="14"/>
      <c r="AB460" s="14"/>
      <c r="AC460" s="14"/>
      <c r="AD460" s="14"/>
      <c r="AE460" s="14"/>
      <c r="AT460" s="258" t="s">
        <v>139</v>
      </c>
      <c r="AU460" s="258" t="s">
        <v>87</v>
      </c>
      <c r="AV460" s="14" t="s">
        <v>90</v>
      </c>
      <c r="AW460" s="14" t="s">
        <v>33</v>
      </c>
      <c r="AX460" s="14" t="s">
        <v>78</v>
      </c>
      <c r="AY460" s="258" t="s">
        <v>129</v>
      </c>
    </row>
    <row r="461" s="13" customFormat="1">
      <c r="A461" s="13"/>
      <c r="B461" s="237"/>
      <c r="C461" s="238"/>
      <c r="D461" s="232" t="s">
        <v>139</v>
      </c>
      <c r="E461" s="239" t="s">
        <v>1</v>
      </c>
      <c r="F461" s="240" t="s">
        <v>608</v>
      </c>
      <c r="G461" s="238"/>
      <c r="H461" s="241">
        <v>35</v>
      </c>
      <c r="I461" s="242"/>
      <c r="J461" s="238"/>
      <c r="K461" s="238"/>
      <c r="L461" s="243"/>
      <c r="M461" s="244"/>
      <c r="N461" s="245"/>
      <c r="O461" s="245"/>
      <c r="P461" s="245"/>
      <c r="Q461" s="245"/>
      <c r="R461" s="245"/>
      <c r="S461" s="245"/>
      <c r="T461" s="246"/>
      <c r="U461" s="13"/>
      <c r="V461" s="13"/>
      <c r="W461" s="13"/>
      <c r="X461" s="13"/>
      <c r="Y461" s="13"/>
      <c r="Z461" s="13"/>
      <c r="AA461" s="13"/>
      <c r="AB461" s="13"/>
      <c r="AC461" s="13"/>
      <c r="AD461" s="13"/>
      <c r="AE461" s="13"/>
      <c r="AT461" s="247" t="s">
        <v>139</v>
      </c>
      <c r="AU461" s="247" t="s">
        <v>87</v>
      </c>
      <c r="AV461" s="13" t="s">
        <v>87</v>
      </c>
      <c r="AW461" s="13" t="s">
        <v>33</v>
      </c>
      <c r="AX461" s="13" t="s">
        <v>78</v>
      </c>
      <c r="AY461" s="247" t="s">
        <v>129</v>
      </c>
    </row>
    <row r="462" s="14" customFormat="1">
      <c r="A462" s="14"/>
      <c r="B462" s="248"/>
      <c r="C462" s="249"/>
      <c r="D462" s="232" t="s">
        <v>139</v>
      </c>
      <c r="E462" s="250" t="s">
        <v>1</v>
      </c>
      <c r="F462" s="251" t="s">
        <v>211</v>
      </c>
      <c r="G462" s="249"/>
      <c r="H462" s="252">
        <v>35</v>
      </c>
      <c r="I462" s="253"/>
      <c r="J462" s="249"/>
      <c r="K462" s="249"/>
      <c r="L462" s="254"/>
      <c r="M462" s="255"/>
      <c r="N462" s="256"/>
      <c r="O462" s="256"/>
      <c r="P462" s="256"/>
      <c r="Q462" s="256"/>
      <c r="R462" s="256"/>
      <c r="S462" s="256"/>
      <c r="T462" s="257"/>
      <c r="U462" s="14"/>
      <c r="V462" s="14"/>
      <c r="W462" s="14"/>
      <c r="X462" s="14"/>
      <c r="Y462" s="14"/>
      <c r="Z462" s="14"/>
      <c r="AA462" s="14"/>
      <c r="AB462" s="14"/>
      <c r="AC462" s="14"/>
      <c r="AD462" s="14"/>
      <c r="AE462" s="14"/>
      <c r="AT462" s="258" t="s">
        <v>139</v>
      </c>
      <c r="AU462" s="258" t="s">
        <v>87</v>
      </c>
      <c r="AV462" s="14" t="s">
        <v>90</v>
      </c>
      <c r="AW462" s="14" t="s">
        <v>33</v>
      </c>
      <c r="AX462" s="14" t="s">
        <v>78</v>
      </c>
      <c r="AY462" s="258" t="s">
        <v>129</v>
      </c>
    </row>
    <row r="463" s="13" customFormat="1">
      <c r="A463" s="13"/>
      <c r="B463" s="237"/>
      <c r="C463" s="238"/>
      <c r="D463" s="232" t="s">
        <v>139</v>
      </c>
      <c r="E463" s="239" t="s">
        <v>1</v>
      </c>
      <c r="F463" s="240" t="s">
        <v>609</v>
      </c>
      <c r="G463" s="238"/>
      <c r="H463" s="241">
        <v>1.6000000000000001</v>
      </c>
      <c r="I463" s="242"/>
      <c r="J463" s="238"/>
      <c r="K463" s="238"/>
      <c r="L463" s="243"/>
      <c r="M463" s="244"/>
      <c r="N463" s="245"/>
      <c r="O463" s="245"/>
      <c r="P463" s="245"/>
      <c r="Q463" s="245"/>
      <c r="R463" s="245"/>
      <c r="S463" s="245"/>
      <c r="T463" s="246"/>
      <c r="U463" s="13"/>
      <c r="V463" s="13"/>
      <c r="W463" s="13"/>
      <c r="X463" s="13"/>
      <c r="Y463" s="13"/>
      <c r="Z463" s="13"/>
      <c r="AA463" s="13"/>
      <c r="AB463" s="13"/>
      <c r="AC463" s="13"/>
      <c r="AD463" s="13"/>
      <c r="AE463" s="13"/>
      <c r="AT463" s="247" t="s">
        <v>139</v>
      </c>
      <c r="AU463" s="247" t="s">
        <v>87</v>
      </c>
      <c r="AV463" s="13" t="s">
        <v>87</v>
      </c>
      <c r="AW463" s="13" t="s">
        <v>33</v>
      </c>
      <c r="AX463" s="13" t="s">
        <v>78</v>
      </c>
      <c r="AY463" s="247" t="s">
        <v>129</v>
      </c>
    </row>
    <row r="464" s="14" customFormat="1">
      <c r="A464" s="14"/>
      <c r="B464" s="248"/>
      <c r="C464" s="249"/>
      <c r="D464" s="232" t="s">
        <v>139</v>
      </c>
      <c r="E464" s="250" t="s">
        <v>1</v>
      </c>
      <c r="F464" s="251" t="s">
        <v>211</v>
      </c>
      <c r="G464" s="249"/>
      <c r="H464" s="252">
        <v>1.6000000000000001</v>
      </c>
      <c r="I464" s="253"/>
      <c r="J464" s="249"/>
      <c r="K464" s="249"/>
      <c r="L464" s="254"/>
      <c r="M464" s="255"/>
      <c r="N464" s="256"/>
      <c r="O464" s="256"/>
      <c r="P464" s="256"/>
      <c r="Q464" s="256"/>
      <c r="R464" s="256"/>
      <c r="S464" s="256"/>
      <c r="T464" s="257"/>
      <c r="U464" s="14"/>
      <c r="V464" s="14"/>
      <c r="W464" s="14"/>
      <c r="X464" s="14"/>
      <c r="Y464" s="14"/>
      <c r="Z464" s="14"/>
      <c r="AA464" s="14"/>
      <c r="AB464" s="14"/>
      <c r="AC464" s="14"/>
      <c r="AD464" s="14"/>
      <c r="AE464" s="14"/>
      <c r="AT464" s="258" t="s">
        <v>139</v>
      </c>
      <c r="AU464" s="258" t="s">
        <v>87</v>
      </c>
      <c r="AV464" s="14" t="s">
        <v>90</v>
      </c>
      <c r="AW464" s="14" t="s">
        <v>33</v>
      </c>
      <c r="AX464" s="14" t="s">
        <v>78</v>
      </c>
      <c r="AY464" s="258" t="s">
        <v>129</v>
      </c>
    </row>
    <row r="465" s="15" customFormat="1">
      <c r="A465" s="15"/>
      <c r="B465" s="259"/>
      <c r="C465" s="260"/>
      <c r="D465" s="232" t="s">
        <v>139</v>
      </c>
      <c r="E465" s="261" t="s">
        <v>1</v>
      </c>
      <c r="F465" s="262" t="s">
        <v>147</v>
      </c>
      <c r="G465" s="260"/>
      <c r="H465" s="263">
        <v>307.13999999999999</v>
      </c>
      <c r="I465" s="264"/>
      <c r="J465" s="260"/>
      <c r="K465" s="260"/>
      <c r="L465" s="265"/>
      <c r="M465" s="266"/>
      <c r="N465" s="267"/>
      <c r="O465" s="267"/>
      <c r="P465" s="267"/>
      <c r="Q465" s="267"/>
      <c r="R465" s="267"/>
      <c r="S465" s="267"/>
      <c r="T465" s="268"/>
      <c r="U465" s="15"/>
      <c r="V465" s="15"/>
      <c r="W465" s="15"/>
      <c r="X465" s="15"/>
      <c r="Y465" s="15"/>
      <c r="Z465" s="15"/>
      <c r="AA465" s="15"/>
      <c r="AB465" s="15"/>
      <c r="AC465" s="15"/>
      <c r="AD465" s="15"/>
      <c r="AE465" s="15"/>
      <c r="AT465" s="269" t="s">
        <v>139</v>
      </c>
      <c r="AU465" s="269" t="s">
        <v>87</v>
      </c>
      <c r="AV465" s="15" t="s">
        <v>93</v>
      </c>
      <c r="AW465" s="15" t="s">
        <v>33</v>
      </c>
      <c r="AX465" s="15" t="s">
        <v>83</v>
      </c>
      <c r="AY465" s="269" t="s">
        <v>129</v>
      </c>
    </row>
    <row r="466" s="2" customFormat="1" ht="16.5" customHeight="1">
      <c r="A466" s="39"/>
      <c r="B466" s="40"/>
      <c r="C466" s="270" t="s">
        <v>610</v>
      </c>
      <c r="D466" s="270" t="s">
        <v>234</v>
      </c>
      <c r="E466" s="271" t="s">
        <v>611</v>
      </c>
      <c r="F466" s="272" t="s">
        <v>612</v>
      </c>
      <c r="G466" s="273" t="s">
        <v>175</v>
      </c>
      <c r="H466" s="274">
        <v>208.09999999999999</v>
      </c>
      <c r="I466" s="275"/>
      <c r="J466" s="276">
        <f>ROUND(I466*H466,2)</f>
        <v>0</v>
      </c>
      <c r="K466" s="272" t="s">
        <v>135</v>
      </c>
      <c r="L466" s="277"/>
      <c r="M466" s="278" t="s">
        <v>1</v>
      </c>
      <c r="N466" s="279" t="s">
        <v>43</v>
      </c>
      <c r="O466" s="92"/>
      <c r="P466" s="228">
        <f>O466*H466</f>
        <v>0</v>
      </c>
      <c r="Q466" s="228">
        <v>0.080000000000000002</v>
      </c>
      <c r="R466" s="228">
        <f>Q466*H466</f>
        <v>16.648</v>
      </c>
      <c r="S466" s="228">
        <v>0</v>
      </c>
      <c r="T466" s="229">
        <f>S466*H466</f>
        <v>0</v>
      </c>
      <c r="U466" s="39"/>
      <c r="V466" s="39"/>
      <c r="W466" s="39"/>
      <c r="X466" s="39"/>
      <c r="Y466" s="39"/>
      <c r="Z466" s="39"/>
      <c r="AA466" s="39"/>
      <c r="AB466" s="39"/>
      <c r="AC466" s="39"/>
      <c r="AD466" s="39"/>
      <c r="AE466" s="39"/>
      <c r="AR466" s="230" t="s">
        <v>179</v>
      </c>
      <c r="AT466" s="230" t="s">
        <v>234</v>
      </c>
      <c r="AU466" s="230" t="s">
        <v>87</v>
      </c>
      <c r="AY466" s="18" t="s">
        <v>129</v>
      </c>
      <c r="BE466" s="231">
        <f>IF(N466="základní",J466,0)</f>
        <v>0</v>
      </c>
      <c r="BF466" s="231">
        <f>IF(N466="snížená",J466,0)</f>
        <v>0</v>
      </c>
      <c r="BG466" s="231">
        <f>IF(N466="zákl. přenesená",J466,0)</f>
        <v>0</v>
      </c>
      <c r="BH466" s="231">
        <f>IF(N466="sníž. přenesená",J466,0)</f>
        <v>0</v>
      </c>
      <c r="BI466" s="231">
        <f>IF(N466="nulová",J466,0)</f>
        <v>0</v>
      </c>
      <c r="BJ466" s="18" t="s">
        <v>83</v>
      </c>
      <c r="BK466" s="231">
        <f>ROUND(I466*H466,2)</f>
        <v>0</v>
      </c>
      <c r="BL466" s="18" t="s">
        <v>93</v>
      </c>
      <c r="BM466" s="230" t="s">
        <v>613</v>
      </c>
    </row>
    <row r="467" s="2" customFormat="1">
      <c r="A467" s="39"/>
      <c r="B467" s="40"/>
      <c r="C467" s="41"/>
      <c r="D467" s="232" t="s">
        <v>137</v>
      </c>
      <c r="E467" s="41"/>
      <c r="F467" s="233" t="s">
        <v>612</v>
      </c>
      <c r="G467" s="41"/>
      <c r="H467" s="41"/>
      <c r="I467" s="234"/>
      <c r="J467" s="41"/>
      <c r="K467" s="41"/>
      <c r="L467" s="45"/>
      <c r="M467" s="235"/>
      <c r="N467" s="236"/>
      <c r="O467" s="92"/>
      <c r="P467" s="92"/>
      <c r="Q467" s="92"/>
      <c r="R467" s="92"/>
      <c r="S467" s="92"/>
      <c r="T467" s="93"/>
      <c r="U467" s="39"/>
      <c r="V467" s="39"/>
      <c r="W467" s="39"/>
      <c r="X467" s="39"/>
      <c r="Y467" s="39"/>
      <c r="Z467" s="39"/>
      <c r="AA467" s="39"/>
      <c r="AB467" s="39"/>
      <c r="AC467" s="39"/>
      <c r="AD467" s="39"/>
      <c r="AE467" s="39"/>
      <c r="AT467" s="18" t="s">
        <v>137</v>
      </c>
      <c r="AU467" s="18" t="s">
        <v>87</v>
      </c>
    </row>
    <row r="468" s="13" customFormat="1">
      <c r="A468" s="13"/>
      <c r="B468" s="237"/>
      <c r="C468" s="238"/>
      <c r="D468" s="232" t="s">
        <v>139</v>
      </c>
      <c r="E468" s="239" t="s">
        <v>1</v>
      </c>
      <c r="F468" s="240" t="s">
        <v>614</v>
      </c>
      <c r="G468" s="238"/>
      <c r="H468" s="241">
        <v>208.06</v>
      </c>
      <c r="I468" s="242"/>
      <c r="J468" s="238"/>
      <c r="K468" s="238"/>
      <c r="L468" s="243"/>
      <c r="M468" s="244"/>
      <c r="N468" s="245"/>
      <c r="O468" s="245"/>
      <c r="P468" s="245"/>
      <c r="Q468" s="245"/>
      <c r="R468" s="245"/>
      <c r="S468" s="245"/>
      <c r="T468" s="246"/>
      <c r="U468" s="13"/>
      <c r="V468" s="13"/>
      <c r="W468" s="13"/>
      <c r="X468" s="13"/>
      <c r="Y468" s="13"/>
      <c r="Z468" s="13"/>
      <c r="AA468" s="13"/>
      <c r="AB468" s="13"/>
      <c r="AC468" s="13"/>
      <c r="AD468" s="13"/>
      <c r="AE468" s="13"/>
      <c r="AT468" s="247" t="s">
        <v>139</v>
      </c>
      <c r="AU468" s="247" t="s">
        <v>87</v>
      </c>
      <c r="AV468" s="13" t="s">
        <v>87</v>
      </c>
      <c r="AW468" s="13" t="s">
        <v>33</v>
      </c>
      <c r="AX468" s="13" t="s">
        <v>78</v>
      </c>
      <c r="AY468" s="247" t="s">
        <v>129</v>
      </c>
    </row>
    <row r="469" s="15" customFormat="1">
      <c r="A469" s="15"/>
      <c r="B469" s="259"/>
      <c r="C469" s="260"/>
      <c r="D469" s="232" t="s">
        <v>139</v>
      </c>
      <c r="E469" s="261" t="s">
        <v>1</v>
      </c>
      <c r="F469" s="262" t="s">
        <v>147</v>
      </c>
      <c r="G469" s="260"/>
      <c r="H469" s="263">
        <v>208.06</v>
      </c>
      <c r="I469" s="264"/>
      <c r="J469" s="260"/>
      <c r="K469" s="260"/>
      <c r="L469" s="265"/>
      <c r="M469" s="266"/>
      <c r="N469" s="267"/>
      <c r="O469" s="267"/>
      <c r="P469" s="267"/>
      <c r="Q469" s="267"/>
      <c r="R469" s="267"/>
      <c r="S469" s="267"/>
      <c r="T469" s="268"/>
      <c r="U469" s="15"/>
      <c r="V469" s="15"/>
      <c r="W469" s="15"/>
      <c r="X469" s="15"/>
      <c r="Y469" s="15"/>
      <c r="Z469" s="15"/>
      <c r="AA469" s="15"/>
      <c r="AB469" s="15"/>
      <c r="AC469" s="15"/>
      <c r="AD469" s="15"/>
      <c r="AE469" s="15"/>
      <c r="AT469" s="269" t="s">
        <v>139</v>
      </c>
      <c r="AU469" s="269" t="s">
        <v>87</v>
      </c>
      <c r="AV469" s="15" t="s">
        <v>93</v>
      </c>
      <c r="AW469" s="15" t="s">
        <v>33</v>
      </c>
      <c r="AX469" s="15" t="s">
        <v>78</v>
      </c>
      <c r="AY469" s="269" t="s">
        <v>129</v>
      </c>
    </row>
    <row r="470" s="13" customFormat="1">
      <c r="A470" s="13"/>
      <c r="B470" s="237"/>
      <c r="C470" s="238"/>
      <c r="D470" s="232" t="s">
        <v>139</v>
      </c>
      <c r="E470" s="239" t="s">
        <v>1</v>
      </c>
      <c r="F470" s="240" t="s">
        <v>615</v>
      </c>
      <c r="G470" s="238"/>
      <c r="H470" s="241">
        <v>208.09999999999999</v>
      </c>
      <c r="I470" s="242"/>
      <c r="J470" s="238"/>
      <c r="K470" s="238"/>
      <c r="L470" s="243"/>
      <c r="M470" s="244"/>
      <c r="N470" s="245"/>
      <c r="O470" s="245"/>
      <c r="P470" s="245"/>
      <c r="Q470" s="245"/>
      <c r="R470" s="245"/>
      <c r="S470" s="245"/>
      <c r="T470" s="246"/>
      <c r="U470" s="13"/>
      <c r="V470" s="13"/>
      <c r="W470" s="13"/>
      <c r="X470" s="13"/>
      <c r="Y470" s="13"/>
      <c r="Z470" s="13"/>
      <c r="AA470" s="13"/>
      <c r="AB470" s="13"/>
      <c r="AC470" s="13"/>
      <c r="AD470" s="13"/>
      <c r="AE470" s="13"/>
      <c r="AT470" s="247" t="s">
        <v>139</v>
      </c>
      <c r="AU470" s="247" t="s">
        <v>87</v>
      </c>
      <c r="AV470" s="13" t="s">
        <v>87</v>
      </c>
      <c r="AW470" s="13" t="s">
        <v>33</v>
      </c>
      <c r="AX470" s="13" t="s">
        <v>83</v>
      </c>
      <c r="AY470" s="247" t="s">
        <v>129</v>
      </c>
    </row>
    <row r="471" s="2" customFormat="1" ht="24.15" customHeight="1">
      <c r="A471" s="39"/>
      <c r="B471" s="40"/>
      <c r="C471" s="270" t="s">
        <v>616</v>
      </c>
      <c r="D471" s="270" t="s">
        <v>234</v>
      </c>
      <c r="E471" s="271" t="s">
        <v>617</v>
      </c>
      <c r="F471" s="272" t="s">
        <v>618</v>
      </c>
      <c r="G471" s="273" t="s">
        <v>175</v>
      </c>
      <c r="H471" s="274">
        <v>66</v>
      </c>
      <c r="I471" s="275"/>
      <c r="J471" s="276">
        <f>ROUND(I471*H471,2)</f>
        <v>0</v>
      </c>
      <c r="K471" s="272" t="s">
        <v>135</v>
      </c>
      <c r="L471" s="277"/>
      <c r="M471" s="278" t="s">
        <v>1</v>
      </c>
      <c r="N471" s="279" t="s">
        <v>43</v>
      </c>
      <c r="O471" s="92"/>
      <c r="P471" s="228">
        <f>O471*H471</f>
        <v>0</v>
      </c>
      <c r="Q471" s="228">
        <v>0.048300000000000003</v>
      </c>
      <c r="R471" s="228">
        <f>Q471*H471</f>
        <v>3.1878000000000002</v>
      </c>
      <c r="S471" s="228">
        <v>0</v>
      </c>
      <c r="T471" s="229">
        <f>S471*H471</f>
        <v>0</v>
      </c>
      <c r="U471" s="39"/>
      <c r="V471" s="39"/>
      <c r="W471" s="39"/>
      <c r="X471" s="39"/>
      <c r="Y471" s="39"/>
      <c r="Z471" s="39"/>
      <c r="AA471" s="39"/>
      <c r="AB471" s="39"/>
      <c r="AC471" s="39"/>
      <c r="AD471" s="39"/>
      <c r="AE471" s="39"/>
      <c r="AR471" s="230" t="s">
        <v>179</v>
      </c>
      <c r="AT471" s="230" t="s">
        <v>234</v>
      </c>
      <c r="AU471" s="230" t="s">
        <v>87</v>
      </c>
      <c r="AY471" s="18" t="s">
        <v>129</v>
      </c>
      <c r="BE471" s="231">
        <f>IF(N471="základní",J471,0)</f>
        <v>0</v>
      </c>
      <c r="BF471" s="231">
        <f>IF(N471="snížená",J471,0)</f>
        <v>0</v>
      </c>
      <c r="BG471" s="231">
        <f>IF(N471="zákl. přenesená",J471,0)</f>
        <v>0</v>
      </c>
      <c r="BH471" s="231">
        <f>IF(N471="sníž. přenesená",J471,0)</f>
        <v>0</v>
      </c>
      <c r="BI471" s="231">
        <f>IF(N471="nulová",J471,0)</f>
        <v>0</v>
      </c>
      <c r="BJ471" s="18" t="s">
        <v>83</v>
      </c>
      <c r="BK471" s="231">
        <f>ROUND(I471*H471,2)</f>
        <v>0</v>
      </c>
      <c r="BL471" s="18" t="s">
        <v>93</v>
      </c>
      <c r="BM471" s="230" t="s">
        <v>619</v>
      </c>
    </row>
    <row r="472" s="2" customFormat="1">
      <c r="A472" s="39"/>
      <c r="B472" s="40"/>
      <c r="C472" s="41"/>
      <c r="D472" s="232" t="s">
        <v>137</v>
      </c>
      <c r="E472" s="41"/>
      <c r="F472" s="233" t="s">
        <v>618</v>
      </c>
      <c r="G472" s="41"/>
      <c r="H472" s="41"/>
      <c r="I472" s="234"/>
      <c r="J472" s="41"/>
      <c r="K472" s="41"/>
      <c r="L472" s="45"/>
      <c r="M472" s="235"/>
      <c r="N472" s="236"/>
      <c r="O472" s="92"/>
      <c r="P472" s="92"/>
      <c r="Q472" s="92"/>
      <c r="R472" s="92"/>
      <c r="S472" s="92"/>
      <c r="T472" s="93"/>
      <c r="U472" s="39"/>
      <c r="V472" s="39"/>
      <c r="W472" s="39"/>
      <c r="X472" s="39"/>
      <c r="Y472" s="39"/>
      <c r="Z472" s="39"/>
      <c r="AA472" s="39"/>
      <c r="AB472" s="39"/>
      <c r="AC472" s="39"/>
      <c r="AD472" s="39"/>
      <c r="AE472" s="39"/>
      <c r="AT472" s="18" t="s">
        <v>137</v>
      </c>
      <c r="AU472" s="18" t="s">
        <v>87</v>
      </c>
    </row>
    <row r="473" s="13" customFormat="1">
      <c r="A473" s="13"/>
      <c r="B473" s="237"/>
      <c r="C473" s="238"/>
      <c r="D473" s="232" t="s">
        <v>139</v>
      </c>
      <c r="E473" s="239" t="s">
        <v>1</v>
      </c>
      <c r="F473" s="240" t="s">
        <v>620</v>
      </c>
      <c r="G473" s="238"/>
      <c r="H473" s="241">
        <v>65.650000000000006</v>
      </c>
      <c r="I473" s="242"/>
      <c r="J473" s="238"/>
      <c r="K473" s="238"/>
      <c r="L473" s="243"/>
      <c r="M473" s="244"/>
      <c r="N473" s="245"/>
      <c r="O473" s="245"/>
      <c r="P473" s="245"/>
      <c r="Q473" s="245"/>
      <c r="R473" s="245"/>
      <c r="S473" s="245"/>
      <c r="T473" s="246"/>
      <c r="U473" s="13"/>
      <c r="V473" s="13"/>
      <c r="W473" s="13"/>
      <c r="X473" s="13"/>
      <c r="Y473" s="13"/>
      <c r="Z473" s="13"/>
      <c r="AA473" s="13"/>
      <c r="AB473" s="13"/>
      <c r="AC473" s="13"/>
      <c r="AD473" s="13"/>
      <c r="AE473" s="13"/>
      <c r="AT473" s="247" t="s">
        <v>139</v>
      </c>
      <c r="AU473" s="247" t="s">
        <v>87</v>
      </c>
      <c r="AV473" s="13" t="s">
        <v>87</v>
      </c>
      <c r="AW473" s="13" t="s">
        <v>33</v>
      </c>
      <c r="AX473" s="13" t="s">
        <v>78</v>
      </c>
      <c r="AY473" s="247" t="s">
        <v>129</v>
      </c>
    </row>
    <row r="474" s="15" customFormat="1">
      <c r="A474" s="15"/>
      <c r="B474" s="259"/>
      <c r="C474" s="260"/>
      <c r="D474" s="232" t="s">
        <v>139</v>
      </c>
      <c r="E474" s="261" t="s">
        <v>1</v>
      </c>
      <c r="F474" s="262" t="s">
        <v>147</v>
      </c>
      <c r="G474" s="260"/>
      <c r="H474" s="263">
        <v>65.650000000000006</v>
      </c>
      <c r="I474" s="264"/>
      <c r="J474" s="260"/>
      <c r="K474" s="260"/>
      <c r="L474" s="265"/>
      <c r="M474" s="266"/>
      <c r="N474" s="267"/>
      <c r="O474" s="267"/>
      <c r="P474" s="267"/>
      <c r="Q474" s="267"/>
      <c r="R474" s="267"/>
      <c r="S474" s="267"/>
      <c r="T474" s="268"/>
      <c r="U474" s="15"/>
      <c r="V474" s="15"/>
      <c r="W474" s="15"/>
      <c r="X474" s="15"/>
      <c r="Y474" s="15"/>
      <c r="Z474" s="15"/>
      <c r="AA474" s="15"/>
      <c r="AB474" s="15"/>
      <c r="AC474" s="15"/>
      <c r="AD474" s="15"/>
      <c r="AE474" s="15"/>
      <c r="AT474" s="269" t="s">
        <v>139</v>
      </c>
      <c r="AU474" s="269" t="s">
        <v>87</v>
      </c>
      <c r="AV474" s="15" t="s">
        <v>93</v>
      </c>
      <c r="AW474" s="15" t="s">
        <v>33</v>
      </c>
      <c r="AX474" s="15" t="s">
        <v>78</v>
      </c>
      <c r="AY474" s="269" t="s">
        <v>129</v>
      </c>
    </row>
    <row r="475" s="13" customFormat="1">
      <c r="A475" s="13"/>
      <c r="B475" s="237"/>
      <c r="C475" s="238"/>
      <c r="D475" s="232" t="s">
        <v>139</v>
      </c>
      <c r="E475" s="239" t="s">
        <v>1</v>
      </c>
      <c r="F475" s="240" t="s">
        <v>542</v>
      </c>
      <c r="G475" s="238"/>
      <c r="H475" s="241">
        <v>66</v>
      </c>
      <c r="I475" s="242"/>
      <c r="J475" s="238"/>
      <c r="K475" s="238"/>
      <c r="L475" s="243"/>
      <c r="M475" s="244"/>
      <c r="N475" s="245"/>
      <c r="O475" s="245"/>
      <c r="P475" s="245"/>
      <c r="Q475" s="245"/>
      <c r="R475" s="245"/>
      <c r="S475" s="245"/>
      <c r="T475" s="246"/>
      <c r="U475" s="13"/>
      <c r="V475" s="13"/>
      <c r="W475" s="13"/>
      <c r="X475" s="13"/>
      <c r="Y475" s="13"/>
      <c r="Z475" s="13"/>
      <c r="AA475" s="13"/>
      <c r="AB475" s="13"/>
      <c r="AC475" s="13"/>
      <c r="AD475" s="13"/>
      <c r="AE475" s="13"/>
      <c r="AT475" s="247" t="s">
        <v>139</v>
      </c>
      <c r="AU475" s="247" t="s">
        <v>87</v>
      </c>
      <c r="AV475" s="13" t="s">
        <v>87</v>
      </c>
      <c r="AW475" s="13" t="s">
        <v>33</v>
      </c>
      <c r="AX475" s="13" t="s">
        <v>83</v>
      </c>
      <c r="AY475" s="247" t="s">
        <v>129</v>
      </c>
    </row>
    <row r="476" s="2" customFormat="1" ht="24.15" customHeight="1">
      <c r="A476" s="39"/>
      <c r="B476" s="40"/>
      <c r="C476" s="270" t="s">
        <v>621</v>
      </c>
      <c r="D476" s="270" t="s">
        <v>234</v>
      </c>
      <c r="E476" s="271" t="s">
        <v>622</v>
      </c>
      <c r="F476" s="272" t="s">
        <v>623</v>
      </c>
      <c r="G476" s="273" t="s">
        <v>175</v>
      </c>
      <c r="H476" s="274">
        <v>36</v>
      </c>
      <c r="I476" s="275"/>
      <c r="J476" s="276">
        <f>ROUND(I476*H476,2)</f>
        <v>0</v>
      </c>
      <c r="K476" s="272" t="s">
        <v>135</v>
      </c>
      <c r="L476" s="277"/>
      <c r="M476" s="278" t="s">
        <v>1</v>
      </c>
      <c r="N476" s="279" t="s">
        <v>43</v>
      </c>
      <c r="O476" s="92"/>
      <c r="P476" s="228">
        <f>O476*H476</f>
        <v>0</v>
      </c>
      <c r="Q476" s="228">
        <v>0.065670000000000006</v>
      </c>
      <c r="R476" s="228">
        <f>Q476*H476</f>
        <v>2.3641200000000002</v>
      </c>
      <c r="S476" s="228">
        <v>0</v>
      </c>
      <c r="T476" s="229">
        <f>S476*H476</f>
        <v>0</v>
      </c>
      <c r="U476" s="39"/>
      <c r="V476" s="39"/>
      <c r="W476" s="39"/>
      <c r="X476" s="39"/>
      <c r="Y476" s="39"/>
      <c r="Z476" s="39"/>
      <c r="AA476" s="39"/>
      <c r="AB476" s="39"/>
      <c r="AC476" s="39"/>
      <c r="AD476" s="39"/>
      <c r="AE476" s="39"/>
      <c r="AR476" s="230" t="s">
        <v>179</v>
      </c>
      <c r="AT476" s="230" t="s">
        <v>234</v>
      </c>
      <c r="AU476" s="230" t="s">
        <v>87</v>
      </c>
      <c r="AY476" s="18" t="s">
        <v>129</v>
      </c>
      <c r="BE476" s="231">
        <f>IF(N476="základní",J476,0)</f>
        <v>0</v>
      </c>
      <c r="BF476" s="231">
        <f>IF(N476="snížená",J476,0)</f>
        <v>0</v>
      </c>
      <c r="BG476" s="231">
        <f>IF(N476="zákl. přenesená",J476,0)</f>
        <v>0</v>
      </c>
      <c r="BH476" s="231">
        <f>IF(N476="sníž. přenesená",J476,0)</f>
        <v>0</v>
      </c>
      <c r="BI476" s="231">
        <f>IF(N476="nulová",J476,0)</f>
        <v>0</v>
      </c>
      <c r="BJ476" s="18" t="s">
        <v>83</v>
      </c>
      <c r="BK476" s="231">
        <f>ROUND(I476*H476,2)</f>
        <v>0</v>
      </c>
      <c r="BL476" s="18" t="s">
        <v>93</v>
      </c>
      <c r="BM476" s="230" t="s">
        <v>624</v>
      </c>
    </row>
    <row r="477" s="2" customFormat="1">
      <c r="A477" s="39"/>
      <c r="B477" s="40"/>
      <c r="C477" s="41"/>
      <c r="D477" s="232" t="s">
        <v>137</v>
      </c>
      <c r="E477" s="41"/>
      <c r="F477" s="233" t="s">
        <v>623</v>
      </c>
      <c r="G477" s="41"/>
      <c r="H477" s="41"/>
      <c r="I477" s="234"/>
      <c r="J477" s="41"/>
      <c r="K477" s="41"/>
      <c r="L477" s="45"/>
      <c r="M477" s="235"/>
      <c r="N477" s="236"/>
      <c r="O477" s="92"/>
      <c r="P477" s="92"/>
      <c r="Q477" s="92"/>
      <c r="R477" s="92"/>
      <c r="S477" s="92"/>
      <c r="T477" s="93"/>
      <c r="U477" s="39"/>
      <c r="V477" s="39"/>
      <c r="W477" s="39"/>
      <c r="X477" s="39"/>
      <c r="Y477" s="39"/>
      <c r="Z477" s="39"/>
      <c r="AA477" s="39"/>
      <c r="AB477" s="39"/>
      <c r="AC477" s="39"/>
      <c r="AD477" s="39"/>
      <c r="AE477" s="39"/>
      <c r="AT477" s="18" t="s">
        <v>137</v>
      </c>
      <c r="AU477" s="18" t="s">
        <v>87</v>
      </c>
    </row>
    <row r="478" s="13" customFormat="1">
      <c r="A478" s="13"/>
      <c r="B478" s="237"/>
      <c r="C478" s="238"/>
      <c r="D478" s="232" t="s">
        <v>139</v>
      </c>
      <c r="E478" s="239" t="s">
        <v>1</v>
      </c>
      <c r="F478" s="240" t="s">
        <v>625</v>
      </c>
      <c r="G478" s="238"/>
      <c r="H478" s="241">
        <v>35.350000000000001</v>
      </c>
      <c r="I478" s="242"/>
      <c r="J478" s="238"/>
      <c r="K478" s="238"/>
      <c r="L478" s="243"/>
      <c r="M478" s="244"/>
      <c r="N478" s="245"/>
      <c r="O478" s="245"/>
      <c r="P478" s="245"/>
      <c r="Q478" s="245"/>
      <c r="R478" s="245"/>
      <c r="S478" s="245"/>
      <c r="T478" s="246"/>
      <c r="U478" s="13"/>
      <c r="V478" s="13"/>
      <c r="W478" s="13"/>
      <c r="X478" s="13"/>
      <c r="Y478" s="13"/>
      <c r="Z478" s="13"/>
      <c r="AA478" s="13"/>
      <c r="AB478" s="13"/>
      <c r="AC478" s="13"/>
      <c r="AD478" s="13"/>
      <c r="AE478" s="13"/>
      <c r="AT478" s="247" t="s">
        <v>139</v>
      </c>
      <c r="AU478" s="247" t="s">
        <v>87</v>
      </c>
      <c r="AV478" s="13" t="s">
        <v>87</v>
      </c>
      <c r="AW478" s="13" t="s">
        <v>33</v>
      </c>
      <c r="AX478" s="13" t="s">
        <v>78</v>
      </c>
      <c r="AY478" s="247" t="s">
        <v>129</v>
      </c>
    </row>
    <row r="479" s="15" customFormat="1">
      <c r="A479" s="15"/>
      <c r="B479" s="259"/>
      <c r="C479" s="260"/>
      <c r="D479" s="232" t="s">
        <v>139</v>
      </c>
      <c r="E479" s="261" t="s">
        <v>1</v>
      </c>
      <c r="F479" s="262" t="s">
        <v>147</v>
      </c>
      <c r="G479" s="260"/>
      <c r="H479" s="263">
        <v>35.350000000000001</v>
      </c>
      <c r="I479" s="264"/>
      <c r="J479" s="260"/>
      <c r="K479" s="260"/>
      <c r="L479" s="265"/>
      <c r="M479" s="266"/>
      <c r="N479" s="267"/>
      <c r="O479" s="267"/>
      <c r="P479" s="267"/>
      <c r="Q479" s="267"/>
      <c r="R479" s="267"/>
      <c r="S479" s="267"/>
      <c r="T479" s="268"/>
      <c r="U479" s="15"/>
      <c r="V479" s="15"/>
      <c r="W479" s="15"/>
      <c r="X479" s="15"/>
      <c r="Y479" s="15"/>
      <c r="Z479" s="15"/>
      <c r="AA479" s="15"/>
      <c r="AB479" s="15"/>
      <c r="AC479" s="15"/>
      <c r="AD479" s="15"/>
      <c r="AE479" s="15"/>
      <c r="AT479" s="269" t="s">
        <v>139</v>
      </c>
      <c r="AU479" s="269" t="s">
        <v>87</v>
      </c>
      <c r="AV479" s="15" t="s">
        <v>93</v>
      </c>
      <c r="AW479" s="15" t="s">
        <v>33</v>
      </c>
      <c r="AX479" s="15" t="s">
        <v>78</v>
      </c>
      <c r="AY479" s="269" t="s">
        <v>129</v>
      </c>
    </row>
    <row r="480" s="13" customFormat="1">
      <c r="A480" s="13"/>
      <c r="B480" s="237"/>
      <c r="C480" s="238"/>
      <c r="D480" s="232" t="s">
        <v>139</v>
      </c>
      <c r="E480" s="239" t="s">
        <v>1</v>
      </c>
      <c r="F480" s="240" t="s">
        <v>367</v>
      </c>
      <c r="G480" s="238"/>
      <c r="H480" s="241">
        <v>36</v>
      </c>
      <c r="I480" s="242"/>
      <c r="J480" s="238"/>
      <c r="K480" s="238"/>
      <c r="L480" s="243"/>
      <c r="M480" s="244"/>
      <c r="N480" s="245"/>
      <c r="O480" s="245"/>
      <c r="P480" s="245"/>
      <c r="Q480" s="245"/>
      <c r="R480" s="245"/>
      <c r="S480" s="245"/>
      <c r="T480" s="246"/>
      <c r="U480" s="13"/>
      <c r="V480" s="13"/>
      <c r="W480" s="13"/>
      <c r="X480" s="13"/>
      <c r="Y480" s="13"/>
      <c r="Z480" s="13"/>
      <c r="AA480" s="13"/>
      <c r="AB480" s="13"/>
      <c r="AC480" s="13"/>
      <c r="AD480" s="13"/>
      <c r="AE480" s="13"/>
      <c r="AT480" s="247" t="s">
        <v>139</v>
      </c>
      <c r="AU480" s="247" t="s">
        <v>87</v>
      </c>
      <c r="AV480" s="13" t="s">
        <v>87</v>
      </c>
      <c r="AW480" s="13" t="s">
        <v>33</v>
      </c>
      <c r="AX480" s="13" t="s">
        <v>83</v>
      </c>
      <c r="AY480" s="247" t="s">
        <v>129</v>
      </c>
    </row>
    <row r="481" s="2" customFormat="1" ht="21.75" customHeight="1">
      <c r="A481" s="39"/>
      <c r="B481" s="40"/>
      <c r="C481" s="270" t="s">
        <v>626</v>
      </c>
      <c r="D481" s="270" t="s">
        <v>234</v>
      </c>
      <c r="E481" s="271" t="s">
        <v>627</v>
      </c>
      <c r="F481" s="272" t="s">
        <v>628</v>
      </c>
      <c r="G481" s="273" t="s">
        <v>265</v>
      </c>
      <c r="H481" s="274">
        <v>2.02</v>
      </c>
      <c r="I481" s="275"/>
      <c r="J481" s="276">
        <f>ROUND(I481*H481,2)</f>
        <v>0</v>
      </c>
      <c r="K481" s="272" t="s">
        <v>135</v>
      </c>
      <c r="L481" s="277"/>
      <c r="M481" s="278" t="s">
        <v>1</v>
      </c>
      <c r="N481" s="279" t="s">
        <v>43</v>
      </c>
      <c r="O481" s="92"/>
      <c r="P481" s="228">
        <f>O481*H481</f>
        <v>0</v>
      </c>
      <c r="Q481" s="228">
        <v>0.073510000000000006</v>
      </c>
      <c r="R481" s="228">
        <f>Q481*H481</f>
        <v>0.14849020000000002</v>
      </c>
      <c r="S481" s="228">
        <v>0</v>
      </c>
      <c r="T481" s="229">
        <f>S481*H481</f>
        <v>0</v>
      </c>
      <c r="U481" s="39"/>
      <c r="V481" s="39"/>
      <c r="W481" s="39"/>
      <c r="X481" s="39"/>
      <c r="Y481" s="39"/>
      <c r="Z481" s="39"/>
      <c r="AA481" s="39"/>
      <c r="AB481" s="39"/>
      <c r="AC481" s="39"/>
      <c r="AD481" s="39"/>
      <c r="AE481" s="39"/>
      <c r="AR481" s="230" t="s">
        <v>179</v>
      </c>
      <c r="AT481" s="230" t="s">
        <v>234</v>
      </c>
      <c r="AU481" s="230" t="s">
        <v>87</v>
      </c>
      <c r="AY481" s="18" t="s">
        <v>129</v>
      </c>
      <c r="BE481" s="231">
        <f>IF(N481="základní",J481,0)</f>
        <v>0</v>
      </c>
      <c r="BF481" s="231">
        <f>IF(N481="snížená",J481,0)</f>
        <v>0</v>
      </c>
      <c r="BG481" s="231">
        <f>IF(N481="zákl. přenesená",J481,0)</f>
        <v>0</v>
      </c>
      <c r="BH481" s="231">
        <f>IF(N481="sníž. přenesená",J481,0)</f>
        <v>0</v>
      </c>
      <c r="BI481" s="231">
        <f>IF(N481="nulová",J481,0)</f>
        <v>0</v>
      </c>
      <c r="BJ481" s="18" t="s">
        <v>83</v>
      </c>
      <c r="BK481" s="231">
        <f>ROUND(I481*H481,2)</f>
        <v>0</v>
      </c>
      <c r="BL481" s="18" t="s">
        <v>93</v>
      </c>
      <c r="BM481" s="230" t="s">
        <v>629</v>
      </c>
    </row>
    <row r="482" s="2" customFormat="1">
      <c r="A482" s="39"/>
      <c r="B482" s="40"/>
      <c r="C482" s="41"/>
      <c r="D482" s="232" t="s">
        <v>137</v>
      </c>
      <c r="E482" s="41"/>
      <c r="F482" s="233" t="s">
        <v>628</v>
      </c>
      <c r="G482" s="41"/>
      <c r="H482" s="41"/>
      <c r="I482" s="234"/>
      <c r="J482" s="41"/>
      <c r="K482" s="41"/>
      <c r="L482" s="45"/>
      <c r="M482" s="235"/>
      <c r="N482" s="236"/>
      <c r="O482" s="92"/>
      <c r="P482" s="92"/>
      <c r="Q482" s="92"/>
      <c r="R482" s="92"/>
      <c r="S482" s="92"/>
      <c r="T482" s="93"/>
      <c r="U482" s="39"/>
      <c r="V482" s="39"/>
      <c r="W482" s="39"/>
      <c r="X482" s="39"/>
      <c r="Y482" s="39"/>
      <c r="Z482" s="39"/>
      <c r="AA482" s="39"/>
      <c r="AB482" s="39"/>
      <c r="AC482" s="39"/>
      <c r="AD482" s="39"/>
      <c r="AE482" s="39"/>
      <c r="AT482" s="18" t="s">
        <v>137</v>
      </c>
      <c r="AU482" s="18" t="s">
        <v>87</v>
      </c>
    </row>
    <row r="483" s="13" customFormat="1">
      <c r="A483" s="13"/>
      <c r="B483" s="237"/>
      <c r="C483" s="238"/>
      <c r="D483" s="232" t="s">
        <v>139</v>
      </c>
      <c r="E483" s="239" t="s">
        <v>1</v>
      </c>
      <c r="F483" s="240" t="s">
        <v>630</v>
      </c>
      <c r="G483" s="238"/>
      <c r="H483" s="241">
        <v>2.02</v>
      </c>
      <c r="I483" s="242"/>
      <c r="J483" s="238"/>
      <c r="K483" s="238"/>
      <c r="L483" s="243"/>
      <c r="M483" s="244"/>
      <c r="N483" s="245"/>
      <c r="O483" s="245"/>
      <c r="P483" s="245"/>
      <c r="Q483" s="245"/>
      <c r="R483" s="245"/>
      <c r="S483" s="245"/>
      <c r="T483" s="246"/>
      <c r="U483" s="13"/>
      <c r="V483" s="13"/>
      <c r="W483" s="13"/>
      <c r="X483" s="13"/>
      <c r="Y483" s="13"/>
      <c r="Z483" s="13"/>
      <c r="AA483" s="13"/>
      <c r="AB483" s="13"/>
      <c r="AC483" s="13"/>
      <c r="AD483" s="13"/>
      <c r="AE483" s="13"/>
      <c r="AT483" s="247" t="s">
        <v>139</v>
      </c>
      <c r="AU483" s="247" t="s">
        <v>87</v>
      </c>
      <c r="AV483" s="13" t="s">
        <v>87</v>
      </c>
      <c r="AW483" s="13" t="s">
        <v>33</v>
      </c>
      <c r="AX483" s="13" t="s">
        <v>83</v>
      </c>
      <c r="AY483" s="247" t="s">
        <v>129</v>
      </c>
    </row>
    <row r="484" s="2" customFormat="1" ht="44.25" customHeight="1">
      <c r="A484" s="39"/>
      <c r="B484" s="40"/>
      <c r="C484" s="219" t="s">
        <v>631</v>
      </c>
      <c r="D484" s="219" t="s">
        <v>131</v>
      </c>
      <c r="E484" s="220" t="s">
        <v>632</v>
      </c>
      <c r="F484" s="221" t="s">
        <v>633</v>
      </c>
      <c r="G484" s="222" t="s">
        <v>175</v>
      </c>
      <c r="H484" s="223">
        <v>273</v>
      </c>
      <c r="I484" s="224"/>
      <c r="J484" s="225">
        <f>ROUND(I484*H484,2)</f>
        <v>0</v>
      </c>
      <c r="K484" s="221" t="s">
        <v>135</v>
      </c>
      <c r="L484" s="45"/>
      <c r="M484" s="226" t="s">
        <v>1</v>
      </c>
      <c r="N484" s="227" t="s">
        <v>43</v>
      </c>
      <c r="O484" s="92"/>
      <c r="P484" s="228">
        <f>O484*H484</f>
        <v>0</v>
      </c>
      <c r="Q484" s="228">
        <v>0.12095</v>
      </c>
      <c r="R484" s="228">
        <f>Q484*H484</f>
        <v>33.019350000000003</v>
      </c>
      <c r="S484" s="228">
        <v>0</v>
      </c>
      <c r="T484" s="229">
        <f>S484*H484</f>
        <v>0</v>
      </c>
      <c r="U484" s="39"/>
      <c r="V484" s="39"/>
      <c r="W484" s="39"/>
      <c r="X484" s="39"/>
      <c r="Y484" s="39"/>
      <c r="Z484" s="39"/>
      <c r="AA484" s="39"/>
      <c r="AB484" s="39"/>
      <c r="AC484" s="39"/>
      <c r="AD484" s="39"/>
      <c r="AE484" s="39"/>
      <c r="AR484" s="230" t="s">
        <v>93</v>
      </c>
      <c r="AT484" s="230" t="s">
        <v>131</v>
      </c>
      <c r="AU484" s="230" t="s">
        <v>87</v>
      </c>
      <c r="AY484" s="18" t="s">
        <v>129</v>
      </c>
      <c r="BE484" s="231">
        <f>IF(N484="základní",J484,0)</f>
        <v>0</v>
      </c>
      <c r="BF484" s="231">
        <f>IF(N484="snížená",J484,0)</f>
        <v>0</v>
      </c>
      <c r="BG484" s="231">
        <f>IF(N484="zákl. přenesená",J484,0)</f>
        <v>0</v>
      </c>
      <c r="BH484" s="231">
        <f>IF(N484="sníž. přenesená",J484,0)</f>
        <v>0</v>
      </c>
      <c r="BI484" s="231">
        <f>IF(N484="nulová",J484,0)</f>
        <v>0</v>
      </c>
      <c r="BJ484" s="18" t="s">
        <v>83</v>
      </c>
      <c r="BK484" s="231">
        <f>ROUND(I484*H484,2)</f>
        <v>0</v>
      </c>
      <c r="BL484" s="18" t="s">
        <v>93</v>
      </c>
      <c r="BM484" s="230" t="s">
        <v>634</v>
      </c>
    </row>
    <row r="485" s="2" customFormat="1">
      <c r="A485" s="39"/>
      <c r="B485" s="40"/>
      <c r="C485" s="41"/>
      <c r="D485" s="232" t="s">
        <v>137</v>
      </c>
      <c r="E485" s="41"/>
      <c r="F485" s="233" t="s">
        <v>635</v>
      </c>
      <c r="G485" s="41"/>
      <c r="H485" s="41"/>
      <c r="I485" s="234"/>
      <c r="J485" s="41"/>
      <c r="K485" s="41"/>
      <c r="L485" s="45"/>
      <c r="M485" s="235"/>
      <c r="N485" s="236"/>
      <c r="O485" s="92"/>
      <c r="P485" s="92"/>
      <c r="Q485" s="92"/>
      <c r="R485" s="92"/>
      <c r="S485" s="92"/>
      <c r="T485" s="93"/>
      <c r="U485" s="39"/>
      <c r="V485" s="39"/>
      <c r="W485" s="39"/>
      <c r="X485" s="39"/>
      <c r="Y485" s="39"/>
      <c r="Z485" s="39"/>
      <c r="AA485" s="39"/>
      <c r="AB485" s="39"/>
      <c r="AC485" s="39"/>
      <c r="AD485" s="39"/>
      <c r="AE485" s="39"/>
      <c r="AT485" s="18" t="s">
        <v>137</v>
      </c>
      <c r="AU485" s="18" t="s">
        <v>87</v>
      </c>
    </row>
    <row r="486" s="2" customFormat="1">
      <c r="A486" s="39"/>
      <c r="B486" s="40"/>
      <c r="C486" s="41"/>
      <c r="D486" s="232" t="s">
        <v>296</v>
      </c>
      <c r="E486" s="41"/>
      <c r="F486" s="280" t="s">
        <v>636</v>
      </c>
      <c r="G486" s="41"/>
      <c r="H486" s="41"/>
      <c r="I486" s="234"/>
      <c r="J486" s="41"/>
      <c r="K486" s="41"/>
      <c r="L486" s="45"/>
      <c r="M486" s="235"/>
      <c r="N486" s="236"/>
      <c r="O486" s="92"/>
      <c r="P486" s="92"/>
      <c r="Q486" s="92"/>
      <c r="R486" s="92"/>
      <c r="S486" s="92"/>
      <c r="T486" s="93"/>
      <c r="U486" s="39"/>
      <c r="V486" s="39"/>
      <c r="W486" s="39"/>
      <c r="X486" s="39"/>
      <c r="Y486" s="39"/>
      <c r="Z486" s="39"/>
      <c r="AA486" s="39"/>
      <c r="AB486" s="39"/>
      <c r="AC486" s="39"/>
      <c r="AD486" s="39"/>
      <c r="AE486" s="39"/>
      <c r="AT486" s="18" t="s">
        <v>296</v>
      </c>
      <c r="AU486" s="18" t="s">
        <v>87</v>
      </c>
    </row>
    <row r="487" s="13" customFormat="1">
      <c r="A487" s="13"/>
      <c r="B487" s="237"/>
      <c r="C487" s="238"/>
      <c r="D487" s="232" t="s">
        <v>139</v>
      </c>
      <c r="E487" s="239" t="s">
        <v>1</v>
      </c>
      <c r="F487" s="240" t="s">
        <v>637</v>
      </c>
      <c r="G487" s="238"/>
      <c r="H487" s="241">
        <v>273</v>
      </c>
      <c r="I487" s="242"/>
      <c r="J487" s="238"/>
      <c r="K487" s="238"/>
      <c r="L487" s="243"/>
      <c r="M487" s="244"/>
      <c r="N487" s="245"/>
      <c r="O487" s="245"/>
      <c r="P487" s="245"/>
      <c r="Q487" s="245"/>
      <c r="R487" s="245"/>
      <c r="S487" s="245"/>
      <c r="T487" s="246"/>
      <c r="U487" s="13"/>
      <c r="V487" s="13"/>
      <c r="W487" s="13"/>
      <c r="X487" s="13"/>
      <c r="Y487" s="13"/>
      <c r="Z487" s="13"/>
      <c r="AA487" s="13"/>
      <c r="AB487" s="13"/>
      <c r="AC487" s="13"/>
      <c r="AD487" s="13"/>
      <c r="AE487" s="13"/>
      <c r="AT487" s="247" t="s">
        <v>139</v>
      </c>
      <c r="AU487" s="247" t="s">
        <v>87</v>
      </c>
      <c r="AV487" s="13" t="s">
        <v>87</v>
      </c>
      <c r="AW487" s="13" t="s">
        <v>33</v>
      </c>
      <c r="AX487" s="13" t="s">
        <v>78</v>
      </c>
      <c r="AY487" s="247" t="s">
        <v>129</v>
      </c>
    </row>
    <row r="488" s="15" customFormat="1">
      <c r="A488" s="15"/>
      <c r="B488" s="259"/>
      <c r="C488" s="260"/>
      <c r="D488" s="232" t="s">
        <v>139</v>
      </c>
      <c r="E488" s="261" t="s">
        <v>1</v>
      </c>
      <c r="F488" s="262" t="s">
        <v>147</v>
      </c>
      <c r="G488" s="260"/>
      <c r="H488" s="263">
        <v>273</v>
      </c>
      <c r="I488" s="264"/>
      <c r="J488" s="260"/>
      <c r="K488" s="260"/>
      <c r="L488" s="265"/>
      <c r="M488" s="266"/>
      <c r="N488" s="267"/>
      <c r="O488" s="267"/>
      <c r="P488" s="267"/>
      <c r="Q488" s="267"/>
      <c r="R488" s="267"/>
      <c r="S488" s="267"/>
      <c r="T488" s="268"/>
      <c r="U488" s="15"/>
      <c r="V488" s="15"/>
      <c r="W488" s="15"/>
      <c r="X488" s="15"/>
      <c r="Y488" s="15"/>
      <c r="Z488" s="15"/>
      <c r="AA488" s="15"/>
      <c r="AB488" s="15"/>
      <c r="AC488" s="15"/>
      <c r="AD488" s="15"/>
      <c r="AE488" s="15"/>
      <c r="AT488" s="269" t="s">
        <v>139</v>
      </c>
      <c r="AU488" s="269" t="s">
        <v>87</v>
      </c>
      <c r="AV488" s="15" t="s">
        <v>93</v>
      </c>
      <c r="AW488" s="15" t="s">
        <v>33</v>
      </c>
      <c r="AX488" s="15" t="s">
        <v>83</v>
      </c>
      <c r="AY488" s="269" t="s">
        <v>129</v>
      </c>
    </row>
    <row r="489" s="2" customFormat="1" ht="44.25" customHeight="1">
      <c r="A489" s="39"/>
      <c r="B489" s="40"/>
      <c r="C489" s="219" t="s">
        <v>638</v>
      </c>
      <c r="D489" s="219" t="s">
        <v>131</v>
      </c>
      <c r="E489" s="220" t="s">
        <v>639</v>
      </c>
      <c r="F489" s="221" t="s">
        <v>640</v>
      </c>
      <c r="G489" s="222" t="s">
        <v>175</v>
      </c>
      <c r="H489" s="223">
        <v>558.60000000000002</v>
      </c>
      <c r="I489" s="224"/>
      <c r="J489" s="225">
        <f>ROUND(I489*H489,2)</f>
        <v>0</v>
      </c>
      <c r="K489" s="221" t="s">
        <v>135</v>
      </c>
      <c r="L489" s="45"/>
      <c r="M489" s="226" t="s">
        <v>1</v>
      </c>
      <c r="N489" s="227" t="s">
        <v>43</v>
      </c>
      <c r="O489" s="92"/>
      <c r="P489" s="228">
        <f>O489*H489</f>
        <v>0</v>
      </c>
      <c r="Q489" s="228">
        <v>0.12095</v>
      </c>
      <c r="R489" s="228">
        <f>Q489*H489</f>
        <v>67.562669999999997</v>
      </c>
      <c r="S489" s="228">
        <v>0</v>
      </c>
      <c r="T489" s="229">
        <f>S489*H489</f>
        <v>0</v>
      </c>
      <c r="U489" s="39"/>
      <c r="V489" s="39"/>
      <c r="W489" s="39"/>
      <c r="X489" s="39"/>
      <c r="Y489" s="39"/>
      <c r="Z489" s="39"/>
      <c r="AA489" s="39"/>
      <c r="AB489" s="39"/>
      <c r="AC489" s="39"/>
      <c r="AD489" s="39"/>
      <c r="AE489" s="39"/>
      <c r="AR489" s="230" t="s">
        <v>93</v>
      </c>
      <c r="AT489" s="230" t="s">
        <v>131</v>
      </c>
      <c r="AU489" s="230" t="s">
        <v>87</v>
      </c>
      <c r="AY489" s="18" t="s">
        <v>129</v>
      </c>
      <c r="BE489" s="231">
        <f>IF(N489="základní",J489,0)</f>
        <v>0</v>
      </c>
      <c r="BF489" s="231">
        <f>IF(N489="snížená",J489,0)</f>
        <v>0</v>
      </c>
      <c r="BG489" s="231">
        <f>IF(N489="zákl. přenesená",J489,0)</f>
        <v>0</v>
      </c>
      <c r="BH489" s="231">
        <f>IF(N489="sníž. přenesená",J489,0)</f>
        <v>0</v>
      </c>
      <c r="BI489" s="231">
        <f>IF(N489="nulová",J489,0)</f>
        <v>0</v>
      </c>
      <c r="BJ489" s="18" t="s">
        <v>83</v>
      </c>
      <c r="BK489" s="231">
        <f>ROUND(I489*H489,2)</f>
        <v>0</v>
      </c>
      <c r="BL489" s="18" t="s">
        <v>93</v>
      </c>
      <c r="BM489" s="230" t="s">
        <v>641</v>
      </c>
    </row>
    <row r="490" s="2" customFormat="1">
      <c r="A490" s="39"/>
      <c r="B490" s="40"/>
      <c r="C490" s="41"/>
      <c r="D490" s="232" t="s">
        <v>137</v>
      </c>
      <c r="E490" s="41"/>
      <c r="F490" s="233" t="s">
        <v>642</v>
      </c>
      <c r="G490" s="41"/>
      <c r="H490" s="41"/>
      <c r="I490" s="234"/>
      <c r="J490" s="41"/>
      <c r="K490" s="41"/>
      <c r="L490" s="45"/>
      <c r="M490" s="235"/>
      <c r="N490" s="236"/>
      <c r="O490" s="92"/>
      <c r="P490" s="92"/>
      <c r="Q490" s="92"/>
      <c r="R490" s="92"/>
      <c r="S490" s="92"/>
      <c r="T490" s="93"/>
      <c r="U490" s="39"/>
      <c r="V490" s="39"/>
      <c r="W490" s="39"/>
      <c r="X490" s="39"/>
      <c r="Y490" s="39"/>
      <c r="Z490" s="39"/>
      <c r="AA490" s="39"/>
      <c r="AB490" s="39"/>
      <c r="AC490" s="39"/>
      <c r="AD490" s="39"/>
      <c r="AE490" s="39"/>
      <c r="AT490" s="18" t="s">
        <v>137</v>
      </c>
      <c r="AU490" s="18" t="s">
        <v>87</v>
      </c>
    </row>
    <row r="491" s="2" customFormat="1">
      <c r="A491" s="39"/>
      <c r="B491" s="40"/>
      <c r="C491" s="41"/>
      <c r="D491" s="232" t="s">
        <v>296</v>
      </c>
      <c r="E491" s="41"/>
      <c r="F491" s="280" t="s">
        <v>643</v>
      </c>
      <c r="G491" s="41"/>
      <c r="H491" s="41"/>
      <c r="I491" s="234"/>
      <c r="J491" s="41"/>
      <c r="K491" s="41"/>
      <c r="L491" s="45"/>
      <c r="M491" s="235"/>
      <c r="N491" s="236"/>
      <c r="O491" s="92"/>
      <c r="P491" s="92"/>
      <c r="Q491" s="92"/>
      <c r="R491" s="92"/>
      <c r="S491" s="92"/>
      <c r="T491" s="93"/>
      <c r="U491" s="39"/>
      <c r="V491" s="39"/>
      <c r="W491" s="39"/>
      <c r="X491" s="39"/>
      <c r="Y491" s="39"/>
      <c r="Z491" s="39"/>
      <c r="AA491" s="39"/>
      <c r="AB491" s="39"/>
      <c r="AC491" s="39"/>
      <c r="AD491" s="39"/>
      <c r="AE491" s="39"/>
      <c r="AT491" s="18" t="s">
        <v>296</v>
      </c>
      <c r="AU491" s="18" t="s">
        <v>87</v>
      </c>
    </row>
    <row r="492" s="13" customFormat="1">
      <c r="A492" s="13"/>
      <c r="B492" s="237"/>
      <c r="C492" s="238"/>
      <c r="D492" s="232" t="s">
        <v>139</v>
      </c>
      <c r="E492" s="239" t="s">
        <v>1</v>
      </c>
      <c r="F492" s="240" t="s">
        <v>644</v>
      </c>
      <c r="G492" s="238"/>
      <c r="H492" s="241">
        <v>540</v>
      </c>
      <c r="I492" s="242"/>
      <c r="J492" s="238"/>
      <c r="K492" s="238"/>
      <c r="L492" s="243"/>
      <c r="M492" s="244"/>
      <c r="N492" s="245"/>
      <c r="O492" s="245"/>
      <c r="P492" s="245"/>
      <c r="Q492" s="245"/>
      <c r="R492" s="245"/>
      <c r="S492" s="245"/>
      <c r="T492" s="246"/>
      <c r="U492" s="13"/>
      <c r="V492" s="13"/>
      <c r="W492" s="13"/>
      <c r="X492" s="13"/>
      <c r="Y492" s="13"/>
      <c r="Z492" s="13"/>
      <c r="AA492" s="13"/>
      <c r="AB492" s="13"/>
      <c r="AC492" s="13"/>
      <c r="AD492" s="13"/>
      <c r="AE492" s="13"/>
      <c r="AT492" s="247" t="s">
        <v>139</v>
      </c>
      <c r="AU492" s="247" t="s">
        <v>87</v>
      </c>
      <c r="AV492" s="13" t="s">
        <v>87</v>
      </c>
      <c r="AW492" s="13" t="s">
        <v>33</v>
      </c>
      <c r="AX492" s="13" t="s">
        <v>78</v>
      </c>
      <c r="AY492" s="247" t="s">
        <v>129</v>
      </c>
    </row>
    <row r="493" s="13" customFormat="1">
      <c r="A493" s="13"/>
      <c r="B493" s="237"/>
      <c r="C493" s="238"/>
      <c r="D493" s="232" t="s">
        <v>139</v>
      </c>
      <c r="E493" s="239" t="s">
        <v>1</v>
      </c>
      <c r="F493" s="240" t="s">
        <v>645</v>
      </c>
      <c r="G493" s="238"/>
      <c r="H493" s="241">
        <v>18.600000000000001</v>
      </c>
      <c r="I493" s="242"/>
      <c r="J493" s="238"/>
      <c r="K493" s="238"/>
      <c r="L493" s="243"/>
      <c r="M493" s="244"/>
      <c r="N493" s="245"/>
      <c r="O493" s="245"/>
      <c r="P493" s="245"/>
      <c r="Q493" s="245"/>
      <c r="R493" s="245"/>
      <c r="S493" s="245"/>
      <c r="T493" s="246"/>
      <c r="U493" s="13"/>
      <c r="V493" s="13"/>
      <c r="W493" s="13"/>
      <c r="X493" s="13"/>
      <c r="Y493" s="13"/>
      <c r="Z493" s="13"/>
      <c r="AA493" s="13"/>
      <c r="AB493" s="13"/>
      <c r="AC493" s="13"/>
      <c r="AD493" s="13"/>
      <c r="AE493" s="13"/>
      <c r="AT493" s="247" t="s">
        <v>139</v>
      </c>
      <c r="AU493" s="247" t="s">
        <v>87</v>
      </c>
      <c r="AV493" s="13" t="s">
        <v>87</v>
      </c>
      <c r="AW493" s="13" t="s">
        <v>33</v>
      </c>
      <c r="AX493" s="13" t="s">
        <v>78</v>
      </c>
      <c r="AY493" s="247" t="s">
        <v>129</v>
      </c>
    </row>
    <row r="494" s="15" customFormat="1">
      <c r="A494" s="15"/>
      <c r="B494" s="259"/>
      <c r="C494" s="260"/>
      <c r="D494" s="232" t="s">
        <v>139</v>
      </c>
      <c r="E494" s="261" t="s">
        <v>1</v>
      </c>
      <c r="F494" s="262" t="s">
        <v>147</v>
      </c>
      <c r="G494" s="260"/>
      <c r="H494" s="263">
        <v>558.60000000000002</v>
      </c>
      <c r="I494" s="264"/>
      <c r="J494" s="260"/>
      <c r="K494" s="260"/>
      <c r="L494" s="265"/>
      <c r="M494" s="266"/>
      <c r="N494" s="267"/>
      <c r="O494" s="267"/>
      <c r="P494" s="267"/>
      <c r="Q494" s="267"/>
      <c r="R494" s="267"/>
      <c r="S494" s="267"/>
      <c r="T494" s="268"/>
      <c r="U494" s="15"/>
      <c r="V494" s="15"/>
      <c r="W494" s="15"/>
      <c r="X494" s="15"/>
      <c r="Y494" s="15"/>
      <c r="Z494" s="15"/>
      <c r="AA494" s="15"/>
      <c r="AB494" s="15"/>
      <c r="AC494" s="15"/>
      <c r="AD494" s="15"/>
      <c r="AE494" s="15"/>
      <c r="AT494" s="269" t="s">
        <v>139</v>
      </c>
      <c r="AU494" s="269" t="s">
        <v>87</v>
      </c>
      <c r="AV494" s="15" t="s">
        <v>93</v>
      </c>
      <c r="AW494" s="15" t="s">
        <v>33</v>
      </c>
      <c r="AX494" s="15" t="s">
        <v>83</v>
      </c>
      <c r="AY494" s="269" t="s">
        <v>129</v>
      </c>
    </row>
    <row r="495" s="2" customFormat="1" ht="33" customHeight="1">
      <c r="A495" s="39"/>
      <c r="B495" s="40"/>
      <c r="C495" s="219" t="s">
        <v>646</v>
      </c>
      <c r="D495" s="219" t="s">
        <v>131</v>
      </c>
      <c r="E495" s="220" t="s">
        <v>647</v>
      </c>
      <c r="F495" s="221" t="s">
        <v>648</v>
      </c>
      <c r="G495" s="222" t="s">
        <v>175</v>
      </c>
      <c r="H495" s="223">
        <v>51</v>
      </c>
      <c r="I495" s="224"/>
      <c r="J495" s="225">
        <f>ROUND(I495*H495,2)</f>
        <v>0</v>
      </c>
      <c r="K495" s="221" t="s">
        <v>135</v>
      </c>
      <c r="L495" s="45"/>
      <c r="M495" s="226" t="s">
        <v>1</v>
      </c>
      <c r="N495" s="227" t="s">
        <v>43</v>
      </c>
      <c r="O495" s="92"/>
      <c r="P495" s="228">
        <f>O495*H495</f>
        <v>0</v>
      </c>
      <c r="Q495" s="228">
        <v>0.16849</v>
      </c>
      <c r="R495" s="228">
        <f>Q495*H495</f>
        <v>8.5929900000000004</v>
      </c>
      <c r="S495" s="228">
        <v>0</v>
      </c>
      <c r="T495" s="229">
        <f>S495*H495</f>
        <v>0</v>
      </c>
      <c r="U495" s="39"/>
      <c r="V495" s="39"/>
      <c r="W495" s="39"/>
      <c r="X495" s="39"/>
      <c r="Y495" s="39"/>
      <c r="Z495" s="39"/>
      <c r="AA495" s="39"/>
      <c r="AB495" s="39"/>
      <c r="AC495" s="39"/>
      <c r="AD495" s="39"/>
      <c r="AE495" s="39"/>
      <c r="AR495" s="230" t="s">
        <v>93</v>
      </c>
      <c r="AT495" s="230" t="s">
        <v>131</v>
      </c>
      <c r="AU495" s="230" t="s">
        <v>87</v>
      </c>
      <c r="AY495" s="18" t="s">
        <v>129</v>
      </c>
      <c r="BE495" s="231">
        <f>IF(N495="základní",J495,0)</f>
        <v>0</v>
      </c>
      <c r="BF495" s="231">
        <f>IF(N495="snížená",J495,0)</f>
        <v>0</v>
      </c>
      <c r="BG495" s="231">
        <f>IF(N495="zákl. přenesená",J495,0)</f>
        <v>0</v>
      </c>
      <c r="BH495" s="231">
        <f>IF(N495="sníž. přenesená",J495,0)</f>
        <v>0</v>
      </c>
      <c r="BI495" s="231">
        <f>IF(N495="nulová",J495,0)</f>
        <v>0</v>
      </c>
      <c r="BJ495" s="18" t="s">
        <v>83</v>
      </c>
      <c r="BK495" s="231">
        <f>ROUND(I495*H495,2)</f>
        <v>0</v>
      </c>
      <c r="BL495" s="18" t="s">
        <v>93</v>
      </c>
      <c r="BM495" s="230" t="s">
        <v>649</v>
      </c>
    </row>
    <row r="496" s="2" customFormat="1">
      <c r="A496" s="39"/>
      <c r="B496" s="40"/>
      <c r="C496" s="41"/>
      <c r="D496" s="232" t="s">
        <v>137</v>
      </c>
      <c r="E496" s="41"/>
      <c r="F496" s="233" t="s">
        <v>650</v>
      </c>
      <c r="G496" s="41"/>
      <c r="H496" s="41"/>
      <c r="I496" s="234"/>
      <c r="J496" s="41"/>
      <c r="K496" s="41"/>
      <c r="L496" s="45"/>
      <c r="M496" s="235"/>
      <c r="N496" s="236"/>
      <c r="O496" s="92"/>
      <c r="P496" s="92"/>
      <c r="Q496" s="92"/>
      <c r="R496" s="92"/>
      <c r="S496" s="92"/>
      <c r="T496" s="93"/>
      <c r="U496" s="39"/>
      <c r="V496" s="39"/>
      <c r="W496" s="39"/>
      <c r="X496" s="39"/>
      <c r="Y496" s="39"/>
      <c r="Z496" s="39"/>
      <c r="AA496" s="39"/>
      <c r="AB496" s="39"/>
      <c r="AC496" s="39"/>
      <c r="AD496" s="39"/>
      <c r="AE496" s="39"/>
      <c r="AT496" s="18" t="s">
        <v>137</v>
      </c>
      <c r="AU496" s="18" t="s">
        <v>87</v>
      </c>
    </row>
    <row r="497" s="13" customFormat="1">
      <c r="A497" s="13"/>
      <c r="B497" s="237"/>
      <c r="C497" s="238"/>
      <c r="D497" s="232" t="s">
        <v>139</v>
      </c>
      <c r="E497" s="239" t="s">
        <v>1</v>
      </c>
      <c r="F497" s="240" t="s">
        <v>651</v>
      </c>
      <c r="G497" s="238"/>
      <c r="H497" s="241">
        <v>51</v>
      </c>
      <c r="I497" s="242"/>
      <c r="J497" s="238"/>
      <c r="K497" s="238"/>
      <c r="L497" s="243"/>
      <c r="M497" s="244"/>
      <c r="N497" s="245"/>
      <c r="O497" s="245"/>
      <c r="P497" s="245"/>
      <c r="Q497" s="245"/>
      <c r="R497" s="245"/>
      <c r="S497" s="245"/>
      <c r="T497" s="246"/>
      <c r="U497" s="13"/>
      <c r="V497" s="13"/>
      <c r="W497" s="13"/>
      <c r="X497" s="13"/>
      <c r="Y497" s="13"/>
      <c r="Z497" s="13"/>
      <c r="AA497" s="13"/>
      <c r="AB497" s="13"/>
      <c r="AC497" s="13"/>
      <c r="AD497" s="13"/>
      <c r="AE497" s="13"/>
      <c r="AT497" s="247" t="s">
        <v>139</v>
      </c>
      <c r="AU497" s="247" t="s">
        <v>87</v>
      </c>
      <c r="AV497" s="13" t="s">
        <v>87</v>
      </c>
      <c r="AW497" s="13" t="s">
        <v>33</v>
      </c>
      <c r="AX497" s="13" t="s">
        <v>78</v>
      </c>
      <c r="AY497" s="247" t="s">
        <v>129</v>
      </c>
    </row>
    <row r="498" s="15" customFormat="1">
      <c r="A498" s="15"/>
      <c r="B498" s="259"/>
      <c r="C498" s="260"/>
      <c r="D498" s="232" t="s">
        <v>139</v>
      </c>
      <c r="E498" s="261" t="s">
        <v>1</v>
      </c>
      <c r="F498" s="262" t="s">
        <v>147</v>
      </c>
      <c r="G498" s="260"/>
      <c r="H498" s="263">
        <v>51</v>
      </c>
      <c r="I498" s="264"/>
      <c r="J498" s="260"/>
      <c r="K498" s="260"/>
      <c r="L498" s="265"/>
      <c r="M498" s="266"/>
      <c r="N498" s="267"/>
      <c r="O498" s="267"/>
      <c r="P498" s="267"/>
      <c r="Q498" s="267"/>
      <c r="R498" s="267"/>
      <c r="S498" s="267"/>
      <c r="T498" s="268"/>
      <c r="U498" s="15"/>
      <c r="V498" s="15"/>
      <c r="W498" s="15"/>
      <c r="X498" s="15"/>
      <c r="Y498" s="15"/>
      <c r="Z498" s="15"/>
      <c r="AA498" s="15"/>
      <c r="AB498" s="15"/>
      <c r="AC498" s="15"/>
      <c r="AD498" s="15"/>
      <c r="AE498" s="15"/>
      <c r="AT498" s="269" t="s">
        <v>139</v>
      </c>
      <c r="AU498" s="269" t="s">
        <v>87</v>
      </c>
      <c r="AV498" s="15" t="s">
        <v>93</v>
      </c>
      <c r="AW498" s="15" t="s">
        <v>33</v>
      </c>
      <c r="AX498" s="15" t="s">
        <v>83</v>
      </c>
      <c r="AY498" s="269" t="s">
        <v>129</v>
      </c>
    </row>
    <row r="499" s="2" customFormat="1" ht="16.5" customHeight="1">
      <c r="A499" s="39"/>
      <c r="B499" s="40"/>
      <c r="C499" s="270" t="s">
        <v>652</v>
      </c>
      <c r="D499" s="270" t="s">
        <v>234</v>
      </c>
      <c r="E499" s="271" t="s">
        <v>653</v>
      </c>
      <c r="F499" s="272" t="s">
        <v>654</v>
      </c>
      <c r="G499" s="273" t="s">
        <v>175</v>
      </c>
      <c r="H499" s="274">
        <v>52</v>
      </c>
      <c r="I499" s="275"/>
      <c r="J499" s="276">
        <f>ROUND(I499*H499,2)</f>
        <v>0</v>
      </c>
      <c r="K499" s="272" t="s">
        <v>135</v>
      </c>
      <c r="L499" s="277"/>
      <c r="M499" s="278" t="s">
        <v>1</v>
      </c>
      <c r="N499" s="279" t="s">
        <v>43</v>
      </c>
      <c r="O499" s="92"/>
      <c r="P499" s="228">
        <f>O499*H499</f>
        <v>0</v>
      </c>
      <c r="Q499" s="228">
        <v>0.044999999999999998</v>
      </c>
      <c r="R499" s="228">
        <f>Q499*H499</f>
        <v>2.3399999999999999</v>
      </c>
      <c r="S499" s="228">
        <v>0</v>
      </c>
      <c r="T499" s="229">
        <f>S499*H499</f>
        <v>0</v>
      </c>
      <c r="U499" s="39"/>
      <c r="V499" s="39"/>
      <c r="W499" s="39"/>
      <c r="X499" s="39"/>
      <c r="Y499" s="39"/>
      <c r="Z499" s="39"/>
      <c r="AA499" s="39"/>
      <c r="AB499" s="39"/>
      <c r="AC499" s="39"/>
      <c r="AD499" s="39"/>
      <c r="AE499" s="39"/>
      <c r="AR499" s="230" t="s">
        <v>179</v>
      </c>
      <c r="AT499" s="230" t="s">
        <v>234</v>
      </c>
      <c r="AU499" s="230" t="s">
        <v>87</v>
      </c>
      <c r="AY499" s="18" t="s">
        <v>129</v>
      </c>
      <c r="BE499" s="231">
        <f>IF(N499="základní",J499,0)</f>
        <v>0</v>
      </c>
      <c r="BF499" s="231">
        <f>IF(N499="snížená",J499,0)</f>
        <v>0</v>
      </c>
      <c r="BG499" s="231">
        <f>IF(N499="zákl. přenesená",J499,0)</f>
        <v>0</v>
      </c>
      <c r="BH499" s="231">
        <f>IF(N499="sníž. přenesená",J499,0)</f>
        <v>0</v>
      </c>
      <c r="BI499" s="231">
        <f>IF(N499="nulová",J499,0)</f>
        <v>0</v>
      </c>
      <c r="BJ499" s="18" t="s">
        <v>83</v>
      </c>
      <c r="BK499" s="231">
        <f>ROUND(I499*H499,2)</f>
        <v>0</v>
      </c>
      <c r="BL499" s="18" t="s">
        <v>93</v>
      </c>
      <c r="BM499" s="230" t="s">
        <v>655</v>
      </c>
    </row>
    <row r="500" s="2" customFormat="1">
      <c r="A500" s="39"/>
      <c r="B500" s="40"/>
      <c r="C500" s="41"/>
      <c r="D500" s="232" t="s">
        <v>137</v>
      </c>
      <c r="E500" s="41"/>
      <c r="F500" s="233" t="s">
        <v>654</v>
      </c>
      <c r="G500" s="41"/>
      <c r="H500" s="41"/>
      <c r="I500" s="234"/>
      <c r="J500" s="41"/>
      <c r="K500" s="41"/>
      <c r="L500" s="45"/>
      <c r="M500" s="235"/>
      <c r="N500" s="236"/>
      <c r="O500" s="92"/>
      <c r="P500" s="92"/>
      <c r="Q500" s="92"/>
      <c r="R500" s="92"/>
      <c r="S500" s="92"/>
      <c r="T500" s="93"/>
      <c r="U500" s="39"/>
      <c r="V500" s="39"/>
      <c r="W500" s="39"/>
      <c r="X500" s="39"/>
      <c r="Y500" s="39"/>
      <c r="Z500" s="39"/>
      <c r="AA500" s="39"/>
      <c r="AB500" s="39"/>
      <c r="AC500" s="39"/>
      <c r="AD500" s="39"/>
      <c r="AE500" s="39"/>
      <c r="AT500" s="18" t="s">
        <v>137</v>
      </c>
      <c r="AU500" s="18" t="s">
        <v>87</v>
      </c>
    </row>
    <row r="501" s="13" customFormat="1">
      <c r="A501" s="13"/>
      <c r="B501" s="237"/>
      <c r="C501" s="238"/>
      <c r="D501" s="232" t="s">
        <v>139</v>
      </c>
      <c r="E501" s="239" t="s">
        <v>1</v>
      </c>
      <c r="F501" s="240" t="s">
        <v>656</v>
      </c>
      <c r="G501" s="238"/>
      <c r="H501" s="241">
        <v>52.020000000000003</v>
      </c>
      <c r="I501" s="242"/>
      <c r="J501" s="238"/>
      <c r="K501" s="238"/>
      <c r="L501" s="243"/>
      <c r="M501" s="244"/>
      <c r="N501" s="245"/>
      <c r="O501" s="245"/>
      <c r="P501" s="245"/>
      <c r="Q501" s="245"/>
      <c r="R501" s="245"/>
      <c r="S501" s="245"/>
      <c r="T501" s="246"/>
      <c r="U501" s="13"/>
      <c r="V501" s="13"/>
      <c r="W501" s="13"/>
      <c r="X501" s="13"/>
      <c r="Y501" s="13"/>
      <c r="Z501" s="13"/>
      <c r="AA501" s="13"/>
      <c r="AB501" s="13"/>
      <c r="AC501" s="13"/>
      <c r="AD501" s="13"/>
      <c r="AE501" s="13"/>
      <c r="AT501" s="247" t="s">
        <v>139</v>
      </c>
      <c r="AU501" s="247" t="s">
        <v>87</v>
      </c>
      <c r="AV501" s="13" t="s">
        <v>87</v>
      </c>
      <c r="AW501" s="13" t="s">
        <v>33</v>
      </c>
      <c r="AX501" s="13" t="s">
        <v>78</v>
      </c>
      <c r="AY501" s="247" t="s">
        <v>129</v>
      </c>
    </row>
    <row r="502" s="15" customFormat="1">
      <c r="A502" s="15"/>
      <c r="B502" s="259"/>
      <c r="C502" s="260"/>
      <c r="D502" s="232" t="s">
        <v>139</v>
      </c>
      <c r="E502" s="261" t="s">
        <v>1</v>
      </c>
      <c r="F502" s="262" t="s">
        <v>147</v>
      </c>
      <c r="G502" s="260"/>
      <c r="H502" s="263">
        <v>52.020000000000003</v>
      </c>
      <c r="I502" s="264"/>
      <c r="J502" s="260"/>
      <c r="K502" s="260"/>
      <c r="L502" s="265"/>
      <c r="M502" s="266"/>
      <c r="N502" s="267"/>
      <c r="O502" s="267"/>
      <c r="P502" s="267"/>
      <c r="Q502" s="267"/>
      <c r="R502" s="267"/>
      <c r="S502" s="267"/>
      <c r="T502" s="268"/>
      <c r="U502" s="15"/>
      <c r="V502" s="15"/>
      <c r="W502" s="15"/>
      <c r="X502" s="15"/>
      <c r="Y502" s="15"/>
      <c r="Z502" s="15"/>
      <c r="AA502" s="15"/>
      <c r="AB502" s="15"/>
      <c r="AC502" s="15"/>
      <c r="AD502" s="15"/>
      <c r="AE502" s="15"/>
      <c r="AT502" s="269" t="s">
        <v>139</v>
      </c>
      <c r="AU502" s="269" t="s">
        <v>87</v>
      </c>
      <c r="AV502" s="15" t="s">
        <v>93</v>
      </c>
      <c r="AW502" s="15" t="s">
        <v>33</v>
      </c>
      <c r="AX502" s="15" t="s">
        <v>78</v>
      </c>
      <c r="AY502" s="269" t="s">
        <v>129</v>
      </c>
    </row>
    <row r="503" s="13" customFormat="1">
      <c r="A503" s="13"/>
      <c r="B503" s="237"/>
      <c r="C503" s="238"/>
      <c r="D503" s="232" t="s">
        <v>139</v>
      </c>
      <c r="E503" s="239" t="s">
        <v>1</v>
      </c>
      <c r="F503" s="240" t="s">
        <v>463</v>
      </c>
      <c r="G503" s="238"/>
      <c r="H503" s="241">
        <v>52</v>
      </c>
      <c r="I503" s="242"/>
      <c r="J503" s="238"/>
      <c r="K503" s="238"/>
      <c r="L503" s="243"/>
      <c r="M503" s="244"/>
      <c r="N503" s="245"/>
      <c r="O503" s="245"/>
      <c r="P503" s="245"/>
      <c r="Q503" s="245"/>
      <c r="R503" s="245"/>
      <c r="S503" s="245"/>
      <c r="T503" s="246"/>
      <c r="U503" s="13"/>
      <c r="V503" s="13"/>
      <c r="W503" s="13"/>
      <c r="X503" s="13"/>
      <c r="Y503" s="13"/>
      <c r="Z503" s="13"/>
      <c r="AA503" s="13"/>
      <c r="AB503" s="13"/>
      <c r="AC503" s="13"/>
      <c r="AD503" s="13"/>
      <c r="AE503" s="13"/>
      <c r="AT503" s="247" t="s">
        <v>139</v>
      </c>
      <c r="AU503" s="247" t="s">
        <v>87</v>
      </c>
      <c r="AV503" s="13" t="s">
        <v>87</v>
      </c>
      <c r="AW503" s="13" t="s">
        <v>33</v>
      </c>
      <c r="AX503" s="13" t="s">
        <v>83</v>
      </c>
      <c r="AY503" s="247" t="s">
        <v>129</v>
      </c>
    </row>
    <row r="504" s="2" customFormat="1" ht="24.15" customHeight="1">
      <c r="A504" s="39"/>
      <c r="B504" s="40"/>
      <c r="C504" s="219" t="s">
        <v>657</v>
      </c>
      <c r="D504" s="219" t="s">
        <v>131</v>
      </c>
      <c r="E504" s="220" t="s">
        <v>658</v>
      </c>
      <c r="F504" s="221" t="s">
        <v>659</v>
      </c>
      <c r="G504" s="222" t="s">
        <v>187</v>
      </c>
      <c r="H504" s="223">
        <v>3.5800000000000001</v>
      </c>
      <c r="I504" s="224"/>
      <c r="J504" s="225">
        <f>ROUND(I504*H504,2)</f>
        <v>0</v>
      </c>
      <c r="K504" s="221" t="s">
        <v>135</v>
      </c>
      <c r="L504" s="45"/>
      <c r="M504" s="226" t="s">
        <v>1</v>
      </c>
      <c r="N504" s="227" t="s">
        <v>43</v>
      </c>
      <c r="O504" s="92"/>
      <c r="P504" s="228">
        <f>O504*H504</f>
        <v>0</v>
      </c>
      <c r="Q504" s="228">
        <v>2.2563399999999998</v>
      </c>
      <c r="R504" s="228">
        <f>Q504*H504</f>
        <v>8.0776971999999994</v>
      </c>
      <c r="S504" s="228">
        <v>0</v>
      </c>
      <c r="T504" s="229">
        <f>S504*H504</f>
        <v>0</v>
      </c>
      <c r="U504" s="39"/>
      <c r="V504" s="39"/>
      <c r="W504" s="39"/>
      <c r="X504" s="39"/>
      <c r="Y504" s="39"/>
      <c r="Z504" s="39"/>
      <c r="AA504" s="39"/>
      <c r="AB504" s="39"/>
      <c r="AC504" s="39"/>
      <c r="AD504" s="39"/>
      <c r="AE504" s="39"/>
      <c r="AR504" s="230" t="s">
        <v>93</v>
      </c>
      <c r="AT504" s="230" t="s">
        <v>131</v>
      </c>
      <c r="AU504" s="230" t="s">
        <v>87</v>
      </c>
      <c r="AY504" s="18" t="s">
        <v>129</v>
      </c>
      <c r="BE504" s="231">
        <f>IF(N504="základní",J504,0)</f>
        <v>0</v>
      </c>
      <c r="BF504" s="231">
        <f>IF(N504="snížená",J504,0)</f>
        <v>0</v>
      </c>
      <c r="BG504" s="231">
        <f>IF(N504="zákl. přenesená",J504,0)</f>
        <v>0</v>
      </c>
      <c r="BH504" s="231">
        <f>IF(N504="sníž. přenesená",J504,0)</f>
        <v>0</v>
      </c>
      <c r="BI504" s="231">
        <f>IF(N504="nulová",J504,0)</f>
        <v>0</v>
      </c>
      <c r="BJ504" s="18" t="s">
        <v>83</v>
      </c>
      <c r="BK504" s="231">
        <f>ROUND(I504*H504,2)</f>
        <v>0</v>
      </c>
      <c r="BL504" s="18" t="s">
        <v>93</v>
      </c>
      <c r="BM504" s="230" t="s">
        <v>660</v>
      </c>
    </row>
    <row r="505" s="2" customFormat="1">
      <c r="A505" s="39"/>
      <c r="B505" s="40"/>
      <c r="C505" s="41"/>
      <c r="D505" s="232" t="s">
        <v>137</v>
      </c>
      <c r="E505" s="41"/>
      <c r="F505" s="233" t="s">
        <v>659</v>
      </c>
      <c r="G505" s="41"/>
      <c r="H505" s="41"/>
      <c r="I505" s="234"/>
      <c r="J505" s="41"/>
      <c r="K505" s="41"/>
      <c r="L505" s="45"/>
      <c r="M505" s="235"/>
      <c r="N505" s="236"/>
      <c r="O505" s="92"/>
      <c r="P505" s="92"/>
      <c r="Q505" s="92"/>
      <c r="R505" s="92"/>
      <c r="S505" s="92"/>
      <c r="T505" s="93"/>
      <c r="U505" s="39"/>
      <c r="V505" s="39"/>
      <c r="W505" s="39"/>
      <c r="X505" s="39"/>
      <c r="Y505" s="39"/>
      <c r="Z505" s="39"/>
      <c r="AA505" s="39"/>
      <c r="AB505" s="39"/>
      <c r="AC505" s="39"/>
      <c r="AD505" s="39"/>
      <c r="AE505" s="39"/>
      <c r="AT505" s="18" t="s">
        <v>137</v>
      </c>
      <c r="AU505" s="18" t="s">
        <v>87</v>
      </c>
    </row>
    <row r="506" s="13" customFormat="1">
      <c r="A506" s="13"/>
      <c r="B506" s="237"/>
      <c r="C506" s="238"/>
      <c r="D506" s="232" t="s">
        <v>139</v>
      </c>
      <c r="E506" s="239" t="s">
        <v>1</v>
      </c>
      <c r="F506" s="240" t="s">
        <v>661</v>
      </c>
      <c r="G506" s="238"/>
      <c r="H506" s="241">
        <v>3.581</v>
      </c>
      <c r="I506" s="242"/>
      <c r="J506" s="238"/>
      <c r="K506" s="238"/>
      <c r="L506" s="243"/>
      <c r="M506" s="244"/>
      <c r="N506" s="245"/>
      <c r="O506" s="245"/>
      <c r="P506" s="245"/>
      <c r="Q506" s="245"/>
      <c r="R506" s="245"/>
      <c r="S506" s="245"/>
      <c r="T506" s="246"/>
      <c r="U506" s="13"/>
      <c r="V506" s="13"/>
      <c r="W506" s="13"/>
      <c r="X506" s="13"/>
      <c r="Y506" s="13"/>
      <c r="Z506" s="13"/>
      <c r="AA506" s="13"/>
      <c r="AB506" s="13"/>
      <c r="AC506" s="13"/>
      <c r="AD506" s="13"/>
      <c r="AE506" s="13"/>
      <c r="AT506" s="247" t="s">
        <v>139</v>
      </c>
      <c r="AU506" s="247" t="s">
        <v>87</v>
      </c>
      <c r="AV506" s="13" t="s">
        <v>87</v>
      </c>
      <c r="AW506" s="13" t="s">
        <v>33</v>
      </c>
      <c r="AX506" s="13" t="s">
        <v>78</v>
      </c>
      <c r="AY506" s="247" t="s">
        <v>129</v>
      </c>
    </row>
    <row r="507" s="15" customFormat="1">
      <c r="A507" s="15"/>
      <c r="B507" s="259"/>
      <c r="C507" s="260"/>
      <c r="D507" s="232" t="s">
        <v>139</v>
      </c>
      <c r="E507" s="261" t="s">
        <v>1</v>
      </c>
      <c r="F507" s="262" t="s">
        <v>147</v>
      </c>
      <c r="G507" s="260"/>
      <c r="H507" s="263">
        <v>3.581</v>
      </c>
      <c r="I507" s="264"/>
      <c r="J507" s="260"/>
      <c r="K507" s="260"/>
      <c r="L507" s="265"/>
      <c r="M507" s="266"/>
      <c r="N507" s="267"/>
      <c r="O507" s="267"/>
      <c r="P507" s="267"/>
      <c r="Q507" s="267"/>
      <c r="R507" s="267"/>
      <c r="S507" s="267"/>
      <c r="T507" s="268"/>
      <c r="U507" s="15"/>
      <c r="V507" s="15"/>
      <c r="W507" s="15"/>
      <c r="X507" s="15"/>
      <c r="Y507" s="15"/>
      <c r="Z507" s="15"/>
      <c r="AA507" s="15"/>
      <c r="AB507" s="15"/>
      <c r="AC507" s="15"/>
      <c r="AD507" s="15"/>
      <c r="AE507" s="15"/>
      <c r="AT507" s="269" t="s">
        <v>139</v>
      </c>
      <c r="AU507" s="269" t="s">
        <v>87</v>
      </c>
      <c r="AV507" s="15" t="s">
        <v>93</v>
      </c>
      <c r="AW507" s="15" t="s">
        <v>33</v>
      </c>
      <c r="AX507" s="15" t="s">
        <v>78</v>
      </c>
      <c r="AY507" s="269" t="s">
        <v>129</v>
      </c>
    </row>
    <row r="508" s="13" customFormat="1">
      <c r="A508" s="13"/>
      <c r="B508" s="237"/>
      <c r="C508" s="238"/>
      <c r="D508" s="232" t="s">
        <v>139</v>
      </c>
      <c r="E508" s="239" t="s">
        <v>1</v>
      </c>
      <c r="F508" s="240" t="s">
        <v>662</v>
      </c>
      <c r="G508" s="238"/>
      <c r="H508" s="241">
        <v>3.5800000000000001</v>
      </c>
      <c r="I508" s="242"/>
      <c r="J508" s="238"/>
      <c r="K508" s="238"/>
      <c r="L508" s="243"/>
      <c r="M508" s="244"/>
      <c r="N508" s="245"/>
      <c r="O508" s="245"/>
      <c r="P508" s="245"/>
      <c r="Q508" s="245"/>
      <c r="R508" s="245"/>
      <c r="S508" s="245"/>
      <c r="T508" s="246"/>
      <c r="U508" s="13"/>
      <c r="V508" s="13"/>
      <c r="W508" s="13"/>
      <c r="X508" s="13"/>
      <c r="Y508" s="13"/>
      <c r="Z508" s="13"/>
      <c r="AA508" s="13"/>
      <c r="AB508" s="13"/>
      <c r="AC508" s="13"/>
      <c r="AD508" s="13"/>
      <c r="AE508" s="13"/>
      <c r="AT508" s="247" t="s">
        <v>139</v>
      </c>
      <c r="AU508" s="247" t="s">
        <v>87</v>
      </c>
      <c r="AV508" s="13" t="s">
        <v>87</v>
      </c>
      <c r="AW508" s="13" t="s">
        <v>33</v>
      </c>
      <c r="AX508" s="13" t="s">
        <v>83</v>
      </c>
      <c r="AY508" s="247" t="s">
        <v>129</v>
      </c>
    </row>
    <row r="509" s="2" customFormat="1" ht="24.15" customHeight="1">
      <c r="A509" s="39"/>
      <c r="B509" s="40"/>
      <c r="C509" s="219" t="s">
        <v>663</v>
      </c>
      <c r="D509" s="219" t="s">
        <v>131</v>
      </c>
      <c r="E509" s="220" t="s">
        <v>664</v>
      </c>
      <c r="F509" s="221" t="s">
        <v>665</v>
      </c>
      <c r="G509" s="222" t="s">
        <v>175</v>
      </c>
      <c r="H509" s="223">
        <v>2086</v>
      </c>
      <c r="I509" s="224"/>
      <c r="J509" s="225">
        <f>ROUND(I509*H509,2)</f>
        <v>0</v>
      </c>
      <c r="K509" s="221" t="s">
        <v>135</v>
      </c>
      <c r="L509" s="45"/>
      <c r="M509" s="226" t="s">
        <v>1</v>
      </c>
      <c r="N509" s="227" t="s">
        <v>43</v>
      </c>
      <c r="O509" s="92"/>
      <c r="P509" s="228">
        <f>O509*H509</f>
        <v>0</v>
      </c>
      <c r="Q509" s="228">
        <v>0.00017000000000000001</v>
      </c>
      <c r="R509" s="228">
        <f>Q509*H509</f>
        <v>0.35462000000000005</v>
      </c>
      <c r="S509" s="228">
        <v>0</v>
      </c>
      <c r="T509" s="229">
        <f>S509*H509</f>
        <v>0</v>
      </c>
      <c r="U509" s="39"/>
      <c r="V509" s="39"/>
      <c r="W509" s="39"/>
      <c r="X509" s="39"/>
      <c r="Y509" s="39"/>
      <c r="Z509" s="39"/>
      <c r="AA509" s="39"/>
      <c r="AB509" s="39"/>
      <c r="AC509" s="39"/>
      <c r="AD509" s="39"/>
      <c r="AE509" s="39"/>
      <c r="AR509" s="230" t="s">
        <v>93</v>
      </c>
      <c r="AT509" s="230" t="s">
        <v>131</v>
      </c>
      <c r="AU509" s="230" t="s">
        <v>87</v>
      </c>
      <c r="AY509" s="18" t="s">
        <v>129</v>
      </c>
      <c r="BE509" s="231">
        <f>IF(N509="základní",J509,0)</f>
        <v>0</v>
      </c>
      <c r="BF509" s="231">
        <f>IF(N509="snížená",J509,0)</f>
        <v>0</v>
      </c>
      <c r="BG509" s="231">
        <f>IF(N509="zákl. přenesená",J509,0)</f>
        <v>0</v>
      </c>
      <c r="BH509" s="231">
        <f>IF(N509="sníž. přenesená",J509,0)</f>
        <v>0</v>
      </c>
      <c r="BI509" s="231">
        <f>IF(N509="nulová",J509,0)</f>
        <v>0</v>
      </c>
      <c r="BJ509" s="18" t="s">
        <v>83</v>
      </c>
      <c r="BK509" s="231">
        <f>ROUND(I509*H509,2)</f>
        <v>0</v>
      </c>
      <c r="BL509" s="18" t="s">
        <v>93</v>
      </c>
      <c r="BM509" s="230" t="s">
        <v>666</v>
      </c>
    </row>
    <row r="510" s="2" customFormat="1">
      <c r="A510" s="39"/>
      <c r="B510" s="40"/>
      <c r="C510" s="41"/>
      <c r="D510" s="232" t="s">
        <v>137</v>
      </c>
      <c r="E510" s="41"/>
      <c r="F510" s="233" t="s">
        <v>665</v>
      </c>
      <c r="G510" s="41"/>
      <c r="H510" s="41"/>
      <c r="I510" s="234"/>
      <c r="J510" s="41"/>
      <c r="K510" s="41"/>
      <c r="L510" s="45"/>
      <c r="M510" s="235"/>
      <c r="N510" s="236"/>
      <c r="O510" s="92"/>
      <c r="P510" s="92"/>
      <c r="Q510" s="92"/>
      <c r="R510" s="92"/>
      <c r="S510" s="92"/>
      <c r="T510" s="93"/>
      <c r="U510" s="39"/>
      <c r="V510" s="39"/>
      <c r="W510" s="39"/>
      <c r="X510" s="39"/>
      <c r="Y510" s="39"/>
      <c r="Z510" s="39"/>
      <c r="AA510" s="39"/>
      <c r="AB510" s="39"/>
      <c r="AC510" s="39"/>
      <c r="AD510" s="39"/>
      <c r="AE510" s="39"/>
      <c r="AT510" s="18" t="s">
        <v>137</v>
      </c>
      <c r="AU510" s="18" t="s">
        <v>87</v>
      </c>
    </row>
    <row r="511" s="13" customFormat="1">
      <c r="A511" s="13"/>
      <c r="B511" s="237"/>
      <c r="C511" s="238"/>
      <c r="D511" s="232" t="s">
        <v>139</v>
      </c>
      <c r="E511" s="239" t="s">
        <v>1</v>
      </c>
      <c r="F511" s="240" t="s">
        <v>667</v>
      </c>
      <c r="G511" s="238"/>
      <c r="H511" s="241">
        <v>2086</v>
      </c>
      <c r="I511" s="242"/>
      <c r="J511" s="238"/>
      <c r="K511" s="238"/>
      <c r="L511" s="243"/>
      <c r="M511" s="244"/>
      <c r="N511" s="245"/>
      <c r="O511" s="245"/>
      <c r="P511" s="245"/>
      <c r="Q511" s="245"/>
      <c r="R511" s="245"/>
      <c r="S511" s="245"/>
      <c r="T511" s="246"/>
      <c r="U511" s="13"/>
      <c r="V511" s="13"/>
      <c r="W511" s="13"/>
      <c r="X511" s="13"/>
      <c r="Y511" s="13"/>
      <c r="Z511" s="13"/>
      <c r="AA511" s="13"/>
      <c r="AB511" s="13"/>
      <c r="AC511" s="13"/>
      <c r="AD511" s="13"/>
      <c r="AE511" s="13"/>
      <c r="AT511" s="247" t="s">
        <v>139</v>
      </c>
      <c r="AU511" s="247" t="s">
        <v>87</v>
      </c>
      <c r="AV511" s="13" t="s">
        <v>87</v>
      </c>
      <c r="AW511" s="13" t="s">
        <v>33</v>
      </c>
      <c r="AX511" s="13" t="s">
        <v>78</v>
      </c>
      <c r="AY511" s="247" t="s">
        <v>129</v>
      </c>
    </row>
    <row r="512" s="15" customFormat="1">
      <c r="A512" s="15"/>
      <c r="B512" s="259"/>
      <c r="C512" s="260"/>
      <c r="D512" s="232" t="s">
        <v>139</v>
      </c>
      <c r="E512" s="261" t="s">
        <v>1</v>
      </c>
      <c r="F512" s="262" t="s">
        <v>147</v>
      </c>
      <c r="G512" s="260"/>
      <c r="H512" s="263">
        <v>2086</v>
      </c>
      <c r="I512" s="264"/>
      <c r="J512" s="260"/>
      <c r="K512" s="260"/>
      <c r="L512" s="265"/>
      <c r="M512" s="266"/>
      <c r="N512" s="267"/>
      <c r="O512" s="267"/>
      <c r="P512" s="267"/>
      <c r="Q512" s="267"/>
      <c r="R512" s="267"/>
      <c r="S512" s="267"/>
      <c r="T512" s="268"/>
      <c r="U512" s="15"/>
      <c r="V512" s="15"/>
      <c r="W512" s="15"/>
      <c r="X512" s="15"/>
      <c r="Y512" s="15"/>
      <c r="Z512" s="15"/>
      <c r="AA512" s="15"/>
      <c r="AB512" s="15"/>
      <c r="AC512" s="15"/>
      <c r="AD512" s="15"/>
      <c r="AE512" s="15"/>
      <c r="AT512" s="269" t="s">
        <v>139</v>
      </c>
      <c r="AU512" s="269" t="s">
        <v>87</v>
      </c>
      <c r="AV512" s="15" t="s">
        <v>93</v>
      </c>
      <c r="AW512" s="15" t="s">
        <v>33</v>
      </c>
      <c r="AX512" s="15" t="s">
        <v>83</v>
      </c>
      <c r="AY512" s="269" t="s">
        <v>129</v>
      </c>
    </row>
    <row r="513" s="2" customFormat="1" ht="24.15" customHeight="1">
      <c r="A513" s="39"/>
      <c r="B513" s="40"/>
      <c r="C513" s="219" t="s">
        <v>668</v>
      </c>
      <c r="D513" s="219" t="s">
        <v>131</v>
      </c>
      <c r="E513" s="220" t="s">
        <v>669</v>
      </c>
      <c r="F513" s="221" t="s">
        <v>670</v>
      </c>
      <c r="G513" s="222" t="s">
        <v>175</v>
      </c>
      <c r="H513" s="223">
        <v>211.19999999999999</v>
      </c>
      <c r="I513" s="224"/>
      <c r="J513" s="225">
        <f>ROUND(I513*H513,2)</f>
        <v>0</v>
      </c>
      <c r="K513" s="221" t="s">
        <v>135</v>
      </c>
      <c r="L513" s="45"/>
      <c r="M513" s="226" t="s">
        <v>1</v>
      </c>
      <c r="N513" s="227" t="s">
        <v>43</v>
      </c>
      <c r="O513" s="92"/>
      <c r="P513" s="228">
        <f>O513*H513</f>
        <v>0</v>
      </c>
      <c r="Q513" s="228">
        <v>0</v>
      </c>
      <c r="R513" s="228">
        <f>Q513*H513</f>
        <v>0</v>
      </c>
      <c r="S513" s="228">
        <v>0</v>
      </c>
      <c r="T513" s="229">
        <f>S513*H513</f>
        <v>0</v>
      </c>
      <c r="U513" s="39"/>
      <c r="V513" s="39"/>
      <c r="W513" s="39"/>
      <c r="X513" s="39"/>
      <c r="Y513" s="39"/>
      <c r="Z513" s="39"/>
      <c r="AA513" s="39"/>
      <c r="AB513" s="39"/>
      <c r="AC513" s="39"/>
      <c r="AD513" s="39"/>
      <c r="AE513" s="39"/>
      <c r="AR513" s="230" t="s">
        <v>93</v>
      </c>
      <c r="AT513" s="230" t="s">
        <v>131</v>
      </c>
      <c r="AU513" s="230" t="s">
        <v>87</v>
      </c>
      <c r="AY513" s="18" t="s">
        <v>129</v>
      </c>
      <c r="BE513" s="231">
        <f>IF(N513="základní",J513,0)</f>
        <v>0</v>
      </c>
      <c r="BF513" s="231">
        <f>IF(N513="snížená",J513,0)</f>
        <v>0</v>
      </c>
      <c r="BG513" s="231">
        <f>IF(N513="zákl. přenesená",J513,0)</f>
        <v>0</v>
      </c>
      <c r="BH513" s="231">
        <f>IF(N513="sníž. přenesená",J513,0)</f>
        <v>0</v>
      </c>
      <c r="BI513" s="231">
        <f>IF(N513="nulová",J513,0)</f>
        <v>0</v>
      </c>
      <c r="BJ513" s="18" t="s">
        <v>83</v>
      </c>
      <c r="BK513" s="231">
        <f>ROUND(I513*H513,2)</f>
        <v>0</v>
      </c>
      <c r="BL513" s="18" t="s">
        <v>93</v>
      </c>
      <c r="BM513" s="230" t="s">
        <v>671</v>
      </c>
    </row>
    <row r="514" s="2" customFormat="1">
      <c r="A514" s="39"/>
      <c r="B514" s="40"/>
      <c r="C514" s="41"/>
      <c r="D514" s="232" t="s">
        <v>137</v>
      </c>
      <c r="E514" s="41"/>
      <c r="F514" s="233" t="s">
        <v>672</v>
      </c>
      <c r="G514" s="41"/>
      <c r="H514" s="41"/>
      <c r="I514" s="234"/>
      <c r="J514" s="41"/>
      <c r="K514" s="41"/>
      <c r="L514" s="45"/>
      <c r="M514" s="235"/>
      <c r="N514" s="236"/>
      <c r="O514" s="92"/>
      <c r="P514" s="92"/>
      <c r="Q514" s="92"/>
      <c r="R514" s="92"/>
      <c r="S514" s="92"/>
      <c r="T514" s="93"/>
      <c r="U514" s="39"/>
      <c r="V514" s="39"/>
      <c r="W514" s="39"/>
      <c r="X514" s="39"/>
      <c r="Y514" s="39"/>
      <c r="Z514" s="39"/>
      <c r="AA514" s="39"/>
      <c r="AB514" s="39"/>
      <c r="AC514" s="39"/>
      <c r="AD514" s="39"/>
      <c r="AE514" s="39"/>
      <c r="AT514" s="18" t="s">
        <v>137</v>
      </c>
      <c r="AU514" s="18" t="s">
        <v>87</v>
      </c>
    </row>
    <row r="515" s="13" customFormat="1">
      <c r="A515" s="13"/>
      <c r="B515" s="237"/>
      <c r="C515" s="238"/>
      <c r="D515" s="232" t="s">
        <v>139</v>
      </c>
      <c r="E515" s="239" t="s">
        <v>1</v>
      </c>
      <c r="F515" s="240" t="s">
        <v>673</v>
      </c>
      <c r="G515" s="238"/>
      <c r="H515" s="241">
        <v>215</v>
      </c>
      <c r="I515" s="242"/>
      <c r="J515" s="238"/>
      <c r="K515" s="238"/>
      <c r="L515" s="243"/>
      <c r="M515" s="244"/>
      <c r="N515" s="245"/>
      <c r="O515" s="245"/>
      <c r="P515" s="245"/>
      <c r="Q515" s="245"/>
      <c r="R515" s="245"/>
      <c r="S515" s="245"/>
      <c r="T515" s="246"/>
      <c r="U515" s="13"/>
      <c r="V515" s="13"/>
      <c r="W515" s="13"/>
      <c r="X515" s="13"/>
      <c r="Y515" s="13"/>
      <c r="Z515" s="13"/>
      <c r="AA515" s="13"/>
      <c r="AB515" s="13"/>
      <c r="AC515" s="13"/>
      <c r="AD515" s="13"/>
      <c r="AE515" s="13"/>
      <c r="AT515" s="247" t="s">
        <v>139</v>
      </c>
      <c r="AU515" s="247" t="s">
        <v>87</v>
      </c>
      <c r="AV515" s="13" t="s">
        <v>87</v>
      </c>
      <c r="AW515" s="13" t="s">
        <v>33</v>
      </c>
      <c r="AX515" s="13" t="s">
        <v>78</v>
      </c>
      <c r="AY515" s="247" t="s">
        <v>129</v>
      </c>
    </row>
    <row r="516" s="13" customFormat="1">
      <c r="A516" s="13"/>
      <c r="B516" s="237"/>
      <c r="C516" s="238"/>
      <c r="D516" s="232" t="s">
        <v>139</v>
      </c>
      <c r="E516" s="239" t="s">
        <v>1</v>
      </c>
      <c r="F516" s="240" t="s">
        <v>674</v>
      </c>
      <c r="G516" s="238"/>
      <c r="H516" s="241">
        <v>-3.7999999999999998</v>
      </c>
      <c r="I516" s="242"/>
      <c r="J516" s="238"/>
      <c r="K516" s="238"/>
      <c r="L516" s="243"/>
      <c r="M516" s="244"/>
      <c r="N516" s="245"/>
      <c r="O516" s="245"/>
      <c r="P516" s="245"/>
      <c r="Q516" s="245"/>
      <c r="R516" s="245"/>
      <c r="S516" s="245"/>
      <c r="T516" s="246"/>
      <c r="U516" s="13"/>
      <c r="V516" s="13"/>
      <c r="W516" s="13"/>
      <c r="X516" s="13"/>
      <c r="Y516" s="13"/>
      <c r="Z516" s="13"/>
      <c r="AA516" s="13"/>
      <c r="AB516" s="13"/>
      <c r="AC516" s="13"/>
      <c r="AD516" s="13"/>
      <c r="AE516" s="13"/>
      <c r="AT516" s="247" t="s">
        <v>139</v>
      </c>
      <c r="AU516" s="247" t="s">
        <v>87</v>
      </c>
      <c r="AV516" s="13" t="s">
        <v>87</v>
      </c>
      <c r="AW516" s="13" t="s">
        <v>33</v>
      </c>
      <c r="AX516" s="13" t="s">
        <v>78</v>
      </c>
      <c r="AY516" s="247" t="s">
        <v>129</v>
      </c>
    </row>
    <row r="517" s="15" customFormat="1">
      <c r="A517" s="15"/>
      <c r="B517" s="259"/>
      <c r="C517" s="260"/>
      <c r="D517" s="232" t="s">
        <v>139</v>
      </c>
      <c r="E517" s="261" t="s">
        <v>1</v>
      </c>
      <c r="F517" s="262" t="s">
        <v>147</v>
      </c>
      <c r="G517" s="260"/>
      <c r="H517" s="263">
        <v>211.19999999999999</v>
      </c>
      <c r="I517" s="264"/>
      <c r="J517" s="260"/>
      <c r="K517" s="260"/>
      <c r="L517" s="265"/>
      <c r="M517" s="266"/>
      <c r="N517" s="267"/>
      <c r="O517" s="267"/>
      <c r="P517" s="267"/>
      <c r="Q517" s="267"/>
      <c r="R517" s="267"/>
      <c r="S517" s="267"/>
      <c r="T517" s="268"/>
      <c r="U517" s="15"/>
      <c r="V517" s="15"/>
      <c r="W517" s="15"/>
      <c r="X517" s="15"/>
      <c r="Y517" s="15"/>
      <c r="Z517" s="15"/>
      <c r="AA517" s="15"/>
      <c r="AB517" s="15"/>
      <c r="AC517" s="15"/>
      <c r="AD517" s="15"/>
      <c r="AE517" s="15"/>
      <c r="AT517" s="269" t="s">
        <v>139</v>
      </c>
      <c r="AU517" s="269" t="s">
        <v>87</v>
      </c>
      <c r="AV517" s="15" t="s">
        <v>93</v>
      </c>
      <c r="AW517" s="15" t="s">
        <v>33</v>
      </c>
      <c r="AX517" s="15" t="s">
        <v>83</v>
      </c>
      <c r="AY517" s="269" t="s">
        <v>129</v>
      </c>
    </row>
    <row r="518" s="2" customFormat="1" ht="16.5" customHeight="1">
      <c r="A518" s="39"/>
      <c r="B518" s="40"/>
      <c r="C518" s="219" t="s">
        <v>675</v>
      </c>
      <c r="D518" s="219" t="s">
        <v>131</v>
      </c>
      <c r="E518" s="220" t="s">
        <v>676</v>
      </c>
      <c r="F518" s="221" t="s">
        <v>677</v>
      </c>
      <c r="G518" s="222" t="s">
        <v>175</v>
      </c>
      <c r="H518" s="223">
        <v>1111.2000000000001</v>
      </c>
      <c r="I518" s="224"/>
      <c r="J518" s="225">
        <f>ROUND(I518*H518,2)</f>
        <v>0</v>
      </c>
      <c r="K518" s="221" t="s">
        <v>135</v>
      </c>
      <c r="L518" s="45"/>
      <c r="M518" s="226" t="s">
        <v>1</v>
      </c>
      <c r="N518" s="227" t="s">
        <v>43</v>
      </c>
      <c r="O518" s="92"/>
      <c r="P518" s="228">
        <f>O518*H518</f>
        <v>0</v>
      </c>
      <c r="Q518" s="228">
        <v>0</v>
      </c>
      <c r="R518" s="228">
        <f>Q518*H518</f>
        <v>0</v>
      </c>
      <c r="S518" s="228">
        <v>0</v>
      </c>
      <c r="T518" s="229">
        <f>S518*H518</f>
        <v>0</v>
      </c>
      <c r="U518" s="39"/>
      <c r="V518" s="39"/>
      <c r="W518" s="39"/>
      <c r="X518" s="39"/>
      <c r="Y518" s="39"/>
      <c r="Z518" s="39"/>
      <c r="AA518" s="39"/>
      <c r="AB518" s="39"/>
      <c r="AC518" s="39"/>
      <c r="AD518" s="39"/>
      <c r="AE518" s="39"/>
      <c r="AR518" s="230" t="s">
        <v>93</v>
      </c>
      <c r="AT518" s="230" t="s">
        <v>131</v>
      </c>
      <c r="AU518" s="230" t="s">
        <v>87</v>
      </c>
      <c r="AY518" s="18" t="s">
        <v>129</v>
      </c>
      <c r="BE518" s="231">
        <f>IF(N518="základní",J518,0)</f>
        <v>0</v>
      </c>
      <c r="BF518" s="231">
        <f>IF(N518="snížená",J518,0)</f>
        <v>0</v>
      </c>
      <c r="BG518" s="231">
        <f>IF(N518="zákl. přenesená",J518,0)</f>
        <v>0</v>
      </c>
      <c r="BH518" s="231">
        <f>IF(N518="sníž. přenesená",J518,0)</f>
        <v>0</v>
      </c>
      <c r="BI518" s="231">
        <f>IF(N518="nulová",J518,0)</f>
        <v>0</v>
      </c>
      <c r="BJ518" s="18" t="s">
        <v>83</v>
      </c>
      <c r="BK518" s="231">
        <f>ROUND(I518*H518,2)</f>
        <v>0</v>
      </c>
      <c r="BL518" s="18" t="s">
        <v>93</v>
      </c>
      <c r="BM518" s="230" t="s">
        <v>678</v>
      </c>
    </row>
    <row r="519" s="2" customFormat="1">
      <c r="A519" s="39"/>
      <c r="B519" s="40"/>
      <c r="C519" s="41"/>
      <c r="D519" s="232" t="s">
        <v>137</v>
      </c>
      <c r="E519" s="41"/>
      <c r="F519" s="233" t="s">
        <v>679</v>
      </c>
      <c r="G519" s="41"/>
      <c r="H519" s="41"/>
      <c r="I519" s="234"/>
      <c r="J519" s="41"/>
      <c r="K519" s="41"/>
      <c r="L519" s="45"/>
      <c r="M519" s="235"/>
      <c r="N519" s="236"/>
      <c r="O519" s="92"/>
      <c r="P519" s="92"/>
      <c r="Q519" s="92"/>
      <c r="R519" s="92"/>
      <c r="S519" s="92"/>
      <c r="T519" s="93"/>
      <c r="U519" s="39"/>
      <c r="V519" s="39"/>
      <c r="W519" s="39"/>
      <c r="X519" s="39"/>
      <c r="Y519" s="39"/>
      <c r="Z519" s="39"/>
      <c r="AA519" s="39"/>
      <c r="AB519" s="39"/>
      <c r="AC519" s="39"/>
      <c r="AD519" s="39"/>
      <c r="AE519" s="39"/>
      <c r="AT519" s="18" t="s">
        <v>137</v>
      </c>
      <c r="AU519" s="18" t="s">
        <v>87</v>
      </c>
    </row>
    <row r="520" s="13" customFormat="1">
      <c r="A520" s="13"/>
      <c r="B520" s="237"/>
      <c r="C520" s="238"/>
      <c r="D520" s="232" t="s">
        <v>139</v>
      </c>
      <c r="E520" s="239" t="s">
        <v>1</v>
      </c>
      <c r="F520" s="240" t="s">
        <v>680</v>
      </c>
      <c r="G520" s="238"/>
      <c r="H520" s="241">
        <v>222.19999999999999</v>
      </c>
      <c r="I520" s="242"/>
      <c r="J520" s="238"/>
      <c r="K520" s="238"/>
      <c r="L520" s="243"/>
      <c r="M520" s="244"/>
      <c r="N520" s="245"/>
      <c r="O520" s="245"/>
      <c r="P520" s="245"/>
      <c r="Q520" s="245"/>
      <c r="R520" s="245"/>
      <c r="S520" s="245"/>
      <c r="T520" s="246"/>
      <c r="U520" s="13"/>
      <c r="V520" s="13"/>
      <c r="W520" s="13"/>
      <c r="X520" s="13"/>
      <c r="Y520" s="13"/>
      <c r="Z520" s="13"/>
      <c r="AA520" s="13"/>
      <c r="AB520" s="13"/>
      <c r="AC520" s="13"/>
      <c r="AD520" s="13"/>
      <c r="AE520" s="13"/>
      <c r="AT520" s="247" t="s">
        <v>139</v>
      </c>
      <c r="AU520" s="247" t="s">
        <v>87</v>
      </c>
      <c r="AV520" s="13" t="s">
        <v>87</v>
      </c>
      <c r="AW520" s="13" t="s">
        <v>33</v>
      </c>
      <c r="AX520" s="13" t="s">
        <v>78</v>
      </c>
      <c r="AY520" s="247" t="s">
        <v>129</v>
      </c>
    </row>
    <row r="521" s="14" customFormat="1">
      <c r="A521" s="14"/>
      <c r="B521" s="248"/>
      <c r="C521" s="249"/>
      <c r="D521" s="232" t="s">
        <v>139</v>
      </c>
      <c r="E521" s="250" t="s">
        <v>1</v>
      </c>
      <c r="F521" s="251" t="s">
        <v>681</v>
      </c>
      <c r="G521" s="249"/>
      <c r="H521" s="252">
        <v>222.19999999999999</v>
      </c>
      <c r="I521" s="253"/>
      <c r="J521" s="249"/>
      <c r="K521" s="249"/>
      <c r="L521" s="254"/>
      <c r="M521" s="255"/>
      <c r="N521" s="256"/>
      <c r="O521" s="256"/>
      <c r="P521" s="256"/>
      <c r="Q521" s="256"/>
      <c r="R521" s="256"/>
      <c r="S521" s="256"/>
      <c r="T521" s="257"/>
      <c r="U521" s="14"/>
      <c r="V521" s="14"/>
      <c r="W521" s="14"/>
      <c r="X521" s="14"/>
      <c r="Y521" s="14"/>
      <c r="Z521" s="14"/>
      <c r="AA521" s="14"/>
      <c r="AB521" s="14"/>
      <c r="AC521" s="14"/>
      <c r="AD521" s="14"/>
      <c r="AE521" s="14"/>
      <c r="AT521" s="258" t="s">
        <v>139</v>
      </c>
      <c r="AU521" s="258" t="s">
        <v>87</v>
      </c>
      <c r="AV521" s="14" t="s">
        <v>90</v>
      </c>
      <c r="AW521" s="14" t="s">
        <v>33</v>
      </c>
      <c r="AX521" s="14" t="s">
        <v>78</v>
      </c>
      <c r="AY521" s="258" t="s">
        <v>129</v>
      </c>
    </row>
    <row r="522" s="13" customFormat="1">
      <c r="A522" s="13"/>
      <c r="B522" s="237"/>
      <c r="C522" s="238"/>
      <c r="D522" s="232" t="s">
        <v>139</v>
      </c>
      <c r="E522" s="239" t="s">
        <v>1</v>
      </c>
      <c r="F522" s="240" t="s">
        <v>682</v>
      </c>
      <c r="G522" s="238"/>
      <c r="H522" s="241">
        <v>900</v>
      </c>
      <c r="I522" s="242"/>
      <c r="J522" s="238"/>
      <c r="K522" s="238"/>
      <c r="L522" s="243"/>
      <c r="M522" s="244"/>
      <c r="N522" s="245"/>
      <c r="O522" s="245"/>
      <c r="P522" s="245"/>
      <c r="Q522" s="245"/>
      <c r="R522" s="245"/>
      <c r="S522" s="245"/>
      <c r="T522" s="246"/>
      <c r="U522" s="13"/>
      <c r="V522" s="13"/>
      <c r="W522" s="13"/>
      <c r="X522" s="13"/>
      <c r="Y522" s="13"/>
      <c r="Z522" s="13"/>
      <c r="AA522" s="13"/>
      <c r="AB522" s="13"/>
      <c r="AC522" s="13"/>
      <c r="AD522" s="13"/>
      <c r="AE522" s="13"/>
      <c r="AT522" s="247" t="s">
        <v>139</v>
      </c>
      <c r="AU522" s="247" t="s">
        <v>87</v>
      </c>
      <c r="AV522" s="13" t="s">
        <v>87</v>
      </c>
      <c r="AW522" s="13" t="s">
        <v>33</v>
      </c>
      <c r="AX522" s="13" t="s">
        <v>78</v>
      </c>
      <c r="AY522" s="247" t="s">
        <v>129</v>
      </c>
    </row>
    <row r="523" s="14" customFormat="1">
      <c r="A523" s="14"/>
      <c r="B523" s="248"/>
      <c r="C523" s="249"/>
      <c r="D523" s="232" t="s">
        <v>139</v>
      </c>
      <c r="E523" s="250" t="s">
        <v>1</v>
      </c>
      <c r="F523" s="251" t="s">
        <v>683</v>
      </c>
      <c r="G523" s="249"/>
      <c r="H523" s="252">
        <v>900</v>
      </c>
      <c r="I523" s="253"/>
      <c r="J523" s="249"/>
      <c r="K523" s="249"/>
      <c r="L523" s="254"/>
      <c r="M523" s="255"/>
      <c r="N523" s="256"/>
      <c r="O523" s="256"/>
      <c r="P523" s="256"/>
      <c r="Q523" s="256"/>
      <c r="R523" s="256"/>
      <c r="S523" s="256"/>
      <c r="T523" s="257"/>
      <c r="U523" s="14"/>
      <c r="V523" s="14"/>
      <c r="W523" s="14"/>
      <c r="X523" s="14"/>
      <c r="Y523" s="14"/>
      <c r="Z523" s="14"/>
      <c r="AA523" s="14"/>
      <c r="AB523" s="14"/>
      <c r="AC523" s="14"/>
      <c r="AD523" s="14"/>
      <c r="AE523" s="14"/>
      <c r="AT523" s="258" t="s">
        <v>139</v>
      </c>
      <c r="AU523" s="258" t="s">
        <v>87</v>
      </c>
      <c r="AV523" s="14" t="s">
        <v>90</v>
      </c>
      <c r="AW523" s="14" t="s">
        <v>33</v>
      </c>
      <c r="AX523" s="14" t="s">
        <v>78</v>
      </c>
      <c r="AY523" s="258" t="s">
        <v>129</v>
      </c>
    </row>
    <row r="524" s="13" customFormat="1">
      <c r="A524" s="13"/>
      <c r="B524" s="237"/>
      <c r="C524" s="238"/>
      <c r="D524" s="232" t="s">
        <v>139</v>
      </c>
      <c r="E524" s="239" t="s">
        <v>1</v>
      </c>
      <c r="F524" s="240" t="s">
        <v>684</v>
      </c>
      <c r="G524" s="238"/>
      <c r="H524" s="241">
        <v>-11</v>
      </c>
      <c r="I524" s="242"/>
      <c r="J524" s="238"/>
      <c r="K524" s="238"/>
      <c r="L524" s="243"/>
      <c r="M524" s="244"/>
      <c r="N524" s="245"/>
      <c r="O524" s="245"/>
      <c r="P524" s="245"/>
      <c r="Q524" s="245"/>
      <c r="R524" s="245"/>
      <c r="S524" s="245"/>
      <c r="T524" s="246"/>
      <c r="U524" s="13"/>
      <c r="V524" s="13"/>
      <c r="W524" s="13"/>
      <c r="X524" s="13"/>
      <c r="Y524" s="13"/>
      <c r="Z524" s="13"/>
      <c r="AA524" s="13"/>
      <c r="AB524" s="13"/>
      <c r="AC524" s="13"/>
      <c r="AD524" s="13"/>
      <c r="AE524" s="13"/>
      <c r="AT524" s="247" t="s">
        <v>139</v>
      </c>
      <c r="AU524" s="247" t="s">
        <v>87</v>
      </c>
      <c r="AV524" s="13" t="s">
        <v>87</v>
      </c>
      <c r="AW524" s="13" t="s">
        <v>33</v>
      </c>
      <c r="AX524" s="13" t="s">
        <v>78</v>
      </c>
      <c r="AY524" s="247" t="s">
        <v>129</v>
      </c>
    </row>
    <row r="525" s="15" customFormat="1">
      <c r="A525" s="15"/>
      <c r="B525" s="259"/>
      <c r="C525" s="260"/>
      <c r="D525" s="232" t="s">
        <v>139</v>
      </c>
      <c r="E525" s="261" t="s">
        <v>1</v>
      </c>
      <c r="F525" s="262" t="s">
        <v>147</v>
      </c>
      <c r="G525" s="260"/>
      <c r="H525" s="263">
        <v>1111.2000000000001</v>
      </c>
      <c r="I525" s="264"/>
      <c r="J525" s="260"/>
      <c r="K525" s="260"/>
      <c r="L525" s="265"/>
      <c r="M525" s="266"/>
      <c r="N525" s="267"/>
      <c r="O525" s="267"/>
      <c r="P525" s="267"/>
      <c r="Q525" s="267"/>
      <c r="R525" s="267"/>
      <c r="S525" s="267"/>
      <c r="T525" s="268"/>
      <c r="U525" s="15"/>
      <c r="V525" s="15"/>
      <c r="W525" s="15"/>
      <c r="X525" s="15"/>
      <c r="Y525" s="15"/>
      <c r="Z525" s="15"/>
      <c r="AA525" s="15"/>
      <c r="AB525" s="15"/>
      <c r="AC525" s="15"/>
      <c r="AD525" s="15"/>
      <c r="AE525" s="15"/>
      <c r="AT525" s="269" t="s">
        <v>139</v>
      </c>
      <c r="AU525" s="269" t="s">
        <v>87</v>
      </c>
      <c r="AV525" s="15" t="s">
        <v>93</v>
      </c>
      <c r="AW525" s="15" t="s">
        <v>33</v>
      </c>
      <c r="AX525" s="15" t="s">
        <v>83</v>
      </c>
      <c r="AY525" s="269" t="s">
        <v>129</v>
      </c>
    </row>
    <row r="526" s="2" customFormat="1" ht="24.15" customHeight="1">
      <c r="A526" s="39"/>
      <c r="B526" s="40"/>
      <c r="C526" s="219" t="s">
        <v>685</v>
      </c>
      <c r="D526" s="219" t="s">
        <v>131</v>
      </c>
      <c r="E526" s="220" t="s">
        <v>686</v>
      </c>
      <c r="F526" s="221" t="s">
        <v>687</v>
      </c>
      <c r="G526" s="222" t="s">
        <v>175</v>
      </c>
      <c r="H526" s="223">
        <v>299.39999999999998</v>
      </c>
      <c r="I526" s="224"/>
      <c r="J526" s="225">
        <f>ROUND(I526*H526,2)</f>
        <v>0</v>
      </c>
      <c r="K526" s="221" t="s">
        <v>135</v>
      </c>
      <c r="L526" s="45"/>
      <c r="M526" s="226" t="s">
        <v>1</v>
      </c>
      <c r="N526" s="227" t="s">
        <v>43</v>
      </c>
      <c r="O526" s="92"/>
      <c r="P526" s="228">
        <f>O526*H526</f>
        <v>0</v>
      </c>
      <c r="Q526" s="228">
        <v>0</v>
      </c>
      <c r="R526" s="228">
        <f>Q526*H526</f>
        <v>0</v>
      </c>
      <c r="S526" s="228">
        <v>0</v>
      </c>
      <c r="T526" s="229">
        <f>S526*H526</f>
        <v>0</v>
      </c>
      <c r="U526" s="39"/>
      <c r="V526" s="39"/>
      <c r="W526" s="39"/>
      <c r="X526" s="39"/>
      <c r="Y526" s="39"/>
      <c r="Z526" s="39"/>
      <c r="AA526" s="39"/>
      <c r="AB526" s="39"/>
      <c r="AC526" s="39"/>
      <c r="AD526" s="39"/>
      <c r="AE526" s="39"/>
      <c r="AR526" s="230" t="s">
        <v>93</v>
      </c>
      <c r="AT526" s="230" t="s">
        <v>131</v>
      </c>
      <c r="AU526" s="230" t="s">
        <v>87</v>
      </c>
      <c r="AY526" s="18" t="s">
        <v>129</v>
      </c>
      <c r="BE526" s="231">
        <f>IF(N526="základní",J526,0)</f>
        <v>0</v>
      </c>
      <c r="BF526" s="231">
        <f>IF(N526="snížená",J526,0)</f>
        <v>0</v>
      </c>
      <c r="BG526" s="231">
        <f>IF(N526="zákl. přenesená",J526,0)</f>
        <v>0</v>
      </c>
      <c r="BH526" s="231">
        <f>IF(N526="sníž. přenesená",J526,0)</f>
        <v>0</v>
      </c>
      <c r="BI526" s="231">
        <f>IF(N526="nulová",J526,0)</f>
        <v>0</v>
      </c>
      <c r="BJ526" s="18" t="s">
        <v>83</v>
      </c>
      <c r="BK526" s="231">
        <f>ROUND(I526*H526,2)</f>
        <v>0</v>
      </c>
      <c r="BL526" s="18" t="s">
        <v>93</v>
      </c>
      <c r="BM526" s="230" t="s">
        <v>688</v>
      </c>
    </row>
    <row r="527" s="2" customFormat="1">
      <c r="A527" s="39"/>
      <c r="B527" s="40"/>
      <c r="C527" s="41"/>
      <c r="D527" s="232" t="s">
        <v>137</v>
      </c>
      <c r="E527" s="41"/>
      <c r="F527" s="233" t="s">
        <v>689</v>
      </c>
      <c r="G527" s="41"/>
      <c r="H527" s="41"/>
      <c r="I527" s="234"/>
      <c r="J527" s="41"/>
      <c r="K527" s="41"/>
      <c r="L527" s="45"/>
      <c r="M527" s="235"/>
      <c r="N527" s="236"/>
      <c r="O527" s="92"/>
      <c r="P527" s="92"/>
      <c r="Q527" s="92"/>
      <c r="R527" s="92"/>
      <c r="S527" s="92"/>
      <c r="T527" s="93"/>
      <c r="U527" s="39"/>
      <c r="V527" s="39"/>
      <c r="W527" s="39"/>
      <c r="X527" s="39"/>
      <c r="Y527" s="39"/>
      <c r="Z527" s="39"/>
      <c r="AA527" s="39"/>
      <c r="AB527" s="39"/>
      <c r="AC527" s="39"/>
      <c r="AD527" s="39"/>
      <c r="AE527" s="39"/>
      <c r="AT527" s="18" t="s">
        <v>137</v>
      </c>
      <c r="AU527" s="18" t="s">
        <v>87</v>
      </c>
    </row>
    <row r="528" s="13" customFormat="1">
      <c r="A528" s="13"/>
      <c r="B528" s="237"/>
      <c r="C528" s="238"/>
      <c r="D528" s="232" t="s">
        <v>139</v>
      </c>
      <c r="E528" s="239" t="s">
        <v>1</v>
      </c>
      <c r="F528" s="240" t="s">
        <v>690</v>
      </c>
      <c r="G528" s="238"/>
      <c r="H528" s="241">
        <v>299.39999999999998</v>
      </c>
      <c r="I528" s="242"/>
      <c r="J528" s="238"/>
      <c r="K528" s="238"/>
      <c r="L528" s="243"/>
      <c r="M528" s="244"/>
      <c r="N528" s="245"/>
      <c r="O528" s="245"/>
      <c r="P528" s="245"/>
      <c r="Q528" s="245"/>
      <c r="R528" s="245"/>
      <c r="S528" s="245"/>
      <c r="T528" s="246"/>
      <c r="U528" s="13"/>
      <c r="V528" s="13"/>
      <c r="W528" s="13"/>
      <c r="X528" s="13"/>
      <c r="Y528" s="13"/>
      <c r="Z528" s="13"/>
      <c r="AA528" s="13"/>
      <c r="AB528" s="13"/>
      <c r="AC528" s="13"/>
      <c r="AD528" s="13"/>
      <c r="AE528" s="13"/>
      <c r="AT528" s="247" t="s">
        <v>139</v>
      </c>
      <c r="AU528" s="247" t="s">
        <v>87</v>
      </c>
      <c r="AV528" s="13" t="s">
        <v>87</v>
      </c>
      <c r="AW528" s="13" t="s">
        <v>33</v>
      </c>
      <c r="AX528" s="13" t="s">
        <v>83</v>
      </c>
      <c r="AY528" s="247" t="s">
        <v>129</v>
      </c>
    </row>
    <row r="529" s="2" customFormat="1" ht="44.25" customHeight="1">
      <c r="A529" s="39"/>
      <c r="B529" s="40"/>
      <c r="C529" s="219" t="s">
        <v>691</v>
      </c>
      <c r="D529" s="219" t="s">
        <v>131</v>
      </c>
      <c r="E529" s="220" t="s">
        <v>692</v>
      </c>
      <c r="F529" s="221" t="s">
        <v>693</v>
      </c>
      <c r="G529" s="222" t="s">
        <v>175</v>
      </c>
      <c r="H529" s="223">
        <v>47.5</v>
      </c>
      <c r="I529" s="224"/>
      <c r="J529" s="225">
        <f>ROUND(I529*H529,2)</f>
        <v>0</v>
      </c>
      <c r="K529" s="221" t="s">
        <v>135</v>
      </c>
      <c r="L529" s="45"/>
      <c r="M529" s="226" t="s">
        <v>1</v>
      </c>
      <c r="N529" s="227" t="s">
        <v>43</v>
      </c>
      <c r="O529" s="92"/>
      <c r="P529" s="228">
        <f>O529*H529</f>
        <v>0</v>
      </c>
      <c r="Q529" s="228">
        <v>0.43819000000000002</v>
      </c>
      <c r="R529" s="228">
        <f>Q529*H529</f>
        <v>20.814025000000001</v>
      </c>
      <c r="S529" s="228">
        <v>0</v>
      </c>
      <c r="T529" s="229">
        <f>S529*H529</f>
        <v>0</v>
      </c>
      <c r="U529" s="39"/>
      <c r="V529" s="39"/>
      <c r="W529" s="39"/>
      <c r="X529" s="39"/>
      <c r="Y529" s="39"/>
      <c r="Z529" s="39"/>
      <c r="AA529" s="39"/>
      <c r="AB529" s="39"/>
      <c r="AC529" s="39"/>
      <c r="AD529" s="39"/>
      <c r="AE529" s="39"/>
      <c r="AR529" s="230" t="s">
        <v>93</v>
      </c>
      <c r="AT529" s="230" t="s">
        <v>131</v>
      </c>
      <c r="AU529" s="230" t="s">
        <v>87</v>
      </c>
      <c r="AY529" s="18" t="s">
        <v>129</v>
      </c>
      <c r="BE529" s="231">
        <f>IF(N529="základní",J529,0)</f>
        <v>0</v>
      </c>
      <c r="BF529" s="231">
        <f>IF(N529="snížená",J529,0)</f>
        <v>0</v>
      </c>
      <c r="BG529" s="231">
        <f>IF(N529="zákl. přenesená",J529,0)</f>
        <v>0</v>
      </c>
      <c r="BH529" s="231">
        <f>IF(N529="sníž. přenesená",J529,0)</f>
        <v>0</v>
      </c>
      <c r="BI529" s="231">
        <f>IF(N529="nulová",J529,0)</f>
        <v>0</v>
      </c>
      <c r="BJ529" s="18" t="s">
        <v>83</v>
      </c>
      <c r="BK529" s="231">
        <f>ROUND(I529*H529,2)</f>
        <v>0</v>
      </c>
      <c r="BL529" s="18" t="s">
        <v>93</v>
      </c>
      <c r="BM529" s="230" t="s">
        <v>694</v>
      </c>
    </row>
    <row r="530" s="2" customFormat="1">
      <c r="A530" s="39"/>
      <c r="B530" s="40"/>
      <c r="C530" s="41"/>
      <c r="D530" s="232" t="s">
        <v>137</v>
      </c>
      <c r="E530" s="41"/>
      <c r="F530" s="233" t="s">
        <v>693</v>
      </c>
      <c r="G530" s="41"/>
      <c r="H530" s="41"/>
      <c r="I530" s="234"/>
      <c r="J530" s="41"/>
      <c r="K530" s="41"/>
      <c r="L530" s="45"/>
      <c r="M530" s="235"/>
      <c r="N530" s="236"/>
      <c r="O530" s="92"/>
      <c r="P530" s="92"/>
      <c r="Q530" s="92"/>
      <c r="R530" s="92"/>
      <c r="S530" s="92"/>
      <c r="T530" s="93"/>
      <c r="U530" s="39"/>
      <c r="V530" s="39"/>
      <c r="W530" s="39"/>
      <c r="X530" s="39"/>
      <c r="Y530" s="39"/>
      <c r="Z530" s="39"/>
      <c r="AA530" s="39"/>
      <c r="AB530" s="39"/>
      <c r="AC530" s="39"/>
      <c r="AD530" s="39"/>
      <c r="AE530" s="39"/>
      <c r="AT530" s="18" t="s">
        <v>137</v>
      </c>
      <c r="AU530" s="18" t="s">
        <v>87</v>
      </c>
    </row>
    <row r="531" s="2" customFormat="1">
      <c r="A531" s="39"/>
      <c r="B531" s="40"/>
      <c r="C531" s="41"/>
      <c r="D531" s="232" t="s">
        <v>296</v>
      </c>
      <c r="E531" s="41"/>
      <c r="F531" s="280" t="s">
        <v>695</v>
      </c>
      <c r="G531" s="41"/>
      <c r="H531" s="41"/>
      <c r="I531" s="234"/>
      <c r="J531" s="41"/>
      <c r="K531" s="41"/>
      <c r="L531" s="45"/>
      <c r="M531" s="235"/>
      <c r="N531" s="236"/>
      <c r="O531" s="92"/>
      <c r="P531" s="92"/>
      <c r="Q531" s="92"/>
      <c r="R531" s="92"/>
      <c r="S531" s="92"/>
      <c r="T531" s="93"/>
      <c r="U531" s="39"/>
      <c r="V531" s="39"/>
      <c r="W531" s="39"/>
      <c r="X531" s="39"/>
      <c r="Y531" s="39"/>
      <c r="Z531" s="39"/>
      <c r="AA531" s="39"/>
      <c r="AB531" s="39"/>
      <c r="AC531" s="39"/>
      <c r="AD531" s="39"/>
      <c r="AE531" s="39"/>
      <c r="AT531" s="18" t="s">
        <v>296</v>
      </c>
      <c r="AU531" s="18" t="s">
        <v>87</v>
      </c>
    </row>
    <row r="532" s="13" customFormat="1">
      <c r="A532" s="13"/>
      <c r="B532" s="237"/>
      <c r="C532" s="238"/>
      <c r="D532" s="232" t="s">
        <v>139</v>
      </c>
      <c r="E532" s="239" t="s">
        <v>1</v>
      </c>
      <c r="F532" s="240" t="s">
        <v>696</v>
      </c>
      <c r="G532" s="238"/>
      <c r="H532" s="241">
        <v>47.5</v>
      </c>
      <c r="I532" s="242"/>
      <c r="J532" s="238"/>
      <c r="K532" s="238"/>
      <c r="L532" s="243"/>
      <c r="M532" s="244"/>
      <c r="N532" s="245"/>
      <c r="O532" s="245"/>
      <c r="P532" s="245"/>
      <c r="Q532" s="245"/>
      <c r="R532" s="245"/>
      <c r="S532" s="245"/>
      <c r="T532" s="246"/>
      <c r="U532" s="13"/>
      <c r="V532" s="13"/>
      <c r="W532" s="13"/>
      <c r="X532" s="13"/>
      <c r="Y532" s="13"/>
      <c r="Z532" s="13"/>
      <c r="AA532" s="13"/>
      <c r="AB532" s="13"/>
      <c r="AC532" s="13"/>
      <c r="AD532" s="13"/>
      <c r="AE532" s="13"/>
      <c r="AT532" s="247" t="s">
        <v>139</v>
      </c>
      <c r="AU532" s="247" t="s">
        <v>87</v>
      </c>
      <c r="AV532" s="13" t="s">
        <v>87</v>
      </c>
      <c r="AW532" s="13" t="s">
        <v>33</v>
      </c>
      <c r="AX532" s="13" t="s">
        <v>78</v>
      </c>
      <c r="AY532" s="247" t="s">
        <v>129</v>
      </c>
    </row>
    <row r="533" s="16" customFormat="1">
      <c r="A533" s="16"/>
      <c r="B533" s="281"/>
      <c r="C533" s="282"/>
      <c r="D533" s="232" t="s">
        <v>139</v>
      </c>
      <c r="E533" s="283" t="s">
        <v>1</v>
      </c>
      <c r="F533" s="284" t="s">
        <v>697</v>
      </c>
      <c r="G533" s="282"/>
      <c r="H533" s="283" t="s">
        <v>1</v>
      </c>
      <c r="I533" s="285"/>
      <c r="J533" s="282"/>
      <c r="K533" s="282"/>
      <c r="L533" s="286"/>
      <c r="M533" s="287"/>
      <c r="N533" s="288"/>
      <c r="O533" s="288"/>
      <c r="P533" s="288"/>
      <c r="Q533" s="288"/>
      <c r="R533" s="288"/>
      <c r="S533" s="288"/>
      <c r="T533" s="289"/>
      <c r="U533" s="16"/>
      <c r="V533" s="16"/>
      <c r="W533" s="16"/>
      <c r="X533" s="16"/>
      <c r="Y533" s="16"/>
      <c r="Z533" s="16"/>
      <c r="AA533" s="16"/>
      <c r="AB533" s="16"/>
      <c r="AC533" s="16"/>
      <c r="AD533" s="16"/>
      <c r="AE533" s="16"/>
      <c r="AT533" s="290" t="s">
        <v>139</v>
      </c>
      <c r="AU533" s="290" t="s">
        <v>87</v>
      </c>
      <c r="AV533" s="16" t="s">
        <v>83</v>
      </c>
      <c r="AW533" s="16" t="s">
        <v>33</v>
      </c>
      <c r="AX533" s="16" t="s">
        <v>78</v>
      </c>
      <c r="AY533" s="290" t="s">
        <v>129</v>
      </c>
    </row>
    <row r="534" s="15" customFormat="1">
      <c r="A534" s="15"/>
      <c r="B534" s="259"/>
      <c r="C534" s="260"/>
      <c r="D534" s="232" t="s">
        <v>139</v>
      </c>
      <c r="E534" s="261" t="s">
        <v>1</v>
      </c>
      <c r="F534" s="262" t="s">
        <v>147</v>
      </c>
      <c r="G534" s="260"/>
      <c r="H534" s="263">
        <v>47.5</v>
      </c>
      <c r="I534" s="264"/>
      <c r="J534" s="260"/>
      <c r="K534" s="260"/>
      <c r="L534" s="265"/>
      <c r="M534" s="266"/>
      <c r="N534" s="267"/>
      <c r="O534" s="267"/>
      <c r="P534" s="267"/>
      <c r="Q534" s="267"/>
      <c r="R534" s="267"/>
      <c r="S534" s="267"/>
      <c r="T534" s="268"/>
      <c r="U534" s="15"/>
      <c r="V534" s="15"/>
      <c r="W534" s="15"/>
      <c r="X534" s="15"/>
      <c r="Y534" s="15"/>
      <c r="Z534" s="15"/>
      <c r="AA534" s="15"/>
      <c r="AB534" s="15"/>
      <c r="AC534" s="15"/>
      <c r="AD534" s="15"/>
      <c r="AE534" s="15"/>
      <c r="AT534" s="269" t="s">
        <v>139</v>
      </c>
      <c r="AU534" s="269" t="s">
        <v>87</v>
      </c>
      <c r="AV534" s="15" t="s">
        <v>93</v>
      </c>
      <c r="AW534" s="15" t="s">
        <v>33</v>
      </c>
      <c r="AX534" s="15" t="s">
        <v>83</v>
      </c>
      <c r="AY534" s="269" t="s">
        <v>129</v>
      </c>
    </row>
    <row r="535" s="2" customFormat="1" ht="16.5" customHeight="1">
      <c r="A535" s="39"/>
      <c r="B535" s="40"/>
      <c r="C535" s="219" t="s">
        <v>698</v>
      </c>
      <c r="D535" s="219" t="s">
        <v>131</v>
      </c>
      <c r="E535" s="220" t="s">
        <v>699</v>
      </c>
      <c r="F535" s="221" t="s">
        <v>700</v>
      </c>
      <c r="G535" s="222" t="s">
        <v>134</v>
      </c>
      <c r="H535" s="223">
        <v>631.29999999999995</v>
      </c>
      <c r="I535" s="224"/>
      <c r="J535" s="225">
        <f>ROUND(I535*H535,2)</f>
        <v>0</v>
      </c>
      <c r="K535" s="221" t="s">
        <v>135</v>
      </c>
      <c r="L535" s="45"/>
      <c r="M535" s="226" t="s">
        <v>1</v>
      </c>
      <c r="N535" s="227" t="s">
        <v>43</v>
      </c>
      <c r="O535" s="92"/>
      <c r="P535" s="228">
        <f>O535*H535</f>
        <v>0</v>
      </c>
      <c r="Q535" s="228">
        <v>0</v>
      </c>
      <c r="R535" s="228">
        <f>Q535*H535</f>
        <v>0</v>
      </c>
      <c r="S535" s="228">
        <v>0</v>
      </c>
      <c r="T535" s="229">
        <f>S535*H535</f>
        <v>0</v>
      </c>
      <c r="U535" s="39"/>
      <c r="V535" s="39"/>
      <c r="W535" s="39"/>
      <c r="X535" s="39"/>
      <c r="Y535" s="39"/>
      <c r="Z535" s="39"/>
      <c r="AA535" s="39"/>
      <c r="AB535" s="39"/>
      <c r="AC535" s="39"/>
      <c r="AD535" s="39"/>
      <c r="AE535" s="39"/>
      <c r="AR535" s="230" t="s">
        <v>93</v>
      </c>
      <c r="AT535" s="230" t="s">
        <v>131</v>
      </c>
      <c r="AU535" s="230" t="s">
        <v>87</v>
      </c>
      <c r="AY535" s="18" t="s">
        <v>129</v>
      </c>
      <c r="BE535" s="231">
        <f>IF(N535="základní",J535,0)</f>
        <v>0</v>
      </c>
      <c r="BF535" s="231">
        <f>IF(N535="snížená",J535,0)</f>
        <v>0</v>
      </c>
      <c r="BG535" s="231">
        <f>IF(N535="zákl. přenesená",J535,0)</f>
        <v>0</v>
      </c>
      <c r="BH535" s="231">
        <f>IF(N535="sníž. přenesená",J535,0)</f>
        <v>0</v>
      </c>
      <c r="BI535" s="231">
        <f>IF(N535="nulová",J535,0)</f>
        <v>0</v>
      </c>
      <c r="BJ535" s="18" t="s">
        <v>83</v>
      </c>
      <c r="BK535" s="231">
        <f>ROUND(I535*H535,2)</f>
        <v>0</v>
      </c>
      <c r="BL535" s="18" t="s">
        <v>93</v>
      </c>
      <c r="BM535" s="230" t="s">
        <v>701</v>
      </c>
    </row>
    <row r="536" s="2" customFormat="1">
      <c r="A536" s="39"/>
      <c r="B536" s="40"/>
      <c r="C536" s="41"/>
      <c r="D536" s="232" t="s">
        <v>137</v>
      </c>
      <c r="E536" s="41"/>
      <c r="F536" s="233" t="s">
        <v>702</v>
      </c>
      <c r="G536" s="41"/>
      <c r="H536" s="41"/>
      <c r="I536" s="234"/>
      <c r="J536" s="41"/>
      <c r="K536" s="41"/>
      <c r="L536" s="45"/>
      <c r="M536" s="235"/>
      <c r="N536" s="236"/>
      <c r="O536" s="92"/>
      <c r="P536" s="92"/>
      <c r="Q536" s="92"/>
      <c r="R536" s="92"/>
      <c r="S536" s="92"/>
      <c r="T536" s="93"/>
      <c r="U536" s="39"/>
      <c r="V536" s="39"/>
      <c r="W536" s="39"/>
      <c r="X536" s="39"/>
      <c r="Y536" s="39"/>
      <c r="Z536" s="39"/>
      <c r="AA536" s="39"/>
      <c r="AB536" s="39"/>
      <c r="AC536" s="39"/>
      <c r="AD536" s="39"/>
      <c r="AE536" s="39"/>
      <c r="AT536" s="18" t="s">
        <v>137</v>
      </c>
      <c r="AU536" s="18" t="s">
        <v>87</v>
      </c>
    </row>
    <row r="537" s="13" customFormat="1">
      <c r="A537" s="13"/>
      <c r="B537" s="237"/>
      <c r="C537" s="238"/>
      <c r="D537" s="232" t="s">
        <v>139</v>
      </c>
      <c r="E537" s="239" t="s">
        <v>1</v>
      </c>
      <c r="F537" s="240" t="s">
        <v>703</v>
      </c>
      <c r="G537" s="238"/>
      <c r="H537" s="241">
        <v>631.29999999999995</v>
      </c>
      <c r="I537" s="242"/>
      <c r="J537" s="238"/>
      <c r="K537" s="238"/>
      <c r="L537" s="243"/>
      <c r="M537" s="244"/>
      <c r="N537" s="245"/>
      <c r="O537" s="245"/>
      <c r="P537" s="245"/>
      <c r="Q537" s="245"/>
      <c r="R537" s="245"/>
      <c r="S537" s="245"/>
      <c r="T537" s="246"/>
      <c r="U537" s="13"/>
      <c r="V537" s="13"/>
      <c r="W537" s="13"/>
      <c r="X537" s="13"/>
      <c r="Y537" s="13"/>
      <c r="Z537" s="13"/>
      <c r="AA537" s="13"/>
      <c r="AB537" s="13"/>
      <c r="AC537" s="13"/>
      <c r="AD537" s="13"/>
      <c r="AE537" s="13"/>
      <c r="AT537" s="247" t="s">
        <v>139</v>
      </c>
      <c r="AU537" s="247" t="s">
        <v>87</v>
      </c>
      <c r="AV537" s="13" t="s">
        <v>87</v>
      </c>
      <c r="AW537" s="13" t="s">
        <v>33</v>
      </c>
      <c r="AX537" s="13" t="s">
        <v>78</v>
      </c>
      <c r="AY537" s="247" t="s">
        <v>129</v>
      </c>
    </row>
    <row r="538" s="15" customFormat="1">
      <c r="A538" s="15"/>
      <c r="B538" s="259"/>
      <c r="C538" s="260"/>
      <c r="D538" s="232" t="s">
        <v>139</v>
      </c>
      <c r="E538" s="261" t="s">
        <v>1</v>
      </c>
      <c r="F538" s="262" t="s">
        <v>147</v>
      </c>
      <c r="G538" s="260"/>
      <c r="H538" s="263">
        <v>631.29999999999995</v>
      </c>
      <c r="I538" s="264"/>
      <c r="J538" s="260"/>
      <c r="K538" s="260"/>
      <c r="L538" s="265"/>
      <c r="M538" s="266"/>
      <c r="N538" s="267"/>
      <c r="O538" s="267"/>
      <c r="P538" s="267"/>
      <c r="Q538" s="267"/>
      <c r="R538" s="267"/>
      <c r="S538" s="267"/>
      <c r="T538" s="268"/>
      <c r="U538" s="15"/>
      <c r="V538" s="15"/>
      <c r="W538" s="15"/>
      <c r="X538" s="15"/>
      <c r="Y538" s="15"/>
      <c r="Z538" s="15"/>
      <c r="AA538" s="15"/>
      <c r="AB538" s="15"/>
      <c r="AC538" s="15"/>
      <c r="AD538" s="15"/>
      <c r="AE538" s="15"/>
      <c r="AT538" s="269" t="s">
        <v>139</v>
      </c>
      <c r="AU538" s="269" t="s">
        <v>87</v>
      </c>
      <c r="AV538" s="15" t="s">
        <v>93</v>
      </c>
      <c r="AW538" s="15" t="s">
        <v>33</v>
      </c>
      <c r="AX538" s="15" t="s">
        <v>83</v>
      </c>
      <c r="AY538" s="269" t="s">
        <v>129</v>
      </c>
    </row>
    <row r="539" s="2" customFormat="1" ht="21.75" customHeight="1">
      <c r="A539" s="39"/>
      <c r="B539" s="40"/>
      <c r="C539" s="219" t="s">
        <v>704</v>
      </c>
      <c r="D539" s="219" t="s">
        <v>131</v>
      </c>
      <c r="E539" s="220" t="s">
        <v>705</v>
      </c>
      <c r="F539" s="221" t="s">
        <v>706</v>
      </c>
      <c r="G539" s="222" t="s">
        <v>134</v>
      </c>
      <c r="H539" s="223">
        <v>631.29999999999995</v>
      </c>
      <c r="I539" s="224"/>
      <c r="J539" s="225">
        <f>ROUND(I539*H539,2)</f>
        <v>0</v>
      </c>
      <c r="K539" s="221" t="s">
        <v>135</v>
      </c>
      <c r="L539" s="45"/>
      <c r="M539" s="226" t="s">
        <v>1</v>
      </c>
      <c r="N539" s="227" t="s">
        <v>43</v>
      </c>
      <c r="O539" s="92"/>
      <c r="P539" s="228">
        <f>O539*H539</f>
        <v>0</v>
      </c>
      <c r="Q539" s="228">
        <v>0</v>
      </c>
      <c r="R539" s="228">
        <f>Q539*H539</f>
        <v>0</v>
      </c>
      <c r="S539" s="228">
        <v>0</v>
      </c>
      <c r="T539" s="229">
        <f>S539*H539</f>
        <v>0</v>
      </c>
      <c r="U539" s="39"/>
      <c r="V539" s="39"/>
      <c r="W539" s="39"/>
      <c r="X539" s="39"/>
      <c r="Y539" s="39"/>
      <c r="Z539" s="39"/>
      <c r="AA539" s="39"/>
      <c r="AB539" s="39"/>
      <c r="AC539" s="39"/>
      <c r="AD539" s="39"/>
      <c r="AE539" s="39"/>
      <c r="AR539" s="230" t="s">
        <v>93</v>
      </c>
      <c r="AT539" s="230" t="s">
        <v>131</v>
      </c>
      <c r="AU539" s="230" t="s">
        <v>87</v>
      </c>
      <c r="AY539" s="18" t="s">
        <v>129</v>
      </c>
      <c r="BE539" s="231">
        <f>IF(N539="základní",J539,0)</f>
        <v>0</v>
      </c>
      <c r="BF539" s="231">
        <f>IF(N539="snížená",J539,0)</f>
        <v>0</v>
      </c>
      <c r="BG539" s="231">
        <f>IF(N539="zákl. přenesená",J539,0)</f>
        <v>0</v>
      </c>
      <c r="BH539" s="231">
        <f>IF(N539="sníž. přenesená",J539,0)</f>
        <v>0</v>
      </c>
      <c r="BI539" s="231">
        <f>IF(N539="nulová",J539,0)</f>
        <v>0</v>
      </c>
      <c r="BJ539" s="18" t="s">
        <v>83</v>
      </c>
      <c r="BK539" s="231">
        <f>ROUND(I539*H539,2)</f>
        <v>0</v>
      </c>
      <c r="BL539" s="18" t="s">
        <v>93</v>
      </c>
      <c r="BM539" s="230" t="s">
        <v>707</v>
      </c>
    </row>
    <row r="540" s="2" customFormat="1">
      <c r="A540" s="39"/>
      <c r="B540" s="40"/>
      <c r="C540" s="41"/>
      <c r="D540" s="232" t="s">
        <v>137</v>
      </c>
      <c r="E540" s="41"/>
      <c r="F540" s="233" t="s">
        <v>708</v>
      </c>
      <c r="G540" s="41"/>
      <c r="H540" s="41"/>
      <c r="I540" s="234"/>
      <c r="J540" s="41"/>
      <c r="K540" s="41"/>
      <c r="L540" s="45"/>
      <c r="M540" s="235"/>
      <c r="N540" s="236"/>
      <c r="O540" s="92"/>
      <c r="P540" s="92"/>
      <c r="Q540" s="92"/>
      <c r="R540" s="92"/>
      <c r="S540" s="92"/>
      <c r="T540" s="93"/>
      <c r="U540" s="39"/>
      <c r="V540" s="39"/>
      <c r="W540" s="39"/>
      <c r="X540" s="39"/>
      <c r="Y540" s="39"/>
      <c r="Z540" s="39"/>
      <c r="AA540" s="39"/>
      <c r="AB540" s="39"/>
      <c r="AC540" s="39"/>
      <c r="AD540" s="39"/>
      <c r="AE540" s="39"/>
      <c r="AT540" s="18" t="s">
        <v>137</v>
      </c>
      <c r="AU540" s="18" t="s">
        <v>87</v>
      </c>
    </row>
    <row r="541" s="13" customFormat="1">
      <c r="A541" s="13"/>
      <c r="B541" s="237"/>
      <c r="C541" s="238"/>
      <c r="D541" s="232" t="s">
        <v>139</v>
      </c>
      <c r="E541" s="239" t="s">
        <v>1</v>
      </c>
      <c r="F541" s="240" t="s">
        <v>703</v>
      </c>
      <c r="G541" s="238"/>
      <c r="H541" s="241">
        <v>631.29999999999995</v>
      </c>
      <c r="I541" s="242"/>
      <c r="J541" s="238"/>
      <c r="K541" s="238"/>
      <c r="L541" s="243"/>
      <c r="M541" s="244"/>
      <c r="N541" s="245"/>
      <c r="O541" s="245"/>
      <c r="P541" s="245"/>
      <c r="Q541" s="245"/>
      <c r="R541" s="245"/>
      <c r="S541" s="245"/>
      <c r="T541" s="246"/>
      <c r="U541" s="13"/>
      <c r="V541" s="13"/>
      <c r="W541" s="13"/>
      <c r="X541" s="13"/>
      <c r="Y541" s="13"/>
      <c r="Z541" s="13"/>
      <c r="AA541" s="13"/>
      <c r="AB541" s="13"/>
      <c r="AC541" s="13"/>
      <c r="AD541" s="13"/>
      <c r="AE541" s="13"/>
      <c r="AT541" s="247" t="s">
        <v>139</v>
      </c>
      <c r="AU541" s="247" t="s">
        <v>87</v>
      </c>
      <c r="AV541" s="13" t="s">
        <v>87</v>
      </c>
      <c r="AW541" s="13" t="s">
        <v>33</v>
      </c>
      <c r="AX541" s="13" t="s">
        <v>83</v>
      </c>
      <c r="AY541" s="247" t="s">
        <v>129</v>
      </c>
    </row>
    <row r="542" s="2" customFormat="1" ht="24.15" customHeight="1">
      <c r="A542" s="39"/>
      <c r="B542" s="40"/>
      <c r="C542" s="219" t="s">
        <v>709</v>
      </c>
      <c r="D542" s="219" t="s">
        <v>131</v>
      </c>
      <c r="E542" s="220" t="s">
        <v>710</v>
      </c>
      <c r="F542" s="221" t="s">
        <v>711</v>
      </c>
      <c r="G542" s="222" t="s">
        <v>134</v>
      </c>
      <c r="H542" s="223">
        <v>1548</v>
      </c>
      <c r="I542" s="224"/>
      <c r="J542" s="225">
        <f>ROUND(I542*H542,2)</f>
        <v>0</v>
      </c>
      <c r="K542" s="221" t="s">
        <v>135</v>
      </c>
      <c r="L542" s="45"/>
      <c r="M542" s="226" t="s">
        <v>1</v>
      </c>
      <c r="N542" s="227" t="s">
        <v>43</v>
      </c>
      <c r="O542" s="92"/>
      <c r="P542" s="228">
        <f>O542*H542</f>
        <v>0</v>
      </c>
      <c r="Q542" s="228">
        <v>0</v>
      </c>
      <c r="R542" s="228">
        <f>Q542*H542</f>
        <v>0</v>
      </c>
      <c r="S542" s="228">
        <v>0</v>
      </c>
      <c r="T542" s="229">
        <f>S542*H542</f>
        <v>0</v>
      </c>
      <c r="U542" s="39"/>
      <c r="V542" s="39"/>
      <c r="W542" s="39"/>
      <c r="X542" s="39"/>
      <c r="Y542" s="39"/>
      <c r="Z542" s="39"/>
      <c r="AA542" s="39"/>
      <c r="AB542" s="39"/>
      <c r="AC542" s="39"/>
      <c r="AD542" s="39"/>
      <c r="AE542" s="39"/>
      <c r="AR542" s="230" t="s">
        <v>93</v>
      </c>
      <c r="AT542" s="230" t="s">
        <v>131</v>
      </c>
      <c r="AU542" s="230" t="s">
        <v>87</v>
      </c>
      <c r="AY542" s="18" t="s">
        <v>129</v>
      </c>
      <c r="BE542" s="231">
        <f>IF(N542="základní",J542,0)</f>
        <v>0</v>
      </c>
      <c r="BF542" s="231">
        <f>IF(N542="snížená",J542,0)</f>
        <v>0</v>
      </c>
      <c r="BG542" s="231">
        <f>IF(N542="zákl. přenesená",J542,0)</f>
        <v>0</v>
      </c>
      <c r="BH542" s="231">
        <f>IF(N542="sníž. přenesená",J542,0)</f>
        <v>0</v>
      </c>
      <c r="BI542" s="231">
        <f>IF(N542="nulová",J542,0)</f>
        <v>0</v>
      </c>
      <c r="BJ542" s="18" t="s">
        <v>83</v>
      </c>
      <c r="BK542" s="231">
        <f>ROUND(I542*H542,2)</f>
        <v>0</v>
      </c>
      <c r="BL542" s="18" t="s">
        <v>93</v>
      </c>
      <c r="BM542" s="230" t="s">
        <v>712</v>
      </c>
    </row>
    <row r="543" s="2" customFormat="1">
      <c r="A543" s="39"/>
      <c r="B543" s="40"/>
      <c r="C543" s="41"/>
      <c r="D543" s="232" t="s">
        <v>137</v>
      </c>
      <c r="E543" s="41"/>
      <c r="F543" s="233" t="s">
        <v>713</v>
      </c>
      <c r="G543" s="41"/>
      <c r="H543" s="41"/>
      <c r="I543" s="234"/>
      <c r="J543" s="41"/>
      <c r="K543" s="41"/>
      <c r="L543" s="45"/>
      <c r="M543" s="235"/>
      <c r="N543" s="236"/>
      <c r="O543" s="92"/>
      <c r="P543" s="92"/>
      <c r="Q543" s="92"/>
      <c r="R543" s="92"/>
      <c r="S543" s="92"/>
      <c r="T543" s="93"/>
      <c r="U543" s="39"/>
      <c r="V543" s="39"/>
      <c r="W543" s="39"/>
      <c r="X543" s="39"/>
      <c r="Y543" s="39"/>
      <c r="Z543" s="39"/>
      <c r="AA543" s="39"/>
      <c r="AB543" s="39"/>
      <c r="AC543" s="39"/>
      <c r="AD543" s="39"/>
      <c r="AE543" s="39"/>
      <c r="AT543" s="18" t="s">
        <v>137</v>
      </c>
      <c r="AU543" s="18" t="s">
        <v>87</v>
      </c>
    </row>
    <row r="544" s="13" customFormat="1">
      <c r="A544" s="13"/>
      <c r="B544" s="237"/>
      <c r="C544" s="238"/>
      <c r="D544" s="232" t="s">
        <v>139</v>
      </c>
      <c r="E544" s="239" t="s">
        <v>1</v>
      </c>
      <c r="F544" s="240" t="s">
        <v>714</v>
      </c>
      <c r="G544" s="238"/>
      <c r="H544" s="241">
        <v>1548</v>
      </c>
      <c r="I544" s="242"/>
      <c r="J544" s="238"/>
      <c r="K544" s="238"/>
      <c r="L544" s="243"/>
      <c r="M544" s="244"/>
      <c r="N544" s="245"/>
      <c r="O544" s="245"/>
      <c r="P544" s="245"/>
      <c r="Q544" s="245"/>
      <c r="R544" s="245"/>
      <c r="S544" s="245"/>
      <c r="T544" s="246"/>
      <c r="U544" s="13"/>
      <c r="V544" s="13"/>
      <c r="W544" s="13"/>
      <c r="X544" s="13"/>
      <c r="Y544" s="13"/>
      <c r="Z544" s="13"/>
      <c r="AA544" s="13"/>
      <c r="AB544" s="13"/>
      <c r="AC544" s="13"/>
      <c r="AD544" s="13"/>
      <c r="AE544" s="13"/>
      <c r="AT544" s="247" t="s">
        <v>139</v>
      </c>
      <c r="AU544" s="247" t="s">
        <v>87</v>
      </c>
      <c r="AV544" s="13" t="s">
        <v>87</v>
      </c>
      <c r="AW544" s="13" t="s">
        <v>33</v>
      </c>
      <c r="AX544" s="13" t="s">
        <v>78</v>
      </c>
      <c r="AY544" s="247" t="s">
        <v>129</v>
      </c>
    </row>
    <row r="545" s="15" customFormat="1">
      <c r="A545" s="15"/>
      <c r="B545" s="259"/>
      <c r="C545" s="260"/>
      <c r="D545" s="232" t="s">
        <v>139</v>
      </c>
      <c r="E545" s="261" t="s">
        <v>1</v>
      </c>
      <c r="F545" s="262" t="s">
        <v>147</v>
      </c>
      <c r="G545" s="260"/>
      <c r="H545" s="263">
        <v>1548</v>
      </c>
      <c r="I545" s="264"/>
      <c r="J545" s="260"/>
      <c r="K545" s="260"/>
      <c r="L545" s="265"/>
      <c r="M545" s="266"/>
      <c r="N545" s="267"/>
      <c r="O545" s="267"/>
      <c r="P545" s="267"/>
      <c r="Q545" s="267"/>
      <c r="R545" s="267"/>
      <c r="S545" s="267"/>
      <c r="T545" s="268"/>
      <c r="U545" s="15"/>
      <c r="V545" s="15"/>
      <c r="W545" s="15"/>
      <c r="X545" s="15"/>
      <c r="Y545" s="15"/>
      <c r="Z545" s="15"/>
      <c r="AA545" s="15"/>
      <c r="AB545" s="15"/>
      <c r="AC545" s="15"/>
      <c r="AD545" s="15"/>
      <c r="AE545" s="15"/>
      <c r="AT545" s="269" t="s">
        <v>139</v>
      </c>
      <c r="AU545" s="269" t="s">
        <v>87</v>
      </c>
      <c r="AV545" s="15" t="s">
        <v>93</v>
      </c>
      <c r="AW545" s="15" t="s">
        <v>33</v>
      </c>
      <c r="AX545" s="15" t="s">
        <v>83</v>
      </c>
      <c r="AY545" s="269" t="s">
        <v>129</v>
      </c>
    </row>
    <row r="546" s="2" customFormat="1" ht="16.5" customHeight="1">
      <c r="A546" s="39"/>
      <c r="B546" s="40"/>
      <c r="C546" s="219" t="s">
        <v>715</v>
      </c>
      <c r="D546" s="219" t="s">
        <v>131</v>
      </c>
      <c r="E546" s="220" t="s">
        <v>716</v>
      </c>
      <c r="F546" s="221" t="s">
        <v>717</v>
      </c>
      <c r="G546" s="222" t="s">
        <v>134</v>
      </c>
      <c r="H546" s="223">
        <v>385</v>
      </c>
      <c r="I546" s="224"/>
      <c r="J546" s="225">
        <f>ROUND(I546*H546,2)</f>
        <v>0</v>
      </c>
      <c r="K546" s="221" t="s">
        <v>135</v>
      </c>
      <c r="L546" s="45"/>
      <c r="M546" s="226" t="s">
        <v>1</v>
      </c>
      <c r="N546" s="227" t="s">
        <v>43</v>
      </c>
      <c r="O546" s="92"/>
      <c r="P546" s="228">
        <f>O546*H546</f>
        <v>0</v>
      </c>
      <c r="Q546" s="228">
        <v>0</v>
      </c>
      <c r="R546" s="228">
        <f>Q546*H546</f>
        <v>0</v>
      </c>
      <c r="S546" s="228">
        <v>0</v>
      </c>
      <c r="T546" s="229">
        <f>S546*H546</f>
        <v>0</v>
      </c>
      <c r="U546" s="39"/>
      <c r="V546" s="39"/>
      <c r="W546" s="39"/>
      <c r="X546" s="39"/>
      <c r="Y546" s="39"/>
      <c r="Z546" s="39"/>
      <c r="AA546" s="39"/>
      <c r="AB546" s="39"/>
      <c r="AC546" s="39"/>
      <c r="AD546" s="39"/>
      <c r="AE546" s="39"/>
      <c r="AR546" s="230" t="s">
        <v>93</v>
      </c>
      <c r="AT546" s="230" t="s">
        <v>131</v>
      </c>
      <c r="AU546" s="230" t="s">
        <v>87</v>
      </c>
      <c r="AY546" s="18" t="s">
        <v>129</v>
      </c>
      <c r="BE546" s="231">
        <f>IF(N546="základní",J546,0)</f>
        <v>0</v>
      </c>
      <c r="BF546" s="231">
        <f>IF(N546="snížená",J546,0)</f>
        <v>0</v>
      </c>
      <c r="BG546" s="231">
        <f>IF(N546="zákl. přenesená",J546,0)</f>
        <v>0</v>
      </c>
      <c r="BH546" s="231">
        <f>IF(N546="sníž. přenesená",J546,0)</f>
        <v>0</v>
      </c>
      <c r="BI546" s="231">
        <f>IF(N546="nulová",J546,0)</f>
        <v>0</v>
      </c>
      <c r="BJ546" s="18" t="s">
        <v>83</v>
      </c>
      <c r="BK546" s="231">
        <f>ROUND(I546*H546,2)</f>
        <v>0</v>
      </c>
      <c r="BL546" s="18" t="s">
        <v>93</v>
      </c>
      <c r="BM546" s="230" t="s">
        <v>718</v>
      </c>
    </row>
    <row r="547" s="2" customFormat="1">
      <c r="A547" s="39"/>
      <c r="B547" s="40"/>
      <c r="C547" s="41"/>
      <c r="D547" s="232" t="s">
        <v>137</v>
      </c>
      <c r="E547" s="41"/>
      <c r="F547" s="233" t="s">
        <v>719</v>
      </c>
      <c r="G547" s="41"/>
      <c r="H547" s="41"/>
      <c r="I547" s="234"/>
      <c r="J547" s="41"/>
      <c r="K547" s="41"/>
      <c r="L547" s="45"/>
      <c r="M547" s="235"/>
      <c r="N547" s="236"/>
      <c r="O547" s="92"/>
      <c r="P547" s="92"/>
      <c r="Q547" s="92"/>
      <c r="R547" s="92"/>
      <c r="S547" s="92"/>
      <c r="T547" s="93"/>
      <c r="U547" s="39"/>
      <c r="V547" s="39"/>
      <c r="W547" s="39"/>
      <c r="X547" s="39"/>
      <c r="Y547" s="39"/>
      <c r="Z547" s="39"/>
      <c r="AA547" s="39"/>
      <c r="AB547" s="39"/>
      <c r="AC547" s="39"/>
      <c r="AD547" s="39"/>
      <c r="AE547" s="39"/>
      <c r="AT547" s="18" t="s">
        <v>137</v>
      </c>
      <c r="AU547" s="18" t="s">
        <v>87</v>
      </c>
    </row>
    <row r="548" s="13" customFormat="1">
      <c r="A548" s="13"/>
      <c r="B548" s="237"/>
      <c r="C548" s="238"/>
      <c r="D548" s="232" t="s">
        <v>139</v>
      </c>
      <c r="E548" s="239" t="s">
        <v>1</v>
      </c>
      <c r="F548" s="240" t="s">
        <v>720</v>
      </c>
      <c r="G548" s="238"/>
      <c r="H548" s="241">
        <v>385</v>
      </c>
      <c r="I548" s="242"/>
      <c r="J548" s="238"/>
      <c r="K548" s="238"/>
      <c r="L548" s="243"/>
      <c r="M548" s="244"/>
      <c r="N548" s="245"/>
      <c r="O548" s="245"/>
      <c r="P548" s="245"/>
      <c r="Q548" s="245"/>
      <c r="R548" s="245"/>
      <c r="S548" s="245"/>
      <c r="T548" s="246"/>
      <c r="U548" s="13"/>
      <c r="V548" s="13"/>
      <c r="W548" s="13"/>
      <c r="X548" s="13"/>
      <c r="Y548" s="13"/>
      <c r="Z548" s="13"/>
      <c r="AA548" s="13"/>
      <c r="AB548" s="13"/>
      <c r="AC548" s="13"/>
      <c r="AD548" s="13"/>
      <c r="AE548" s="13"/>
      <c r="AT548" s="247" t="s">
        <v>139</v>
      </c>
      <c r="AU548" s="247" t="s">
        <v>87</v>
      </c>
      <c r="AV548" s="13" t="s">
        <v>87</v>
      </c>
      <c r="AW548" s="13" t="s">
        <v>33</v>
      </c>
      <c r="AX548" s="13" t="s">
        <v>78</v>
      </c>
      <c r="AY548" s="247" t="s">
        <v>129</v>
      </c>
    </row>
    <row r="549" s="15" customFormat="1">
      <c r="A549" s="15"/>
      <c r="B549" s="259"/>
      <c r="C549" s="260"/>
      <c r="D549" s="232" t="s">
        <v>139</v>
      </c>
      <c r="E549" s="261" t="s">
        <v>1</v>
      </c>
      <c r="F549" s="262" t="s">
        <v>147</v>
      </c>
      <c r="G549" s="260"/>
      <c r="H549" s="263">
        <v>385</v>
      </c>
      <c r="I549" s="264"/>
      <c r="J549" s="260"/>
      <c r="K549" s="260"/>
      <c r="L549" s="265"/>
      <c r="M549" s="266"/>
      <c r="N549" s="267"/>
      <c r="O549" s="267"/>
      <c r="P549" s="267"/>
      <c r="Q549" s="267"/>
      <c r="R549" s="267"/>
      <c r="S549" s="267"/>
      <c r="T549" s="268"/>
      <c r="U549" s="15"/>
      <c r="V549" s="15"/>
      <c r="W549" s="15"/>
      <c r="X549" s="15"/>
      <c r="Y549" s="15"/>
      <c r="Z549" s="15"/>
      <c r="AA549" s="15"/>
      <c r="AB549" s="15"/>
      <c r="AC549" s="15"/>
      <c r="AD549" s="15"/>
      <c r="AE549" s="15"/>
      <c r="AT549" s="269" t="s">
        <v>139</v>
      </c>
      <c r="AU549" s="269" t="s">
        <v>87</v>
      </c>
      <c r="AV549" s="15" t="s">
        <v>93</v>
      </c>
      <c r="AW549" s="15" t="s">
        <v>33</v>
      </c>
      <c r="AX549" s="15" t="s">
        <v>83</v>
      </c>
      <c r="AY549" s="269" t="s">
        <v>129</v>
      </c>
    </row>
    <row r="550" s="2" customFormat="1" ht="24.15" customHeight="1">
      <c r="A550" s="39"/>
      <c r="B550" s="40"/>
      <c r="C550" s="219" t="s">
        <v>721</v>
      </c>
      <c r="D550" s="219" t="s">
        <v>131</v>
      </c>
      <c r="E550" s="220" t="s">
        <v>722</v>
      </c>
      <c r="F550" s="221" t="s">
        <v>723</v>
      </c>
      <c r="G550" s="222" t="s">
        <v>134</v>
      </c>
      <c r="H550" s="223">
        <v>631.29999999999995</v>
      </c>
      <c r="I550" s="224"/>
      <c r="J550" s="225">
        <f>ROUND(I550*H550,2)</f>
        <v>0</v>
      </c>
      <c r="K550" s="221" t="s">
        <v>135</v>
      </c>
      <c r="L550" s="45"/>
      <c r="M550" s="226" t="s">
        <v>1</v>
      </c>
      <c r="N550" s="227" t="s">
        <v>43</v>
      </c>
      <c r="O550" s="92"/>
      <c r="P550" s="228">
        <f>O550*H550</f>
        <v>0</v>
      </c>
      <c r="Q550" s="228">
        <v>3.0000000000000001E-05</v>
      </c>
      <c r="R550" s="228">
        <f>Q550*H550</f>
        <v>0.018938999999999998</v>
      </c>
      <c r="S550" s="228">
        <v>0</v>
      </c>
      <c r="T550" s="229">
        <f>S550*H550</f>
        <v>0</v>
      </c>
      <c r="U550" s="39"/>
      <c r="V550" s="39"/>
      <c r="W550" s="39"/>
      <c r="X550" s="39"/>
      <c r="Y550" s="39"/>
      <c r="Z550" s="39"/>
      <c r="AA550" s="39"/>
      <c r="AB550" s="39"/>
      <c r="AC550" s="39"/>
      <c r="AD550" s="39"/>
      <c r="AE550" s="39"/>
      <c r="AR550" s="230" t="s">
        <v>93</v>
      </c>
      <c r="AT550" s="230" t="s">
        <v>131</v>
      </c>
      <c r="AU550" s="230" t="s">
        <v>87</v>
      </c>
      <c r="AY550" s="18" t="s">
        <v>129</v>
      </c>
      <c r="BE550" s="231">
        <f>IF(N550="základní",J550,0)</f>
        <v>0</v>
      </c>
      <c r="BF550" s="231">
        <f>IF(N550="snížená",J550,0)</f>
        <v>0</v>
      </c>
      <c r="BG550" s="231">
        <f>IF(N550="zákl. přenesená",J550,0)</f>
        <v>0</v>
      </c>
      <c r="BH550" s="231">
        <f>IF(N550="sníž. přenesená",J550,0)</f>
        <v>0</v>
      </c>
      <c r="BI550" s="231">
        <f>IF(N550="nulová",J550,0)</f>
        <v>0</v>
      </c>
      <c r="BJ550" s="18" t="s">
        <v>83</v>
      </c>
      <c r="BK550" s="231">
        <f>ROUND(I550*H550,2)</f>
        <v>0</v>
      </c>
      <c r="BL550" s="18" t="s">
        <v>93</v>
      </c>
      <c r="BM550" s="230" t="s">
        <v>724</v>
      </c>
    </row>
    <row r="551" s="2" customFormat="1">
      <c r="A551" s="39"/>
      <c r="B551" s="40"/>
      <c r="C551" s="41"/>
      <c r="D551" s="232" t="s">
        <v>137</v>
      </c>
      <c r="E551" s="41"/>
      <c r="F551" s="233" t="s">
        <v>723</v>
      </c>
      <c r="G551" s="41"/>
      <c r="H551" s="41"/>
      <c r="I551" s="234"/>
      <c r="J551" s="41"/>
      <c r="K551" s="41"/>
      <c r="L551" s="45"/>
      <c r="M551" s="235"/>
      <c r="N551" s="236"/>
      <c r="O551" s="92"/>
      <c r="P551" s="92"/>
      <c r="Q551" s="92"/>
      <c r="R551" s="92"/>
      <c r="S551" s="92"/>
      <c r="T551" s="93"/>
      <c r="U551" s="39"/>
      <c r="V551" s="39"/>
      <c r="W551" s="39"/>
      <c r="X551" s="39"/>
      <c r="Y551" s="39"/>
      <c r="Z551" s="39"/>
      <c r="AA551" s="39"/>
      <c r="AB551" s="39"/>
      <c r="AC551" s="39"/>
      <c r="AD551" s="39"/>
      <c r="AE551" s="39"/>
      <c r="AT551" s="18" t="s">
        <v>137</v>
      </c>
      <c r="AU551" s="18" t="s">
        <v>87</v>
      </c>
    </row>
    <row r="552" s="13" customFormat="1">
      <c r="A552" s="13"/>
      <c r="B552" s="237"/>
      <c r="C552" s="238"/>
      <c r="D552" s="232" t="s">
        <v>139</v>
      </c>
      <c r="E552" s="239" t="s">
        <v>1</v>
      </c>
      <c r="F552" s="240" t="s">
        <v>703</v>
      </c>
      <c r="G552" s="238"/>
      <c r="H552" s="241">
        <v>631.29999999999995</v>
      </c>
      <c r="I552" s="242"/>
      <c r="J552" s="238"/>
      <c r="K552" s="238"/>
      <c r="L552" s="243"/>
      <c r="M552" s="244"/>
      <c r="N552" s="245"/>
      <c r="O552" s="245"/>
      <c r="P552" s="245"/>
      <c r="Q552" s="245"/>
      <c r="R552" s="245"/>
      <c r="S552" s="245"/>
      <c r="T552" s="246"/>
      <c r="U552" s="13"/>
      <c r="V552" s="13"/>
      <c r="W552" s="13"/>
      <c r="X552" s="13"/>
      <c r="Y552" s="13"/>
      <c r="Z552" s="13"/>
      <c r="AA552" s="13"/>
      <c r="AB552" s="13"/>
      <c r="AC552" s="13"/>
      <c r="AD552" s="13"/>
      <c r="AE552" s="13"/>
      <c r="AT552" s="247" t="s">
        <v>139</v>
      </c>
      <c r="AU552" s="247" t="s">
        <v>87</v>
      </c>
      <c r="AV552" s="13" t="s">
        <v>87</v>
      </c>
      <c r="AW552" s="13" t="s">
        <v>33</v>
      </c>
      <c r="AX552" s="13" t="s">
        <v>78</v>
      </c>
      <c r="AY552" s="247" t="s">
        <v>129</v>
      </c>
    </row>
    <row r="553" s="15" customFormat="1">
      <c r="A553" s="15"/>
      <c r="B553" s="259"/>
      <c r="C553" s="260"/>
      <c r="D553" s="232" t="s">
        <v>139</v>
      </c>
      <c r="E553" s="261" t="s">
        <v>1</v>
      </c>
      <c r="F553" s="262" t="s">
        <v>147</v>
      </c>
      <c r="G553" s="260"/>
      <c r="H553" s="263">
        <v>631.29999999999995</v>
      </c>
      <c r="I553" s="264"/>
      <c r="J553" s="260"/>
      <c r="K553" s="260"/>
      <c r="L553" s="265"/>
      <c r="M553" s="266"/>
      <c r="N553" s="267"/>
      <c r="O553" s="267"/>
      <c r="P553" s="267"/>
      <c r="Q553" s="267"/>
      <c r="R553" s="267"/>
      <c r="S553" s="267"/>
      <c r="T553" s="268"/>
      <c r="U553" s="15"/>
      <c r="V553" s="15"/>
      <c r="W553" s="15"/>
      <c r="X553" s="15"/>
      <c r="Y553" s="15"/>
      <c r="Z553" s="15"/>
      <c r="AA553" s="15"/>
      <c r="AB553" s="15"/>
      <c r="AC553" s="15"/>
      <c r="AD553" s="15"/>
      <c r="AE553" s="15"/>
      <c r="AT553" s="269" t="s">
        <v>139</v>
      </c>
      <c r="AU553" s="269" t="s">
        <v>87</v>
      </c>
      <c r="AV553" s="15" t="s">
        <v>93</v>
      </c>
      <c r="AW553" s="15" t="s">
        <v>33</v>
      </c>
      <c r="AX553" s="15" t="s">
        <v>83</v>
      </c>
      <c r="AY553" s="269" t="s">
        <v>129</v>
      </c>
    </row>
    <row r="554" s="2" customFormat="1" ht="24.15" customHeight="1">
      <c r="A554" s="39"/>
      <c r="B554" s="40"/>
      <c r="C554" s="219" t="s">
        <v>725</v>
      </c>
      <c r="D554" s="219" t="s">
        <v>131</v>
      </c>
      <c r="E554" s="220" t="s">
        <v>726</v>
      </c>
      <c r="F554" s="221" t="s">
        <v>727</v>
      </c>
      <c r="G554" s="222" t="s">
        <v>175</v>
      </c>
      <c r="H554" s="223">
        <v>0.29999999999999999</v>
      </c>
      <c r="I554" s="224"/>
      <c r="J554" s="225">
        <f>ROUND(I554*H554,2)</f>
        <v>0</v>
      </c>
      <c r="K554" s="221" t="s">
        <v>135</v>
      </c>
      <c r="L554" s="45"/>
      <c r="M554" s="226" t="s">
        <v>1</v>
      </c>
      <c r="N554" s="227" t="s">
        <v>43</v>
      </c>
      <c r="O554" s="92"/>
      <c r="P554" s="228">
        <f>O554*H554</f>
        <v>0</v>
      </c>
      <c r="Q554" s="228">
        <v>0.0012800000000000001</v>
      </c>
      <c r="R554" s="228">
        <f>Q554*H554</f>
        <v>0.00038400000000000001</v>
      </c>
      <c r="S554" s="228">
        <v>0.021000000000000001</v>
      </c>
      <c r="T554" s="229">
        <f>S554*H554</f>
        <v>0.0063</v>
      </c>
      <c r="U554" s="39"/>
      <c r="V554" s="39"/>
      <c r="W554" s="39"/>
      <c r="X554" s="39"/>
      <c r="Y554" s="39"/>
      <c r="Z554" s="39"/>
      <c r="AA554" s="39"/>
      <c r="AB554" s="39"/>
      <c r="AC554" s="39"/>
      <c r="AD554" s="39"/>
      <c r="AE554" s="39"/>
      <c r="AR554" s="230" t="s">
        <v>93</v>
      </c>
      <c r="AT554" s="230" t="s">
        <v>131</v>
      </c>
      <c r="AU554" s="230" t="s">
        <v>87</v>
      </c>
      <c r="AY554" s="18" t="s">
        <v>129</v>
      </c>
      <c r="BE554" s="231">
        <f>IF(N554="základní",J554,0)</f>
        <v>0</v>
      </c>
      <c r="BF554" s="231">
        <f>IF(N554="snížená",J554,0)</f>
        <v>0</v>
      </c>
      <c r="BG554" s="231">
        <f>IF(N554="zákl. přenesená",J554,0)</f>
        <v>0</v>
      </c>
      <c r="BH554" s="231">
        <f>IF(N554="sníž. přenesená",J554,0)</f>
        <v>0</v>
      </c>
      <c r="BI554" s="231">
        <f>IF(N554="nulová",J554,0)</f>
        <v>0</v>
      </c>
      <c r="BJ554" s="18" t="s">
        <v>83</v>
      </c>
      <c r="BK554" s="231">
        <f>ROUND(I554*H554,2)</f>
        <v>0</v>
      </c>
      <c r="BL554" s="18" t="s">
        <v>93</v>
      </c>
      <c r="BM554" s="230" t="s">
        <v>728</v>
      </c>
    </row>
    <row r="555" s="2" customFormat="1">
      <c r="A555" s="39"/>
      <c r="B555" s="40"/>
      <c r="C555" s="41"/>
      <c r="D555" s="232" t="s">
        <v>137</v>
      </c>
      <c r="E555" s="41"/>
      <c r="F555" s="233" t="s">
        <v>729</v>
      </c>
      <c r="G555" s="41"/>
      <c r="H555" s="41"/>
      <c r="I555" s="234"/>
      <c r="J555" s="41"/>
      <c r="K555" s="41"/>
      <c r="L555" s="45"/>
      <c r="M555" s="235"/>
      <c r="N555" s="236"/>
      <c r="O555" s="92"/>
      <c r="P555" s="92"/>
      <c r="Q555" s="92"/>
      <c r="R555" s="92"/>
      <c r="S555" s="92"/>
      <c r="T555" s="93"/>
      <c r="U555" s="39"/>
      <c r="V555" s="39"/>
      <c r="W555" s="39"/>
      <c r="X555" s="39"/>
      <c r="Y555" s="39"/>
      <c r="Z555" s="39"/>
      <c r="AA555" s="39"/>
      <c r="AB555" s="39"/>
      <c r="AC555" s="39"/>
      <c r="AD555" s="39"/>
      <c r="AE555" s="39"/>
      <c r="AT555" s="18" t="s">
        <v>137</v>
      </c>
      <c r="AU555" s="18" t="s">
        <v>87</v>
      </c>
    </row>
    <row r="556" s="13" customFormat="1">
      <c r="A556" s="13"/>
      <c r="B556" s="237"/>
      <c r="C556" s="238"/>
      <c r="D556" s="232" t="s">
        <v>139</v>
      </c>
      <c r="E556" s="239" t="s">
        <v>1</v>
      </c>
      <c r="F556" s="240" t="s">
        <v>730</v>
      </c>
      <c r="G556" s="238"/>
      <c r="H556" s="241">
        <v>0.29999999999999999</v>
      </c>
      <c r="I556" s="242"/>
      <c r="J556" s="238"/>
      <c r="K556" s="238"/>
      <c r="L556" s="243"/>
      <c r="M556" s="244"/>
      <c r="N556" s="245"/>
      <c r="O556" s="245"/>
      <c r="P556" s="245"/>
      <c r="Q556" s="245"/>
      <c r="R556" s="245"/>
      <c r="S556" s="245"/>
      <c r="T556" s="246"/>
      <c r="U556" s="13"/>
      <c r="V556" s="13"/>
      <c r="W556" s="13"/>
      <c r="X556" s="13"/>
      <c r="Y556" s="13"/>
      <c r="Z556" s="13"/>
      <c r="AA556" s="13"/>
      <c r="AB556" s="13"/>
      <c r="AC556" s="13"/>
      <c r="AD556" s="13"/>
      <c r="AE556" s="13"/>
      <c r="AT556" s="247" t="s">
        <v>139</v>
      </c>
      <c r="AU556" s="247" t="s">
        <v>87</v>
      </c>
      <c r="AV556" s="13" t="s">
        <v>87</v>
      </c>
      <c r="AW556" s="13" t="s">
        <v>33</v>
      </c>
      <c r="AX556" s="13" t="s">
        <v>78</v>
      </c>
      <c r="AY556" s="247" t="s">
        <v>129</v>
      </c>
    </row>
    <row r="557" s="15" customFormat="1">
      <c r="A557" s="15"/>
      <c r="B557" s="259"/>
      <c r="C557" s="260"/>
      <c r="D557" s="232" t="s">
        <v>139</v>
      </c>
      <c r="E557" s="261" t="s">
        <v>1</v>
      </c>
      <c r="F557" s="262" t="s">
        <v>147</v>
      </c>
      <c r="G557" s="260"/>
      <c r="H557" s="263">
        <v>0.29999999999999999</v>
      </c>
      <c r="I557" s="264"/>
      <c r="J557" s="260"/>
      <c r="K557" s="260"/>
      <c r="L557" s="265"/>
      <c r="M557" s="266"/>
      <c r="N557" s="267"/>
      <c r="O557" s="267"/>
      <c r="P557" s="267"/>
      <c r="Q557" s="267"/>
      <c r="R557" s="267"/>
      <c r="S557" s="267"/>
      <c r="T557" s="268"/>
      <c r="U557" s="15"/>
      <c r="V557" s="15"/>
      <c r="W557" s="15"/>
      <c r="X557" s="15"/>
      <c r="Y557" s="15"/>
      <c r="Z557" s="15"/>
      <c r="AA557" s="15"/>
      <c r="AB557" s="15"/>
      <c r="AC557" s="15"/>
      <c r="AD557" s="15"/>
      <c r="AE557" s="15"/>
      <c r="AT557" s="269" t="s">
        <v>139</v>
      </c>
      <c r="AU557" s="269" t="s">
        <v>87</v>
      </c>
      <c r="AV557" s="15" t="s">
        <v>93</v>
      </c>
      <c r="AW557" s="15" t="s">
        <v>33</v>
      </c>
      <c r="AX557" s="15" t="s">
        <v>83</v>
      </c>
      <c r="AY557" s="269" t="s">
        <v>129</v>
      </c>
    </row>
    <row r="558" s="2" customFormat="1" ht="24.15" customHeight="1">
      <c r="A558" s="39"/>
      <c r="B558" s="40"/>
      <c r="C558" s="219" t="s">
        <v>731</v>
      </c>
      <c r="D558" s="219" t="s">
        <v>131</v>
      </c>
      <c r="E558" s="220" t="s">
        <v>732</v>
      </c>
      <c r="F558" s="221" t="s">
        <v>733</v>
      </c>
      <c r="G558" s="222" t="s">
        <v>175</v>
      </c>
      <c r="H558" s="223">
        <v>0.20000000000000001</v>
      </c>
      <c r="I558" s="224"/>
      <c r="J558" s="225">
        <f>ROUND(I558*H558,2)</f>
        <v>0</v>
      </c>
      <c r="K558" s="221" t="s">
        <v>135</v>
      </c>
      <c r="L558" s="45"/>
      <c r="M558" s="226" t="s">
        <v>1</v>
      </c>
      <c r="N558" s="227" t="s">
        <v>43</v>
      </c>
      <c r="O558" s="92"/>
      <c r="P558" s="228">
        <f>O558*H558</f>
        <v>0</v>
      </c>
      <c r="Q558" s="228">
        <v>0.00147</v>
      </c>
      <c r="R558" s="228">
        <f>Q558*H558</f>
        <v>0.00029399999999999999</v>
      </c>
      <c r="S558" s="228">
        <v>0.039</v>
      </c>
      <c r="T558" s="229">
        <f>S558*H558</f>
        <v>0.0078000000000000005</v>
      </c>
      <c r="U558" s="39"/>
      <c r="V558" s="39"/>
      <c r="W558" s="39"/>
      <c r="X558" s="39"/>
      <c r="Y558" s="39"/>
      <c r="Z558" s="39"/>
      <c r="AA558" s="39"/>
      <c r="AB558" s="39"/>
      <c r="AC558" s="39"/>
      <c r="AD558" s="39"/>
      <c r="AE558" s="39"/>
      <c r="AR558" s="230" t="s">
        <v>93</v>
      </c>
      <c r="AT558" s="230" t="s">
        <v>131</v>
      </c>
      <c r="AU558" s="230" t="s">
        <v>87</v>
      </c>
      <c r="AY558" s="18" t="s">
        <v>129</v>
      </c>
      <c r="BE558" s="231">
        <f>IF(N558="základní",J558,0)</f>
        <v>0</v>
      </c>
      <c r="BF558" s="231">
        <f>IF(N558="snížená",J558,0)</f>
        <v>0</v>
      </c>
      <c r="BG558" s="231">
        <f>IF(N558="zákl. přenesená",J558,0)</f>
        <v>0</v>
      </c>
      <c r="BH558" s="231">
        <f>IF(N558="sníž. přenesená",J558,0)</f>
        <v>0</v>
      </c>
      <c r="BI558" s="231">
        <f>IF(N558="nulová",J558,0)</f>
        <v>0</v>
      </c>
      <c r="BJ558" s="18" t="s">
        <v>83</v>
      </c>
      <c r="BK558" s="231">
        <f>ROUND(I558*H558,2)</f>
        <v>0</v>
      </c>
      <c r="BL558" s="18" t="s">
        <v>93</v>
      </c>
      <c r="BM558" s="230" t="s">
        <v>734</v>
      </c>
    </row>
    <row r="559" s="2" customFormat="1">
      <c r="A559" s="39"/>
      <c r="B559" s="40"/>
      <c r="C559" s="41"/>
      <c r="D559" s="232" t="s">
        <v>137</v>
      </c>
      <c r="E559" s="41"/>
      <c r="F559" s="233" t="s">
        <v>735</v>
      </c>
      <c r="G559" s="41"/>
      <c r="H559" s="41"/>
      <c r="I559" s="234"/>
      <c r="J559" s="41"/>
      <c r="K559" s="41"/>
      <c r="L559" s="45"/>
      <c r="M559" s="235"/>
      <c r="N559" s="236"/>
      <c r="O559" s="92"/>
      <c r="P559" s="92"/>
      <c r="Q559" s="92"/>
      <c r="R559" s="92"/>
      <c r="S559" s="92"/>
      <c r="T559" s="93"/>
      <c r="U559" s="39"/>
      <c r="V559" s="39"/>
      <c r="W559" s="39"/>
      <c r="X559" s="39"/>
      <c r="Y559" s="39"/>
      <c r="Z559" s="39"/>
      <c r="AA559" s="39"/>
      <c r="AB559" s="39"/>
      <c r="AC559" s="39"/>
      <c r="AD559" s="39"/>
      <c r="AE559" s="39"/>
      <c r="AT559" s="18" t="s">
        <v>137</v>
      </c>
      <c r="AU559" s="18" t="s">
        <v>87</v>
      </c>
    </row>
    <row r="560" s="13" customFormat="1">
      <c r="A560" s="13"/>
      <c r="B560" s="237"/>
      <c r="C560" s="238"/>
      <c r="D560" s="232" t="s">
        <v>139</v>
      </c>
      <c r="E560" s="239" t="s">
        <v>1</v>
      </c>
      <c r="F560" s="240" t="s">
        <v>736</v>
      </c>
      <c r="G560" s="238"/>
      <c r="H560" s="241">
        <v>0.20000000000000001</v>
      </c>
      <c r="I560" s="242"/>
      <c r="J560" s="238"/>
      <c r="K560" s="238"/>
      <c r="L560" s="243"/>
      <c r="M560" s="244"/>
      <c r="N560" s="245"/>
      <c r="O560" s="245"/>
      <c r="P560" s="245"/>
      <c r="Q560" s="245"/>
      <c r="R560" s="245"/>
      <c r="S560" s="245"/>
      <c r="T560" s="246"/>
      <c r="U560" s="13"/>
      <c r="V560" s="13"/>
      <c r="W560" s="13"/>
      <c r="X560" s="13"/>
      <c r="Y560" s="13"/>
      <c r="Z560" s="13"/>
      <c r="AA560" s="13"/>
      <c r="AB560" s="13"/>
      <c r="AC560" s="13"/>
      <c r="AD560" s="13"/>
      <c r="AE560" s="13"/>
      <c r="AT560" s="247" t="s">
        <v>139</v>
      </c>
      <c r="AU560" s="247" t="s">
        <v>87</v>
      </c>
      <c r="AV560" s="13" t="s">
        <v>87</v>
      </c>
      <c r="AW560" s="13" t="s">
        <v>33</v>
      </c>
      <c r="AX560" s="13" t="s">
        <v>78</v>
      </c>
      <c r="AY560" s="247" t="s">
        <v>129</v>
      </c>
    </row>
    <row r="561" s="15" customFormat="1">
      <c r="A561" s="15"/>
      <c r="B561" s="259"/>
      <c r="C561" s="260"/>
      <c r="D561" s="232" t="s">
        <v>139</v>
      </c>
      <c r="E561" s="261" t="s">
        <v>1</v>
      </c>
      <c r="F561" s="262" t="s">
        <v>147</v>
      </c>
      <c r="G561" s="260"/>
      <c r="H561" s="263">
        <v>0.20000000000000001</v>
      </c>
      <c r="I561" s="264"/>
      <c r="J561" s="260"/>
      <c r="K561" s="260"/>
      <c r="L561" s="265"/>
      <c r="M561" s="266"/>
      <c r="N561" s="267"/>
      <c r="O561" s="267"/>
      <c r="P561" s="267"/>
      <c r="Q561" s="267"/>
      <c r="R561" s="267"/>
      <c r="S561" s="267"/>
      <c r="T561" s="268"/>
      <c r="U561" s="15"/>
      <c r="V561" s="15"/>
      <c r="W561" s="15"/>
      <c r="X561" s="15"/>
      <c r="Y561" s="15"/>
      <c r="Z561" s="15"/>
      <c r="AA561" s="15"/>
      <c r="AB561" s="15"/>
      <c r="AC561" s="15"/>
      <c r="AD561" s="15"/>
      <c r="AE561" s="15"/>
      <c r="AT561" s="269" t="s">
        <v>139</v>
      </c>
      <c r="AU561" s="269" t="s">
        <v>87</v>
      </c>
      <c r="AV561" s="15" t="s">
        <v>93</v>
      </c>
      <c r="AW561" s="15" t="s">
        <v>33</v>
      </c>
      <c r="AX561" s="15" t="s">
        <v>83</v>
      </c>
      <c r="AY561" s="269" t="s">
        <v>129</v>
      </c>
    </row>
    <row r="562" s="2" customFormat="1" ht="21.75" customHeight="1">
      <c r="A562" s="39"/>
      <c r="B562" s="40"/>
      <c r="C562" s="219" t="s">
        <v>737</v>
      </c>
      <c r="D562" s="219" t="s">
        <v>131</v>
      </c>
      <c r="E562" s="220" t="s">
        <v>738</v>
      </c>
      <c r="F562" s="221" t="s">
        <v>739</v>
      </c>
      <c r="G562" s="222" t="s">
        <v>740</v>
      </c>
      <c r="H562" s="223">
        <v>2</v>
      </c>
      <c r="I562" s="224"/>
      <c r="J562" s="225">
        <f>ROUND(I562*H562,2)</f>
        <v>0</v>
      </c>
      <c r="K562" s="221" t="s">
        <v>135</v>
      </c>
      <c r="L562" s="45"/>
      <c r="M562" s="226" t="s">
        <v>1</v>
      </c>
      <c r="N562" s="227" t="s">
        <v>43</v>
      </c>
      <c r="O562" s="92"/>
      <c r="P562" s="228">
        <f>O562*H562</f>
        <v>0</v>
      </c>
      <c r="Q562" s="228">
        <v>6.0000000000000002E-05</v>
      </c>
      <c r="R562" s="228">
        <f>Q562*H562</f>
        <v>0.00012</v>
      </c>
      <c r="S562" s="228">
        <v>0</v>
      </c>
      <c r="T562" s="229">
        <f>S562*H562</f>
        <v>0</v>
      </c>
      <c r="U562" s="39"/>
      <c r="V562" s="39"/>
      <c r="W562" s="39"/>
      <c r="X562" s="39"/>
      <c r="Y562" s="39"/>
      <c r="Z562" s="39"/>
      <c r="AA562" s="39"/>
      <c r="AB562" s="39"/>
      <c r="AC562" s="39"/>
      <c r="AD562" s="39"/>
      <c r="AE562" s="39"/>
      <c r="AR562" s="230" t="s">
        <v>93</v>
      </c>
      <c r="AT562" s="230" t="s">
        <v>131</v>
      </c>
      <c r="AU562" s="230" t="s">
        <v>87</v>
      </c>
      <c r="AY562" s="18" t="s">
        <v>129</v>
      </c>
      <c r="BE562" s="231">
        <f>IF(N562="základní",J562,0)</f>
        <v>0</v>
      </c>
      <c r="BF562" s="231">
        <f>IF(N562="snížená",J562,0)</f>
        <v>0</v>
      </c>
      <c r="BG562" s="231">
        <f>IF(N562="zákl. přenesená",J562,0)</f>
        <v>0</v>
      </c>
      <c r="BH562" s="231">
        <f>IF(N562="sníž. přenesená",J562,0)</f>
        <v>0</v>
      </c>
      <c r="BI562" s="231">
        <f>IF(N562="nulová",J562,0)</f>
        <v>0</v>
      </c>
      <c r="BJ562" s="18" t="s">
        <v>83</v>
      </c>
      <c r="BK562" s="231">
        <f>ROUND(I562*H562,2)</f>
        <v>0</v>
      </c>
      <c r="BL562" s="18" t="s">
        <v>93</v>
      </c>
      <c r="BM562" s="230" t="s">
        <v>741</v>
      </c>
    </row>
    <row r="563" s="2" customFormat="1">
      <c r="A563" s="39"/>
      <c r="B563" s="40"/>
      <c r="C563" s="41"/>
      <c r="D563" s="232" t="s">
        <v>137</v>
      </c>
      <c r="E563" s="41"/>
      <c r="F563" s="233" t="s">
        <v>739</v>
      </c>
      <c r="G563" s="41"/>
      <c r="H563" s="41"/>
      <c r="I563" s="234"/>
      <c r="J563" s="41"/>
      <c r="K563" s="41"/>
      <c r="L563" s="45"/>
      <c r="M563" s="235"/>
      <c r="N563" s="236"/>
      <c r="O563" s="92"/>
      <c r="P563" s="92"/>
      <c r="Q563" s="92"/>
      <c r="R563" s="92"/>
      <c r="S563" s="92"/>
      <c r="T563" s="93"/>
      <c r="U563" s="39"/>
      <c r="V563" s="39"/>
      <c r="W563" s="39"/>
      <c r="X563" s="39"/>
      <c r="Y563" s="39"/>
      <c r="Z563" s="39"/>
      <c r="AA563" s="39"/>
      <c r="AB563" s="39"/>
      <c r="AC563" s="39"/>
      <c r="AD563" s="39"/>
      <c r="AE563" s="39"/>
      <c r="AT563" s="18" t="s">
        <v>137</v>
      </c>
      <c r="AU563" s="18" t="s">
        <v>87</v>
      </c>
    </row>
    <row r="564" s="13" customFormat="1">
      <c r="A564" s="13"/>
      <c r="B564" s="237"/>
      <c r="C564" s="238"/>
      <c r="D564" s="232" t="s">
        <v>139</v>
      </c>
      <c r="E564" s="239" t="s">
        <v>1</v>
      </c>
      <c r="F564" s="240" t="s">
        <v>87</v>
      </c>
      <c r="G564" s="238"/>
      <c r="H564" s="241">
        <v>2</v>
      </c>
      <c r="I564" s="242"/>
      <c r="J564" s="238"/>
      <c r="K564" s="238"/>
      <c r="L564" s="243"/>
      <c r="M564" s="244"/>
      <c r="N564" s="245"/>
      <c r="O564" s="245"/>
      <c r="P564" s="245"/>
      <c r="Q564" s="245"/>
      <c r="R564" s="245"/>
      <c r="S564" s="245"/>
      <c r="T564" s="246"/>
      <c r="U564" s="13"/>
      <c r="V564" s="13"/>
      <c r="W564" s="13"/>
      <c r="X564" s="13"/>
      <c r="Y564" s="13"/>
      <c r="Z564" s="13"/>
      <c r="AA564" s="13"/>
      <c r="AB564" s="13"/>
      <c r="AC564" s="13"/>
      <c r="AD564" s="13"/>
      <c r="AE564" s="13"/>
      <c r="AT564" s="247" t="s">
        <v>139</v>
      </c>
      <c r="AU564" s="247" t="s">
        <v>87</v>
      </c>
      <c r="AV564" s="13" t="s">
        <v>87</v>
      </c>
      <c r="AW564" s="13" t="s">
        <v>33</v>
      </c>
      <c r="AX564" s="13" t="s">
        <v>78</v>
      </c>
      <c r="AY564" s="247" t="s">
        <v>129</v>
      </c>
    </row>
    <row r="565" s="14" customFormat="1">
      <c r="A565" s="14"/>
      <c r="B565" s="248"/>
      <c r="C565" s="249"/>
      <c r="D565" s="232" t="s">
        <v>139</v>
      </c>
      <c r="E565" s="250" t="s">
        <v>1</v>
      </c>
      <c r="F565" s="251" t="s">
        <v>742</v>
      </c>
      <c r="G565" s="249"/>
      <c r="H565" s="252">
        <v>2</v>
      </c>
      <c r="I565" s="253"/>
      <c r="J565" s="249"/>
      <c r="K565" s="249"/>
      <c r="L565" s="254"/>
      <c r="M565" s="255"/>
      <c r="N565" s="256"/>
      <c r="O565" s="256"/>
      <c r="P565" s="256"/>
      <c r="Q565" s="256"/>
      <c r="R565" s="256"/>
      <c r="S565" s="256"/>
      <c r="T565" s="257"/>
      <c r="U565" s="14"/>
      <c r="V565" s="14"/>
      <c r="W565" s="14"/>
      <c r="X565" s="14"/>
      <c r="Y565" s="14"/>
      <c r="Z565" s="14"/>
      <c r="AA565" s="14"/>
      <c r="AB565" s="14"/>
      <c r="AC565" s="14"/>
      <c r="AD565" s="14"/>
      <c r="AE565" s="14"/>
      <c r="AT565" s="258" t="s">
        <v>139</v>
      </c>
      <c r="AU565" s="258" t="s">
        <v>87</v>
      </c>
      <c r="AV565" s="14" t="s">
        <v>90</v>
      </c>
      <c r="AW565" s="14" t="s">
        <v>33</v>
      </c>
      <c r="AX565" s="14" t="s">
        <v>78</v>
      </c>
      <c r="AY565" s="258" t="s">
        <v>129</v>
      </c>
    </row>
    <row r="566" s="15" customFormat="1">
      <c r="A566" s="15"/>
      <c r="B566" s="259"/>
      <c r="C566" s="260"/>
      <c r="D566" s="232" t="s">
        <v>139</v>
      </c>
      <c r="E566" s="261" t="s">
        <v>1</v>
      </c>
      <c r="F566" s="262" t="s">
        <v>147</v>
      </c>
      <c r="G566" s="260"/>
      <c r="H566" s="263">
        <v>2</v>
      </c>
      <c r="I566" s="264"/>
      <c r="J566" s="260"/>
      <c r="K566" s="260"/>
      <c r="L566" s="265"/>
      <c r="M566" s="266"/>
      <c r="N566" s="267"/>
      <c r="O566" s="267"/>
      <c r="P566" s="267"/>
      <c r="Q566" s="267"/>
      <c r="R566" s="267"/>
      <c r="S566" s="267"/>
      <c r="T566" s="268"/>
      <c r="U566" s="15"/>
      <c r="V566" s="15"/>
      <c r="W566" s="15"/>
      <c r="X566" s="15"/>
      <c r="Y566" s="15"/>
      <c r="Z566" s="15"/>
      <c r="AA566" s="15"/>
      <c r="AB566" s="15"/>
      <c r="AC566" s="15"/>
      <c r="AD566" s="15"/>
      <c r="AE566" s="15"/>
      <c r="AT566" s="269" t="s">
        <v>139</v>
      </c>
      <c r="AU566" s="269" t="s">
        <v>87</v>
      </c>
      <c r="AV566" s="15" t="s">
        <v>93</v>
      </c>
      <c r="AW566" s="15" t="s">
        <v>33</v>
      </c>
      <c r="AX566" s="15" t="s">
        <v>83</v>
      </c>
      <c r="AY566" s="269" t="s">
        <v>129</v>
      </c>
    </row>
    <row r="567" s="2" customFormat="1" ht="16.5" customHeight="1">
      <c r="A567" s="39"/>
      <c r="B567" s="40"/>
      <c r="C567" s="219" t="s">
        <v>743</v>
      </c>
      <c r="D567" s="219" t="s">
        <v>131</v>
      </c>
      <c r="E567" s="220" t="s">
        <v>744</v>
      </c>
      <c r="F567" s="221" t="s">
        <v>745</v>
      </c>
      <c r="G567" s="222" t="s">
        <v>175</v>
      </c>
      <c r="H567" s="223">
        <v>273</v>
      </c>
      <c r="I567" s="224"/>
      <c r="J567" s="225">
        <f>ROUND(I567*H567,2)</f>
        <v>0</v>
      </c>
      <c r="K567" s="221" t="s">
        <v>135</v>
      </c>
      <c r="L567" s="45"/>
      <c r="M567" s="226" t="s">
        <v>1</v>
      </c>
      <c r="N567" s="227" t="s">
        <v>43</v>
      </c>
      <c r="O567" s="92"/>
      <c r="P567" s="228">
        <f>O567*H567</f>
        <v>0</v>
      </c>
      <c r="Q567" s="228">
        <v>0</v>
      </c>
      <c r="R567" s="228">
        <f>Q567*H567</f>
        <v>0</v>
      </c>
      <c r="S567" s="228">
        <v>0</v>
      </c>
      <c r="T567" s="229">
        <f>S567*H567</f>
        <v>0</v>
      </c>
      <c r="U567" s="39"/>
      <c r="V567" s="39"/>
      <c r="W567" s="39"/>
      <c r="X567" s="39"/>
      <c r="Y567" s="39"/>
      <c r="Z567" s="39"/>
      <c r="AA567" s="39"/>
      <c r="AB567" s="39"/>
      <c r="AC567" s="39"/>
      <c r="AD567" s="39"/>
      <c r="AE567" s="39"/>
      <c r="AR567" s="230" t="s">
        <v>93</v>
      </c>
      <c r="AT567" s="230" t="s">
        <v>131</v>
      </c>
      <c r="AU567" s="230" t="s">
        <v>87</v>
      </c>
      <c r="AY567" s="18" t="s">
        <v>129</v>
      </c>
      <c r="BE567" s="231">
        <f>IF(N567="základní",J567,0)</f>
        <v>0</v>
      </c>
      <c r="BF567" s="231">
        <f>IF(N567="snížená",J567,0)</f>
        <v>0</v>
      </c>
      <c r="BG567" s="231">
        <f>IF(N567="zákl. přenesená",J567,0)</f>
        <v>0</v>
      </c>
      <c r="BH567" s="231">
        <f>IF(N567="sníž. přenesená",J567,0)</f>
        <v>0</v>
      </c>
      <c r="BI567" s="231">
        <f>IF(N567="nulová",J567,0)</f>
        <v>0</v>
      </c>
      <c r="BJ567" s="18" t="s">
        <v>83</v>
      </c>
      <c r="BK567" s="231">
        <f>ROUND(I567*H567,2)</f>
        <v>0</v>
      </c>
      <c r="BL567" s="18" t="s">
        <v>93</v>
      </c>
      <c r="BM567" s="230" t="s">
        <v>746</v>
      </c>
    </row>
    <row r="568" s="2" customFormat="1">
      <c r="A568" s="39"/>
      <c r="B568" s="40"/>
      <c r="C568" s="41"/>
      <c r="D568" s="232" t="s">
        <v>137</v>
      </c>
      <c r="E568" s="41"/>
      <c r="F568" s="233" t="s">
        <v>747</v>
      </c>
      <c r="G568" s="41"/>
      <c r="H568" s="41"/>
      <c r="I568" s="234"/>
      <c r="J568" s="41"/>
      <c r="K568" s="41"/>
      <c r="L568" s="45"/>
      <c r="M568" s="235"/>
      <c r="N568" s="236"/>
      <c r="O568" s="92"/>
      <c r="P568" s="92"/>
      <c r="Q568" s="92"/>
      <c r="R568" s="92"/>
      <c r="S568" s="92"/>
      <c r="T568" s="93"/>
      <c r="U568" s="39"/>
      <c r="V568" s="39"/>
      <c r="W568" s="39"/>
      <c r="X568" s="39"/>
      <c r="Y568" s="39"/>
      <c r="Z568" s="39"/>
      <c r="AA568" s="39"/>
      <c r="AB568" s="39"/>
      <c r="AC568" s="39"/>
      <c r="AD568" s="39"/>
      <c r="AE568" s="39"/>
      <c r="AT568" s="18" t="s">
        <v>137</v>
      </c>
      <c r="AU568" s="18" t="s">
        <v>87</v>
      </c>
    </row>
    <row r="569" s="13" customFormat="1">
      <c r="A569" s="13"/>
      <c r="B569" s="237"/>
      <c r="C569" s="238"/>
      <c r="D569" s="232" t="s">
        <v>139</v>
      </c>
      <c r="E569" s="239" t="s">
        <v>1</v>
      </c>
      <c r="F569" s="240" t="s">
        <v>748</v>
      </c>
      <c r="G569" s="238"/>
      <c r="H569" s="241">
        <v>273</v>
      </c>
      <c r="I569" s="242"/>
      <c r="J569" s="238"/>
      <c r="K569" s="238"/>
      <c r="L569" s="243"/>
      <c r="M569" s="244"/>
      <c r="N569" s="245"/>
      <c r="O569" s="245"/>
      <c r="P569" s="245"/>
      <c r="Q569" s="245"/>
      <c r="R569" s="245"/>
      <c r="S569" s="245"/>
      <c r="T569" s="246"/>
      <c r="U569" s="13"/>
      <c r="V569" s="13"/>
      <c r="W569" s="13"/>
      <c r="X569" s="13"/>
      <c r="Y569" s="13"/>
      <c r="Z569" s="13"/>
      <c r="AA569" s="13"/>
      <c r="AB569" s="13"/>
      <c r="AC569" s="13"/>
      <c r="AD569" s="13"/>
      <c r="AE569" s="13"/>
      <c r="AT569" s="247" t="s">
        <v>139</v>
      </c>
      <c r="AU569" s="247" t="s">
        <v>87</v>
      </c>
      <c r="AV569" s="13" t="s">
        <v>87</v>
      </c>
      <c r="AW569" s="13" t="s">
        <v>33</v>
      </c>
      <c r="AX569" s="13" t="s">
        <v>78</v>
      </c>
      <c r="AY569" s="247" t="s">
        <v>129</v>
      </c>
    </row>
    <row r="570" s="15" customFormat="1">
      <c r="A570" s="15"/>
      <c r="B570" s="259"/>
      <c r="C570" s="260"/>
      <c r="D570" s="232" t="s">
        <v>139</v>
      </c>
      <c r="E570" s="261" t="s">
        <v>1</v>
      </c>
      <c r="F570" s="262" t="s">
        <v>147</v>
      </c>
      <c r="G570" s="260"/>
      <c r="H570" s="263">
        <v>273</v>
      </c>
      <c r="I570" s="264"/>
      <c r="J570" s="260"/>
      <c r="K570" s="260"/>
      <c r="L570" s="265"/>
      <c r="M570" s="266"/>
      <c r="N570" s="267"/>
      <c r="O570" s="267"/>
      <c r="P570" s="267"/>
      <c r="Q570" s="267"/>
      <c r="R570" s="267"/>
      <c r="S570" s="267"/>
      <c r="T570" s="268"/>
      <c r="U570" s="15"/>
      <c r="V570" s="15"/>
      <c r="W570" s="15"/>
      <c r="X570" s="15"/>
      <c r="Y570" s="15"/>
      <c r="Z570" s="15"/>
      <c r="AA570" s="15"/>
      <c r="AB570" s="15"/>
      <c r="AC570" s="15"/>
      <c r="AD570" s="15"/>
      <c r="AE570" s="15"/>
      <c r="AT570" s="269" t="s">
        <v>139</v>
      </c>
      <c r="AU570" s="269" t="s">
        <v>87</v>
      </c>
      <c r="AV570" s="15" t="s">
        <v>93</v>
      </c>
      <c r="AW570" s="15" t="s">
        <v>33</v>
      </c>
      <c r="AX570" s="15" t="s">
        <v>83</v>
      </c>
      <c r="AY570" s="269" t="s">
        <v>129</v>
      </c>
    </row>
    <row r="571" s="2" customFormat="1" ht="24.15" customHeight="1">
      <c r="A571" s="39"/>
      <c r="B571" s="40"/>
      <c r="C571" s="219" t="s">
        <v>749</v>
      </c>
      <c r="D571" s="219" t="s">
        <v>131</v>
      </c>
      <c r="E571" s="220" t="s">
        <v>750</v>
      </c>
      <c r="F571" s="221" t="s">
        <v>751</v>
      </c>
      <c r="G571" s="222" t="s">
        <v>134</v>
      </c>
      <c r="H571" s="223">
        <v>34</v>
      </c>
      <c r="I571" s="224"/>
      <c r="J571" s="225">
        <f>ROUND(I571*H571,2)</f>
        <v>0</v>
      </c>
      <c r="K571" s="221" t="s">
        <v>1</v>
      </c>
      <c r="L571" s="45"/>
      <c r="M571" s="226" t="s">
        <v>1</v>
      </c>
      <c r="N571" s="227" t="s">
        <v>43</v>
      </c>
      <c r="O571" s="92"/>
      <c r="P571" s="228">
        <f>O571*H571</f>
        <v>0</v>
      </c>
      <c r="Q571" s="228">
        <v>0</v>
      </c>
      <c r="R571" s="228">
        <f>Q571*H571</f>
        <v>0</v>
      </c>
      <c r="S571" s="228">
        <v>0</v>
      </c>
      <c r="T571" s="229">
        <f>S571*H571</f>
        <v>0</v>
      </c>
      <c r="U571" s="39"/>
      <c r="V571" s="39"/>
      <c r="W571" s="39"/>
      <c r="X571" s="39"/>
      <c r="Y571" s="39"/>
      <c r="Z571" s="39"/>
      <c r="AA571" s="39"/>
      <c r="AB571" s="39"/>
      <c r="AC571" s="39"/>
      <c r="AD571" s="39"/>
      <c r="AE571" s="39"/>
      <c r="AR571" s="230" t="s">
        <v>93</v>
      </c>
      <c r="AT571" s="230" t="s">
        <v>131</v>
      </c>
      <c r="AU571" s="230" t="s">
        <v>87</v>
      </c>
      <c r="AY571" s="18" t="s">
        <v>129</v>
      </c>
      <c r="BE571" s="231">
        <f>IF(N571="základní",J571,0)</f>
        <v>0</v>
      </c>
      <c r="BF571" s="231">
        <f>IF(N571="snížená",J571,0)</f>
        <v>0</v>
      </c>
      <c r="BG571" s="231">
        <f>IF(N571="zákl. přenesená",J571,0)</f>
        <v>0</v>
      </c>
      <c r="BH571" s="231">
        <f>IF(N571="sníž. přenesená",J571,0)</f>
        <v>0</v>
      </c>
      <c r="BI571" s="231">
        <f>IF(N571="nulová",J571,0)</f>
        <v>0</v>
      </c>
      <c r="BJ571" s="18" t="s">
        <v>83</v>
      </c>
      <c r="BK571" s="231">
        <f>ROUND(I571*H571,2)</f>
        <v>0</v>
      </c>
      <c r="BL571" s="18" t="s">
        <v>93</v>
      </c>
      <c r="BM571" s="230" t="s">
        <v>752</v>
      </c>
    </row>
    <row r="572" s="2" customFormat="1">
      <c r="A572" s="39"/>
      <c r="B572" s="40"/>
      <c r="C572" s="41"/>
      <c r="D572" s="232" t="s">
        <v>137</v>
      </c>
      <c r="E572" s="41"/>
      <c r="F572" s="233" t="s">
        <v>753</v>
      </c>
      <c r="G572" s="41"/>
      <c r="H572" s="41"/>
      <c r="I572" s="234"/>
      <c r="J572" s="41"/>
      <c r="K572" s="41"/>
      <c r="L572" s="45"/>
      <c r="M572" s="235"/>
      <c r="N572" s="236"/>
      <c r="O572" s="92"/>
      <c r="P572" s="92"/>
      <c r="Q572" s="92"/>
      <c r="R572" s="92"/>
      <c r="S572" s="92"/>
      <c r="T572" s="93"/>
      <c r="U572" s="39"/>
      <c r="V572" s="39"/>
      <c r="W572" s="39"/>
      <c r="X572" s="39"/>
      <c r="Y572" s="39"/>
      <c r="Z572" s="39"/>
      <c r="AA572" s="39"/>
      <c r="AB572" s="39"/>
      <c r="AC572" s="39"/>
      <c r="AD572" s="39"/>
      <c r="AE572" s="39"/>
      <c r="AT572" s="18" t="s">
        <v>137</v>
      </c>
      <c r="AU572" s="18" t="s">
        <v>87</v>
      </c>
    </row>
    <row r="573" s="13" customFormat="1">
      <c r="A573" s="13"/>
      <c r="B573" s="237"/>
      <c r="C573" s="238"/>
      <c r="D573" s="232" t="s">
        <v>139</v>
      </c>
      <c r="E573" s="239" t="s">
        <v>1</v>
      </c>
      <c r="F573" s="240" t="s">
        <v>140</v>
      </c>
      <c r="G573" s="238"/>
      <c r="H573" s="241">
        <v>34</v>
      </c>
      <c r="I573" s="242"/>
      <c r="J573" s="238"/>
      <c r="K573" s="238"/>
      <c r="L573" s="243"/>
      <c r="M573" s="244"/>
      <c r="N573" s="245"/>
      <c r="O573" s="245"/>
      <c r="P573" s="245"/>
      <c r="Q573" s="245"/>
      <c r="R573" s="245"/>
      <c r="S573" s="245"/>
      <c r="T573" s="246"/>
      <c r="U573" s="13"/>
      <c r="V573" s="13"/>
      <c r="W573" s="13"/>
      <c r="X573" s="13"/>
      <c r="Y573" s="13"/>
      <c r="Z573" s="13"/>
      <c r="AA573" s="13"/>
      <c r="AB573" s="13"/>
      <c r="AC573" s="13"/>
      <c r="AD573" s="13"/>
      <c r="AE573" s="13"/>
      <c r="AT573" s="247" t="s">
        <v>139</v>
      </c>
      <c r="AU573" s="247" t="s">
        <v>87</v>
      </c>
      <c r="AV573" s="13" t="s">
        <v>87</v>
      </c>
      <c r="AW573" s="13" t="s">
        <v>33</v>
      </c>
      <c r="AX573" s="13" t="s">
        <v>83</v>
      </c>
      <c r="AY573" s="247" t="s">
        <v>129</v>
      </c>
    </row>
    <row r="574" s="12" customFormat="1" ht="22.8" customHeight="1">
      <c r="A574" s="12"/>
      <c r="B574" s="203"/>
      <c r="C574" s="204"/>
      <c r="D574" s="205" t="s">
        <v>77</v>
      </c>
      <c r="E574" s="217" t="s">
        <v>754</v>
      </c>
      <c r="F574" s="217" t="s">
        <v>755</v>
      </c>
      <c r="G574" s="204"/>
      <c r="H574" s="204"/>
      <c r="I574" s="207"/>
      <c r="J574" s="218">
        <f>BK574</f>
        <v>0</v>
      </c>
      <c r="K574" s="204"/>
      <c r="L574" s="209"/>
      <c r="M574" s="210"/>
      <c r="N574" s="211"/>
      <c r="O574" s="211"/>
      <c r="P574" s="212">
        <f>SUM(P575:P621)</f>
        <v>0</v>
      </c>
      <c r="Q574" s="211"/>
      <c r="R574" s="212">
        <f>SUM(R575:R621)</f>
        <v>0</v>
      </c>
      <c r="S574" s="211"/>
      <c r="T574" s="213">
        <f>SUM(T575:T621)</f>
        <v>0</v>
      </c>
      <c r="U574" s="12"/>
      <c r="V574" s="12"/>
      <c r="W574" s="12"/>
      <c r="X574" s="12"/>
      <c r="Y574" s="12"/>
      <c r="Z574" s="12"/>
      <c r="AA574" s="12"/>
      <c r="AB574" s="12"/>
      <c r="AC574" s="12"/>
      <c r="AD574" s="12"/>
      <c r="AE574" s="12"/>
      <c r="AR574" s="214" t="s">
        <v>83</v>
      </c>
      <c r="AT574" s="215" t="s">
        <v>77</v>
      </c>
      <c r="AU574" s="215" t="s">
        <v>83</v>
      </c>
      <c r="AY574" s="214" t="s">
        <v>129</v>
      </c>
      <c r="BK574" s="216">
        <f>SUM(BK575:BK621)</f>
        <v>0</v>
      </c>
    </row>
    <row r="575" s="2" customFormat="1" ht="21.75" customHeight="1">
      <c r="A575" s="39"/>
      <c r="B575" s="40"/>
      <c r="C575" s="219" t="s">
        <v>756</v>
      </c>
      <c r="D575" s="219" t="s">
        <v>131</v>
      </c>
      <c r="E575" s="220" t="s">
        <v>757</v>
      </c>
      <c r="F575" s="221" t="s">
        <v>758</v>
      </c>
      <c r="G575" s="222" t="s">
        <v>215</v>
      </c>
      <c r="H575" s="223">
        <v>724.13</v>
      </c>
      <c r="I575" s="224"/>
      <c r="J575" s="225">
        <f>ROUND(I575*H575,2)</f>
        <v>0</v>
      </c>
      <c r="K575" s="221" t="s">
        <v>135</v>
      </c>
      <c r="L575" s="45"/>
      <c r="M575" s="226" t="s">
        <v>1</v>
      </c>
      <c r="N575" s="227" t="s">
        <v>43</v>
      </c>
      <c r="O575" s="92"/>
      <c r="P575" s="228">
        <f>O575*H575</f>
        <v>0</v>
      </c>
      <c r="Q575" s="228">
        <v>0</v>
      </c>
      <c r="R575" s="228">
        <f>Q575*H575</f>
        <v>0</v>
      </c>
      <c r="S575" s="228">
        <v>0</v>
      </c>
      <c r="T575" s="229">
        <f>S575*H575</f>
        <v>0</v>
      </c>
      <c r="U575" s="39"/>
      <c r="V575" s="39"/>
      <c r="W575" s="39"/>
      <c r="X575" s="39"/>
      <c r="Y575" s="39"/>
      <c r="Z575" s="39"/>
      <c r="AA575" s="39"/>
      <c r="AB575" s="39"/>
      <c r="AC575" s="39"/>
      <c r="AD575" s="39"/>
      <c r="AE575" s="39"/>
      <c r="AR575" s="230" t="s">
        <v>93</v>
      </c>
      <c r="AT575" s="230" t="s">
        <v>131</v>
      </c>
      <c r="AU575" s="230" t="s">
        <v>87</v>
      </c>
      <c r="AY575" s="18" t="s">
        <v>129</v>
      </c>
      <c r="BE575" s="231">
        <f>IF(N575="základní",J575,0)</f>
        <v>0</v>
      </c>
      <c r="BF575" s="231">
        <f>IF(N575="snížená",J575,0)</f>
        <v>0</v>
      </c>
      <c r="BG575" s="231">
        <f>IF(N575="zákl. přenesená",J575,0)</f>
        <v>0</v>
      </c>
      <c r="BH575" s="231">
        <f>IF(N575="sníž. přenesená",J575,0)</f>
        <v>0</v>
      </c>
      <c r="BI575" s="231">
        <f>IF(N575="nulová",J575,0)</f>
        <v>0</v>
      </c>
      <c r="BJ575" s="18" t="s">
        <v>83</v>
      </c>
      <c r="BK575" s="231">
        <f>ROUND(I575*H575,2)</f>
        <v>0</v>
      </c>
      <c r="BL575" s="18" t="s">
        <v>93</v>
      </c>
      <c r="BM575" s="230" t="s">
        <v>759</v>
      </c>
    </row>
    <row r="576" s="2" customFormat="1">
      <c r="A576" s="39"/>
      <c r="B576" s="40"/>
      <c r="C576" s="41"/>
      <c r="D576" s="232" t="s">
        <v>137</v>
      </c>
      <c r="E576" s="41"/>
      <c r="F576" s="233" t="s">
        <v>760</v>
      </c>
      <c r="G576" s="41"/>
      <c r="H576" s="41"/>
      <c r="I576" s="234"/>
      <c r="J576" s="41"/>
      <c r="K576" s="41"/>
      <c r="L576" s="45"/>
      <c r="M576" s="235"/>
      <c r="N576" s="236"/>
      <c r="O576" s="92"/>
      <c r="P576" s="92"/>
      <c r="Q576" s="92"/>
      <c r="R576" s="92"/>
      <c r="S576" s="92"/>
      <c r="T576" s="93"/>
      <c r="U576" s="39"/>
      <c r="V576" s="39"/>
      <c r="W576" s="39"/>
      <c r="X576" s="39"/>
      <c r="Y576" s="39"/>
      <c r="Z576" s="39"/>
      <c r="AA576" s="39"/>
      <c r="AB576" s="39"/>
      <c r="AC576" s="39"/>
      <c r="AD576" s="39"/>
      <c r="AE576" s="39"/>
      <c r="AT576" s="18" t="s">
        <v>137</v>
      </c>
      <c r="AU576" s="18" t="s">
        <v>87</v>
      </c>
    </row>
    <row r="577" s="13" customFormat="1">
      <c r="A577" s="13"/>
      <c r="B577" s="237"/>
      <c r="C577" s="238"/>
      <c r="D577" s="232" t="s">
        <v>139</v>
      </c>
      <c r="E577" s="239" t="s">
        <v>1</v>
      </c>
      <c r="F577" s="240" t="s">
        <v>761</v>
      </c>
      <c r="G577" s="238"/>
      <c r="H577" s="241">
        <v>724.13</v>
      </c>
      <c r="I577" s="242"/>
      <c r="J577" s="238"/>
      <c r="K577" s="238"/>
      <c r="L577" s="243"/>
      <c r="M577" s="244"/>
      <c r="N577" s="245"/>
      <c r="O577" s="245"/>
      <c r="P577" s="245"/>
      <c r="Q577" s="245"/>
      <c r="R577" s="245"/>
      <c r="S577" s="245"/>
      <c r="T577" s="246"/>
      <c r="U577" s="13"/>
      <c r="V577" s="13"/>
      <c r="W577" s="13"/>
      <c r="X577" s="13"/>
      <c r="Y577" s="13"/>
      <c r="Z577" s="13"/>
      <c r="AA577" s="13"/>
      <c r="AB577" s="13"/>
      <c r="AC577" s="13"/>
      <c r="AD577" s="13"/>
      <c r="AE577" s="13"/>
      <c r="AT577" s="247" t="s">
        <v>139</v>
      </c>
      <c r="AU577" s="247" t="s">
        <v>87</v>
      </c>
      <c r="AV577" s="13" t="s">
        <v>87</v>
      </c>
      <c r="AW577" s="13" t="s">
        <v>33</v>
      </c>
      <c r="AX577" s="13" t="s">
        <v>83</v>
      </c>
      <c r="AY577" s="247" t="s">
        <v>129</v>
      </c>
    </row>
    <row r="578" s="2" customFormat="1" ht="24.15" customHeight="1">
      <c r="A578" s="39"/>
      <c r="B578" s="40"/>
      <c r="C578" s="219" t="s">
        <v>762</v>
      </c>
      <c r="D578" s="219" t="s">
        <v>131</v>
      </c>
      <c r="E578" s="220" t="s">
        <v>763</v>
      </c>
      <c r="F578" s="221" t="s">
        <v>764</v>
      </c>
      <c r="G578" s="222" t="s">
        <v>215</v>
      </c>
      <c r="H578" s="223">
        <v>10137.82</v>
      </c>
      <c r="I578" s="224"/>
      <c r="J578" s="225">
        <f>ROUND(I578*H578,2)</f>
        <v>0</v>
      </c>
      <c r="K578" s="221" t="s">
        <v>135</v>
      </c>
      <c r="L578" s="45"/>
      <c r="M578" s="226" t="s">
        <v>1</v>
      </c>
      <c r="N578" s="227" t="s">
        <v>43</v>
      </c>
      <c r="O578" s="92"/>
      <c r="P578" s="228">
        <f>O578*H578</f>
        <v>0</v>
      </c>
      <c r="Q578" s="228">
        <v>0</v>
      </c>
      <c r="R578" s="228">
        <f>Q578*H578</f>
        <v>0</v>
      </c>
      <c r="S578" s="228">
        <v>0</v>
      </c>
      <c r="T578" s="229">
        <f>S578*H578</f>
        <v>0</v>
      </c>
      <c r="U578" s="39"/>
      <c r="V578" s="39"/>
      <c r="W578" s="39"/>
      <c r="X578" s="39"/>
      <c r="Y578" s="39"/>
      <c r="Z578" s="39"/>
      <c r="AA578" s="39"/>
      <c r="AB578" s="39"/>
      <c r="AC578" s="39"/>
      <c r="AD578" s="39"/>
      <c r="AE578" s="39"/>
      <c r="AR578" s="230" t="s">
        <v>93</v>
      </c>
      <c r="AT578" s="230" t="s">
        <v>131</v>
      </c>
      <c r="AU578" s="230" t="s">
        <v>87</v>
      </c>
      <c r="AY578" s="18" t="s">
        <v>129</v>
      </c>
      <c r="BE578" s="231">
        <f>IF(N578="základní",J578,0)</f>
        <v>0</v>
      </c>
      <c r="BF578" s="231">
        <f>IF(N578="snížená",J578,0)</f>
        <v>0</v>
      </c>
      <c r="BG578" s="231">
        <f>IF(N578="zákl. přenesená",J578,0)</f>
        <v>0</v>
      </c>
      <c r="BH578" s="231">
        <f>IF(N578="sníž. přenesená",J578,0)</f>
        <v>0</v>
      </c>
      <c r="BI578" s="231">
        <f>IF(N578="nulová",J578,0)</f>
        <v>0</v>
      </c>
      <c r="BJ578" s="18" t="s">
        <v>83</v>
      </c>
      <c r="BK578" s="231">
        <f>ROUND(I578*H578,2)</f>
        <v>0</v>
      </c>
      <c r="BL578" s="18" t="s">
        <v>93</v>
      </c>
      <c r="BM578" s="230" t="s">
        <v>765</v>
      </c>
    </row>
    <row r="579" s="2" customFormat="1">
      <c r="A579" s="39"/>
      <c r="B579" s="40"/>
      <c r="C579" s="41"/>
      <c r="D579" s="232" t="s">
        <v>137</v>
      </c>
      <c r="E579" s="41"/>
      <c r="F579" s="233" t="s">
        <v>766</v>
      </c>
      <c r="G579" s="41"/>
      <c r="H579" s="41"/>
      <c r="I579" s="234"/>
      <c r="J579" s="41"/>
      <c r="K579" s="41"/>
      <c r="L579" s="45"/>
      <c r="M579" s="235"/>
      <c r="N579" s="236"/>
      <c r="O579" s="92"/>
      <c r="P579" s="92"/>
      <c r="Q579" s="92"/>
      <c r="R579" s="92"/>
      <c r="S579" s="92"/>
      <c r="T579" s="93"/>
      <c r="U579" s="39"/>
      <c r="V579" s="39"/>
      <c r="W579" s="39"/>
      <c r="X579" s="39"/>
      <c r="Y579" s="39"/>
      <c r="Z579" s="39"/>
      <c r="AA579" s="39"/>
      <c r="AB579" s="39"/>
      <c r="AC579" s="39"/>
      <c r="AD579" s="39"/>
      <c r="AE579" s="39"/>
      <c r="AT579" s="18" t="s">
        <v>137</v>
      </c>
      <c r="AU579" s="18" t="s">
        <v>87</v>
      </c>
    </row>
    <row r="580" s="13" customFormat="1">
      <c r="A580" s="13"/>
      <c r="B580" s="237"/>
      <c r="C580" s="238"/>
      <c r="D580" s="232" t="s">
        <v>139</v>
      </c>
      <c r="E580" s="239" t="s">
        <v>1</v>
      </c>
      <c r="F580" s="240" t="s">
        <v>767</v>
      </c>
      <c r="G580" s="238"/>
      <c r="H580" s="241">
        <v>10137.82</v>
      </c>
      <c r="I580" s="242"/>
      <c r="J580" s="238"/>
      <c r="K580" s="238"/>
      <c r="L580" s="243"/>
      <c r="M580" s="244"/>
      <c r="N580" s="245"/>
      <c r="O580" s="245"/>
      <c r="P580" s="245"/>
      <c r="Q580" s="245"/>
      <c r="R580" s="245"/>
      <c r="S580" s="245"/>
      <c r="T580" s="246"/>
      <c r="U580" s="13"/>
      <c r="V580" s="13"/>
      <c r="W580" s="13"/>
      <c r="X580" s="13"/>
      <c r="Y580" s="13"/>
      <c r="Z580" s="13"/>
      <c r="AA580" s="13"/>
      <c r="AB580" s="13"/>
      <c r="AC580" s="13"/>
      <c r="AD580" s="13"/>
      <c r="AE580" s="13"/>
      <c r="AT580" s="247" t="s">
        <v>139</v>
      </c>
      <c r="AU580" s="247" t="s">
        <v>87</v>
      </c>
      <c r="AV580" s="13" t="s">
        <v>87</v>
      </c>
      <c r="AW580" s="13" t="s">
        <v>33</v>
      </c>
      <c r="AX580" s="13" t="s">
        <v>78</v>
      </c>
      <c r="AY580" s="247" t="s">
        <v>129</v>
      </c>
    </row>
    <row r="581" s="15" customFormat="1">
      <c r="A581" s="15"/>
      <c r="B581" s="259"/>
      <c r="C581" s="260"/>
      <c r="D581" s="232" t="s">
        <v>139</v>
      </c>
      <c r="E581" s="261" t="s">
        <v>1</v>
      </c>
      <c r="F581" s="262" t="s">
        <v>147</v>
      </c>
      <c r="G581" s="260"/>
      <c r="H581" s="263">
        <v>10137.82</v>
      </c>
      <c r="I581" s="264"/>
      <c r="J581" s="260"/>
      <c r="K581" s="260"/>
      <c r="L581" s="265"/>
      <c r="M581" s="266"/>
      <c r="N581" s="267"/>
      <c r="O581" s="267"/>
      <c r="P581" s="267"/>
      <c r="Q581" s="267"/>
      <c r="R581" s="267"/>
      <c r="S581" s="267"/>
      <c r="T581" s="268"/>
      <c r="U581" s="15"/>
      <c r="V581" s="15"/>
      <c r="W581" s="15"/>
      <c r="X581" s="15"/>
      <c r="Y581" s="15"/>
      <c r="Z581" s="15"/>
      <c r="AA581" s="15"/>
      <c r="AB581" s="15"/>
      <c r="AC581" s="15"/>
      <c r="AD581" s="15"/>
      <c r="AE581" s="15"/>
      <c r="AT581" s="269" t="s">
        <v>139</v>
      </c>
      <c r="AU581" s="269" t="s">
        <v>87</v>
      </c>
      <c r="AV581" s="15" t="s">
        <v>93</v>
      </c>
      <c r="AW581" s="15" t="s">
        <v>33</v>
      </c>
      <c r="AX581" s="15" t="s">
        <v>83</v>
      </c>
      <c r="AY581" s="269" t="s">
        <v>129</v>
      </c>
    </row>
    <row r="582" s="2" customFormat="1" ht="62.7" customHeight="1">
      <c r="A582" s="39"/>
      <c r="B582" s="40"/>
      <c r="C582" s="219" t="s">
        <v>768</v>
      </c>
      <c r="D582" s="219" t="s">
        <v>131</v>
      </c>
      <c r="E582" s="220" t="s">
        <v>769</v>
      </c>
      <c r="F582" s="221" t="s">
        <v>760</v>
      </c>
      <c r="G582" s="222" t="s">
        <v>215</v>
      </c>
      <c r="H582" s="223">
        <v>3085.105</v>
      </c>
      <c r="I582" s="224"/>
      <c r="J582" s="225">
        <f>ROUND(I582*H582,2)</f>
        <v>0</v>
      </c>
      <c r="K582" s="221" t="s">
        <v>1</v>
      </c>
      <c r="L582" s="45"/>
      <c r="M582" s="226" t="s">
        <v>1</v>
      </c>
      <c r="N582" s="227" t="s">
        <v>43</v>
      </c>
      <c r="O582" s="92"/>
      <c r="P582" s="228">
        <f>O582*H582</f>
        <v>0</v>
      </c>
      <c r="Q582" s="228">
        <v>0</v>
      </c>
      <c r="R582" s="228">
        <f>Q582*H582</f>
        <v>0</v>
      </c>
      <c r="S582" s="228">
        <v>0</v>
      </c>
      <c r="T582" s="229">
        <f>S582*H582</f>
        <v>0</v>
      </c>
      <c r="U582" s="39"/>
      <c r="V582" s="39"/>
      <c r="W582" s="39"/>
      <c r="X582" s="39"/>
      <c r="Y582" s="39"/>
      <c r="Z582" s="39"/>
      <c r="AA582" s="39"/>
      <c r="AB582" s="39"/>
      <c r="AC582" s="39"/>
      <c r="AD582" s="39"/>
      <c r="AE582" s="39"/>
      <c r="AR582" s="230" t="s">
        <v>93</v>
      </c>
      <c r="AT582" s="230" t="s">
        <v>131</v>
      </c>
      <c r="AU582" s="230" t="s">
        <v>87</v>
      </c>
      <c r="AY582" s="18" t="s">
        <v>129</v>
      </c>
      <c r="BE582" s="231">
        <f>IF(N582="základní",J582,0)</f>
        <v>0</v>
      </c>
      <c r="BF582" s="231">
        <f>IF(N582="snížená",J582,0)</f>
        <v>0</v>
      </c>
      <c r="BG582" s="231">
        <f>IF(N582="zákl. přenesená",J582,0)</f>
        <v>0</v>
      </c>
      <c r="BH582" s="231">
        <f>IF(N582="sníž. přenesená",J582,0)</f>
        <v>0</v>
      </c>
      <c r="BI582" s="231">
        <f>IF(N582="nulová",J582,0)</f>
        <v>0</v>
      </c>
      <c r="BJ582" s="18" t="s">
        <v>83</v>
      </c>
      <c r="BK582" s="231">
        <f>ROUND(I582*H582,2)</f>
        <v>0</v>
      </c>
      <c r="BL582" s="18" t="s">
        <v>93</v>
      </c>
      <c r="BM582" s="230" t="s">
        <v>770</v>
      </c>
    </row>
    <row r="583" s="2" customFormat="1">
      <c r="A583" s="39"/>
      <c r="B583" s="40"/>
      <c r="C583" s="41"/>
      <c r="D583" s="232" t="s">
        <v>137</v>
      </c>
      <c r="E583" s="41"/>
      <c r="F583" s="233" t="s">
        <v>760</v>
      </c>
      <c r="G583" s="41"/>
      <c r="H583" s="41"/>
      <c r="I583" s="234"/>
      <c r="J583" s="41"/>
      <c r="K583" s="41"/>
      <c r="L583" s="45"/>
      <c r="M583" s="235"/>
      <c r="N583" s="236"/>
      <c r="O583" s="92"/>
      <c r="P583" s="92"/>
      <c r="Q583" s="92"/>
      <c r="R583" s="92"/>
      <c r="S583" s="92"/>
      <c r="T583" s="93"/>
      <c r="U583" s="39"/>
      <c r="V583" s="39"/>
      <c r="W583" s="39"/>
      <c r="X583" s="39"/>
      <c r="Y583" s="39"/>
      <c r="Z583" s="39"/>
      <c r="AA583" s="39"/>
      <c r="AB583" s="39"/>
      <c r="AC583" s="39"/>
      <c r="AD583" s="39"/>
      <c r="AE583" s="39"/>
      <c r="AT583" s="18" t="s">
        <v>137</v>
      </c>
      <c r="AU583" s="18" t="s">
        <v>87</v>
      </c>
    </row>
    <row r="584" s="2" customFormat="1">
      <c r="A584" s="39"/>
      <c r="B584" s="40"/>
      <c r="C584" s="41"/>
      <c r="D584" s="232" t="s">
        <v>296</v>
      </c>
      <c r="E584" s="41"/>
      <c r="F584" s="280" t="s">
        <v>771</v>
      </c>
      <c r="G584" s="41"/>
      <c r="H584" s="41"/>
      <c r="I584" s="234"/>
      <c r="J584" s="41"/>
      <c r="K584" s="41"/>
      <c r="L584" s="45"/>
      <c r="M584" s="235"/>
      <c r="N584" s="236"/>
      <c r="O584" s="92"/>
      <c r="P584" s="92"/>
      <c r="Q584" s="92"/>
      <c r="R584" s="92"/>
      <c r="S584" s="92"/>
      <c r="T584" s="93"/>
      <c r="U584" s="39"/>
      <c r="V584" s="39"/>
      <c r="W584" s="39"/>
      <c r="X584" s="39"/>
      <c r="Y584" s="39"/>
      <c r="Z584" s="39"/>
      <c r="AA584" s="39"/>
      <c r="AB584" s="39"/>
      <c r="AC584" s="39"/>
      <c r="AD584" s="39"/>
      <c r="AE584" s="39"/>
      <c r="AT584" s="18" t="s">
        <v>296</v>
      </c>
      <c r="AU584" s="18" t="s">
        <v>87</v>
      </c>
    </row>
    <row r="585" s="13" customFormat="1">
      <c r="A585" s="13"/>
      <c r="B585" s="237"/>
      <c r="C585" s="238"/>
      <c r="D585" s="232" t="s">
        <v>139</v>
      </c>
      <c r="E585" s="239" t="s">
        <v>1</v>
      </c>
      <c r="F585" s="240" t="s">
        <v>772</v>
      </c>
      <c r="G585" s="238"/>
      <c r="H585" s="241">
        <v>3085.105</v>
      </c>
      <c r="I585" s="242"/>
      <c r="J585" s="238"/>
      <c r="K585" s="238"/>
      <c r="L585" s="243"/>
      <c r="M585" s="244"/>
      <c r="N585" s="245"/>
      <c r="O585" s="245"/>
      <c r="P585" s="245"/>
      <c r="Q585" s="245"/>
      <c r="R585" s="245"/>
      <c r="S585" s="245"/>
      <c r="T585" s="246"/>
      <c r="U585" s="13"/>
      <c r="V585" s="13"/>
      <c r="W585" s="13"/>
      <c r="X585" s="13"/>
      <c r="Y585" s="13"/>
      <c r="Z585" s="13"/>
      <c r="AA585" s="13"/>
      <c r="AB585" s="13"/>
      <c r="AC585" s="13"/>
      <c r="AD585" s="13"/>
      <c r="AE585" s="13"/>
      <c r="AT585" s="247" t="s">
        <v>139</v>
      </c>
      <c r="AU585" s="247" t="s">
        <v>87</v>
      </c>
      <c r="AV585" s="13" t="s">
        <v>87</v>
      </c>
      <c r="AW585" s="13" t="s">
        <v>33</v>
      </c>
      <c r="AX585" s="13" t="s">
        <v>83</v>
      </c>
      <c r="AY585" s="247" t="s">
        <v>129</v>
      </c>
    </row>
    <row r="586" s="2" customFormat="1" ht="49.05" customHeight="1">
      <c r="A586" s="39"/>
      <c r="B586" s="40"/>
      <c r="C586" s="219" t="s">
        <v>773</v>
      </c>
      <c r="D586" s="219" t="s">
        <v>131</v>
      </c>
      <c r="E586" s="220" t="s">
        <v>774</v>
      </c>
      <c r="F586" s="221" t="s">
        <v>775</v>
      </c>
      <c r="G586" s="222" t="s">
        <v>215</v>
      </c>
      <c r="H586" s="223">
        <v>2069.0700000000002</v>
      </c>
      <c r="I586" s="224"/>
      <c r="J586" s="225">
        <f>ROUND(I586*H586,2)</f>
        <v>0</v>
      </c>
      <c r="K586" s="221" t="s">
        <v>1</v>
      </c>
      <c r="L586" s="45"/>
      <c r="M586" s="226" t="s">
        <v>1</v>
      </c>
      <c r="N586" s="227" t="s">
        <v>43</v>
      </c>
      <c r="O586" s="92"/>
      <c r="P586" s="228">
        <f>O586*H586</f>
        <v>0</v>
      </c>
      <c r="Q586" s="228">
        <v>0</v>
      </c>
      <c r="R586" s="228">
        <f>Q586*H586</f>
        <v>0</v>
      </c>
      <c r="S586" s="228">
        <v>0</v>
      </c>
      <c r="T586" s="229">
        <f>S586*H586</f>
        <v>0</v>
      </c>
      <c r="U586" s="39"/>
      <c r="V586" s="39"/>
      <c r="W586" s="39"/>
      <c r="X586" s="39"/>
      <c r="Y586" s="39"/>
      <c r="Z586" s="39"/>
      <c r="AA586" s="39"/>
      <c r="AB586" s="39"/>
      <c r="AC586" s="39"/>
      <c r="AD586" s="39"/>
      <c r="AE586" s="39"/>
      <c r="AR586" s="230" t="s">
        <v>93</v>
      </c>
      <c r="AT586" s="230" t="s">
        <v>131</v>
      </c>
      <c r="AU586" s="230" t="s">
        <v>87</v>
      </c>
      <c r="AY586" s="18" t="s">
        <v>129</v>
      </c>
      <c r="BE586" s="231">
        <f>IF(N586="základní",J586,0)</f>
        <v>0</v>
      </c>
      <c r="BF586" s="231">
        <f>IF(N586="snížená",J586,0)</f>
        <v>0</v>
      </c>
      <c r="BG586" s="231">
        <f>IF(N586="zákl. přenesená",J586,0)</f>
        <v>0</v>
      </c>
      <c r="BH586" s="231">
        <f>IF(N586="sníž. přenesená",J586,0)</f>
        <v>0</v>
      </c>
      <c r="BI586" s="231">
        <f>IF(N586="nulová",J586,0)</f>
        <v>0</v>
      </c>
      <c r="BJ586" s="18" t="s">
        <v>83</v>
      </c>
      <c r="BK586" s="231">
        <f>ROUND(I586*H586,2)</f>
        <v>0</v>
      </c>
      <c r="BL586" s="18" t="s">
        <v>93</v>
      </c>
      <c r="BM586" s="230" t="s">
        <v>776</v>
      </c>
    </row>
    <row r="587" s="2" customFormat="1">
      <c r="A587" s="39"/>
      <c r="B587" s="40"/>
      <c r="C587" s="41"/>
      <c r="D587" s="232" t="s">
        <v>137</v>
      </c>
      <c r="E587" s="41"/>
      <c r="F587" s="233" t="s">
        <v>775</v>
      </c>
      <c r="G587" s="41"/>
      <c r="H587" s="41"/>
      <c r="I587" s="234"/>
      <c r="J587" s="41"/>
      <c r="K587" s="41"/>
      <c r="L587" s="45"/>
      <c r="M587" s="235"/>
      <c r="N587" s="236"/>
      <c r="O587" s="92"/>
      <c r="P587" s="92"/>
      <c r="Q587" s="92"/>
      <c r="R587" s="92"/>
      <c r="S587" s="92"/>
      <c r="T587" s="93"/>
      <c r="U587" s="39"/>
      <c r="V587" s="39"/>
      <c r="W587" s="39"/>
      <c r="X587" s="39"/>
      <c r="Y587" s="39"/>
      <c r="Z587" s="39"/>
      <c r="AA587" s="39"/>
      <c r="AB587" s="39"/>
      <c r="AC587" s="39"/>
      <c r="AD587" s="39"/>
      <c r="AE587" s="39"/>
      <c r="AT587" s="18" t="s">
        <v>137</v>
      </c>
      <c r="AU587" s="18" t="s">
        <v>87</v>
      </c>
    </row>
    <row r="588" s="2" customFormat="1">
      <c r="A588" s="39"/>
      <c r="B588" s="40"/>
      <c r="C588" s="41"/>
      <c r="D588" s="232" t="s">
        <v>296</v>
      </c>
      <c r="E588" s="41"/>
      <c r="F588" s="280" t="s">
        <v>777</v>
      </c>
      <c r="G588" s="41"/>
      <c r="H588" s="41"/>
      <c r="I588" s="234"/>
      <c r="J588" s="41"/>
      <c r="K588" s="41"/>
      <c r="L588" s="45"/>
      <c r="M588" s="235"/>
      <c r="N588" s="236"/>
      <c r="O588" s="92"/>
      <c r="P588" s="92"/>
      <c r="Q588" s="92"/>
      <c r="R588" s="92"/>
      <c r="S588" s="92"/>
      <c r="T588" s="93"/>
      <c r="U588" s="39"/>
      <c r="V588" s="39"/>
      <c r="W588" s="39"/>
      <c r="X588" s="39"/>
      <c r="Y588" s="39"/>
      <c r="Z588" s="39"/>
      <c r="AA588" s="39"/>
      <c r="AB588" s="39"/>
      <c r="AC588" s="39"/>
      <c r="AD588" s="39"/>
      <c r="AE588" s="39"/>
      <c r="AT588" s="18" t="s">
        <v>296</v>
      </c>
      <c r="AU588" s="18" t="s">
        <v>87</v>
      </c>
    </row>
    <row r="589" s="13" customFormat="1">
      <c r="A589" s="13"/>
      <c r="B589" s="237"/>
      <c r="C589" s="238"/>
      <c r="D589" s="232" t="s">
        <v>139</v>
      </c>
      <c r="E589" s="239" t="s">
        <v>1</v>
      </c>
      <c r="F589" s="240" t="s">
        <v>778</v>
      </c>
      <c r="G589" s="238"/>
      <c r="H589" s="241">
        <v>2069.0700000000002</v>
      </c>
      <c r="I589" s="242"/>
      <c r="J589" s="238"/>
      <c r="K589" s="238"/>
      <c r="L589" s="243"/>
      <c r="M589" s="244"/>
      <c r="N589" s="245"/>
      <c r="O589" s="245"/>
      <c r="P589" s="245"/>
      <c r="Q589" s="245"/>
      <c r="R589" s="245"/>
      <c r="S589" s="245"/>
      <c r="T589" s="246"/>
      <c r="U589" s="13"/>
      <c r="V589" s="13"/>
      <c r="W589" s="13"/>
      <c r="X589" s="13"/>
      <c r="Y589" s="13"/>
      <c r="Z589" s="13"/>
      <c r="AA589" s="13"/>
      <c r="AB589" s="13"/>
      <c r="AC589" s="13"/>
      <c r="AD589" s="13"/>
      <c r="AE589" s="13"/>
      <c r="AT589" s="247" t="s">
        <v>139</v>
      </c>
      <c r="AU589" s="247" t="s">
        <v>87</v>
      </c>
      <c r="AV589" s="13" t="s">
        <v>87</v>
      </c>
      <c r="AW589" s="13" t="s">
        <v>33</v>
      </c>
      <c r="AX589" s="13" t="s">
        <v>83</v>
      </c>
      <c r="AY589" s="247" t="s">
        <v>129</v>
      </c>
    </row>
    <row r="590" s="2" customFormat="1" ht="33" customHeight="1">
      <c r="A590" s="39"/>
      <c r="B590" s="40"/>
      <c r="C590" s="219" t="s">
        <v>779</v>
      </c>
      <c r="D590" s="219" t="s">
        <v>131</v>
      </c>
      <c r="E590" s="220" t="s">
        <v>780</v>
      </c>
      <c r="F590" s="221" t="s">
        <v>781</v>
      </c>
      <c r="G590" s="222" t="s">
        <v>215</v>
      </c>
      <c r="H590" s="223">
        <v>2069.0700000000002</v>
      </c>
      <c r="I590" s="224"/>
      <c r="J590" s="225">
        <f>ROUND(I590*H590,2)</f>
        <v>0</v>
      </c>
      <c r="K590" s="221" t="s">
        <v>1</v>
      </c>
      <c r="L590" s="45"/>
      <c r="M590" s="226" t="s">
        <v>1</v>
      </c>
      <c r="N590" s="227" t="s">
        <v>43</v>
      </c>
      <c r="O590" s="92"/>
      <c r="P590" s="228">
        <f>O590*H590</f>
        <v>0</v>
      </c>
      <c r="Q590" s="228">
        <v>0</v>
      </c>
      <c r="R590" s="228">
        <f>Q590*H590</f>
        <v>0</v>
      </c>
      <c r="S590" s="228">
        <v>0</v>
      </c>
      <c r="T590" s="229">
        <f>S590*H590</f>
        <v>0</v>
      </c>
      <c r="U590" s="39"/>
      <c r="V590" s="39"/>
      <c r="W590" s="39"/>
      <c r="X590" s="39"/>
      <c r="Y590" s="39"/>
      <c r="Z590" s="39"/>
      <c r="AA590" s="39"/>
      <c r="AB590" s="39"/>
      <c r="AC590" s="39"/>
      <c r="AD590" s="39"/>
      <c r="AE590" s="39"/>
      <c r="AR590" s="230" t="s">
        <v>93</v>
      </c>
      <c r="AT590" s="230" t="s">
        <v>131</v>
      </c>
      <c r="AU590" s="230" t="s">
        <v>87</v>
      </c>
      <c r="AY590" s="18" t="s">
        <v>129</v>
      </c>
      <c r="BE590" s="231">
        <f>IF(N590="základní",J590,0)</f>
        <v>0</v>
      </c>
      <c r="BF590" s="231">
        <f>IF(N590="snížená",J590,0)</f>
        <v>0</v>
      </c>
      <c r="BG590" s="231">
        <f>IF(N590="zákl. přenesená",J590,0)</f>
        <v>0</v>
      </c>
      <c r="BH590" s="231">
        <f>IF(N590="sníž. přenesená",J590,0)</f>
        <v>0</v>
      </c>
      <c r="BI590" s="231">
        <f>IF(N590="nulová",J590,0)</f>
        <v>0</v>
      </c>
      <c r="BJ590" s="18" t="s">
        <v>83</v>
      </c>
      <c r="BK590" s="231">
        <f>ROUND(I590*H590,2)</f>
        <v>0</v>
      </c>
      <c r="BL590" s="18" t="s">
        <v>93</v>
      </c>
      <c r="BM590" s="230" t="s">
        <v>782</v>
      </c>
    </row>
    <row r="591" s="2" customFormat="1">
      <c r="A591" s="39"/>
      <c r="B591" s="40"/>
      <c r="C591" s="41"/>
      <c r="D591" s="232" t="s">
        <v>137</v>
      </c>
      <c r="E591" s="41"/>
      <c r="F591" s="233" t="s">
        <v>783</v>
      </c>
      <c r="G591" s="41"/>
      <c r="H591" s="41"/>
      <c r="I591" s="234"/>
      <c r="J591" s="41"/>
      <c r="K591" s="41"/>
      <c r="L591" s="45"/>
      <c r="M591" s="235"/>
      <c r="N591" s="236"/>
      <c r="O591" s="92"/>
      <c r="P591" s="92"/>
      <c r="Q591" s="92"/>
      <c r="R591" s="92"/>
      <c r="S591" s="92"/>
      <c r="T591" s="93"/>
      <c r="U591" s="39"/>
      <c r="V591" s="39"/>
      <c r="W591" s="39"/>
      <c r="X591" s="39"/>
      <c r="Y591" s="39"/>
      <c r="Z591" s="39"/>
      <c r="AA591" s="39"/>
      <c r="AB591" s="39"/>
      <c r="AC591" s="39"/>
      <c r="AD591" s="39"/>
      <c r="AE591" s="39"/>
      <c r="AT591" s="18" t="s">
        <v>137</v>
      </c>
      <c r="AU591" s="18" t="s">
        <v>87</v>
      </c>
    </row>
    <row r="592" s="2" customFormat="1">
      <c r="A592" s="39"/>
      <c r="B592" s="40"/>
      <c r="C592" s="41"/>
      <c r="D592" s="232" t="s">
        <v>296</v>
      </c>
      <c r="E592" s="41"/>
      <c r="F592" s="280" t="s">
        <v>784</v>
      </c>
      <c r="G592" s="41"/>
      <c r="H592" s="41"/>
      <c r="I592" s="234"/>
      <c r="J592" s="41"/>
      <c r="K592" s="41"/>
      <c r="L592" s="45"/>
      <c r="M592" s="235"/>
      <c r="N592" s="236"/>
      <c r="O592" s="92"/>
      <c r="P592" s="92"/>
      <c r="Q592" s="92"/>
      <c r="R592" s="92"/>
      <c r="S592" s="92"/>
      <c r="T592" s="93"/>
      <c r="U592" s="39"/>
      <c r="V592" s="39"/>
      <c r="W592" s="39"/>
      <c r="X592" s="39"/>
      <c r="Y592" s="39"/>
      <c r="Z592" s="39"/>
      <c r="AA592" s="39"/>
      <c r="AB592" s="39"/>
      <c r="AC592" s="39"/>
      <c r="AD592" s="39"/>
      <c r="AE592" s="39"/>
      <c r="AT592" s="18" t="s">
        <v>296</v>
      </c>
      <c r="AU592" s="18" t="s">
        <v>87</v>
      </c>
    </row>
    <row r="593" s="13" customFormat="1">
      <c r="A593" s="13"/>
      <c r="B593" s="237"/>
      <c r="C593" s="238"/>
      <c r="D593" s="232" t="s">
        <v>139</v>
      </c>
      <c r="E593" s="239" t="s">
        <v>1</v>
      </c>
      <c r="F593" s="240" t="s">
        <v>785</v>
      </c>
      <c r="G593" s="238"/>
      <c r="H593" s="241">
        <v>2069.0700000000002</v>
      </c>
      <c r="I593" s="242"/>
      <c r="J593" s="238"/>
      <c r="K593" s="238"/>
      <c r="L593" s="243"/>
      <c r="M593" s="244"/>
      <c r="N593" s="245"/>
      <c r="O593" s="245"/>
      <c r="P593" s="245"/>
      <c r="Q593" s="245"/>
      <c r="R593" s="245"/>
      <c r="S593" s="245"/>
      <c r="T593" s="246"/>
      <c r="U593" s="13"/>
      <c r="V593" s="13"/>
      <c r="W593" s="13"/>
      <c r="X593" s="13"/>
      <c r="Y593" s="13"/>
      <c r="Z593" s="13"/>
      <c r="AA593" s="13"/>
      <c r="AB593" s="13"/>
      <c r="AC593" s="13"/>
      <c r="AD593" s="13"/>
      <c r="AE593" s="13"/>
      <c r="AT593" s="247" t="s">
        <v>139</v>
      </c>
      <c r="AU593" s="247" t="s">
        <v>87</v>
      </c>
      <c r="AV593" s="13" t="s">
        <v>87</v>
      </c>
      <c r="AW593" s="13" t="s">
        <v>33</v>
      </c>
      <c r="AX593" s="13" t="s">
        <v>83</v>
      </c>
      <c r="AY593" s="247" t="s">
        <v>129</v>
      </c>
    </row>
    <row r="594" s="2" customFormat="1" ht="16.5" customHeight="1">
      <c r="A594" s="39"/>
      <c r="B594" s="40"/>
      <c r="C594" s="219" t="s">
        <v>786</v>
      </c>
      <c r="D594" s="219" t="s">
        <v>131</v>
      </c>
      <c r="E594" s="220" t="s">
        <v>787</v>
      </c>
      <c r="F594" s="221" t="s">
        <v>788</v>
      </c>
      <c r="G594" s="222" t="s">
        <v>215</v>
      </c>
      <c r="H594" s="223">
        <v>354.404</v>
      </c>
      <c r="I594" s="224"/>
      <c r="J594" s="225">
        <f>ROUND(I594*H594,2)</f>
        <v>0</v>
      </c>
      <c r="K594" s="221" t="s">
        <v>135</v>
      </c>
      <c r="L594" s="45"/>
      <c r="M594" s="226" t="s">
        <v>1</v>
      </c>
      <c r="N594" s="227" t="s">
        <v>43</v>
      </c>
      <c r="O594" s="92"/>
      <c r="P594" s="228">
        <f>O594*H594</f>
        <v>0</v>
      </c>
      <c r="Q594" s="228">
        <v>0</v>
      </c>
      <c r="R594" s="228">
        <f>Q594*H594</f>
        <v>0</v>
      </c>
      <c r="S594" s="228">
        <v>0</v>
      </c>
      <c r="T594" s="229">
        <f>S594*H594</f>
        <v>0</v>
      </c>
      <c r="U594" s="39"/>
      <c r="V594" s="39"/>
      <c r="W594" s="39"/>
      <c r="X594" s="39"/>
      <c r="Y594" s="39"/>
      <c r="Z594" s="39"/>
      <c r="AA594" s="39"/>
      <c r="AB594" s="39"/>
      <c r="AC594" s="39"/>
      <c r="AD594" s="39"/>
      <c r="AE594" s="39"/>
      <c r="AR594" s="230" t="s">
        <v>93</v>
      </c>
      <c r="AT594" s="230" t="s">
        <v>131</v>
      </c>
      <c r="AU594" s="230" t="s">
        <v>87</v>
      </c>
      <c r="AY594" s="18" t="s">
        <v>129</v>
      </c>
      <c r="BE594" s="231">
        <f>IF(N594="základní",J594,0)</f>
        <v>0</v>
      </c>
      <c r="BF594" s="231">
        <f>IF(N594="snížená",J594,0)</f>
        <v>0</v>
      </c>
      <c r="BG594" s="231">
        <f>IF(N594="zákl. přenesená",J594,0)</f>
        <v>0</v>
      </c>
      <c r="BH594" s="231">
        <f>IF(N594="sníž. přenesená",J594,0)</f>
        <v>0</v>
      </c>
      <c r="BI594" s="231">
        <f>IF(N594="nulová",J594,0)</f>
        <v>0</v>
      </c>
      <c r="BJ594" s="18" t="s">
        <v>83</v>
      </c>
      <c r="BK594" s="231">
        <f>ROUND(I594*H594,2)</f>
        <v>0</v>
      </c>
      <c r="BL594" s="18" t="s">
        <v>93</v>
      </c>
      <c r="BM594" s="230" t="s">
        <v>789</v>
      </c>
    </row>
    <row r="595" s="2" customFormat="1">
      <c r="A595" s="39"/>
      <c r="B595" s="40"/>
      <c r="C595" s="41"/>
      <c r="D595" s="232" t="s">
        <v>137</v>
      </c>
      <c r="E595" s="41"/>
      <c r="F595" s="233" t="s">
        <v>790</v>
      </c>
      <c r="G595" s="41"/>
      <c r="H595" s="41"/>
      <c r="I595" s="234"/>
      <c r="J595" s="41"/>
      <c r="K595" s="41"/>
      <c r="L595" s="45"/>
      <c r="M595" s="235"/>
      <c r="N595" s="236"/>
      <c r="O595" s="92"/>
      <c r="P595" s="92"/>
      <c r="Q595" s="92"/>
      <c r="R595" s="92"/>
      <c r="S595" s="92"/>
      <c r="T595" s="93"/>
      <c r="U595" s="39"/>
      <c r="V595" s="39"/>
      <c r="W595" s="39"/>
      <c r="X595" s="39"/>
      <c r="Y595" s="39"/>
      <c r="Z595" s="39"/>
      <c r="AA595" s="39"/>
      <c r="AB595" s="39"/>
      <c r="AC595" s="39"/>
      <c r="AD595" s="39"/>
      <c r="AE595" s="39"/>
      <c r="AT595" s="18" t="s">
        <v>137</v>
      </c>
      <c r="AU595" s="18" t="s">
        <v>87</v>
      </c>
    </row>
    <row r="596" s="13" customFormat="1">
      <c r="A596" s="13"/>
      <c r="B596" s="237"/>
      <c r="C596" s="238"/>
      <c r="D596" s="232" t="s">
        <v>139</v>
      </c>
      <c r="E596" s="239" t="s">
        <v>1</v>
      </c>
      <c r="F596" s="240" t="s">
        <v>791</v>
      </c>
      <c r="G596" s="238"/>
      <c r="H596" s="241">
        <v>7.585</v>
      </c>
      <c r="I596" s="242"/>
      <c r="J596" s="238"/>
      <c r="K596" s="238"/>
      <c r="L596" s="243"/>
      <c r="M596" s="244"/>
      <c r="N596" s="245"/>
      <c r="O596" s="245"/>
      <c r="P596" s="245"/>
      <c r="Q596" s="245"/>
      <c r="R596" s="245"/>
      <c r="S596" s="245"/>
      <c r="T596" s="246"/>
      <c r="U596" s="13"/>
      <c r="V596" s="13"/>
      <c r="W596" s="13"/>
      <c r="X596" s="13"/>
      <c r="Y596" s="13"/>
      <c r="Z596" s="13"/>
      <c r="AA596" s="13"/>
      <c r="AB596" s="13"/>
      <c r="AC596" s="13"/>
      <c r="AD596" s="13"/>
      <c r="AE596" s="13"/>
      <c r="AT596" s="247" t="s">
        <v>139</v>
      </c>
      <c r="AU596" s="247" t="s">
        <v>87</v>
      </c>
      <c r="AV596" s="13" t="s">
        <v>87</v>
      </c>
      <c r="AW596" s="13" t="s">
        <v>33</v>
      </c>
      <c r="AX596" s="13" t="s">
        <v>78</v>
      </c>
      <c r="AY596" s="247" t="s">
        <v>129</v>
      </c>
    </row>
    <row r="597" s="13" customFormat="1">
      <c r="A597" s="13"/>
      <c r="B597" s="237"/>
      <c r="C597" s="238"/>
      <c r="D597" s="232" t="s">
        <v>139</v>
      </c>
      <c r="E597" s="239" t="s">
        <v>1</v>
      </c>
      <c r="F597" s="240" t="s">
        <v>792</v>
      </c>
      <c r="G597" s="238"/>
      <c r="H597" s="241">
        <v>41.433999999999998</v>
      </c>
      <c r="I597" s="242"/>
      <c r="J597" s="238"/>
      <c r="K597" s="238"/>
      <c r="L597" s="243"/>
      <c r="M597" s="244"/>
      <c r="N597" s="245"/>
      <c r="O597" s="245"/>
      <c r="P597" s="245"/>
      <c r="Q597" s="245"/>
      <c r="R597" s="245"/>
      <c r="S597" s="245"/>
      <c r="T597" s="246"/>
      <c r="U597" s="13"/>
      <c r="V597" s="13"/>
      <c r="W597" s="13"/>
      <c r="X597" s="13"/>
      <c r="Y597" s="13"/>
      <c r="Z597" s="13"/>
      <c r="AA597" s="13"/>
      <c r="AB597" s="13"/>
      <c r="AC597" s="13"/>
      <c r="AD597" s="13"/>
      <c r="AE597" s="13"/>
      <c r="AT597" s="247" t="s">
        <v>139</v>
      </c>
      <c r="AU597" s="247" t="s">
        <v>87</v>
      </c>
      <c r="AV597" s="13" t="s">
        <v>87</v>
      </c>
      <c r="AW597" s="13" t="s">
        <v>33</v>
      </c>
      <c r="AX597" s="13" t="s">
        <v>78</v>
      </c>
      <c r="AY597" s="247" t="s">
        <v>129</v>
      </c>
    </row>
    <row r="598" s="13" customFormat="1">
      <c r="A598" s="13"/>
      <c r="B598" s="237"/>
      <c r="C598" s="238"/>
      <c r="D598" s="232" t="s">
        <v>139</v>
      </c>
      <c r="E598" s="239" t="s">
        <v>1</v>
      </c>
      <c r="F598" s="240" t="s">
        <v>793</v>
      </c>
      <c r="G598" s="238"/>
      <c r="H598" s="241">
        <v>31.395</v>
      </c>
      <c r="I598" s="242"/>
      <c r="J598" s="238"/>
      <c r="K598" s="238"/>
      <c r="L598" s="243"/>
      <c r="M598" s="244"/>
      <c r="N598" s="245"/>
      <c r="O598" s="245"/>
      <c r="P598" s="245"/>
      <c r="Q598" s="245"/>
      <c r="R598" s="245"/>
      <c r="S598" s="245"/>
      <c r="T598" s="246"/>
      <c r="U598" s="13"/>
      <c r="V598" s="13"/>
      <c r="W598" s="13"/>
      <c r="X598" s="13"/>
      <c r="Y598" s="13"/>
      <c r="Z598" s="13"/>
      <c r="AA598" s="13"/>
      <c r="AB598" s="13"/>
      <c r="AC598" s="13"/>
      <c r="AD598" s="13"/>
      <c r="AE598" s="13"/>
      <c r="AT598" s="247" t="s">
        <v>139</v>
      </c>
      <c r="AU598" s="247" t="s">
        <v>87</v>
      </c>
      <c r="AV598" s="13" t="s">
        <v>87</v>
      </c>
      <c r="AW598" s="13" t="s">
        <v>33</v>
      </c>
      <c r="AX598" s="13" t="s">
        <v>78</v>
      </c>
      <c r="AY598" s="247" t="s">
        <v>129</v>
      </c>
    </row>
    <row r="599" s="14" customFormat="1">
      <c r="A599" s="14"/>
      <c r="B599" s="248"/>
      <c r="C599" s="249"/>
      <c r="D599" s="232" t="s">
        <v>139</v>
      </c>
      <c r="E599" s="250" t="s">
        <v>1</v>
      </c>
      <c r="F599" s="251" t="s">
        <v>211</v>
      </c>
      <c r="G599" s="249"/>
      <c r="H599" s="252">
        <v>80.414000000000001</v>
      </c>
      <c r="I599" s="253"/>
      <c r="J599" s="249"/>
      <c r="K599" s="249"/>
      <c r="L599" s="254"/>
      <c r="M599" s="255"/>
      <c r="N599" s="256"/>
      <c r="O599" s="256"/>
      <c r="P599" s="256"/>
      <c r="Q599" s="256"/>
      <c r="R599" s="256"/>
      <c r="S599" s="256"/>
      <c r="T599" s="257"/>
      <c r="U599" s="14"/>
      <c r="V599" s="14"/>
      <c r="W599" s="14"/>
      <c r="X599" s="14"/>
      <c r="Y599" s="14"/>
      <c r="Z599" s="14"/>
      <c r="AA599" s="14"/>
      <c r="AB599" s="14"/>
      <c r="AC599" s="14"/>
      <c r="AD599" s="14"/>
      <c r="AE599" s="14"/>
      <c r="AT599" s="258" t="s">
        <v>139</v>
      </c>
      <c r="AU599" s="258" t="s">
        <v>87</v>
      </c>
      <c r="AV599" s="14" t="s">
        <v>90</v>
      </c>
      <c r="AW599" s="14" t="s">
        <v>33</v>
      </c>
      <c r="AX599" s="14" t="s">
        <v>78</v>
      </c>
      <c r="AY599" s="258" t="s">
        <v>129</v>
      </c>
    </row>
    <row r="600" s="13" customFormat="1">
      <c r="A600" s="13"/>
      <c r="B600" s="237"/>
      <c r="C600" s="238"/>
      <c r="D600" s="232" t="s">
        <v>139</v>
      </c>
      <c r="E600" s="239" t="s">
        <v>1</v>
      </c>
      <c r="F600" s="240" t="s">
        <v>794</v>
      </c>
      <c r="G600" s="238"/>
      <c r="H600" s="241">
        <v>211.19999999999999</v>
      </c>
      <c r="I600" s="242"/>
      <c r="J600" s="238"/>
      <c r="K600" s="238"/>
      <c r="L600" s="243"/>
      <c r="M600" s="244"/>
      <c r="N600" s="245"/>
      <c r="O600" s="245"/>
      <c r="P600" s="245"/>
      <c r="Q600" s="245"/>
      <c r="R600" s="245"/>
      <c r="S600" s="245"/>
      <c r="T600" s="246"/>
      <c r="U600" s="13"/>
      <c r="V600" s="13"/>
      <c r="W600" s="13"/>
      <c r="X600" s="13"/>
      <c r="Y600" s="13"/>
      <c r="Z600" s="13"/>
      <c r="AA600" s="13"/>
      <c r="AB600" s="13"/>
      <c r="AC600" s="13"/>
      <c r="AD600" s="13"/>
      <c r="AE600" s="13"/>
      <c r="AT600" s="247" t="s">
        <v>139</v>
      </c>
      <c r="AU600" s="247" t="s">
        <v>87</v>
      </c>
      <c r="AV600" s="13" t="s">
        <v>87</v>
      </c>
      <c r="AW600" s="13" t="s">
        <v>33</v>
      </c>
      <c r="AX600" s="13" t="s">
        <v>78</v>
      </c>
      <c r="AY600" s="247" t="s">
        <v>129</v>
      </c>
    </row>
    <row r="601" s="13" customFormat="1">
      <c r="A601" s="13"/>
      <c r="B601" s="237"/>
      <c r="C601" s="238"/>
      <c r="D601" s="232" t="s">
        <v>139</v>
      </c>
      <c r="E601" s="239" t="s">
        <v>1</v>
      </c>
      <c r="F601" s="240" t="s">
        <v>795</v>
      </c>
      <c r="G601" s="238"/>
      <c r="H601" s="241">
        <v>62.789999999999999</v>
      </c>
      <c r="I601" s="242"/>
      <c r="J601" s="238"/>
      <c r="K601" s="238"/>
      <c r="L601" s="243"/>
      <c r="M601" s="244"/>
      <c r="N601" s="245"/>
      <c r="O601" s="245"/>
      <c r="P601" s="245"/>
      <c r="Q601" s="245"/>
      <c r="R601" s="245"/>
      <c r="S601" s="245"/>
      <c r="T601" s="246"/>
      <c r="U601" s="13"/>
      <c r="V601" s="13"/>
      <c r="W601" s="13"/>
      <c r="X601" s="13"/>
      <c r="Y601" s="13"/>
      <c r="Z601" s="13"/>
      <c r="AA601" s="13"/>
      <c r="AB601" s="13"/>
      <c r="AC601" s="13"/>
      <c r="AD601" s="13"/>
      <c r="AE601" s="13"/>
      <c r="AT601" s="247" t="s">
        <v>139</v>
      </c>
      <c r="AU601" s="247" t="s">
        <v>87</v>
      </c>
      <c r="AV601" s="13" t="s">
        <v>87</v>
      </c>
      <c r="AW601" s="13" t="s">
        <v>33</v>
      </c>
      <c r="AX601" s="13" t="s">
        <v>78</v>
      </c>
      <c r="AY601" s="247" t="s">
        <v>129</v>
      </c>
    </row>
    <row r="602" s="14" customFormat="1">
      <c r="A602" s="14"/>
      <c r="B602" s="248"/>
      <c r="C602" s="249"/>
      <c r="D602" s="232" t="s">
        <v>139</v>
      </c>
      <c r="E602" s="250" t="s">
        <v>1</v>
      </c>
      <c r="F602" s="251" t="s">
        <v>796</v>
      </c>
      <c r="G602" s="249"/>
      <c r="H602" s="252">
        <v>273.99000000000001</v>
      </c>
      <c r="I602" s="253"/>
      <c r="J602" s="249"/>
      <c r="K602" s="249"/>
      <c r="L602" s="254"/>
      <c r="M602" s="255"/>
      <c r="N602" s="256"/>
      <c r="O602" s="256"/>
      <c r="P602" s="256"/>
      <c r="Q602" s="256"/>
      <c r="R602" s="256"/>
      <c r="S602" s="256"/>
      <c r="T602" s="257"/>
      <c r="U602" s="14"/>
      <c r="V602" s="14"/>
      <c r="W602" s="14"/>
      <c r="X602" s="14"/>
      <c r="Y602" s="14"/>
      <c r="Z602" s="14"/>
      <c r="AA602" s="14"/>
      <c r="AB602" s="14"/>
      <c r="AC602" s="14"/>
      <c r="AD602" s="14"/>
      <c r="AE602" s="14"/>
      <c r="AT602" s="258" t="s">
        <v>139</v>
      </c>
      <c r="AU602" s="258" t="s">
        <v>87</v>
      </c>
      <c r="AV602" s="14" t="s">
        <v>90</v>
      </c>
      <c r="AW602" s="14" t="s">
        <v>33</v>
      </c>
      <c r="AX602" s="14" t="s">
        <v>78</v>
      </c>
      <c r="AY602" s="258" t="s">
        <v>129</v>
      </c>
    </row>
    <row r="603" s="15" customFormat="1">
      <c r="A603" s="15"/>
      <c r="B603" s="259"/>
      <c r="C603" s="260"/>
      <c r="D603" s="232" t="s">
        <v>139</v>
      </c>
      <c r="E603" s="261" t="s">
        <v>1</v>
      </c>
      <c r="F603" s="262" t="s">
        <v>147</v>
      </c>
      <c r="G603" s="260"/>
      <c r="H603" s="263">
        <v>354.404</v>
      </c>
      <c r="I603" s="264"/>
      <c r="J603" s="260"/>
      <c r="K603" s="260"/>
      <c r="L603" s="265"/>
      <c r="M603" s="266"/>
      <c r="N603" s="267"/>
      <c r="O603" s="267"/>
      <c r="P603" s="267"/>
      <c r="Q603" s="267"/>
      <c r="R603" s="267"/>
      <c r="S603" s="267"/>
      <c r="T603" s="268"/>
      <c r="U603" s="15"/>
      <c r="V603" s="15"/>
      <c r="W603" s="15"/>
      <c r="X603" s="15"/>
      <c r="Y603" s="15"/>
      <c r="Z603" s="15"/>
      <c r="AA603" s="15"/>
      <c r="AB603" s="15"/>
      <c r="AC603" s="15"/>
      <c r="AD603" s="15"/>
      <c r="AE603" s="15"/>
      <c r="AT603" s="269" t="s">
        <v>139</v>
      </c>
      <c r="AU603" s="269" t="s">
        <v>87</v>
      </c>
      <c r="AV603" s="15" t="s">
        <v>93</v>
      </c>
      <c r="AW603" s="15" t="s">
        <v>33</v>
      </c>
      <c r="AX603" s="15" t="s">
        <v>83</v>
      </c>
      <c r="AY603" s="269" t="s">
        <v>129</v>
      </c>
    </row>
    <row r="604" s="2" customFormat="1" ht="24.15" customHeight="1">
      <c r="A604" s="39"/>
      <c r="B604" s="40"/>
      <c r="C604" s="219" t="s">
        <v>797</v>
      </c>
      <c r="D604" s="219" t="s">
        <v>131</v>
      </c>
      <c r="E604" s="220" t="s">
        <v>798</v>
      </c>
      <c r="F604" s="221" t="s">
        <v>799</v>
      </c>
      <c r="G604" s="222" t="s">
        <v>215</v>
      </c>
      <c r="H604" s="223">
        <v>1125.7960000000001</v>
      </c>
      <c r="I604" s="224"/>
      <c r="J604" s="225">
        <f>ROUND(I604*H604,2)</f>
        <v>0</v>
      </c>
      <c r="K604" s="221" t="s">
        <v>135</v>
      </c>
      <c r="L604" s="45"/>
      <c r="M604" s="226" t="s">
        <v>1</v>
      </c>
      <c r="N604" s="227" t="s">
        <v>43</v>
      </c>
      <c r="O604" s="92"/>
      <c r="P604" s="228">
        <f>O604*H604</f>
        <v>0</v>
      </c>
      <c r="Q604" s="228">
        <v>0</v>
      </c>
      <c r="R604" s="228">
        <f>Q604*H604</f>
        <v>0</v>
      </c>
      <c r="S604" s="228">
        <v>0</v>
      </c>
      <c r="T604" s="229">
        <f>S604*H604</f>
        <v>0</v>
      </c>
      <c r="U604" s="39"/>
      <c r="V604" s="39"/>
      <c r="W604" s="39"/>
      <c r="X604" s="39"/>
      <c r="Y604" s="39"/>
      <c r="Z604" s="39"/>
      <c r="AA604" s="39"/>
      <c r="AB604" s="39"/>
      <c r="AC604" s="39"/>
      <c r="AD604" s="39"/>
      <c r="AE604" s="39"/>
      <c r="AR604" s="230" t="s">
        <v>93</v>
      </c>
      <c r="AT604" s="230" t="s">
        <v>131</v>
      </c>
      <c r="AU604" s="230" t="s">
        <v>87</v>
      </c>
      <c r="AY604" s="18" t="s">
        <v>129</v>
      </c>
      <c r="BE604" s="231">
        <f>IF(N604="základní",J604,0)</f>
        <v>0</v>
      </c>
      <c r="BF604" s="231">
        <f>IF(N604="snížená",J604,0)</f>
        <v>0</v>
      </c>
      <c r="BG604" s="231">
        <f>IF(N604="zákl. přenesená",J604,0)</f>
        <v>0</v>
      </c>
      <c r="BH604" s="231">
        <f>IF(N604="sníž. přenesená",J604,0)</f>
        <v>0</v>
      </c>
      <c r="BI604" s="231">
        <f>IF(N604="nulová",J604,0)</f>
        <v>0</v>
      </c>
      <c r="BJ604" s="18" t="s">
        <v>83</v>
      </c>
      <c r="BK604" s="231">
        <f>ROUND(I604*H604,2)</f>
        <v>0</v>
      </c>
      <c r="BL604" s="18" t="s">
        <v>93</v>
      </c>
      <c r="BM604" s="230" t="s">
        <v>800</v>
      </c>
    </row>
    <row r="605" s="2" customFormat="1">
      <c r="A605" s="39"/>
      <c r="B605" s="40"/>
      <c r="C605" s="41"/>
      <c r="D605" s="232" t="s">
        <v>137</v>
      </c>
      <c r="E605" s="41"/>
      <c r="F605" s="233" t="s">
        <v>801</v>
      </c>
      <c r="G605" s="41"/>
      <c r="H605" s="41"/>
      <c r="I605" s="234"/>
      <c r="J605" s="41"/>
      <c r="K605" s="41"/>
      <c r="L605" s="45"/>
      <c r="M605" s="235"/>
      <c r="N605" s="236"/>
      <c r="O605" s="92"/>
      <c r="P605" s="92"/>
      <c r="Q605" s="92"/>
      <c r="R605" s="92"/>
      <c r="S605" s="92"/>
      <c r="T605" s="93"/>
      <c r="U605" s="39"/>
      <c r="V605" s="39"/>
      <c r="W605" s="39"/>
      <c r="X605" s="39"/>
      <c r="Y605" s="39"/>
      <c r="Z605" s="39"/>
      <c r="AA605" s="39"/>
      <c r="AB605" s="39"/>
      <c r="AC605" s="39"/>
      <c r="AD605" s="39"/>
      <c r="AE605" s="39"/>
      <c r="AT605" s="18" t="s">
        <v>137</v>
      </c>
      <c r="AU605" s="18" t="s">
        <v>87</v>
      </c>
    </row>
    <row r="606" s="13" customFormat="1">
      <c r="A606" s="13"/>
      <c r="B606" s="237"/>
      <c r="C606" s="238"/>
      <c r="D606" s="232" t="s">
        <v>139</v>
      </c>
      <c r="E606" s="239" t="s">
        <v>1</v>
      </c>
      <c r="F606" s="240" t="s">
        <v>802</v>
      </c>
      <c r="G606" s="238"/>
      <c r="H606" s="241">
        <v>1125.7960000000001</v>
      </c>
      <c r="I606" s="242"/>
      <c r="J606" s="238"/>
      <c r="K606" s="238"/>
      <c r="L606" s="243"/>
      <c r="M606" s="244"/>
      <c r="N606" s="245"/>
      <c r="O606" s="245"/>
      <c r="P606" s="245"/>
      <c r="Q606" s="245"/>
      <c r="R606" s="245"/>
      <c r="S606" s="245"/>
      <c r="T606" s="246"/>
      <c r="U606" s="13"/>
      <c r="V606" s="13"/>
      <c r="W606" s="13"/>
      <c r="X606" s="13"/>
      <c r="Y606" s="13"/>
      <c r="Z606" s="13"/>
      <c r="AA606" s="13"/>
      <c r="AB606" s="13"/>
      <c r="AC606" s="13"/>
      <c r="AD606" s="13"/>
      <c r="AE606" s="13"/>
      <c r="AT606" s="247" t="s">
        <v>139</v>
      </c>
      <c r="AU606" s="247" t="s">
        <v>87</v>
      </c>
      <c r="AV606" s="13" t="s">
        <v>87</v>
      </c>
      <c r="AW606" s="13" t="s">
        <v>33</v>
      </c>
      <c r="AX606" s="13" t="s">
        <v>78</v>
      </c>
      <c r="AY606" s="247" t="s">
        <v>129</v>
      </c>
    </row>
    <row r="607" s="15" customFormat="1">
      <c r="A607" s="15"/>
      <c r="B607" s="259"/>
      <c r="C607" s="260"/>
      <c r="D607" s="232" t="s">
        <v>139</v>
      </c>
      <c r="E607" s="261" t="s">
        <v>1</v>
      </c>
      <c r="F607" s="262" t="s">
        <v>147</v>
      </c>
      <c r="G607" s="260"/>
      <c r="H607" s="263">
        <v>1125.7960000000001</v>
      </c>
      <c r="I607" s="264"/>
      <c r="J607" s="260"/>
      <c r="K607" s="260"/>
      <c r="L607" s="265"/>
      <c r="M607" s="266"/>
      <c r="N607" s="267"/>
      <c r="O607" s="267"/>
      <c r="P607" s="267"/>
      <c r="Q607" s="267"/>
      <c r="R607" s="267"/>
      <c r="S607" s="267"/>
      <c r="T607" s="268"/>
      <c r="U607" s="15"/>
      <c r="V607" s="15"/>
      <c r="W607" s="15"/>
      <c r="X607" s="15"/>
      <c r="Y607" s="15"/>
      <c r="Z607" s="15"/>
      <c r="AA607" s="15"/>
      <c r="AB607" s="15"/>
      <c r="AC607" s="15"/>
      <c r="AD607" s="15"/>
      <c r="AE607" s="15"/>
      <c r="AT607" s="269" t="s">
        <v>139</v>
      </c>
      <c r="AU607" s="269" t="s">
        <v>87</v>
      </c>
      <c r="AV607" s="15" t="s">
        <v>93</v>
      </c>
      <c r="AW607" s="15" t="s">
        <v>33</v>
      </c>
      <c r="AX607" s="15" t="s">
        <v>83</v>
      </c>
      <c r="AY607" s="269" t="s">
        <v>129</v>
      </c>
    </row>
    <row r="608" s="2" customFormat="1" ht="24.15" customHeight="1">
      <c r="A608" s="39"/>
      <c r="B608" s="40"/>
      <c r="C608" s="219" t="s">
        <v>803</v>
      </c>
      <c r="D608" s="219" t="s">
        <v>131</v>
      </c>
      <c r="E608" s="220" t="s">
        <v>804</v>
      </c>
      <c r="F608" s="221" t="s">
        <v>805</v>
      </c>
      <c r="G608" s="222" t="s">
        <v>215</v>
      </c>
      <c r="H608" s="223">
        <v>40.234999999999999</v>
      </c>
      <c r="I608" s="224"/>
      <c r="J608" s="225">
        <f>ROUND(I608*H608,2)</f>
        <v>0</v>
      </c>
      <c r="K608" s="221" t="s">
        <v>135</v>
      </c>
      <c r="L608" s="45"/>
      <c r="M608" s="226" t="s">
        <v>1</v>
      </c>
      <c r="N608" s="227" t="s">
        <v>43</v>
      </c>
      <c r="O608" s="92"/>
      <c r="P608" s="228">
        <f>O608*H608</f>
        <v>0</v>
      </c>
      <c r="Q608" s="228">
        <v>0</v>
      </c>
      <c r="R608" s="228">
        <f>Q608*H608</f>
        <v>0</v>
      </c>
      <c r="S608" s="228">
        <v>0</v>
      </c>
      <c r="T608" s="229">
        <f>S608*H608</f>
        <v>0</v>
      </c>
      <c r="U608" s="39"/>
      <c r="V608" s="39"/>
      <c r="W608" s="39"/>
      <c r="X608" s="39"/>
      <c r="Y608" s="39"/>
      <c r="Z608" s="39"/>
      <c r="AA608" s="39"/>
      <c r="AB608" s="39"/>
      <c r="AC608" s="39"/>
      <c r="AD608" s="39"/>
      <c r="AE608" s="39"/>
      <c r="AR608" s="230" t="s">
        <v>93</v>
      </c>
      <c r="AT608" s="230" t="s">
        <v>131</v>
      </c>
      <c r="AU608" s="230" t="s">
        <v>87</v>
      </c>
      <c r="AY608" s="18" t="s">
        <v>129</v>
      </c>
      <c r="BE608" s="231">
        <f>IF(N608="základní",J608,0)</f>
        <v>0</v>
      </c>
      <c r="BF608" s="231">
        <f>IF(N608="snížená",J608,0)</f>
        <v>0</v>
      </c>
      <c r="BG608" s="231">
        <f>IF(N608="zákl. přenesená",J608,0)</f>
        <v>0</v>
      </c>
      <c r="BH608" s="231">
        <f>IF(N608="sníž. přenesená",J608,0)</f>
        <v>0</v>
      </c>
      <c r="BI608" s="231">
        <f>IF(N608="nulová",J608,0)</f>
        <v>0</v>
      </c>
      <c r="BJ608" s="18" t="s">
        <v>83</v>
      </c>
      <c r="BK608" s="231">
        <f>ROUND(I608*H608,2)</f>
        <v>0</v>
      </c>
      <c r="BL608" s="18" t="s">
        <v>93</v>
      </c>
      <c r="BM608" s="230" t="s">
        <v>806</v>
      </c>
    </row>
    <row r="609" s="2" customFormat="1">
      <c r="A609" s="39"/>
      <c r="B609" s="40"/>
      <c r="C609" s="41"/>
      <c r="D609" s="232" t="s">
        <v>137</v>
      </c>
      <c r="E609" s="41"/>
      <c r="F609" s="233" t="s">
        <v>807</v>
      </c>
      <c r="G609" s="41"/>
      <c r="H609" s="41"/>
      <c r="I609" s="234"/>
      <c r="J609" s="41"/>
      <c r="K609" s="41"/>
      <c r="L609" s="45"/>
      <c r="M609" s="235"/>
      <c r="N609" s="236"/>
      <c r="O609" s="92"/>
      <c r="P609" s="92"/>
      <c r="Q609" s="92"/>
      <c r="R609" s="92"/>
      <c r="S609" s="92"/>
      <c r="T609" s="93"/>
      <c r="U609" s="39"/>
      <c r="V609" s="39"/>
      <c r="W609" s="39"/>
      <c r="X609" s="39"/>
      <c r="Y609" s="39"/>
      <c r="Z609" s="39"/>
      <c r="AA609" s="39"/>
      <c r="AB609" s="39"/>
      <c r="AC609" s="39"/>
      <c r="AD609" s="39"/>
      <c r="AE609" s="39"/>
      <c r="AT609" s="18" t="s">
        <v>137</v>
      </c>
      <c r="AU609" s="18" t="s">
        <v>87</v>
      </c>
    </row>
    <row r="610" s="13" customFormat="1">
      <c r="A610" s="13"/>
      <c r="B610" s="237"/>
      <c r="C610" s="238"/>
      <c r="D610" s="232" t="s">
        <v>139</v>
      </c>
      <c r="E610" s="239" t="s">
        <v>1</v>
      </c>
      <c r="F610" s="240" t="s">
        <v>808</v>
      </c>
      <c r="G610" s="238"/>
      <c r="H610" s="241">
        <v>8.8399999999999999</v>
      </c>
      <c r="I610" s="242"/>
      <c r="J610" s="238"/>
      <c r="K610" s="238"/>
      <c r="L610" s="243"/>
      <c r="M610" s="244"/>
      <c r="N610" s="245"/>
      <c r="O610" s="245"/>
      <c r="P610" s="245"/>
      <c r="Q610" s="245"/>
      <c r="R610" s="245"/>
      <c r="S610" s="245"/>
      <c r="T610" s="246"/>
      <c r="U610" s="13"/>
      <c r="V610" s="13"/>
      <c r="W610" s="13"/>
      <c r="X610" s="13"/>
      <c r="Y610" s="13"/>
      <c r="Z610" s="13"/>
      <c r="AA610" s="13"/>
      <c r="AB610" s="13"/>
      <c r="AC610" s="13"/>
      <c r="AD610" s="13"/>
      <c r="AE610" s="13"/>
      <c r="AT610" s="247" t="s">
        <v>139</v>
      </c>
      <c r="AU610" s="247" t="s">
        <v>87</v>
      </c>
      <c r="AV610" s="13" t="s">
        <v>87</v>
      </c>
      <c r="AW610" s="13" t="s">
        <v>33</v>
      </c>
      <c r="AX610" s="13" t="s">
        <v>78</v>
      </c>
      <c r="AY610" s="247" t="s">
        <v>129</v>
      </c>
    </row>
    <row r="611" s="13" customFormat="1">
      <c r="A611" s="13"/>
      <c r="B611" s="237"/>
      <c r="C611" s="238"/>
      <c r="D611" s="232" t="s">
        <v>139</v>
      </c>
      <c r="E611" s="239" t="s">
        <v>1</v>
      </c>
      <c r="F611" s="240" t="s">
        <v>809</v>
      </c>
      <c r="G611" s="238"/>
      <c r="H611" s="241">
        <v>31.395</v>
      </c>
      <c r="I611" s="242"/>
      <c r="J611" s="238"/>
      <c r="K611" s="238"/>
      <c r="L611" s="243"/>
      <c r="M611" s="244"/>
      <c r="N611" s="245"/>
      <c r="O611" s="245"/>
      <c r="P611" s="245"/>
      <c r="Q611" s="245"/>
      <c r="R611" s="245"/>
      <c r="S611" s="245"/>
      <c r="T611" s="246"/>
      <c r="U611" s="13"/>
      <c r="V611" s="13"/>
      <c r="W611" s="13"/>
      <c r="X611" s="13"/>
      <c r="Y611" s="13"/>
      <c r="Z611" s="13"/>
      <c r="AA611" s="13"/>
      <c r="AB611" s="13"/>
      <c r="AC611" s="13"/>
      <c r="AD611" s="13"/>
      <c r="AE611" s="13"/>
      <c r="AT611" s="247" t="s">
        <v>139</v>
      </c>
      <c r="AU611" s="247" t="s">
        <v>87</v>
      </c>
      <c r="AV611" s="13" t="s">
        <v>87</v>
      </c>
      <c r="AW611" s="13" t="s">
        <v>33</v>
      </c>
      <c r="AX611" s="13" t="s">
        <v>78</v>
      </c>
      <c r="AY611" s="247" t="s">
        <v>129</v>
      </c>
    </row>
    <row r="612" s="15" customFormat="1">
      <c r="A612" s="15"/>
      <c r="B612" s="259"/>
      <c r="C612" s="260"/>
      <c r="D612" s="232" t="s">
        <v>139</v>
      </c>
      <c r="E612" s="261" t="s">
        <v>1</v>
      </c>
      <c r="F612" s="262" t="s">
        <v>147</v>
      </c>
      <c r="G612" s="260"/>
      <c r="H612" s="263">
        <v>40.234999999999999</v>
      </c>
      <c r="I612" s="264"/>
      <c r="J612" s="260"/>
      <c r="K612" s="260"/>
      <c r="L612" s="265"/>
      <c r="M612" s="266"/>
      <c r="N612" s="267"/>
      <c r="O612" s="267"/>
      <c r="P612" s="267"/>
      <c r="Q612" s="267"/>
      <c r="R612" s="267"/>
      <c r="S612" s="267"/>
      <c r="T612" s="268"/>
      <c r="U612" s="15"/>
      <c r="V612" s="15"/>
      <c r="W612" s="15"/>
      <c r="X612" s="15"/>
      <c r="Y612" s="15"/>
      <c r="Z612" s="15"/>
      <c r="AA612" s="15"/>
      <c r="AB612" s="15"/>
      <c r="AC612" s="15"/>
      <c r="AD612" s="15"/>
      <c r="AE612" s="15"/>
      <c r="AT612" s="269" t="s">
        <v>139</v>
      </c>
      <c r="AU612" s="269" t="s">
        <v>87</v>
      </c>
      <c r="AV612" s="15" t="s">
        <v>93</v>
      </c>
      <c r="AW612" s="15" t="s">
        <v>33</v>
      </c>
      <c r="AX612" s="15" t="s">
        <v>83</v>
      </c>
      <c r="AY612" s="269" t="s">
        <v>129</v>
      </c>
    </row>
    <row r="613" s="2" customFormat="1" ht="37.8" customHeight="1">
      <c r="A613" s="39"/>
      <c r="B613" s="40"/>
      <c r="C613" s="219" t="s">
        <v>810</v>
      </c>
      <c r="D613" s="219" t="s">
        <v>131</v>
      </c>
      <c r="E613" s="220" t="s">
        <v>811</v>
      </c>
      <c r="F613" s="221" t="s">
        <v>812</v>
      </c>
      <c r="G613" s="222" t="s">
        <v>215</v>
      </c>
      <c r="H613" s="223">
        <v>80.414000000000001</v>
      </c>
      <c r="I613" s="224"/>
      <c r="J613" s="225">
        <f>ROUND(I613*H613,2)</f>
        <v>0</v>
      </c>
      <c r="K613" s="221" t="s">
        <v>135</v>
      </c>
      <c r="L613" s="45"/>
      <c r="M613" s="226" t="s">
        <v>1</v>
      </c>
      <c r="N613" s="227" t="s">
        <v>43</v>
      </c>
      <c r="O613" s="92"/>
      <c r="P613" s="228">
        <f>O613*H613</f>
        <v>0</v>
      </c>
      <c r="Q613" s="228">
        <v>0</v>
      </c>
      <c r="R613" s="228">
        <f>Q613*H613</f>
        <v>0</v>
      </c>
      <c r="S613" s="228">
        <v>0</v>
      </c>
      <c r="T613" s="229">
        <f>S613*H613</f>
        <v>0</v>
      </c>
      <c r="U613" s="39"/>
      <c r="V613" s="39"/>
      <c r="W613" s="39"/>
      <c r="X613" s="39"/>
      <c r="Y613" s="39"/>
      <c r="Z613" s="39"/>
      <c r="AA613" s="39"/>
      <c r="AB613" s="39"/>
      <c r="AC613" s="39"/>
      <c r="AD613" s="39"/>
      <c r="AE613" s="39"/>
      <c r="AR613" s="230" t="s">
        <v>93</v>
      </c>
      <c r="AT613" s="230" t="s">
        <v>131</v>
      </c>
      <c r="AU613" s="230" t="s">
        <v>87</v>
      </c>
      <c r="AY613" s="18" t="s">
        <v>129</v>
      </c>
      <c r="BE613" s="231">
        <f>IF(N613="základní",J613,0)</f>
        <v>0</v>
      </c>
      <c r="BF613" s="231">
        <f>IF(N613="snížená",J613,0)</f>
        <v>0</v>
      </c>
      <c r="BG613" s="231">
        <f>IF(N613="zákl. přenesená",J613,0)</f>
        <v>0</v>
      </c>
      <c r="BH613" s="231">
        <f>IF(N613="sníž. přenesená",J613,0)</f>
        <v>0</v>
      </c>
      <c r="BI613" s="231">
        <f>IF(N613="nulová",J613,0)</f>
        <v>0</v>
      </c>
      <c r="BJ613" s="18" t="s">
        <v>83</v>
      </c>
      <c r="BK613" s="231">
        <f>ROUND(I613*H613,2)</f>
        <v>0</v>
      </c>
      <c r="BL613" s="18" t="s">
        <v>93</v>
      </c>
      <c r="BM613" s="230" t="s">
        <v>813</v>
      </c>
    </row>
    <row r="614" s="2" customFormat="1">
      <c r="A614" s="39"/>
      <c r="B614" s="40"/>
      <c r="C614" s="41"/>
      <c r="D614" s="232" t="s">
        <v>137</v>
      </c>
      <c r="E614" s="41"/>
      <c r="F614" s="233" t="s">
        <v>814</v>
      </c>
      <c r="G614" s="41"/>
      <c r="H614" s="41"/>
      <c r="I614" s="234"/>
      <c r="J614" s="41"/>
      <c r="K614" s="41"/>
      <c r="L614" s="45"/>
      <c r="M614" s="235"/>
      <c r="N614" s="236"/>
      <c r="O614" s="92"/>
      <c r="P614" s="92"/>
      <c r="Q614" s="92"/>
      <c r="R614" s="92"/>
      <c r="S614" s="92"/>
      <c r="T614" s="93"/>
      <c r="U614" s="39"/>
      <c r="V614" s="39"/>
      <c r="W614" s="39"/>
      <c r="X614" s="39"/>
      <c r="Y614" s="39"/>
      <c r="Z614" s="39"/>
      <c r="AA614" s="39"/>
      <c r="AB614" s="39"/>
      <c r="AC614" s="39"/>
      <c r="AD614" s="39"/>
      <c r="AE614" s="39"/>
      <c r="AT614" s="18" t="s">
        <v>137</v>
      </c>
      <c r="AU614" s="18" t="s">
        <v>87</v>
      </c>
    </row>
    <row r="615" s="13" customFormat="1">
      <c r="A615" s="13"/>
      <c r="B615" s="237"/>
      <c r="C615" s="238"/>
      <c r="D615" s="232" t="s">
        <v>139</v>
      </c>
      <c r="E615" s="239" t="s">
        <v>1</v>
      </c>
      <c r="F615" s="240" t="s">
        <v>815</v>
      </c>
      <c r="G615" s="238"/>
      <c r="H615" s="241">
        <v>80.414000000000001</v>
      </c>
      <c r="I615" s="242"/>
      <c r="J615" s="238"/>
      <c r="K615" s="238"/>
      <c r="L615" s="243"/>
      <c r="M615" s="244"/>
      <c r="N615" s="245"/>
      <c r="O615" s="245"/>
      <c r="P615" s="245"/>
      <c r="Q615" s="245"/>
      <c r="R615" s="245"/>
      <c r="S615" s="245"/>
      <c r="T615" s="246"/>
      <c r="U615" s="13"/>
      <c r="V615" s="13"/>
      <c r="W615" s="13"/>
      <c r="X615" s="13"/>
      <c r="Y615" s="13"/>
      <c r="Z615" s="13"/>
      <c r="AA615" s="13"/>
      <c r="AB615" s="13"/>
      <c r="AC615" s="13"/>
      <c r="AD615" s="13"/>
      <c r="AE615" s="13"/>
      <c r="AT615" s="247" t="s">
        <v>139</v>
      </c>
      <c r="AU615" s="247" t="s">
        <v>87</v>
      </c>
      <c r="AV615" s="13" t="s">
        <v>87</v>
      </c>
      <c r="AW615" s="13" t="s">
        <v>33</v>
      </c>
      <c r="AX615" s="13" t="s">
        <v>78</v>
      </c>
      <c r="AY615" s="247" t="s">
        <v>129</v>
      </c>
    </row>
    <row r="616" s="15" customFormat="1">
      <c r="A616" s="15"/>
      <c r="B616" s="259"/>
      <c r="C616" s="260"/>
      <c r="D616" s="232" t="s">
        <v>139</v>
      </c>
      <c r="E616" s="261" t="s">
        <v>1</v>
      </c>
      <c r="F616" s="262" t="s">
        <v>147</v>
      </c>
      <c r="G616" s="260"/>
      <c r="H616" s="263">
        <v>80.414000000000001</v>
      </c>
      <c r="I616" s="264"/>
      <c r="J616" s="260"/>
      <c r="K616" s="260"/>
      <c r="L616" s="265"/>
      <c r="M616" s="266"/>
      <c r="N616" s="267"/>
      <c r="O616" s="267"/>
      <c r="P616" s="267"/>
      <c r="Q616" s="267"/>
      <c r="R616" s="267"/>
      <c r="S616" s="267"/>
      <c r="T616" s="268"/>
      <c r="U616" s="15"/>
      <c r="V616" s="15"/>
      <c r="W616" s="15"/>
      <c r="X616" s="15"/>
      <c r="Y616" s="15"/>
      <c r="Z616" s="15"/>
      <c r="AA616" s="15"/>
      <c r="AB616" s="15"/>
      <c r="AC616" s="15"/>
      <c r="AD616" s="15"/>
      <c r="AE616" s="15"/>
      <c r="AT616" s="269" t="s">
        <v>139</v>
      </c>
      <c r="AU616" s="269" t="s">
        <v>87</v>
      </c>
      <c r="AV616" s="15" t="s">
        <v>93</v>
      </c>
      <c r="AW616" s="15" t="s">
        <v>33</v>
      </c>
      <c r="AX616" s="15" t="s">
        <v>83</v>
      </c>
      <c r="AY616" s="269" t="s">
        <v>129</v>
      </c>
    </row>
    <row r="617" s="2" customFormat="1" ht="44.25" customHeight="1">
      <c r="A617" s="39"/>
      <c r="B617" s="40"/>
      <c r="C617" s="219" t="s">
        <v>816</v>
      </c>
      <c r="D617" s="219" t="s">
        <v>131</v>
      </c>
      <c r="E617" s="220" t="s">
        <v>817</v>
      </c>
      <c r="F617" s="221" t="s">
        <v>818</v>
      </c>
      <c r="G617" s="222" t="s">
        <v>215</v>
      </c>
      <c r="H617" s="223">
        <v>724.13</v>
      </c>
      <c r="I617" s="224"/>
      <c r="J617" s="225">
        <f>ROUND(I617*H617,2)</f>
        <v>0</v>
      </c>
      <c r="K617" s="221" t="s">
        <v>135</v>
      </c>
      <c r="L617" s="45"/>
      <c r="M617" s="226" t="s">
        <v>1</v>
      </c>
      <c r="N617" s="227" t="s">
        <v>43</v>
      </c>
      <c r="O617" s="92"/>
      <c r="P617" s="228">
        <f>O617*H617</f>
        <v>0</v>
      </c>
      <c r="Q617" s="228">
        <v>0</v>
      </c>
      <c r="R617" s="228">
        <f>Q617*H617</f>
        <v>0</v>
      </c>
      <c r="S617" s="228">
        <v>0</v>
      </c>
      <c r="T617" s="229">
        <f>S617*H617</f>
        <v>0</v>
      </c>
      <c r="U617" s="39"/>
      <c r="V617" s="39"/>
      <c r="W617" s="39"/>
      <c r="X617" s="39"/>
      <c r="Y617" s="39"/>
      <c r="Z617" s="39"/>
      <c r="AA617" s="39"/>
      <c r="AB617" s="39"/>
      <c r="AC617" s="39"/>
      <c r="AD617" s="39"/>
      <c r="AE617" s="39"/>
      <c r="AR617" s="230" t="s">
        <v>93</v>
      </c>
      <c r="AT617" s="230" t="s">
        <v>131</v>
      </c>
      <c r="AU617" s="230" t="s">
        <v>87</v>
      </c>
      <c r="AY617" s="18" t="s">
        <v>129</v>
      </c>
      <c r="BE617" s="231">
        <f>IF(N617="základní",J617,0)</f>
        <v>0</v>
      </c>
      <c r="BF617" s="231">
        <f>IF(N617="snížená",J617,0)</f>
        <v>0</v>
      </c>
      <c r="BG617" s="231">
        <f>IF(N617="zákl. přenesená",J617,0)</f>
        <v>0</v>
      </c>
      <c r="BH617" s="231">
        <f>IF(N617="sníž. přenesená",J617,0)</f>
        <v>0</v>
      </c>
      <c r="BI617" s="231">
        <f>IF(N617="nulová",J617,0)</f>
        <v>0</v>
      </c>
      <c r="BJ617" s="18" t="s">
        <v>83</v>
      </c>
      <c r="BK617" s="231">
        <f>ROUND(I617*H617,2)</f>
        <v>0</v>
      </c>
      <c r="BL617" s="18" t="s">
        <v>93</v>
      </c>
      <c r="BM617" s="230" t="s">
        <v>819</v>
      </c>
    </row>
    <row r="618" s="2" customFormat="1">
      <c r="A618" s="39"/>
      <c r="B618" s="40"/>
      <c r="C618" s="41"/>
      <c r="D618" s="232" t="s">
        <v>137</v>
      </c>
      <c r="E618" s="41"/>
      <c r="F618" s="233" t="s">
        <v>217</v>
      </c>
      <c r="G618" s="41"/>
      <c r="H618" s="41"/>
      <c r="I618" s="234"/>
      <c r="J618" s="41"/>
      <c r="K618" s="41"/>
      <c r="L618" s="45"/>
      <c r="M618" s="235"/>
      <c r="N618" s="236"/>
      <c r="O618" s="92"/>
      <c r="P618" s="92"/>
      <c r="Q618" s="92"/>
      <c r="R618" s="92"/>
      <c r="S618" s="92"/>
      <c r="T618" s="93"/>
      <c r="U618" s="39"/>
      <c r="V618" s="39"/>
      <c r="W618" s="39"/>
      <c r="X618" s="39"/>
      <c r="Y618" s="39"/>
      <c r="Z618" s="39"/>
      <c r="AA618" s="39"/>
      <c r="AB618" s="39"/>
      <c r="AC618" s="39"/>
      <c r="AD618" s="39"/>
      <c r="AE618" s="39"/>
      <c r="AT618" s="18" t="s">
        <v>137</v>
      </c>
      <c r="AU618" s="18" t="s">
        <v>87</v>
      </c>
    </row>
    <row r="619" s="13" customFormat="1">
      <c r="A619" s="13"/>
      <c r="B619" s="237"/>
      <c r="C619" s="238"/>
      <c r="D619" s="232" t="s">
        <v>139</v>
      </c>
      <c r="E619" s="239" t="s">
        <v>1</v>
      </c>
      <c r="F619" s="240" t="s">
        <v>820</v>
      </c>
      <c r="G619" s="238"/>
      <c r="H619" s="241">
        <v>724.13</v>
      </c>
      <c r="I619" s="242"/>
      <c r="J619" s="238"/>
      <c r="K619" s="238"/>
      <c r="L619" s="243"/>
      <c r="M619" s="244"/>
      <c r="N619" s="245"/>
      <c r="O619" s="245"/>
      <c r="P619" s="245"/>
      <c r="Q619" s="245"/>
      <c r="R619" s="245"/>
      <c r="S619" s="245"/>
      <c r="T619" s="246"/>
      <c r="U619" s="13"/>
      <c r="V619" s="13"/>
      <c r="W619" s="13"/>
      <c r="X619" s="13"/>
      <c r="Y619" s="13"/>
      <c r="Z619" s="13"/>
      <c r="AA619" s="13"/>
      <c r="AB619" s="13"/>
      <c r="AC619" s="13"/>
      <c r="AD619" s="13"/>
      <c r="AE619" s="13"/>
      <c r="AT619" s="247" t="s">
        <v>139</v>
      </c>
      <c r="AU619" s="247" t="s">
        <v>87</v>
      </c>
      <c r="AV619" s="13" t="s">
        <v>87</v>
      </c>
      <c r="AW619" s="13" t="s">
        <v>33</v>
      </c>
      <c r="AX619" s="13" t="s">
        <v>78</v>
      </c>
      <c r="AY619" s="247" t="s">
        <v>129</v>
      </c>
    </row>
    <row r="620" s="14" customFormat="1">
      <c r="A620" s="14"/>
      <c r="B620" s="248"/>
      <c r="C620" s="249"/>
      <c r="D620" s="232" t="s">
        <v>139</v>
      </c>
      <c r="E620" s="250" t="s">
        <v>1</v>
      </c>
      <c r="F620" s="251" t="s">
        <v>821</v>
      </c>
      <c r="G620" s="249"/>
      <c r="H620" s="252">
        <v>724.13</v>
      </c>
      <c r="I620" s="253"/>
      <c r="J620" s="249"/>
      <c r="K620" s="249"/>
      <c r="L620" s="254"/>
      <c r="M620" s="255"/>
      <c r="N620" s="256"/>
      <c r="O620" s="256"/>
      <c r="P620" s="256"/>
      <c r="Q620" s="256"/>
      <c r="R620" s="256"/>
      <c r="S620" s="256"/>
      <c r="T620" s="257"/>
      <c r="U620" s="14"/>
      <c r="V620" s="14"/>
      <c r="W620" s="14"/>
      <c r="X620" s="14"/>
      <c r="Y620" s="14"/>
      <c r="Z620" s="14"/>
      <c r="AA620" s="14"/>
      <c r="AB620" s="14"/>
      <c r="AC620" s="14"/>
      <c r="AD620" s="14"/>
      <c r="AE620" s="14"/>
      <c r="AT620" s="258" t="s">
        <v>139</v>
      </c>
      <c r="AU620" s="258" t="s">
        <v>87</v>
      </c>
      <c r="AV620" s="14" t="s">
        <v>90</v>
      </c>
      <c r="AW620" s="14" t="s">
        <v>33</v>
      </c>
      <c r="AX620" s="14" t="s">
        <v>78</v>
      </c>
      <c r="AY620" s="258" t="s">
        <v>129</v>
      </c>
    </row>
    <row r="621" s="15" customFormat="1">
      <c r="A621" s="15"/>
      <c r="B621" s="259"/>
      <c r="C621" s="260"/>
      <c r="D621" s="232" t="s">
        <v>139</v>
      </c>
      <c r="E621" s="261" t="s">
        <v>1</v>
      </c>
      <c r="F621" s="262" t="s">
        <v>147</v>
      </c>
      <c r="G621" s="260"/>
      <c r="H621" s="263">
        <v>724.13</v>
      </c>
      <c r="I621" s="264"/>
      <c r="J621" s="260"/>
      <c r="K621" s="260"/>
      <c r="L621" s="265"/>
      <c r="M621" s="266"/>
      <c r="N621" s="267"/>
      <c r="O621" s="267"/>
      <c r="P621" s="267"/>
      <c r="Q621" s="267"/>
      <c r="R621" s="267"/>
      <c r="S621" s="267"/>
      <c r="T621" s="268"/>
      <c r="U621" s="15"/>
      <c r="V621" s="15"/>
      <c r="W621" s="15"/>
      <c r="X621" s="15"/>
      <c r="Y621" s="15"/>
      <c r="Z621" s="15"/>
      <c r="AA621" s="15"/>
      <c r="AB621" s="15"/>
      <c r="AC621" s="15"/>
      <c r="AD621" s="15"/>
      <c r="AE621" s="15"/>
      <c r="AT621" s="269" t="s">
        <v>139</v>
      </c>
      <c r="AU621" s="269" t="s">
        <v>87</v>
      </c>
      <c r="AV621" s="15" t="s">
        <v>93</v>
      </c>
      <c r="AW621" s="15" t="s">
        <v>33</v>
      </c>
      <c r="AX621" s="15" t="s">
        <v>83</v>
      </c>
      <c r="AY621" s="269" t="s">
        <v>129</v>
      </c>
    </row>
    <row r="622" s="12" customFormat="1" ht="22.8" customHeight="1">
      <c r="A622" s="12"/>
      <c r="B622" s="203"/>
      <c r="C622" s="204"/>
      <c r="D622" s="205" t="s">
        <v>77</v>
      </c>
      <c r="E622" s="217" t="s">
        <v>822</v>
      </c>
      <c r="F622" s="217" t="s">
        <v>823</v>
      </c>
      <c r="G622" s="204"/>
      <c r="H622" s="204"/>
      <c r="I622" s="207"/>
      <c r="J622" s="218">
        <f>BK622</f>
        <v>0</v>
      </c>
      <c r="K622" s="204"/>
      <c r="L622" s="209"/>
      <c r="M622" s="210"/>
      <c r="N622" s="211"/>
      <c r="O622" s="211"/>
      <c r="P622" s="212">
        <f>SUM(P623:P626)</f>
        <v>0</v>
      </c>
      <c r="Q622" s="211"/>
      <c r="R622" s="212">
        <f>SUM(R623:R626)</f>
        <v>0</v>
      </c>
      <c r="S622" s="211"/>
      <c r="T622" s="213">
        <f>SUM(T623:T626)</f>
        <v>0</v>
      </c>
      <c r="U622" s="12"/>
      <c r="V622" s="12"/>
      <c r="W622" s="12"/>
      <c r="X622" s="12"/>
      <c r="Y622" s="12"/>
      <c r="Z622" s="12"/>
      <c r="AA622" s="12"/>
      <c r="AB622" s="12"/>
      <c r="AC622" s="12"/>
      <c r="AD622" s="12"/>
      <c r="AE622" s="12"/>
      <c r="AR622" s="214" t="s">
        <v>83</v>
      </c>
      <c r="AT622" s="215" t="s">
        <v>77</v>
      </c>
      <c r="AU622" s="215" t="s">
        <v>83</v>
      </c>
      <c r="AY622" s="214" t="s">
        <v>129</v>
      </c>
      <c r="BK622" s="216">
        <f>SUM(BK623:BK626)</f>
        <v>0</v>
      </c>
    </row>
    <row r="623" s="2" customFormat="1" ht="33" customHeight="1">
      <c r="A623" s="39"/>
      <c r="B623" s="40"/>
      <c r="C623" s="219" t="s">
        <v>824</v>
      </c>
      <c r="D623" s="219" t="s">
        <v>131</v>
      </c>
      <c r="E623" s="220" t="s">
        <v>825</v>
      </c>
      <c r="F623" s="221" t="s">
        <v>826</v>
      </c>
      <c r="G623" s="222" t="s">
        <v>215</v>
      </c>
      <c r="H623" s="223">
        <v>1137.3510000000001</v>
      </c>
      <c r="I623" s="224"/>
      <c r="J623" s="225">
        <f>ROUND(I623*H623,2)</f>
        <v>0</v>
      </c>
      <c r="K623" s="221" t="s">
        <v>135</v>
      </c>
      <c r="L623" s="45"/>
      <c r="M623" s="226" t="s">
        <v>1</v>
      </c>
      <c r="N623" s="227" t="s">
        <v>43</v>
      </c>
      <c r="O623" s="92"/>
      <c r="P623" s="228">
        <f>O623*H623</f>
        <v>0</v>
      </c>
      <c r="Q623" s="228">
        <v>0</v>
      </c>
      <c r="R623" s="228">
        <f>Q623*H623</f>
        <v>0</v>
      </c>
      <c r="S623" s="228">
        <v>0</v>
      </c>
      <c r="T623" s="229">
        <f>S623*H623</f>
        <v>0</v>
      </c>
      <c r="U623" s="39"/>
      <c r="V623" s="39"/>
      <c r="W623" s="39"/>
      <c r="X623" s="39"/>
      <c r="Y623" s="39"/>
      <c r="Z623" s="39"/>
      <c r="AA623" s="39"/>
      <c r="AB623" s="39"/>
      <c r="AC623" s="39"/>
      <c r="AD623" s="39"/>
      <c r="AE623" s="39"/>
      <c r="AR623" s="230" t="s">
        <v>93</v>
      </c>
      <c r="AT623" s="230" t="s">
        <v>131</v>
      </c>
      <c r="AU623" s="230" t="s">
        <v>87</v>
      </c>
      <c r="AY623" s="18" t="s">
        <v>129</v>
      </c>
      <c r="BE623" s="231">
        <f>IF(N623="základní",J623,0)</f>
        <v>0</v>
      </c>
      <c r="BF623" s="231">
        <f>IF(N623="snížená",J623,0)</f>
        <v>0</v>
      </c>
      <c r="BG623" s="231">
        <f>IF(N623="zákl. přenesená",J623,0)</f>
        <v>0</v>
      </c>
      <c r="BH623" s="231">
        <f>IF(N623="sníž. přenesená",J623,0)</f>
        <v>0</v>
      </c>
      <c r="BI623" s="231">
        <f>IF(N623="nulová",J623,0)</f>
        <v>0</v>
      </c>
      <c r="BJ623" s="18" t="s">
        <v>83</v>
      </c>
      <c r="BK623" s="231">
        <f>ROUND(I623*H623,2)</f>
        <v>0</v>
      </c>
      <c r="BL623" s="18" t="s">
        <v>93</v>
      </c>
      <c r="BM623" s="230" t="s">
        <v>827</v>
      </c>
    </row>
    <row r="624" s="2" customFormat="1">
      <c r="A624" s="39"/>
      <c r="B624" s="40"/>
      <c r="C624" s="41"/>
      <c r="D624" s="232" t="s">
        <v>137</v>
      </c>
      <c r="E624" s="41"/>
      <c r="F624" s="233" t="s">
        <v>828</v>
      </c>
      <c r="G624" s="41"/>
      <c r="H624" s="41"/>
      <c r="I624" s="234"/>
      <c r="J624" s="41"/>
      <c r="K624" s="41"/>
      <c r="L624" s="45"/>
      <c r="M624" s="235"/>
      <c r="N624" s="236"/>
      <c r="O624" s="92"/>
      <c r="P624" s="92"/>
      <c r="Q624" s="92"/>
      <c r="R624" s="92"/>
      <c r="S624" s="92"/>
      <c r="T624" s="93"/>
      <c r="U624" s="39"/>
      <c r="V624" s="39"/>
      <c r="W624" s="39"/>
      <c r="X624" s="39"/>
      <c r="Y624" s="39"/>
      <c r="Z624" s="39"/>
      <c r="AA624" s="39"/>
      <c r="AB624" s="39"/>
      <c r="AC624" s="39"/>
      <c r="AD624" s="39"/>
      <c r="AE624" s="39"/>
      <c r="AT624" s="18" t="s">
        <v>137</v>
      </c>
      <c r="AU624" s="18" t="s">
        <v>87</v>
      </c>
    </row>
    <row r="625" s="2" customFormat="1" ht="33" customHeight="1">
      <c r="A625" s="39"/>
      <c r="B625" s="40"/>
      <c r="C625" s="219" t="s">
        <v>829</v>
      </c>
      <c r="D625" s="219" t="s">
        <v>131</v>
      </c>
      <c r="E625" s="220" t="s">
        <v>830</v>
      </c>
      <c r="F625" s="221" t="s">
        <v>831</v>
      </c>
      <c r="G625" s="222" t="s">
        <v>215</v>
      </c>
      <c r="H625" s="223">
        <v>1137.3510000000001</v>
      </c>
      <c r="I625" s="224"/>
      <c r="J625" s="225">
        <f>ROUND(I625*H625,2)</f>
        <v>0</v>
      </c>
      <c r="K625" s="221" t="s">
        <v>135</v>
      </c>
      <c r="L625" s="45"/>
      <c r="M625" s="226" t="s">
        <v>1</v>
      </c>
      <c r="N625" s="227" t="s">
        <v>43</v>
      </c>
      <c r="O625" s="92"/>
      <c r="P625" s="228">
        <f>O625*H625</f>
        <v>0</v>
      </c>
      <c r="Q625" s="228">
        <v>0</v>
      </c>
      <c r="R625" s="228">
        <f>Q625*H625</f>
        <v>0</v>
      </c>
      <c r="S625" s="228">
        <v>0</v>
      </c>
      <c r="T625" s="229">
        <f>S625*H625</f>
        <v>0</v>
      </c>
      <c r="U625" s="39"/>
      <c r="V625" s="39"/>
      <c r="W625" s="39"/>
      <c r="X625" s="39"/>
      <c r="Y625" s="39"/>
      <c r="Z625" s="39"/>
      <c r="AA625" s="39"/>
      <c r="AB625" s="39"/>
      <c r="AC625" s="39"/>
      <c r="AD625" s="39"/>
      <c r="AE625" s="39"/>
      <c r="AR625" s="230" t="s">
        <v>93</v>
      </c>
      <c r="AT625" s="230" t="s">
        <v>131</v>
      </c>
      <c r="AU625" s="230" t="s">
        <v>87</v>
      </c>
      <c r="AY625" s="18" t="s">
        <v>129</v>
      </c>
      <c r="BE625" s="231">
        <f>IF(N625="základní",J625,0)</f>
        <v>0</v>
      </c>
      <c r="BF625" s="231">
        <f>IF(N625="snížená",J625,0)</f>
        <v>0</v>
      </c>
      <c r="BG625" s="231">
        <f>IF(N625="zákl. přenesená",J625,0)</f>
        <v>0</v>
      </c>
      <c r="BH625" s="231">
        <f>IF(N625="sníž. přenesená",J625,0)</f>
        <v>0</v>
      </c>
      <c r="BI625" s="231">
        <f>IF(N625="nulová",J625,0)</f>
        <v>0</v>
      </c>
      <c r="BJ625" s="18" t="s">
        <v>83</v>
      </c>
      <c r="BK625" s="231">
        <f>ROUND(I625*H625,2)</f>
        <v>0</v>
      </c>
      <c r="BL625" s="18" t="s">
        <v>93</v>
      </c>
      <c r="BM625" s="230" t="s">
        <v>832</v>
      </c>
    </row>
    <row r="626" s="2" customFormat="1">
      <c r="A626" s="39"/>
      <c r="B626" s="40"/>
      <c r="C626" s="41"/>
      <c r="D626" s="232" t="s">
        <v>137</v>
      </c>
      <c r="E626" s="41"/>
      <c r="F626" s="233" t="s">
        <v>833</v>
      </c>
      <c r="G626" s="41"/>
      <c r="H626" s="41"/>
      <c r="I626" s="234"/>
      <c r="J626" s="41"/>
      <c r="K626" s="41"/>
      <c r="L626" s="45"/>
      <c r="M626" s="291"/>
      <c r="N626" s="292"/>
      <c r="O626" s="293"/>
      <c r="P626" s="293"/>
      <c r="Q626" s="293"/>
      <c r="R626" s="293"/>
      <c r="S626" s="293"/>
      <c r="T626" s="294"/>
      <c r="U626" s="39"/>
      <c r="V626" s="39"/>
      <c r="W626" s="39"/>
      <c r="X626" s="39"/>
      <c r="Y626" s="39"/>
      <c r="Z626" s="39"/>
      <c r="AA626" s="39"/>
      <c r="AB626" s="39"/>
      <c r="AC626" s="39"/>
      <c r="AD626" s="39"/>
      <c r="AE626" s="39"/>
      <c r="AT626" s="18" t="s">
        <v>137</v>
      </c>
      <c r="AU626" s="18" t="s">
        <v>87</v>
      </c>
    </row>
    <row r="627" s="2" customFormat="1" ht="6.96" customHeight="1">
      <c r="A627" s="39"/>
      <c r="B627" s="67"/>
      <c r="C627" s="68"/>
      <c r="D627" s="68"/>
      <c r="E627" s="68"/>
      <c r="F627" s="68"/>
      <c r="G627" s="68"/>
      <c r="H627" s="68"/>
      <c r="I627" s="68"/>
      <c r="J627" s="68"/>
      <c r="K627" s="68"/>
      <c r="L627" s="45"/>
      <c r="M627" s="39"/>
      <c r="O627" s="39"/>
      <c r="P627" s="39"/>
      <c r="Q627" s="39"/>
      <c r="R627" s="39"/>
      <c r="S627" s="39"/>
      <c r="T627" s="39"/>
      <c r="U627" s="39"/>
      <c r="V627" s="39"/>
      <c r="W627" s="39"/>
      <c r="X627" s="39"/>
      <c r="Y627" s="39"/>
      <c r="Z627" s="39"/>
      <c r="AA627" s="39"/>
      <c r="AB627" s="39"/>
      <c r="AC627" s="39"/>
      <c r="AD627" s="39"/>
      <c r="AE627" s="39"/>
    </row>
  </sheetData>
  <sheetProtection sheet="1" autoFilter="0" formatColumns="0" formatRows="0" objects="1" scenarios="1" spinCount="100000" saltValue="Nlyv/mPcyGC1B4rWTXucC0hGV0uUCLt8yVHuGXRe3o3KW3shj3ocu9kVkXl0FF8bC1H9oLXf9x+ANCHI+U2o1w==" hashValue="8EAdwRgUX506KUoFjiu4jrYtJDGSWDhWB65/SI4pe6iAtMbH2Lrf/n/YHGaM86TvM/YBa9+pTFx/hV1QZ/uSRg==" algorithmName="SHA-512" password="CC35"/>
  <autoFilter ref="C124:K626"/>
  <mergeCells count="9">
    <mergeCell ref="E7:H7"/>
    <mergeCell ref="E9:H9"/>
    <mergeCell ref="E18:H18"/>
    <mergeCell ref="E27:H27"/>
    <mergeCell ref="E85:H85"/>
    <mergeCell ref="E87:H87"/>
    <mergeCell ref="E115:H115"/>
    <mergeCell ref="E117:H117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89</v>
      </c>
    </row>
    <row r="3" s="1" customFormat="1" ht="6.96" customHeight="1">
      <c r="B3" s="137"/>
      <c r="C3" s="138"/>
      <c r="D3" s="138"/>
      <c r="E3" s="138"/>
      <c r="F3" s="138"/>
      <c r="G3" s="138"/>
      <c r="H3" s="138"/>
      <c r="I3" s="138"/>
      <c r="J3" s="138"/>
      <c r="K3" s="138"/>
      <c r="L3" s="21"/>
      <c r="AT3" s="18" t="s">
        <v>87</v>
      </c>
    </row>
    <row r="4" s="1" customFormat="1" ht="24.96" customHeight="1">
      <c r="B4" s="21"/>
      <c r="D4" s="139" t="s">
        <v>97</v>
      </c>
      <c r="L4" s="21"/>
      <c r="M4" s="140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1" t="s">
        <v>16</v>
      </c>
      <c r="L6" s="21"/>
    </row>
    <row r="7" s="1" customFormat="1" ht="16.5" customHeight="1">
      <c r="B7" s="21"/>
      <c r="E7" s="142" t="str">
        <f>'Rekapitulace stavby'!K6</f>
        <v>III/12323 Volduchy průtah</v>
      </c>
      <c r="F7" s="141"/>
      <c r="G7" s="141"/>
      <c r="H7" s="141"/>
      <c r="L7" s="21"/>
    </row>
    <row r="8" s="2" customFormat="1" ht="12" customHeight="1">
      <c r="A8" s="39"/>
      <c r="B8" s="45"/>
      <c r="C8" s="39"/>
      <c r="D8" s="141" t="s">
        <v>98</v>
      </c>
      <c r="E8" s="39"/>
      <c r="F8" s="39"/>
      <c r="G8" s="39"/>
      <c r="H8" s="39"/>
      <c r="I8" s="39"/>
      <c r="J8" s="39"/>
      <c r="K8" s="39"/>
      <c r="L8" s="64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43" t="s">
        <v>834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41" t="s">
        <v>18</v>
      </c>
      <c r="E11" s="39"/>
      <c r="F11" s="144" t="s">
        <v>19</v>
      </c>
      <c r="G11" s="39"/>
      <c r="H11" s="39"/>
      <c r="I11" s="141" t="s">
        <v>20</v>
      </c>
      <c r="J11" s="144" t="s">
        <v>1</v>
      </c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41" t="s">
        <v>21</v>
      </c>
      <c r="E12" s="39"/>
      <c r="F12" s="144" t="s">
        <v>22</v>
      </c>
      <c r="G12" s="39"/>
      <c r="H12" s="39"/>
      <c r="I12" s="141" t="s">
        <v>23</v>
      </c>
      <c r="J12" s="145" t="str">
        <f>'Rekapitulace stavby'!AN8</f>
        <v>16. 9. 2024</v>
      </c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1" t="s">
        <v>25</v>
      </c>
      <c r="E14" s="39"/>
      <c r="F14" s="39"/>
      <c r="G14" s="39"/>
      <c r="H14" s="39"/>
      <c r="I14" s="141" t="s">
        <v>26</v>
      </c>
      <c r="J14" s="144" t="s">
        <v>1</v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44" t="s">
        <v>835</v>
      </c>
      <c r="F15" s="39"/>
      <c r="G15" s="39"/>
      <c r="H15" s="39"/>
      <c r="I15" s="141" t="s">
        <v>28</v>
      </c>
      <c r="J15" s="144" t="s">
        <v>1</v>
      </c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41" t="s">
        <v>29</v>
      </c>
      <c r="E17" s="39"/>
      <c r="F17" s="39"/>
      <c r="G17" s="39"/>
      <c r="H17" s="39"/>
      <c r="I17" s="141" t="s">
        <v>26</v>
      </c>
      <c r="J17" s="34" t="str">
        <f>'Rekapitulace stavby'!AN13</f>
        <v>Vyplň údaj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44"/>
      <c r="G18" s="144"/>
      <c r="H18" s="144"/>
      <c r="I18" s="141" t="s">
        <v>28</v>
      </c>
      <c r="J18" s="34" t="str">
        <f>'Rekapitulace stavby'!AN14</f>
        <v>Vyplň údaj</v>
      </c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41" t="s">
        <v>31</v>
      </c>
      <c r="E20" s="39"/>
      <c r="F20" s="39"/>
      <c r="G20" s="39"/>
      <c r="H20" s="39"/>
      <c r="I20" s="141" t="s">
        <v>26</v>
      </c>
      <c r="J20" s="144" t="s">
        <v>1</v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44" t="s">
        <v>32</v>
      </c>
      <c r="F21" s="39"/>
      <c r="G21" s="39"/>
      <c r="H21" s="39"/>
      <c r="I21" s="141" t="s">
        <v>28</v>
      </c>
      <c r="J21" s="144" t="s">
        <v>1</v>
      </c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41" t="s">
        <v>34</v>
      </c>
      <c r="E23" s="39"/>
      <c r="F23" s="39"/>
      <c r="G23" s="39"/>
      <c r="H23" s="39"/>
      <c r="I23" s="141" t="s">
        <v>26</v>
      </c>
      <c r="J23" s="144" t="s">
        <v>1</v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44" t="s">
        <v>35</v>
      </c>
      <c r="F24" s="39"/>
      <c r="G24" s="39"/>
      <c r="H24" s="39"/>
      <c r="I24" s="141" t="s">
        <v>28</v>
      </c>
      <c r="J24" s="144" t="s">
        <v>1</v>
      </c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41" t="s">
        <v>36</v>
      </c>
      <c r="E26" s="39"/>
      <c r="F26" s="39"/>
      <c r="G26" s="39"/>
      <c r="H26" s="39"/>
      <c r="I26" s="39"/>
      <c r="J26" s="39"/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46"/>
      <c r="B27" s="147"/>
      <c r="C27" s="146"/>
      <c r="D27" s="146"/>
      <c r="E27" s="148" t="s">
        <v>1</v>
      </c>
      <c r="F27" s="148"/>
      <c r="G27" s="148"/>
      <c r="H27" s="148"/>
      <c r="I27" s="146"/>
      <c r="J27" s="146"/>
      <c r="K27" s="146"/>
      <c r="L27" s="149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146"/>
      <c r="AD27" s="146"/>
      <c r="AE27" s="146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50"/>
      <c r="E29" s="150"/>
      <c r="F29" s="150"/>
      <c r="G29" s="150"/>
      <c r="H29" s="150"/>
      <c r="I29" s="150"/>
      <c r="J29" s="150"/>
      <c r="K29" s="150"/>
      <c r="L29" s="64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51" t="s">
        <v>38</v>
      </c>
      <c r="E30" s="39"/>
      <c r="F30" s="39"/>
      <c r="G30" s="39"/>
      <c r="H30" s="39"/>
      <c r="I30" s="39"/>
      <c r="J30" s="152">
        <f>ROUND(J122, 2)</f>
        <v>0</v>
      </c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0"/>
      <c r="E31" s="150"/>
      <c r="F31" s="150"/>
      <c r="G31" s="150"/>
      <c r="H31" s="150"/>
      <c r="I31" s="150"/>
      <c r="J31" s="150"/>
      <c r="K31" s="150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53" t="s">
        <v>40</v>
      </c>
      <c r="G32" s="39"/>
      <c r="H32" s="39"/>
      <c r="I32" s="153" t="s">
        <v>39</v>
      </c>
      <c r="J32" s="153" t="s">
        <v>41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54" t="s">
        <v>42</v>
      </c>
      <c r="E33" s="141" t="s">
        <v>43</v>
      </c>
      <c r="F33" s="155">
        <f>ROUND((SUM(BE122:BE353)),  2)</f>
        <v>0</v>
      </c>
      <c r="G33" s="39"/>
      <c r="H33" s="39"/>
      <c r="I33" s="156">
        <v>0.20999999999999999</v>
      </c>
      <c r="J33" s="155">
        <f>ROUND(((SUM(BE122:BE353))*I33),  2)</f>
        <v>0</v>
      </c>
      <c r="K33" s="39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41" t="s">
        <v>44</v>
      </c>
      <c r="F34" s="155">
        <f>ROUND((SUM(BF122:BF353)),  2)</f>
        <v>0</v>
      </c>
      <c r="G34" s="39"/>
      <c r="H34" s="39"/>
      <c r="I34" s="156">
        <v>0.12</v>
      </c>
      <c r="J34" s="155">
        <f>ROUND(((SUM(BF122:BF353))*I34),  2)</f>
        <v>0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41" t="s">
        <v>45</v>
      </c>
      <c r="F35" s="155">
        <f>ROUND((SUM(BG122:BG353)),  2)</f>
        <v>0</v>
      </c>
      <c r="G35" s="39"/>
      <c r="H35" s="39"/>
      <c r="I35" s="156">
        <v>0.20999999999999999</v>
      </c>
      <c r="J35" s="155">
        <f>0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41" t="s">
        <v>46</v>
      </c>
      <c r="F36" s="155">
        <f>ROUND((SUM(BH122:BH353)),  2)</f>
        <v>0</v>
      </c>
      <c r="G36" s="39"/>
      <c r="H36" s="39"/>
      <c r="I36" s="156">
        <v>0.12</v>
      </c>
      <c r="J36" s="155">
        <f>0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1" t="s">
        <v>47</v>
      </c>
      <c r="F37" s="155">
        <f>ROUND((SUM(BI122:BI353)),  2)</f>
        <v>0</v>
      </c>
      <c r="G37" s="39"/>
      <c r="H37" s="39"/>
      <c r="I37" s="156">
        <v>0</v>
      </c>
      <c r="J37" s="155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7"/>
      <c r="D39" s="158" t="s">
        <v>48</v>
      </c>
      <c r="E39" s="159"/>
      <c r="F39" s="159"/>
      <c r="G39" s="160" t="s">
        <v>49</v>
      </c>
      <c r="H39" s="161" t="s">
        <v>50</v>
      </c>
      <c r="I39" s="159"/>
      <c r="J39" s="162">
        <f>SUM(J30:J37)</f>
        <v>0</v>
      </c>
      <c r="K39" s="163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64" t="s">
        <v>51</v>
      </c>
      <c r="E50" s="165"/>
      <c r="F50" s="165"/>
      <c r="G50" s="164" t="s">
        <v>52</v>
      </c>
      <c r="H50" s="165"/>
      <c r="I50" s="165"/>
      <c r="J50" s="165"/>
      <c r="K50" s="165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66" t="s">
        <v>53</v>
      </c>
      <c r="E61" s="167"/>
      <c r="F61" s="168" t="s">
        <v>54</v>
      </c>
      <c r="G61" s="166" t="s">
        <v>53</v>
      </c>
      <c r="H61" s="167"/>
      <c r="I61" s="167"/>
      <c r="J61" s="169" t="s">
        <v>54</v>
      </c>
      <c r="K61" s="167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64" t="s">
        <v>55</v>
      </c>
      <c r="E65" s="170"/>
      <c r="F65" s="170"/>
      <c r="G65" s="164" t="s">
        <v>56</v>
      </c>
      <c r="H65" s="170"/>
      <c r="I65" s="170"/>
      <c r="J65" s="170"/>
      <c r="K65" s="170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66" t="s">
        <v>53</v>
      </c>
      <c r="E76" s="167"/>
      <c r="F76" s="168" t="s">
        <v>54</v>
      </c>
      <c r="G76" s="166" t="s">
        <v>53</v>
      </c>
      <c r="H76" s="167"/>
      <c r="I76" s="167"/>
      <c r="J76" s="169" t="s">
        <v>54</v>
      </c>
      <c r="K76" s="167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71"/>
      <c r="C77" s="172"/>
      <c r="D77" s="172"/>
      <c r="E77" s="172"/>
      <c r="F77" s="172"/>
      <c r="G77" s="172"/>
      <c r="H77" s="172"/>
      <c r="I77" s="172"/>
      <c r="J77" s="172"/>
      <c r="K77" s="172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73"/>
      <c r="C81" s="174"/>
      <c r="D81" s="174"/>
      <c r="E81" s="174"/>
      <c r="F81" s="174"/>
      <c r="G81" s="174"/>
      <c r="H81" s="174"/>
      <c r="I81" s="174"/>
      <c r="J81" s="174"/>
      <c r="K81" s="174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100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75" t="str">
        <f>E7</f>
        <v>III/12323 Volduchy průtah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2" customHeight="1">
      <c r="A86" s="39"/>
      <c r="B86" s="40"/>
      <c r="C86" s="33" t="s">
        <v>98</v>
      </c>
      <c r="D86" s="41"/>
      <c r="E86" s="41"/>
      <c r="F86" s="41"/>
      <c r="G86" s="41"/>
      <c r="H86" s="41"/>
      <c r="I86" s="41"/>
      <c r="J86" s="41"/>
      <c r="K86" s="41"/>
      <c r="L86" s="64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6.5" customHeight="1">
      <c r="A87" s="39"/>
      <c r="B87" s="40"/>
      <c r="C87" s="41"/>
      <c r="D87" s="41"/>
      <c r="E87" s="77" t="str">
        <f>E9</f>
        <v>2 - III/2323 Volduchy průtah - obec Volduchy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2" customHeight="1">
      <c r="A89" s="39"/>
      <c r="B89" s="40"/>
      <c r="C89" s="33" t="s">
        <v>21</v>
      </c>
      <c r="D89" s="41"/>
      <c r="E89" s="41"/>
      <c r="F89" s="28" t="str">
        <f>F12</f>
        <v>sil. III/2323 intravilán obce Volduchy</v>
      </c>
      <c r="G89" s="41"/>
      <c r="H89" s="41"/>
      <c r="I89" s="33" t="s">
        <v>23</v>
      </c>
      <c r="J89" s="80" t="str">
        <f>IF(J12="","",J12)</f>
        <v>16. 9. 2024</v>
      </c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5.15" customHeight="1">
      <c r="A91" s="39"/>
      <c r="B91" s="40"/>
      <c r="C91" s="33" t="s">
        <v>25</v>
      </c>
      <c r="D91" s="41"/>
      <c r="E91" s="41"/>
      <c r="F91" s="28" t="str">
        <f>E15</f>
        <v>SÚS Plzeňského kraja p.o./obec Volduchy</v>
      </c>
      <c r="G91" s="41"/>
      <c r="H91" s="41"/>
      <c r="I91" s="33" t="s">
        <v>31</v>
      </c>
      <c r="J91" s="37" t="str">
        <f>E21</f>
        <v>J.Miška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15.15" customHeight="1">
      <c r="A92" s="39"/>
      <c r="B92" s="40"/>
      <c r="C92" s="33" t="s">
        <v>29</v>
      </c>
      <c r="D92" s="41"/>
      <c r="E92" s="41"/>
      <c r="F92" s="28" t="str">
        <f>IF(E18="","",E18)</f>
        <v>Vyplň údaj</v>
      </c>
      <c r="G92" s="41"/>
      <c r="H92" s="41"/>
      <c r="I92" s="33" t="s">
        <v>34</v>
      </c>
      <c r="J92" s="37" t="str">
        <f>E24</f>
        <v>J.Miška/Richtrová</v>
      </c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0.32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29.28" customHeight="1">
      <c r="A94" s="39"/>
      <c r="B94" s="40"/>
      <c r="C94" s="176" t="s">
        <v>101</v>
      </c>
      <c r="D94" s="177"/>
      <c r="E94" s="177"/>
      <c r="F94" s="177"/>
      <c r="G94" s="177"/>
      <c r="H94" s="177"/>
      <c r="I94" s="177"/>
      <c r="J94" s="178" t="s">
        <v>102</v>
      </c>
      <c r="K94" s="177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2.8" customHeight="1">
      <c r="A96" s="39"/>
      <c r="B96" s="40"/>
      <c r="C96" s="179" t="s">
        <v>103</v>
      </c>
      <c r="D96" s="41"/>
      <c r="E96" s="41"/>
      <c r="F96" s="41"/>
      <c r="G96" s="41"/>
      <c r="H96" s="41"/>
      <c r="I96" s="41"/>
      <c r="J96" s="111">
        <f>J122</f>
        <v>0</v>
      </c>
      <c r="K96" s="41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U96" s="18" t="s">
        <v>104</v>
      </c>
    </row>
    <row r="97" s="9" customFormat="1" ht="24.96" customHeight="1">
      <c r="A97" s="9"/>
      <c r="B97" s="180"/>
      <c r="C97" s="181"/>
      <c r="D97" s="182" t="s">
        <v>105</v>
      </c>
      <c r="E97" s="183"/>
      <c r="F97" s="183"/>
      <c r="G97" s="183"/>
      <c r="H97" s="183"/>
      <c r="I97" s="183"/>
      <c r="J97" s="184">
        <f>J123</f>
        <v>0</v>
      </c>
      <c r="K97" s="181"/>
      <c r="L97" s="185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6"/>
      <c r="C98" s="187"/>
      <c r="D98" s="188" t="s">
        <v>106</v>
      </c>
      <c r="E98" s="189"/>
      <c r="F98" s="189"/>
      <c r="G98" s="189"/>
      <c r="H98" s="189"/>
      <c r="I98" s="189"/>
      <c r="J98" s="190">
        <f>J124</f>
        <v>0</v>
      </c>
      <c r="K98" s="187"/>
      <c r="L98" s="191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6"/>
      <c r="C99" s="187"/>
      <c r="D99" s="188" t="s">
        <v>108</v>
      </c>
      <c r="E99" s="189"/>
      <c r="F99" s="189"/>
      <c r="G99" s="189"/>
      <c r="H99" s="189"/>
      <c r="I99" s="189"/>
      <c r="J99" s="190">
        <f>J186</f>
        <v>0</v>
      </c>
      <c r="K99" s="187"/>
      <c r="L99" s="191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6"/>
      <c r="C100" s="187"/>
      <c r="D100" s="188" t="s">
        <v>111</v>
      </c>
      <c r="E100" s="189"/>
      <c r="F100" s="189"/>
      <c r="G100" s="189"/>
      <c r="H100" s="189"/>
      <c r="I100" s="189"/>
      <c r="J100" s="190">
        <f>J245</f>
        <v>0</v>
      </c>
      <c r="K100" s="187"/>
      <c r="L100" s="191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6"/>
      <c r="C101" s="187"/>
      <c r="D101" s="188" t="s">
        <v>112</v>
      </c>
      <c r="E101" s="189"/>
      <c r="F101" s="189"/>
      <c r="G101" s="189"/>
      <c r="H101" s="189"/>
      <c r="I101" s="189"/>
      <c r="J101" s="190">
        <f>J309</f>
        <v>0</v>
      </c>
      <c r="K101" s="187"/>
      <c r="L101" s="191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86"/>
      <c r="C102" s="187"/>
      <c r="D102" s="188" t="s">
        <v>113</v>
      </c>
      <c r="E102" s="189"/>
      <c r="F102" s="189"/>
      <c r="G102" s="189"/>
      <c r="H102" s="189"/>
      <c r="I102" s="189"/>
      <c r="J102" s="190">
        <f>J349</f>
        <v>0</v>
      </c>
      <c r="K102" s="187"/>
      <c r="L102" s="191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2" customFormat="1" ht="21.84" customHeight="1">
      <c r="A103" s="39"/>
      <c r="B103" s="40"/>
      <c r="C103" s="41"/>
      <c r="D103" s="41"/>
      <c r="E103" s="41"/>
      <c r="F103" s="41"/>
      <c r="G103" s="41"/>
      <c r="H103" s="41"/>
      <c r="I103" s="41"/>
      <c r="J103" s="41"/>
      <c r="K103" s="41"/>
      <c r="L103" s="64"/>
      <c r="S103" s="39"/>
      <c r="T103" s="39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</row>
    <row r="104" s="2" customFormat="1" ht="6.96" customHeight="1">
      <c r="A104" s="39"/>
      <c r="B104" s="67"/>
      <c r="C104" s="68"/>
      <c r="D104" s="68"/>
      <c r="E104" s="68"/>
      <c r="F104" s="68"/>
      <c r="G104" s="68"/>
      <c r="H104" s="68"/>
      <c r="I104" s="68"/>
      <c r="J104" s="68"/>
      <c r="K104" s="68"/>
      <c r="L104" s="64"/>
      <c r="S104" s="39"/>
      <c r="T104" s="39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</row>
    <row r="108" s="2" customFormat="1" ht="6.96" customHeight="1">
      <c r="A108" s="39"/>
      <c r="B108" s="69"/>
      <c r="C108" s="70"/>
      <c r="D108" s="70"/>
      <c r="E108" s="70"/>
      <c r="F108" s="70"/>
      <c r="G108" s="70"/>
      <c r="H108" s="70"/>
      <c r="I108" s="70"/>
      <c r="J108" s="70"/>
      <c r="K108" s="70"/>
      <c r="L108" s="64"/>
      <c r="S108" s="39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</row>
    <row r="109" s="2" customFormat="1" ht="24.96" customHeight="1">
      <c r="A109" s="39"/>
      <c r="B109" s="40"/>
      <c r="C109" s="24" t="s">
        <v>114</v>
      </c>
      <c r="D109" s="41"/>
      <c r="E109" s="41"/>
      <c r="F109" s="41"/>
      <c r="G109" s="41"/>
      <c r="H109" s="41"/>
      <c r="I109" s="41"/>
      <c r="J109" s="41"/>
      <c r="K109" s="41"/>
      <c r="L109" s="64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</row>
    <row r="110" s="2" customFormat="1" ht="6.96" customHeight="1">
      <c r="A110" s="39"/>
      <c r="B110" s="40"/>
      <c r="C110" s="41"/>
      <c r="D110" s="41"/>
      <c r="E110" s="41"/>
      <c r="F110" s="41"/>
      <c r="G110" s="41"/>
      <c r="H110" s="41"/>
      <c r="I110" s="41"/>
      <c r="J110" s="41"/>
      <c r="K110" s="41"/>
      <c r="L110" s="64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</row>
    <row r="111" s="2" customFormat="1" ht="12" customHeight="1">
      <c r="A111" s="39"/>
      <c r="B111" s="40"/>
      <c r="C111" s="33" t="s">
        <v>16</v>
      </c>
      <c r="D111" s="41"/>
      <c r="E111" s="41"/>
      <c r="F111" s="41"/>
      <c r="G111" s="41"/>
      <c r="H111" s="41"/>
      <c r="I111" s="41"/>
      <c r="J111" s="41"/>
      <c r="K111" s="41"/>
      <c r="L111" s="64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</row>
    <row r="112" s="2" customFormat="1" ht="16.5" customHeight="1">
      <c r="A112" s="39"/>
      <c r="B112" s="40"/>
      <c r="C112" s="41"/>
      <c r="D112" s="41"/>
      <c r="E112" s="175" t="str">
        <f>E7</f>
        <v>III/12323 Volduchy průtah</v>
      </c>
      <c r="F112" s="33"/>
      <c r="G112" s="33"/>
      <c r="H112" s="33"/>
      <c r="I112" s="41"/>
      <c r="J112" s="41"/>
      <c r="K112" s="41"/>
      <c r="L112" s="64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</row>
    <row r="113" s="2" customFormat="1" ht="12" customHeight="1">
      <c r="A113" s="39"/>
      <c r="B113" s="40"/>
      <c r="C113" s="33" t="s">
        <v>98</v>
      </c>
      <c r="D113" s="41"/>
      <c r="E113" s="41"/>
      <c r="F113" s="41"/>
      <c r="G113" s="41"/>
      <c r="H113" s="41"/>
      <c r="I113" s="41"/>
      <c r="J113" s="41"/>
      <c r="K113" s="41"/>
      <c r="L113" s="64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</row>
    <row r="114" s="2" customFormat="1" ht="16.5" customHeight="1">
      <c r="A114" s="39"/>
      <c r="B114" s="40"/>
      <c r="C114" s="41"/>
      <c r="D114" s="41"/>
      <c r="E114" s="77" t="str">
        <f>E9</f>
        <v>2 - III/2323 Volduchy průtah - obec Volduchy</v>
      </c>
      <c r="F114" s="41"/>
      <c r="G114" s="41"/>
      <c r="H114" s="41"/>
      <c r="I114" s="41"/>
      <c r="J114" s="41"/>
      <c r="K114" s="41"/>
      <c r="L114" s="64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2" customFormat="1" ht="6.96" customHeight="1">
      <c r="A115" s="39"/>
      <c r="B115" s="40"/>
      <c r="C115" s="41"/>
      <c r="D115" s="41"/>
      <c r="E115" s="41"/>
      <c r="F115" s="41"/>
      <c r="G115" s="41"/>
      <c r="H115" s="41"/>
      <c r="I115" s="41"/>
      <c r="J115" s="41"/>
      <c r="K115" s="41"/>
      <c r="L115" s="64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2" customFormat="1" ht="12" customHeight="1">
      <c r="A116" s="39"/>
      <c r="B116" s="40"/>
      <c r="C116" s="33" t="s">
        <v>21</v>
      </c>
      <c r="D116" s="41"/>
      <c r="E116" s="41"/>
      <c r="F116" s="28" t="str">
        <f>F12</f>
        <v>sil. III/2323 intravilán obce Volduchy</v>
      </c>
      <c r="G116" s="41"/>
      <c r="H116" s="41"/>
      <c r="I116" s="33" t="s">
        <v>23</v>
      </c>
      <c r="J116" s="80" t="str">
        <f>IF(J12="","",J12)</f>
        <v>16. 9. 2024</v>
      </c>
      <c r="K116" s="41"/>
      <c r="L116" s="64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6.96" customHeight="1">
      <c r="A117" s="39"/>
      <c r="B117" s="40"/>
      <c r="C117" s="41"/>
      <c r="D117" s="41"/>
      <c r="E117" s="41"/>
      <c r="F117" s="41"/>
      <c r="G117" s="41"/>
      <c r="H117" s="41"/>
      <c r="I117" s="41"/>
      <c r="J117" s="41"/>
      <c r="K117" s="41"/>
      <c r="L117" s="64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2" customFormat="1" ht="15.15" customHeight="1">
      <c r="A118" s="39"/>
      <c r="B118" s="40"/>
      <c r="C118" s="33" t="s">
        <v>25</v>
      </c>
      <c r="D118" s="41"/>
      <c r="E118" s="41"/>
      <c r="F118" s="28" t="str">
        <f>E15</f>
        <v>SÚS Plzeňského kraja p.o./obec Volduchy</v>
      </c>
      <c r="G118" s="41"/>
      <c r="H118" s="41"/>
      <c r="I118" s="33" t="s">
        <v>31</v>
      </c>
      <c r="J118" s="37" t="str">
        <f>E21</f>
        <v>J.Miška</v>
      </c>
      <c r="K118" s="41"/>
      <c r="L118" s="64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2" customFormat="1" ht="15.15" customHeight="1">
      <c r="A119" s="39"/>
      <c r="B119" s="40"/>
      <c r="C119" s="33" t="s">
        <v>29</v>
      </c>
      <c r="D119" s="41"/>
      <c r="E119" s="41"/>
      <c r="F119" s="28" t="str">
        <f>IF(E18="","",E18)</f>
        <v>Vyplň údaj</v>
      </c>
      <c r="G119" s="41"/>
      <c r="H119" s="41"/>
      <c r="I119" s="33" t="s">
        <v>34</v>
      </c>
      <c r="J119" s="37" t="str">
        <f>E24</f>
        <v>J.Miška/Richtrová</v>
      </c>
      <c r="K119" s="41"/>
      <c r="L119" s="64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2" customFormat="1" ht="10.32" customHeight="1">
      <c r="A120" s="39"/>
      <c r="B120" s="40"/>
      <c r="C120" s="41"/>
      <c r="D120" s="41"/>
      <c r="E120" s="41"/>
      <c r="F120" s="41"/>
      <c r="G120" s="41"/>
      <c r="H120" s="41"/>
      <c r="I120" s="41"/>
      <c r="J120" s="41"/>
      <c r="K120" s="41"/>
      <c r="L120" s="64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s="11" customFormat="1" ht="29.28" customHeight="1">
      <c r="A121" s="192"/>
      <c r="B121" s="193"/>
      <c r="C121" s="194" t="s">
        <v>115</v>
      </c>
      <c r="D121" s="195" t="s">
        <v>63</v>
      </c>
      <c r="E121" s="195" t="s">
        <v>59</v>
      </c>
      <c r="F121" s="195" t="s">
        <v>60</v>
      </c>
      <c r="G121" s="195" t="s">
        <v>116</v>
      </c>
      <c r="H121" s="195" t="s">
        <v>117</v>
      </c>
      <c r="I121" s="195" t="s">
        <v>118</v>
      </c>
      <c r="J121" s="195" t="s">
        <v>102</v>
      </c>
      <c r="K121" s="196" t="s">
        <v>119</v>
      </c>
      <c r="L121" s="197"/>
      <c r="M121" s="101" t="s">
        <v>1</v>
      </c>
      <c r="N121" s="102" t="s">
        <v>42</v>
      </c>
      <c r="O121" s="102" t="s">
        <v>120</v>
      </c>
      <c r="P121" s="102" t="s">
        <v>121</v>
      </c>
      <c r="Q121" s="102" t="s">
        <v>122</v>
      </c>
      <c r="R121" s="102" t="s">
        <v>123</v>
      </c>
      <c r="S121" s="102" t="s">
        <v>124</v>
      </c>
      <c r="T121" s="103" t="s">
        <v>125</v>
      </c>
      <c r="U121" s="192"/>
      <c r="V121" s="192"/>
      <c r="W121" s="192"/>
      <c r="X121" s="192"/>
      <c r="Y121" s="192"/>
      <c r="Z121" s="192"/>
      <c r="AA121" s="192"/>
      <c r="AB121" s="192"/>
      <c r="AC121" s="192"/>
      <c r="AD121" s="192"/>
      <c r="AE121" s="192"/>
    </row>
    <row r="122" s="2" customFormat="1" ht="22.8" customHeight="1">
      <c r="A122" s="39"/>
      <c r="B122" s="40"/>
      <c r="C122" s="108" t="s">
        <v>126</v>
      </c>
      <c r="D122" s="41"/>
      <c r="E122" s="41"/>
      <c r="F122" s="41"/>
      <c r="G122" s="41"/>
      <c r="H122" s="41"/>
      <c r="I122" s="41"/>
      <c r="J122" s="198">
        <f>BK122</f>
        <v>0</v>
      </c>
      <c r="K122" s="41"/>
      <c r="L122" s="45"/>
      <c r="M122" s="104"/>
      <c r="N122" s="199"/>
      <c r="O122" s="105"/>
      <c r="P122" s="200">
        <f>P123</f>
        <v>0</v>
      </c>
      <c r="Q122" s="105"/>
      <c r="R122" s="200">
        <f>R123</f>
        <v>70.293959000000001</v>
      </c>
      <c r="S122" s="105"/>
      <c r="T122" s="201">
        <f>T123</f>
        <v>59.286999999999999</v>
      </c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T122" s="18" t="s">
        <v>77</v>
      </c>
      <c r="AU122" s="18" t="s">
        <v>104</v>
      </c>
      <c r="BK122" s="202">
        <f>BK123</f>
        <v>0</v>
      </c>
    </row>
    <row r="123" s="12" customFormat="1" ht="25.92" customHeight="1">
      <c r="A123" s="12"/>
      <c r="B123" s="203"/>
      <c r="C123" s="204"/>
      <c r="D123" s="205" t="s">
        <v>77</v>
      </c>
      <c r="E123" s="206" t="s">
        <v>127</v>
      </c>
      <c r="F123" s="206" t="s">
        <v>128</v>
      </c>
      <c r="G123" s="204"/>
      <c r="H123" s="204"/>
      <c r="I123" s="207"/>
      <c r="J123" s="208">
        <f>BK123</f>
        <v>0</v>
      </c>
      <c r="K123" s="204"/>
      <c r="L123" s="209"/>
      <c r="M123" s="210"/>
      <c r="N123" s="211"/>
      <c r="O123" s="211"/>
      <c r="P123" s="212">
        <f>P124+P186+P245+P309+P349</f>
        <v>0</v>
      </c>
      <c r="Q123" s="211"/>
      <c r="R123" s="212">
        <f>R124+R186+R245+R309+R349</f>
        <v>70.293959000000001</v>
      </c>
      <c r="S123" s="211"/>
      <c r="T123" s="213">
        <f>T124+T186+T245+T309+T349</f>
        <v>59.286999999999999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214" t="s">
        <v>83</v>
      </c>
      <c r="AT123" s="215" t="s">
        <v>77</v>
      </c>
      <c r="AU123" s="215" t="s">
        <v>78</v>
      </c>
      <c r="AY123" s="214" t="s">
        <v>129</v>
      </c>
      <c r="BK123" s="216">
        <f>BK124+BK186+BK245+BK309+BK349</f>
        <v>0</v>
      </c>
    </row>
    <row r="124" s="12" customFormat="1" ht="22.8" customHeight="1">
      <c r="A124" s="12"/>
      <c r="B124" s="203"/>
      <c r="C124" s="204"/>
      <c r="D124" s="205" t="s">
        <v>77</v>
      </c>
      <c r="E124" s="217" t="s">
        <v>83</v>
      </c>
      <c r="F124" s="217" t="s">
        <v>130</v>
      </c>
      <c r="G124" s="204"/>
      <c r="H124" s="204"/>
      <c r="I124" s="207"/>
      <c r="J124" s="218">
        <f>BK124</f>
        <v>0</v>
      </c>
      <c r="K124" s="204"/>
      <c r="L124" s="209"/>
      <c r="M124" s="210"/>
      <c r="N124" s="211"/>
      <c r="O124" s="211"/>
      <c r="P124" s="212">
        <f>SUM(P125:P185)</f>
        <v>0</v>
      </c>
      <c r="Q124" s="211"/>
      <c r="R124" s="212">
        <f>SUM(R125:R185)</f>
        <v>4.5510199999999994</v>
      </c>
      <c r="S124" s="211"/>
      <c r="T124" s="213">
        <f>SUM(T125:T185)</f>
        <v>46.546999999999997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214" t="s">
        <v>83</v>
      </c>
      <c r="AT124" s="215" t="s">
        <v>77</v>
      </c>
      <c r="AU124" s="215" t="s">
        <v>83</v>
      </c>
      <c r="AY124" s="214" t="s">
        <v>129</v>
      </c>
      <c r="BK124" s="216">
        <f>SUM(BK125:BK185)</f>
        <v>0</v>
      </c>
    </row>
    <row r="125" s="2" customFormat="1" ht="24.15" customHeight="1">
      <c r="A125" s="39"/>
      <c r="B125" s="40"/>
      <c r="C125" s="219" t="s">
        <v>83</v>
      </c>
      <c r="D125" s="219" t="s">
        <v>131</v>
      </c>
      <c r="E125" s="220" t="s">
        <v>836</v>
      </c>
      <c r="F125" s="221" t="s">
        <v>837</v>
      </c>
      <c r="G125" s="222" t="s">
        <v>134</v>
      </c>
      <c r="H125" s="223">
        <v>31.300000000000001</v>
      </c>
      <c r="I125" s="224"/>
      <c r="J125" s="225">
        <f>ROUND(I125*H125,2)</f>
        <v>0</v>
      </c>
      <c r="K125" s="221" t="s">
        <v>135</v>
      </c>
      <c r="L125" s="45"/>
      <c r="M125" s="226" t="s">
        <v>1</v>
      </c>
      <c r="N125" s="227" t="s">
        <v>43</v>
      </c>
      <c r="O125" s="92"/>
      <c r="P125" s="228">
        <f>O125*H125</f>
        <v>0</v>
      </c>
      <c r="Q125" s="228">
        <v>0</v>
      </c>
      <c r="R125" s="228">
        <f>Q125*H125</f>
        <v>0</v>
      </c>
      <c r="S125" s="228">
        <v>0.57999999999999996</v>
      </c>
      <c r="T125" s="229">
        <f>S125*H125</f>
        <v>18.154</v>
      </c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R125" s="230" t="s">
        <v>93</v>
      </c>
      <c r="AT125" s="230" t="s">
        <v>131</v>
      </c>
      <c r="AU125" s="230" t="s">
        <v>87</v>
      </c>
      <c r="AY125" s="18" t="s">
        <v>129</v>
      </c>
      <c r="BE125" s="231">
        <f>IF(N125="základní",J125,0)</f>
        <v>0</v>
      </c>
      <c r="BF125" s="231">
        <f>IF(N125="snížená",J125,0)</f>
        <v>0</v>
      </c>
      <c r="BG125" s="231">
        <f>IF(N125="zákl. přenesená",J125,0)</f>
        <v>0</v>
      </c>
      <c r="BH125" s="231">
        <f>IF(N125="sníž. přenesená",J125,0)</f>
        <v>0</v>
      </c>
      <c r="BI125" s="231">
        <f>IF(N125="nulová",J125,0)</f>
        <v>0</v>
      </c>
      <c r="BJ125" s="18" t="s">
        <v>83</v>
      </c>
      <c r="BK125" s="231">
        <f>ROUND(I125*H125,2)</f>
        <v>0</v>
      </c>
      <c r="BL125" s="18" t="s">
        <v>93</v>
      </c>
      <c r="BM125" s="230" t="s">
        <v>838</v>
      </c>
    </row>
    <row r="126" s="2" customFormat="1">
      <c r="A126" s="39"/>
      <c r="B126" s="40"/>
      <c r="C126" s="41"/>
      <c r="D126" s="232" t="s">
        <v>137</v>
      </c>
      <c r="E126" s="41"/>
      <c r="F126" s="233" t="s">
        <v>839</v>
      </c>
      <c r="G126" s="41"/>
      <c r="H126" s="41"/>
      <c r="I126" s="234"/>
      <c r="J126" s="41"/>
      <c r="K126" s="41"/>
      <c r="L126" s="45"/>
      <c r="M126" s="235"/>
      <c r="N126" s="236"/>
      <c r="O126" s="92"/>
      <c r="P126" s="92"/>
      <c r="Q126" s="92"/>
      <c r="R126" s="92"/>
      <c r="S126" s="92"/>
      <c r="T126" s="93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T126" s="18" t="s">
        <v>137</v>
      </c>
      <c r="AU126" s="18" t="s">
        <v>87</v>
      </c>
    </row>
    <row r="127" s="13" customFormat="1">
      <c r="A127" s="13"/>
      <c r="B127" s="237"/>
      <c r="C127" s="238"/>
      <c r="D127" s="232" t="s">
        <v>139</v>
      </c>
      <c r="E127" s="239" t="s">
        <v>1</v>
      </c>
      <c r="F127" s="240" t="s">
        <v>840</v>
      </c>
      <c r="G127" s="238"/>
      <c r="H127" s="241">
        <v>31.300000000000001</v>
      </c>
      <c r="I127" s="242"/>
      <c r="J127" s="238"/>
      <c r="K127" s="238"/>
      <c r="L127" s="243"/>
      <c r="M127" s="244"/>
      <c r="N127" s="245"/>
      <c r="O127" s="245"/>
      <c r="P127" s="245"/>
      <c r="Q127" s="245"/>
      <c r="R127" s="245"/>
      <c r="S127" s="245"/>
      <c r="T127" s="246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T127" s="247" t="s">
        <v>139</v>
      </c>
      <c r="AU127" s="247" t="s">
        <v>87</v>
      </c>
      <c r="AV127" s="13" t="s">
        <v>87</v>
      </c>
      <c r="AW127" s="13" t="s">
        <v>33</v>
      </c>
      <c r="AX127" s="13" t="s">
        <v>83</v>
      </c>
      <c r="AY127" s="247" t="s">
        <v>129</v>
      </c>
    </row>
    <row r="128" s="2" customFormat="1" ht="24.15" customHeight="1">
      <c r="A128" s="39"/>
      <c r="B128" s="40"/>
      <c r="C128" s="219" t="s">
        <v>87</v>
      </c>
      <c r="D128" s="219" t="s">
        <v>131</v>
      </c>
      <c r="E128" s="220" t="s">
        <v>841</v>
      </c>
      <c r="F128" s="221" t="s">
        <v>842</v>
      </c>
      <c r="G128" s="222" t="s">
        <v>134</v>
      </c>
      <c r="H128" s="223">
        <v>31.300000000000001</v>
      </c>
      <c r="I128" s="224"/>
      <c r="J128" s="225">
        <f>ROUND(I128*H128,2)</f>
        <v>0</v>
      </c>
      <c r="K128" s="221" t="s">
        <v>1</v>
      </c>
      <c r="L128" s="45"/>
      <c r="M128" s="226" t="s">
        <v>1</v>
      </c>
      <c r="N128" s="227" t="s">
        <v>43</v>
      </c>
      <c r="O128" s="92"/>
      <c r="P128" s="228">
        <f>O128*H128</f>
        <v>0</v>
      </c>
      <c r="Q128" s="228">
        <v>0</v>
      </c>
      <c r="R128" s="228">
        <f>Q128*H128</f>
        <v>0</v>
      </c>
      <c r="S128" s="228">
        <v>0.17000000000000001</v>
      </c>
      <c r="T128" s="229">
        <f>S128*H128</f>
        <v>5.3210000000000006</v>
      </c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R128" s="230" t="s">
        <v>93</v>
      </c>
      <c r="AT128" s="230" t="s">
        <v>131</v>
      </c>
      <c r="AU128" s="230" t="s">
        <v>87</v>
      </c>
      <c r="AY128" s="18" t="s">
        <v>129</v>
      </c>
      <c r="BE128" s="231">
        <f>IF(N128="základní",J128,0)</f>
        <v>0</v>
      </c>
      <c r="BF128" s="231">
        <f>IF(N128="snížená",J128,0)</f>
        <v>0</v>
      </c>
      <c r="BG128" s="231">
        <f>IF(N128="zákl. přenesená",J128,0)</f>
        <v>0</v>
      </c>
      <c r="BH128" s="231">
        <f>IF(N128="sníž. přenesená",J128,0)</f>
        <v>0</v>
      </c>
      <c r="BI128" s="231">
        <f>IF(N128="nulová",J128,0)</f>
        <v>0</v>
      </c>
      <c r="BJ128" s="18" t="s">
        <v>83</v>
      </c>
      <c r="BK128" s="231">
        <f>ROUND(I128*H128,2)</f>
        <v>0</v>
      </c>
      <c r="BL128" s="18" t="s">
        <v>93</v>
      </c>
      <c r="BM128" s="230" t="s">
        <v>843</v>
      </c>
    </row>
    <row r="129" s="2" customFormat="1">
      <c r="A129" s="39"/>
      <c r="B129" s="40"/>
      <c r="C129" s="41"/>
      <c r="D129" s="232" t="s">
        <v>137</v>
      </c>
      <c r="E129" s="41"/>
      <c r="F129" s="233" t="s">
        <v>844</v>
      </c>
      <c r="G129" s="41"/>
      <c r="H129" s="41"/>
      <c r="I129" s="234"/>
      <c r="J129" s="41"/>
      <c r="K129" s="41"/>
      <c r="L129" s="45"/>
      <c r="M129" s="235"/>
      <c r="N129" s="236"/>
      <c r="O129" s="92"/>
      <c r="P129" s="92"/>
      <c r="Q129" s="92"/>
      <c r="R129" s="92"/>
      <c r="S129" s="92"/>
      <c r="T129" s="93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T129" s="18" t="s">
        <v>137</v>
      </c>
      <c r="AU129" s="18" t="s">
        <v>87</v>
      </c>
    </row>
    <row r="130" s="13" customFormat="1">
      <c r="A130" s="13"/>
      <c r="B130" s="237"/>
      <c r="C130" s="238"/>
      <c r="D130" s="232" t="s">
        <v>139</v>
      </c>
      <c r="E130" s="239" t="s">
        <v>1</v>
      </c>
      <c r="F130" s="240" t="s">
        <v>840</v>
      </c>
      <c r="G130" s="238"/>
      <c r="H130" s="241">
        <v>31.300000000000001</v>
      </c>
      <c r="I130" s="242"/>
      <c r="J130" s="238"/>
      <c r="K130" s="238"/>
      <c r="L130" s="243"/>
      <c r="M130" s="244"/>
      <c r="N130" s="245"/>
      <c r="O130" s="245"/>
      <c r="P130" s="245"/>
      <c r="Q130" s="245"/>
      <c r="R130" s="245"/>
      <c r="S130" s="245"/>
      <c r="T130" s="246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47" t="s">
        <v>139</v>
      </c>
      <c r="AU130" s="247" t="s">
        <v>87</v>
      </c>
      <c r="AV130" s="13" t="s">
        <v>87</v>
      </c>
      <c r="AW130" s="13" t="s">
        <v>33</v>
      </c>
      <c r="AX130" s="13" t="s">
        <v>83</v>
      </c>
      <c r="AY130" s="247" t="s">
        <v>129</v>
      </c>
    </row>
    <row r="131" s="2" customFormat="1" ht="33" customHeight="1">
      <c r="A131" s="39"/>
      <c r="B131" s="40"/>
      <c r="C131" s="219" t="s">
        <v>90</v>
      </c>
      <c r="D131" s="219" t="s">
        <v>131</v>
      </c>
      <c r="E131" s="220" t="s">
        <v>845</v>
      </c>
      <c r="F131" s="221" t="s">
        <v>846</v>
      </c>
      <c r="G131" s="222" t="s">
        <v>134</v>
      </c>
      <c r="H131" s="223">
        <v>5.9000000000000004</v>
      </c>
      <c r="I131" s="224"/>
      <c r="J131" s="225">
        <f>ROUND(I131*H131,2)</f>
        <v>0</v>
      </c>
      <c r="K131" s="221" t="s">
        <v>135</v>
      </c>
      <c r="L131" s="45"/>
      <c r="M131" s="226" t="s">
        <v>1</v>
      </c>
      <c r="N131" s="227" t="s">
        <v>43</v>
      </c>
      <c r="O131" s="92"/>
      <c r="P131" s="228">
        <f>O131*H131</f>
        <v>0</v>
      </c>
      <c r="Q131" s="228">
        <v>0</v>
      </c>
      <c r="R131" s="228">
        <f>Q131*H131</f>
        <v>0</v>
      </c>
      <c r="S131" s="228">
        <v>0.28999999999999998</v>
      </c>
      <c r="T131" s="229">
        <f>S131*H131</f>
        <v>1.7110000000000001</v>
      </c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R131" s="230" t="s">
        <v>93</v>
      </c>
      <c r="AT131" s="230" t="s">
        <v>131</v>
      </c>
      <c r="AU131" s="230" t="s">
        <v>87</v>
      </c>
      <c r="AY131" s="18" t="s">
        <v>129</v>
      </c>
      <c r="BE131" s="231">
        <f>IF(N131="základní",J131,0)</f>
        <v>0</v>
      </c>
      <c r="BF131" s="231">
        <f>IF(N131="snížená",J131,0)</f>
        <v>0</v>
      </c>
      <c r="BG131" s="231">
        <f>IF(N131="zákl. přenesená",J131,0)</f>
        <v>0</v>
      </c>
      <c r="BH131" s="231">
        <f>IF(N131="sníž. přenesená",J131,0)</f>
        <v>0</v>
      </c>
      <c r="BI131" s="231">
        <f>IF(N131="nulová",J131,0)</f>
        <v>0</v>
      </c>
      <c r="BJ131" s="18" t="s">
        <v>83</v>
      </c>
      <c r="BK131" s="231">
        <f>ROUND(I131*H131,2)</f>
        <v>0</v>
      </c>
      <c r="BL131" s="18" t="s">
        <v>93</v>
      </c>
      <c r="BM131" s="230" t="s">
        <v>847</v>
      </c>
    </row>
    <row r="132" s="2" customFormat="1">
      <c r="A132" s="39"/>
      <c r="B132" s="40"/>
      <c r="C132" s="41"/>
      <c r="D132" s="232" t="s">
        <v>137</v>
      </c>
      <c r="E132" s="41"/>
      <c r="F132" s="233" t="s">
        <v>848</v>
      </c>
      <c r="G132" s="41"/>
      <c r="H132" s="41"/>
      <c r="I132" s="234"/>
      <c r="J132" s="41"/>
      <c r="K132" s="41"/>
      <c r="L132" s="45"/>
      <c r="M132" s="235"/>
      <c r="N132" s="236"/>
      <c r="O132" s="92"/>
      <c r="P132" s="92"/>
      <c r="Q132" s="92"/>
      <c r="R132" s="92"/>
      <c r="S132" s="92"/>
      <c r="T132" s="93"/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T132" s="18" t="s">
        <v>137</v>
      </c>
      <c r="AU132" s="18" t="s">
        <v>87</v>
      </c>
    </row>
    <row r="133" s="13" customFormat="1">
      <c r="A133" s="13"/>
      <c r="B133" s="237"/>
      <c r="C133" s="238"/>
      <c r="D133" s="232" t="s">
        <v>139</v>
      </c>
      <c r="E133" s="239" t="s">
        <v>1</v>
      </c>
      <c r="F133" s="240" t="s">
        <v>849</v>
      </c>
      <c r="G133" s="238"/>
      <c r="H133" s="241">
        <v>5.9000000000000004</v>
      </c>
      <c r="I133" s="242"/>
      <c r="J133" s="238"/>
      <c r="K133" s="238"/>
      <c r="L133" s="243"/>
      <c r="M133" s="244"/>
      <c r="N133" s="245"/>
      <c r="O133" s="245"/>
      <c r="P133" s="245"/>
      <c r="Q133" s="245"/>
      <c r="R133" s="245"/>
      <c r="S133" s="245"/>
      <c r="T133" s="246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47" t="s">
        <v>139</v>
      </c>
      <c r="AU133" s="247" t="s">
        <v>87</v>
      </c>
      <c r="AV133" s="13" t="s">
        <v>87</v>
      </c>
      <c r="AW133" s="13" t="s">
        <v>33</v>
      </c>
      <c r="AX133" s="13" t="s">
        <v>83</v>
      </c>
      <c r="AY133" s="247" t="s">
        <v>129</v>
      </c>
    </row>
    <row r="134" s="2" customFormat="1" ht="24.15" customHeight="1">
      <c r="A134" s="39"/>
      <c r="B134" s="40"/>
      <c r="C134" s="219" t="s">
        <v>93</v>
      </c>
      <c r="D134" s="219" t="s">
        <v>131</v>
      </c>
      <c r="E134" s="220" t="s">
        <v>850</v>
      </c>
      <c r="F134" s="221" t="s">
        <v>851</v>
      </c>
      <c r="G134" s="222" t="s">
        <v>134</v>
      </c>
      <c r="H134" s="223">
        <v>5.9000000000000004</v>
      </c>
      <c r="I134" s="224"/>
      <c r="J134" s="225">
        <f>ROUND(I134*H134,2)</f>
        <v>0</v>
      </c>
      <c r="K134" s="221" t="s">
        <v>135</v>
      </c>
      <c r="L134" s="45"/>
      <c r="M134" s="226" t="s">
        <v>1</v>
      </c>
      <c r="N134" s="227" t="s">
        <v>43</v>
      </c>
      <c r="O134" s="92"/>
      <c r="P134" s="228">
        <f>O134*H134</f>
        <v>0</v>
      </c>
      <c r="Q134" s="228">
        <v>0</v>
      </c>
      <c r="R134" s="228">
        <f>Q134*H134</f>
        <v>0</v>
      </c>
      <c r="S134" s="228">
        <v>0.26000000000000001</v>
      </c>
      <c r="T134" s="229">
        <f>S134*H134</f>
        <v>1.5340000000000003</v>
      </c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R134" s="230" t="s">
        <v>93</v>
      </c>
      <c r="AT134" s="230" t="s">
        <v>131</v>
      </c>
      <c r="AU134" s="230" t="s">
        <v>87</v>
      </c>
      <c r="AY134" s="18" t="s">
        <v>129</v>
      </c>
      <c r="BE134" s="231">
        <f>IF(N134="základní",J134,0)</f>
        <v>0</v>
      </c>
      <c r="BF134" s="231">
        <f>IF(N134="snížená",J134,0)</f>
        <v>0</v>
      </c>
      <c r="BG134" s="231">
        <f>IF(N134="zákl. přenesená",J134,0)</f>
        <v>0</v>
      </c>
      <c r="BH134" s="231">
        <f>IF(N134="sníž. přenesená",J134,0)</f>
        <v>0</v>
      </c>
      <c r="BI134" s="231">
        <f>IF(N134="nulová",J134,0)</f>
        <v>0</v>
      </c>
      <c r="BJ134" s="18" t="s">
        <v>83</v>
      </c>
      <c r="BK134" s="231">
        <f>ROUND(I134*H134,2)</f>
        <v>0</v>
      </c>
      <c r="BL134" s="18" t="s">
        <v>93</v>
      </c>
      <c r="BM134" s="230" t="s">
        <v>852</v>
      </c>
    </row>
    <row r="135" s="2" customFormat="1">
      <c r="A135" s="39"/>
      <c r="B135" s="40"/>
      <c r="C135" s="41"/>
      <c r="D135" s="232" t="s">
        <v>137</v>
      </c>
      <c r="E135" s="41"/>
      <c r="F135" s="233" t="s">
        <v>853</v>
      </c>
      <c r="G135" s="41"/>
      <c r="H135" s="41"/>
      <c r="I135" s="234"/>
      <c r="J135" s="41"/>
      <c r="K135" s="41"/>
      <c r="L135" s="45"/>
      <c r="M135" s="235"/>
      <c r="N135" s="236"/>
      <c r="O135" s="92"/>
      <c r="P135" s="92"/>
      <c r="Q135" s="92"/>
      <c r="R135" s="92"/>
      <c r="S135" s="92"/>
      <c r="T135" s="93"/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T135" s="18" t="s">
        <v>137</v>
      </c>
      <c r="AU135" s="18" t="s">
        <v>87</v>
      </c>
    </row>
    <row r="136" s="13" customFormat="1">
      <c r="A136" s="13"/>
      <c r="B136" s="237"/>
      <c r="C136" s="238"/>
      <c r="D136" s="232" t="s">
        <v>139</v>
      </c>
      <c r="E136" s="239" t="s">
        <v>1</v>
      </c>
      <c r="F136" s="240" t="s">
        <v>849</v>
      </c>
      <c r="G136" s="238"/>
      <c r="H136" s="241">
        <v>5.9000000000000004</v>
      </c>
      <c r="I136" s="242"/>
      <c r="J136" s="238"/>
      <c r="K136" s="238"/>
      <c r="L136" s="243"/>
      <c r="M136" s="244"/>
      <c r="N136" s="245"/>
      <c r="O136" s="245"/>
      <c r="P136" s="245"/>
      <c r="Q136" s="245"/>
      <c r="R136" s="245"/>
      <c r="S136" s="245"/>
      <c r="T136" s="246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47" t="s">
        <v>139</v>
      </c>
      <c r="AU136" s="247" t="s">
        <v>87</v>
      </c>
      <c r="AV136" s="13" t="s">
        <v>87</v>
      </c>
      <c r="AW136" s="13" t="s">
        <v>33</v>
      </c>
      <c r="AX136" s="13" t="s">
        <v>83</v>
      </c>
      <c r="AY136" s="247" t="s">
        <v>129</v>
      </c>
    </row>
    <row r="137" s="2" customFormat="1" ht="24.15" customHeight="1">
      <c r="A137" s="39"/>
      <c r="B137" s="40"/>
      <c r="C137" s="219" t="s">
        <v>159</v>
      </c>
      <c r="D137" s="219" t="s">
        <v>131</v>
      </c>
      <c r="E137" s="220" t="s">
        <v>854</v>
      </c>
      <c r="F137" s="221" t="s">
        <v>855</v>
      </c>
      <c r="G137" s="222" t="s">
        <v>134</v>
      </c>
      <c r="H137" s="223">
        <v>38</v>
      </c>
      <c r="I137" s="224"/>
      <c r="J137" s="225">
        <f>ROUND(I137*H137,2)</f>
        <v>0</v>
      </c>
      <c r="K137" s="221" t="s">
        <v>135</v>
      </c>
      <c r="L137" s="45"/>
      <c r="M137" s="226" t="s">
        <v>1</v>
      </c>
      <c r="N137" s="227" t="s">
        <v>43</v>
      </c>
      <c r="O137" s="92"/>
      <c r="P137" s="228">
        <f>O137*H137</f>
        <v>0</v>
      </c>
      <c r="Q137" s="228">
        <v>1.0000000000000001E-05</v>
      </c>
      <c r="R137" s="228">
        <f>Q137*H137</f>
        <v>0.00038000000000000002</v>
      </c>
      <c r="S137" s="228">
        <v>0.11500000000000001</v>
      </c>
      <c r="T137" s="229">
        <f>S137*H137</f>
        <v>4.3700000000000001</v>
      </c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R137" s="230" t="s">
        <v>93</v>
      </c>
      <c r="AT137" s="230" t="s">
        <v>131</v>
      </c>
      <c r="AU137" s="230" t="s">
        <v>87</v>
      </c>
      <c r="AY137" s="18" t="s">
        <v>129</v>
      </c>
      <c r="BE137" s="231">
        <f>IF(N137="základní",J137,0)</f>
        <v>0</v>
      </c>
      <c r="BF137" s="231">
        <f>IF(N137="snížená",J137,0)</f>
        <v>0</v>
      </c>
      <c r="BG137" s="231">
        <f>IF(N137="zákl. přenesená",J137,0)</f>
        <v>0</v>
      </c>
      <c r="BH137" s="231">
        <f>IF(N137="sníž. přenesená",J137,0)</f>
        <v>0</v>
      </c>
      <c r="BI137" s="231">
        <f>IF(N137="nulová",J137,0)</f>
        <v>0</v>
      </c>
      <c r="BJ137" s="18" t="s">
        <v>83</v>
      </c>
      <c r="BK137" s="231">
        <f>ROUND(I137*H137,2)</f>
        <v>0</v>
      </c>
      <c r="BL137" s="18" t="s">
        <v>93</v>
      </c>
      <c r="BM137" s="230" t="s">
        <v>856</v>
      </c>
    </row>
    <row r="138" s="2" customFormat="1">
      <c r="A138" s="39"/>
      <c r="B138" s="40"/>
      <c r="C138" s="41"/>
      <c r="D138" s="232" t="s">
        <v>137</v>
      </c>
      <c r="E138" s="41"/>
      <c r="F138" s="233" t="s">
        <v>857</v>
      </c>
      <c r="G138" s="41"/>
      <c r="H138" s="41"/>
      <c r="I138" s="234"/>
      <c r="J138" s="41"/>
      <c r="K138" s="41"/>
      <c r="L138" s="45"/>
      <c r="M138" s="235"/>
      <c r="N138" s="236"/>
      <c r="O138" s="92"/>
      <c r="P138" s="92"/>
      <c r="Q138" s="92"/>
      <c r="R138" s="92"/>
      <c r="S138" s="92"/>
      <c r="T138" s="93"/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T138" s="18" t="s">
        <v>137</v>
      </c>
      <c r="AU138" s="18" t="s">
        <v>87</v>
      </c>
    </row>
    <row r="139" s="13" customFormat="1">
      <c r="A139" s="13"/>
      <c r="B139" s="237"/>
      <c r="C139" s="238"/>
      <c r="D139" s="232" t="s">
        <v>139</v>
      </c>
      <c r="E139" s="239" t="s">
        <v>1</v>
      </c>
      <c r="F139" s="240" t="s">
        <v>858</v>
      </c>
      <c r="G139" s="238"/>
      <c r="H139" s="241">
        <v>38</v>
      </c>
      <c r="I139" s="242"/>
      <c r="J139" s="238"/>
      <c r="K139" s="238"/>
      <c r="L139" s="243"/>
      <c r="M139" s="244"/>
      <c r="N139" s="245"/>
      <c r="O139" s="245"/>
      <c r="P139" s="245"/>
      <c r="Q139" s="245"/>
      <c r="R139" s="245"/>
      <c r="S139" s="245"/>
      <c r="T139" s="246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47" t="s">
        <v>139</v>
      </c>
      <c r="AU139" s="247" t="s">
        <v>87</v>
      </c>
      <c r="AV139" s="13" t="s">
        <v>87</v>
      </c>
      <c r="AW139" s="13" t="s">
        <v>33</v>
      </c>
      <c r="AX139" s="13" t="s">
        <v>83</v>
      </c>
      <c r="AY139" s="247" t="s">
        <v>129</v>
      </c>
    </row>
    <row r="140" s="2" customFormat="1" ht="16.5" customHeight="1">
      <c r="A140" s="39"/>
      <c r="B140" s="40"/>
      <c r="C140" s="219" t="s">
        <v>166</v>
      </c>
      <c r="D140" s="219" t="s">
        <v>131</v>
      </c>
      <c r="E140" s="220" t="s">
        <v>173</v>
      </c>
      <c r="F140" s="221" t="s">
        <v>174</v>
      </c>
      <c r="G140" s="222" t="s">
        <v>175</v>
      </c>
      <c r="H140" s="223">
        <v>75.400000000000006</v>
      </c>
      <c r="I140" s="224"/>
      <c r="J140" s="225">
        <f>ROUND(I140*H140,2)</f>
        <v>0</v>
      </c>
      <c r="K140" s="221" t="s">
        <v>135</v>
      </c>
      <c r="L140" s="45"/>
      <c r="M140" s="226" t="s">
        <v>1</v>
      </c>
      <c r="N140" s="227" t="s">
        <v>43</v>
      </c>
      <c r="O140" s="92"/>
      <c r="P140" s="228">
        <f>O140*H140</f>
        <v>0</v>
      </c>
      <c r="Q140" s="228">
        <v>0</v>
      </c>
      <c r="R140" s="228">
        <f>Q140*H140</f>
        <v>0</v>
      </c>
      <c r="S140" s="228">
        <v>0.20499999999999999</v>
      </c>
      <c r="T140" s="229">
        <f>S140*H140</f>
        <v>15.457000000000001</v>
      </c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R140" s="230" t="s">
        <v>93</v>
      </c>
      <c r="AT140" s="230" t="s">
        <v>131</v>
      </c>
      <c r="AU140" s="230" t="s">
        <v>87</v>
      </c>
      <c r="AY140" s="18" t="s">
        <v>129</v>
      </c>
      <c r="BE140" s="231">
        <f>IF(N140="základní",J140,0)</f>
        <v>0</v>
      </c>
      <c r="BF140" s="231">
        <f>IF(N140="snížená",J140,0)</f>
        <v>0</v>
      </c>
      <c r="BG140" s="231">
        <f>IF(N140="zákl. přenesená",J140,0)</f>
        <v>0</v>
      </c>
      <c r="BH140" s="231">
        <f>IF(N140="sníž. přenesená",J140,0)</f>
        <v>0</v>
      </c>
      <c r="BI140" s="231">
        <f>IF(N140="nulová",J140,0)</f>
        <v>0</v>
      </c>
      <c r="BJ140" s="18" t="s">
        <v>83</v>
      </c>
      <c r="BK140" s="231">
        <f>ROUND(I140*H140,2)</f>
        <v>0</v>
      </c>
      <c r="BL140" s="18" t="s">
        <v>93</v>
      </c>
      <c r="BM140" s="230" t="s">
        <v>859</v>
      </c>
    </row>
    <row r="141" s="2" customFormat="1">
      <c r="A141" s="39"/>
      <c r="B141" s="40"/>
      <c r="C141" s="41"/>
      <c r="D141" s="232" t="s">
        <v>137</v>
      </c>
      <c r="E141" s="41"/>
      <c r="F141" s="233" t="s">
        <v>177</v>
      </c>
      <c r="G141" s="41"/>
      <c r="H141" s="41"/>
      <c r="I141" s="234"/>
      <c r="J141" s="41"/>
      <c r="K141" s="41"/>
      <c r="L141" s="45"/>
      <c r="M141" s="235"/>
      <c r="N141" s="236"/>
      <c r="O141" s="92"/>
      <c r="P141" s="92"/>
      <c r="Q141" s="92"/>
      <c r="R141" s="92"/>
      <c r="S141" s="92"/>
      <c r="T141" s="93"/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T141" s="18" t="s">
        <v>137</v>
      </c>
      <c r="AU141" s="18" t="s">
        <v>87</v>
      </c>
    </row>
    <row r="142" s="13" customFormat="1">
      <c r="A142" s="13"/>
      <c r="B142" s="237"/>
      <c r="C142" s="238"/>
      <c r="D142" s="232" t="s">
        <v>139</v>
      </c>
      <c r="E142" s="239" t="s">
        <v>1</v>
      </c>
      <c r="F142" s="240" t="s">
        <v>860</v>
      </c>
      <c r="G142" s="238"/>
      <c r="H142" s="241">
        <v>75.400000000000006</v>
      </c>
      <c r="I142" s="242"/>
      <c r="J142" s="238"/>
      <c r="K142" s="238"/>
      <c r="L142" s="243"/>
      <c r="M142" s="244"/>
      <c r="N142" s="245"/>
      <c r="O142" s="245"/>
      <c r="P142" s="245"/>
      <c r="Q142" s="245"/>
      <c r="R142" s="245"/>
      <c r="S142" s="245"/>
      <c r="T142" s="246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47" t="s">
        <v>139</v>
      </c>
      <c r="AU142" s="247" t="s">
        <v>87</v>
      </c>
      <c r="AV142" s="13" t="s">
        <v>87</v>
      </c>
      <c r="AW142" s="13" t="s">
        <v>33</v>
      </c>
      <c r="AX142" s="13" t="s">
        <v>78</v>
      </c>
      <c r="AY142" s="247" t="s">
        <v>129</v>
      </c>
    </row>
    <row r="143" s="15" customFormat="1">
      <c r="A143" s="15"/>
      <c r="B143" s="259"/>
      <c r="C143" s="260"/>
      <c r="D143" s="232" t="s">
        <v>139</v>
      </c>
      <c r="E143" s="261" t="s">
        <v>1</v>
      </c>
      <c r="F143" s="262" t="s">
        <v>147</v>
      </c>
      <c r="G143" s="260"/>
      <c r="H143" s="263">
        <v>75.400000000000006</v>
      </c>
      <c r="I143" s="264"/>
      <c r="J143" s="260"/>
      <c r="K143" s="260"/>
      <c r="L143" s="265"/>
      <c r="M143" s="266"/>
      <c r="N143" s="267"/>
      <c r="O143" s="267"/>
      <c r="P143" s="267"/>
      <c r="Q143" s="267"/>
      <c r="R143" s="267"/>
      <c r="S143" s="267"/>
      <c r="T143" s="268"/>
      <c r="U143" s="15"/>
      <c r="V143" s="15"/>
      <c r="W143" s="15"/>
      <c r="X143" s="15"/>
      <c r="Y143" s="15"/>
      <c r="Z143" s="15"/>
      <c r="AA143" s="15"/>
      <c r="AB143" s="15"/>
      <c r="AC143" s="15"/>
      <c r="AD143" s="15"/>
      <c r="AE143" s="15"/>
      <c r="AT143" s="269" t="s">
        <v>139</v>
      </c>
      <c r="AU143" s="269" t="s">
        <v>87</v>
      </c>
      <c r="AV143" s="15" t="s">
        <v>93</v>
      </c>
      <c r="AW143" s="15" t="s">
        <v>33</v>
      </c>
      <c r="AX143" s="15" t="s">
        <v>83</v>
      </c>
      <c r="AY143" s="269" t="s">
        <v>129</v>
      </c>
    </row>
    <row r="144" s="2" customFormat="1" ht="37.8" customHeight="1">
      <c r="A144" s="39"/>
      <c r="B144" s="40"/>
      <c r="C144" s="219" t="s">
        <v>172</v>
      </c>
      <c r="D144" s="219" t="s">
        <v>131</v>
      </c>
      <c r="E144" s="220" t="s">
        <v>185</v>
      </c>
      <c r="F144" s="221" t="s">
        <v>186</v>
      </c>
      <c r="G144" s="222" t="s">
        <v>187</v>
      </c>
      <c r="H144" s="223">
        <v>38.100000000000001</v>
      </c>
      <c r="I144" s="224"/>
      <c r="J144" s="225">
        <f>ROUND(I144*H144,2)</f>
        <v>0</v>
      </c>
      <c r="K144" s="221" t="s">
        <v>135</v>
      </c>
      <c r="L144" s="45"/>
      <c r="M144" s="226" t="s">
        <v>1</v>
      </c>
      <c r="N144" s="227" t="s">
        <v>43</v>
      </c>
      <c r="O144" s="92"/>
      <c r="P144" s="228">
        <f>O144*H144</f>
        <v>0</v>
      </c>
      <c r="Q144" s="228">
        <v>0</v>
      </c>
      <c r="R144" s="228">
        <f>Q144*H144</f>
        <v>0</v>
      </c>
      <c r="S144" s="228">
        <v>0</v>
      </c>
      <c r="T144" s="229">
        <f>S144*H144</f>
        <v>0</v>
      </c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R144" s="230" t="s">
        <v>93</v>
      </c>
      <c r="AT144" s="230" t="s">
        <v>131</v>
      </c>
      <c r="AU144" s="230" t="s">
        <v>87</v>
      </c>
      <c r="AY144" s="18" t="s">
        <v>129</v>
      </c>
      <c r="BE144" s="231">
        <f>IF(N144="základní",J144,0)</f>
        <v>0</v>
      </c>
      <c r="BF144" s="231">
        <f>IF(N144="snížená",J144,0)</f>
        <v>0</v>
      </c>
      <c r="BG144" s="231">
        <f>IF(N144="zákl. přenesená",J144,0)</f>
        <v>0</v>
      </c>
      <c r="BH144" s="231">
        <f>IF(N144="sníž. přenesená",J144,0)</f>
        <v>0</v>
      </c>
      <c r="BI144" s="231">
        <f>IF(N144="nulová",J144,0)</f>
        <v>0</v>
      </c>
      <c r="BJ144" s="18" t="s">
        <v>83</v>
      </c>
      <c r="BK144" s="231">
        <f>ROUND(I144*H144,2)</f>
        <v>0</v>
      </c>
      <c r="BL144" s="18" t="s">
        <v>93</v>
      </c>
      <c r="BM144" s="230" t="s">
        <v>861</v>
      </c>
    </row>
    <row r="145" s="2" customFormat="1">
      <c r="A145" s="39"/>
      <c r="B145" s="40"/>
      <c r="C145" s="41"/>
      <c r="D145" s="232" t="s">
        <v>137</v>
      </c>
      <c r="E145" s="41"/>
      <c r="F145" s="233" t="s">
        <v>189</v>
      </c>
      <c r="G145" s="41"/>
      <c r="H145" s="41"/>
      <c r="I145" s="234"/>
      <c r="J145" s="41"/>
      <c r="K145" s="41"/>
      <c r="L145" s="45"/>
      <c r="M145" s="235"/>
      <c r="N145" s="236"/>
      <c r="O145" s="92"/>
      <c r="P145" s="92"/>
      <c r="Q145" s="92"/>
      <c r="R145" s="92"/>
      <c r="S145" s="92"/>
      <c r="T145" s="93"/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T145" s="18" t="s">
        <v>137</v>
      </c>
      <c r="AU145" s="18" t="s">
        <v>87</v>
      </c>
    </row>
    <row r="146" s="13" customFormat="1">
      <c r="A146" s="13"/>
      <c r="B146" s="237"/>
      <c r="C146" s="238"/>
      <c r="D146" s="232" t="s">
        <v>139</v>
      </c>
      <c r="E146" s="239" t="s">
        <v>1</v>
      </c>
      <c r="F146" s="240" t="s">
        <v>862</v>
      </c>
      <c r="G146" s="238"/>
      <c r="H146" s="241">
        <v>38.100000000000001</v>
      </c>
      <c r="I146" s="242"/>
      <c r="J146" s="238"/>
      <c r="K146" s="238"/>
      <c r="L146" s="243"/>
      <c r="M146" s="244"/>
      <c r="N146" s="245"/>
      <c r="O146" s="245"/>
      <c r="P146" s="245"/>
      <c r="Q146" s="245"/>
      <c r="R146" s="245"/>
      <c r="S146" s="245"/>
      <c r="T146" s="246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47" t="s">
        <v>139</v>
      </c>
      <c r="AU146" s="247" t="s">
        <v>87</v>
      </c>
      <c r="AV146" s="13" t="s">
        <v>87</v>
      </c>
      <c r="AW146" s="13" t="s">
        <v>33</v>
      </c>
      <c r="AX146" s="13" t="s">
        <v>78</v>
      </c>
      <c r="AY146" s="247" t="s">
        <v>129</v>
      </c>
    </row>
    <row r="147" s="15" customFormat="1">
      <c r="A147" s="15"/>
      <c r="B147" s="259"/>
      <c r="C147" s="260"/>
      <c r="D147" s="232" t="s">
        <v>139</v>
      </c>
      <c r="E147" s="261" t="s">
        <v>1</v>
      </c>
      <c r="F147" s="262" t="s">
        <v>147</v>
      </c>
      <c r="G147" s="260"/>
      <c r="H147" s="263">
        <v>38.100000000000001</v>
      </c>
      <c r="I147" s="264"/>
      <c r="J147" s="260"/>
      <c r="K147" s="260"/>
      <c r="L147" s="265"/>
      <c r="M147" s="266"/>
      <c r="N147" s="267"/>
      <c r="O147" s="267"/>
      <c r="P147" s="267"/>
      <c r="Q147" s="267"/>
      <c r="R147" s="267"/>
      <c r="S147" s="267"/>
      <c r="T147" s="268"/>
      <c r="U147" s="15"/>
      <c r="V147" s="15"/>
      <c r="W147" s="15"/>
      <c r="X147" s="15"/>
      <c r="Y147" s="15"/>
      <c r="Z147" s="15"/>
      <c r="AA147" s="15"/>
      <c r="AB147" s="15"/>
      <c r="AC147" s="15"/>
      <c r="AD147" s="15"/>
      <c r="AE147" s="15"/>
      <c r="AT147" s="269" t="s">
        <v>139</v>
      </c>
      <c r="AU147" s="269" t="s">
        <v>87</v>
      </c>
      <c r="AV147" s="15" t="s">
        <v>93</v>
      </c>
      <c r="AW147" s="15" t="s">
        <v>33</v>
      </c>
      <c r="AX147" s="15" t="s">
        <v>83</v>
      </c>
      <c r="AY147" s="269" t="s">
        <v>129</v>
      </c>
    </row>
    <row r="148" s="2" customFormat="1" ht="37.8" customHeight="1">
      <c r="A148" s="39"/>
      <c r="B148" s="40"/>
      <c r="C148" s="219" t="s">
        <v>179</v>
      </c>
      <c r="D148" s="219" t="s">
        <v>131</v>
      </c>
      <c r="E148" s="220" t="s">
        <v>199</v>
      </c>
      <c r="F148" s="221" t="s">
        <v>200</v>
      </c>
      <c r="G148" s="222" t="s">
        <v>187</v>
      </c>
      <c r="H148" s="223">
        <v>38.549999999999997</v>
      </c>
      <c r="I148" s="224"/>
      <c r="J148" s="225">
        <f>ROUND(I148*H148,2)</f>
        <v>0</v>
      </c>
      <c r="K148" s="221" t="s">
        <v>1</v>
      </c>
      <c r="L148" s="45"/>
      <c r="M148" s="226" t="s">
        <v>1</v>
      </c>
      <c r="N148" s="227" t="s">
        <v>43</v>
      </c>
      <c r="O148" s="92"/>
      <c r="P148" s="228">
        <f>O148*H148</f>
        <v>0</v>
      </c>
      <c r="Q148" s="228">
        <v>0</v>
      </c>
      <c r="R148" s="228">
        <f>Q148*H148</f>
        <v>0</v>
      </c>
      <c r="S148" s="228">
        <v>0</v>
      </c>
      <c r="T148" s="229">
        <f>S148*H148</f>
        <v>0</v>
      </c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R148" s="230" t="s">
        <v>93</v>
      </c>
      <c r="AT148" s="230" t="s">
        <v>131</v>
      </c>
      <c r="AU148" s="230" t="s">
        <v>87</v>
      </c>
      <c r="AY148" s="18" t="s">
        <v>129</v>
      </c>
      <c r="BE148" s="231">
        <f>IF(N148="základní",J148,0)</f>
        <v>0</v>
      </c>
      <c r="BF148" s="231">
        <f>IF(N148="snížená",J148,0)</f>
        <v>0</v>
      </c>
      <c r="BG148" s="231">
        <f>IF(N148="zákl. přenesená",J148,0)</f>
        <v>0</v>
      </c>
      <c r="BH148" s="231">
        <f>IF(N148="sníž. přenesená",J148,0)</f>
        <v>0</v>
      </c>
      <c r="BI148" s="231">
        <f>IF(N148="nulová",J148,0)</f>
        <v>0</v>
      </c>
      <c r="BJ148" s="18" t="s">
        <v>83</v>
      </c>
      <c r="BK148" s="231">
        <f>ROUND(I148*H148,2)</f>
        <v>0</v>
      </c>
      <c r="BL148" s="18" t="s">
        <v>93</v>
      </c>
      <c r="BM148" s="230" t="s">
        <v>863</v>
      </c>
    </row>
    <row r="149" s="2" customFormat="1">
      <c r="A149" s="39"/>
      <c r="B149" s="40"/>
      <c r="C149" s="41"/>
      <c r="D149" s="232" t="s">
        <v>137</v>
      </c>
      <c r="E149" s="41"/>
      <c r="F149" s="233" t="s">
        <v>202</v>
      </c>
      <c r="G149" s="41"/>
      <c r="H149" s="41"/>
      <c r="I149" s="234"/>
      <c r="J149" s="41"/>
      <c r="K149" s="41"/>
      <c r="L149" s="45"/>
      <c r="M149" s="235"/>
      <c r="N149" s="236"/>
      <c r="O149" s="92"/>
      <c r="P149" s="92"/>
      <c r="Q149" s="92"/>
      <c r="R149" s="92"/>
      <c r="S149" s="92"/>
      <c r="T149" s="93"/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T149" s="18" t="s">
        <v>137</v>
      </c>
      <c r="AU149" s="18" t="s">
        <v>87</v>
      </c>
    </row>
    <row r="150" s="13" customFormat="1">
      <c r="A150" s="13"/>
      <c r="B150" s="237"/>
      <c r="C150" s="238"/>
      <c r="D150" s="232" t="s">
        <v>139</v>
      </c>
      <c r="E150" s="239" t="s">
        <v>1</v>
      </c>
      <c r="F150" s="240" t="s">
        <v>864</v>
      </c>
      <c r="G150" s="238"/>
      <c r="H150" s="241">
        <v>38.100000000000001</v>
      </c>
      <c r="I150" s="242"/>
      <c r="J150" s="238"/>
      <c r="K150" s="238"/>
      <c r="L150" s="243"/>
      <c r="M150" s="244"/>
      <c r="N150" s="245"/>
      <c r="O150" s="245"/>
      <c r="P150" s="245"/>
      <c r="Q150" s="245"/>
      <c r="R150" s="245"/>
      <c r="S150" s="245"/>
      <c r="T150" s="246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47" t="s">
        <v>139</v>
      </c>
      <c r="AU150" s="247" t="s">
        <v>87</v>
      </c>
      <c r="AV150" s="13" t="s">
        <v>87</v>
      </c>
      <c r="AW150" s="13" t="s">
        <v>33</v>
      </c>
      <c r="AX150" s="13" t="s">
        <v>78</v>
      </c>
      <c r="AY150" s="247" t="s">
        <v>129</v>
      </c>
    </row>
    <row r="151" s="13" customFormat="1">
      <c r="A151" s="13"/>
      <c r="B151" s="237"/>
      <c r="C151" s="238"/>
      <c r="D151" s="232" t="s">
        <v>139</v>
      </c>
      <c r="E151" s="239" t="s">
        <v>1</v>
      </c>
      <c r="F151" s="240" t="s">
        <v>865</v>
      </c>
      <c r="G151" s="238"/>
      <c r="H151" s="241">
        <v>0.45000000000000001</v>
      </c>
      <c r="I151" s="242"/>
      <c r="J151" s="238"/>
      <c r="K151" s="238"/>
      <c r="L151" s="243"/>
      <c r="M151" s="244"/>
      <c r="N151" s="245"/>
      <c r="O151" s="245"/>
      <c r="P151" s="245"/>
      <c r="Q151" s="245"/>
      <c r="R151" s="245"/>
      <c r="S151" s="245"/>
      <c r="T151" s="246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47" t="s">
        <v>139</v>
      </c>
      <c r="AU151" s="247" t="s">
        <v>87</v>
      </c>
      <c r="AV151" s="13" t="s">
        <v>87</v>
      </c>
      <c r="AW151" s="13" t="s">
        <v>33</v>
      </c>
      <c r="AX151" s="13" t="s">
        <v>78</v>
      </c>
      <c r="AY151" s="247" t="s">
        <v>129</v>
      </c>
    </row>
    <row r="152" s="15" customFormat="1">
      <c r="A152" s="15"/>
      <c r="B152" s="259"/>
      <c r="C152" s="260"/>
      <c r="D152" s="232" t="s">
        <v>139</v>
      </c>
      <c r="E152" s="261" t="s">
        <v>1</v>
      </c>
      <c r="F152" s="262" t="s">
        <v>147</v>
      </c>
      <c r="G152" s="260"/>
      <c r="H152" s="263">
        <v>38.550000000000004</v>
      </c>
      <c r="I152" s="264"/>
      <c r="J152" s="260"/>
      <c r="K152" s="260"/>
      <c r="L152" s="265"/>
      <c r="M152" s="266"/>
      <c r="N152" s="267"/>
      <c r="O152" s="267"/>
      <c r="P152" s="267"/>
      <c r="Q152" s="267"/>
      <c r="R152" s="267"/>
      <c r="S152" s="267"/>
      <c r="T152" s="268"/>
      <c r="U152" s="15"/>
      <c r="V152" s="15"/>
      <c r="W152" s="15"/>
      <c r="X152" s="15"/>
      <c r="Y152" s="15"/>
      <c r="Z152" s="15"/>
      <c r="AA152" s="15"/>
      <c r="AB152" s="15"/>
      <c r="AC152" s="15"/>
      <c r="AD152" s="15"/>
      <c r="AE152" s="15"/>
      <c r="AT152" s="269" t="s">
        <v>139</v>
      </c>
      <c r="AU152" s="269" t="s">
        <v>87</v>
      </c>
      <c r="AV152" s="15" t="s">
        <v>93</v>
      </c>
      <c r="AW152" s="15" t="s">
        <v>33</v>
      </c>
      <c r="AX152" s="15" t="s">
        <v>83</v>
      </c>
      <c r="AY152" s="269" t="s">
        <v>129</v>
      </c>
    </row>
    <row r="153" s="2" customFormat="1" ht="37.8" customHeight="1">
      <c r="A153" s="39"/>
      <c r="B153" s="40"/>
      <c r="C153" s="219" t="s">
        <v>184</v>
      </c>
      <c r="D153" s="219" t="s">
        <v>131</v>
      </c>
      <c r="E153" s="220" t="s">
        <v>206</v>
      </c>
      <c r="F153" s="221" t="s">
        <v>207</v>
      </c>
      <c r="G153" s="222" t="s">
        <v>187</v>
      </c>
      <c r="H153" s="223">
        <v>192.75</v>
      </c>
      <c r="I153" s="224"/>
      <c r="J153" s="225">
        <f>ROUND(I153*H153,2)</f>
        <v>0</v>
      </c>
      <c r="K153" s="221" t="s">
        <v>135</v>
      </c>
      <c r="L153" s="45"/>
      <c r="M153" s="226" t="s">
        <v>1</v>
      </c>
      <c r="N153" s="227" t="s">
        <v>43</v>
      </c>
      <c r="O153" s="92"/>
      <c r="P153" s="228">
        <f>O153*H153</f>
        <v>0</v>
      </c>
      <c r="Q153" s="228">
        <v>0</v>
      </c>
      <c r="R153" s="228">
        <f>Q153*H153</f>
        <v>0</v>
      </c>
      <c r="S153" s="228">
        <v>0</v>
      </c>
      <c r="T153" s="229">
        <f>S153*H153</f>
        <v>0</v>
      </c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R153" s="230" t="s">
        <v>93</v>
      </c>
      <c r="AT153" s="230" t="s">
        <v>131</v>
      </c>
      <c r="AU153" s="230" t="s">
        <v>87</v>
      </c>
      <c r="AY153" s="18" t="s">
        <v>129</v>
      </c>
      <c r="BE153" s="231">
        <f>IF(N153="základní",J153,0)</f>
        <v>0</v>
      </c>
      <c r="BF153" s="231">
        <f>IF(N153="snížená",J153,0)</f>
        <v>0</v>
      </c>
      <c r="BG153" s="231">
        <f>IF(N153="zákl. přenesená",J153,0)</f>
        <v>0</v>
      </c>
      <c r="BH153" s="231">
        <f>IF(N153="sníž. přenesená",J153,0)</f>
        <v>0</v>
      </c>
      <c r="BI153" s="231">
        <f>IF(N153="nulová",J153,0)</f>
        <v>0</v>
      </c>
      <c r="BJ153" s="18" t="s">
        <v>83</v>
      </c>
      <c r="BK153" s="231">
        <f>ROUND(I153*H153,2)</f>
        <v>0</v>
      </c>
      <c r="BL153" s="18" t="s">
        <v>93</v>
      </c>
      <c r="BM153" s="230" t="s">
        <v>866</v>
      </c>
    </row>
    <row r="154" s="2" customFormat="1">
      <c r="A154" s="39"/>
      <c r="B154" s="40"/>
      <c r="C154" s="41"/>
      <c r="D154" s="232" t="s">
        <v>137</v>
      </c>
      <c r="E154" s="41"/>
      <c r="F154" s="233" t="s">
        <v>209</v>
      </c>
      <c r="G154" s="41"/>
      <c r="H154" s="41"/>
      <c r="I154" s="234"/>
      <c r="J154" s="41"/>
      <c r="K154" s="41"/>
      <c r="L154" s="45"/>
      <c r="M154" s="235"/>
      <c r="N154" s="236"/>
      <c r="O154" s="92"/>
      <c r="P154" s="92"/>
      <c r="Q154" s="92"/>
      <c r="R154" s="92"/>
      <c r="S154" s="92"/>
      <c r="T154" s="93"/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T154" s="18" t="s">
        <v>137</v>
      </c>
      <c r="AU154" s="18" t="s">
        <v>87</v>
      </c>
    </row>
    <row r="155" s="13" customFormat="1">
      <c r="A155" s="13"/>
      <c r="B155" s="237"/>
      <c r="C155" s="238"/>
      <c r="D155" s="232" t="s">
        <v>139</v>
      </c>
      <c r="E155" s="239" t="s">
        <v>1</v>
      </c>
      <c r="F155" s="240" t="s">
        <v>867</v>
      </c>
      <c r="G155" s="238"/>
      <c r="H155" s="241">
        <v>192.75</v>
      </c>
      <c r="I155" s="242"/>
      <c r="J155" s="238"/>
      <c r="K155" s="238"/>
      <c r="L155" s="243"/>
      <c r="M155" s="244"/>
      <c r="N155" s="245"/>
      <c r="O155" s="245"/>
      <c r="P155" s="245"/>
      <c r="Q155" s="245"/>
      <c r="R155" s="245"/>
      <c r="S155" s="245"/>
      <c r="T155" s="246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47" t="s">
        <v>139</v>
      </c>
      <c r="AU155" s="247" t="s">
        <v>87</v>
      </c>
      <c r="AV155" s="13" t="s">
        <v>87</v>
      </c>
      <c r="AW155" s="13" t="s">
        <v>33</v>
      </c>
      <c r="AX155" s="13" t="s">
        <v>78</v>
      </c>
      <c r="AY155" s="247" t="s">
        <v>129</v>
      </c>
    </row>
    <row r="156" s="15" customFormat="1">
      <c r="A156" s="15"/>
      <c r="B156" s="259"/>
      <c r="C156" s="260"/>
      <c r="D156" s="232" t="s">
        <v>139</v>
      </c>
      <c r="E156" s="261" t="s">
        <v>1</v>
      </c>
      <c r="F156" s="262" t="s">
        <v>147</v>
      </c>
      <c r="G156" s="260"/>
      <c r="H156" s="263">
        <v>192.75</v>
      </c>
      <c r="I156" s="264"/>
      <c r="J156" s="260"/>
      <c r="K156" s="260"/>
      <c r="L156" s="265"/>
      <c r="M156" s="266"/>
      <c r="N156" s="267"/>
      <c r="O156" s="267"/>
      <c r="P156" s="267"/>
      <c r="Q156" s="267"/>
      <c r="R156" s="267"/>
      <c r="S156" s="267"/>
      <c r="T156" s="268"/>
      <c r="U156" s="15"/>
      <c r="V156" s="15"/>
      <c r="W156" s="15"/>
      <c r="X156" s="15"/>
      <c r="Y156" s="15"/>
      <c r="Z156" s="15"/>
      <c r="AA156" s="15"/>
      <c r="AB156" s="15"/>
      <c r="AC156" s="15"/>
      <c r="AD156" s="15"/>
      <c r="AE156" s="15"/>
      <c r="AT156" s="269" t="s">
        <v>139</v>
      </c>
      <c r="AU156" s="269" t="s">
        <v>87</v>
      </c>
      <c r="AV156" s="15" t="s">
        <v>93</v>
      </c>
      <c r="AW156" s="15" t="s">
        <v>33</v>
      </c>
      <c r="AX156" s="15" t="s">
        <v>83</v>
      </c>
      <c r="AY156" s="269" t="s">
        <v>129</v>
      </c>
    </row>
    <row r="157" s="2" customFormat="1" ht="33" customHeight="1">
      <c r="A157" s="39"/>
      <c r="B157" s="40"/>
      <c r="C157" s="219" t="s">
        <v>191</v>
      </c>
      <c r="D157" s="219" t="s">
        <v>131</v>
      </c>
      <c r="E157" s="220" t="s">
        <v>213</v>
      </c>
      <c r="F157" s="221" t="s">
        <v>214</v>
      </c>
      <c r="G157" s="222" t="s">
        <v>215</v>
      </c>
      <c r="H157" s="223">
        <v>69.390000000000001</v>
      </c>
      <c r="I157" s="224"/>
      <c r="J157" s="225">
        <f>ROUND(I157*H157,2)</f>
        <v>0</v>
      </c>
      <c r="K157" s="221" t="s">
        <v>135</v>
      </c>
      <c r="L157" s="45"/>
      <c r="M157" s="226" t="s">
        <v>1</v>
      </c>
      <c r="N157" s="227" t="s">
        <v>43</v>
      </c>
      <c r="O157" s="92"/>
      <c r="P157" s="228">
        <f>O157*H157</f>
        <v>0</v>
      </c>
      <c r="Q157" s="228">
        <v>0</v>
      </c>
      <c r="R157" s="228">
        <f>Q157*H157</f>
        <v>0</v>
      </c>
      <c r="S157" s="228">
        <v>0</v>
      </c>
      <c r="T157" s="229">
        <f>S157*H157</f>
        <v>0</v>
      </c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R157" s="230" t="s">
        <v>93</v>
      </c>
      <c r="AT157" s="230" t="s">
        <v>131</v>
      </c>
      <c r="AU157" s="230" t="s">
        <v>87</v>
      </c>
      <c r="AY157" s="18" t="s">
        <v>129</v>
      </c>
      <c r="BE157" s="231">
        <f>IF(N157="základní",J157,0)</f>
        <v>0</v>
      </c>
      <c r="BF157" s="231">
        <f>IF(N157="snížená",J157,0)</f>
        <v>0</v>
      </c>
      <c r="BG157" s="231">
        <f>IF(N157="zákl. přenesená",J157,0)</f>
        <v>0</v>
      </c>
      <c r="BH157" s="231">
        <f>IF(N157="sníž. přenesená",J157,0)</f>
        <v>0</v>
      </c>
      <c r="BI157" s="231">
        <f>IF(N157="nulová",J157,0)</f>
        <v>0</v>
      </c>
      <c r="BJ157" s="18" t="s">
        <v>83</v>
      </c>
      <c r="BK157" s="231">
        <f>ROUND(I157*H157,2)</f>
        <v>0</v>
      </c>
      <c r="BL157" s="18" t="s">
        <v>93</v>
      </c>
      <c r="BM157" s="230" t="s">
        <v>868</v>
      </c>
    </row>
    <row r="158" s="2" customFormat="1">
      <c r="A158" s="39"/>
      <c r="B158" s="40"/>
      <c r="C158" s="41"/>
      <c r="D158" s="232" t="s">
        <v>137</v>
      </c>
      <c r="E158" s="41"/>
      <c r="F158" s="233" t="s">
        <v>217</v>
      </c>
      <c r="G158" s="41"/>
      <c r="H158" s="41"/>
      <c r="I158" s="234"/>
      <c r="J158" s="41"/>
      <c r="K158" s="41"/>
      <c r="L158" s="45"/>
      <c r="M158" s="235"/>
      <c r="N158" s="236"/>
      <c r="O158" s="92"/>
      <c r="P158" s="92"/>
      <c r="Q158" s="92"/>
      <c r="R158" s="92"/>
      <c r="S158" s="92"/>
      <c r="T158" s="93"/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T158" s="18" t="s">
        <v>137</v>
      </c>
      <c r="AU158" s="18" t="s">
        <v>87</v>
      </c>
    </row>
    <row r="159" s="13" customFormat="1">
      <c r="A159" s="13"/>
      <c r="B159" s="237"/>
      <c r="C159" s="238"/>
      <c r="D159" s="232" t="s">
        <v>139</v>
      </c>
      <c r="E159" s="239" t="s">
        <v>1</v>
      </c>
      <c r="F159" s="240" t="s">
        <v>869</v>
      </c>
      <c r="G159" s="238"/>
      <c r="H159" s="241">
        <v>69.390000000000001</v>
      </c>
      <c r="I159" s="242"/>
      <c r="J159" s="238"/>
      <c r="K159" s="238"/>
      <c r="L159" s="243"/>
      <c r="M159" s="244"/>
      <c r="N159" s="245"/>
      <c r="O159" s="245"/>
      <c r="P159" s="245"/>
      <c r="Q159" s="245"/>
      <c r="R159" s="245"/>
      <c r="S159" s="245"/>
      <c r="T159" s="246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47" t="s">
        <v>139</v>
      </c>
      <c r="AU159" s="247" t="s">
        <v>87</v>
      </c>
      <c r="AV159" s="13" t="s">
        <v>87</v>
      </c>
      <c r="AW159" s="13" t="s">
        <v>33</v>
      </c>
      <c r="AX159" s="13" t="s">
        <v>78</v>
      </c>
      <c r="AY159" s="247" t="s">
        <v>129</v>
      </c>
    </row>
    <row r="160" s="15" customFormat="1">
      <c r="A160" s="15"/>
      <c r="B160" s="259"/>
      <c r="C160" s="260"/>
      <c r="D160" s="232" t="s">
        <v>139</v>
      </c>
      <c r="E160" s="261" t="s">
        <v>1</v>
      </c>
      <c r="F160" s="262" t="s">
        <v>147</v>
      </c>
      <c r="G160" s="260"/>
      <c r="H160" s="263">
        <v>69.390000000000001</v>
      </c>
      <c r="I160" s="264"/>
      <c r="J160" s="260"/>
      <c r="K160" s="260"/>
      <c r="L160" s="265"/>
      <c r="M160" s="266"/>
      <c r="N160" s="267"/>
      <c r="O160" s="267"/>
      <c r="P160" s="267"/>
      <c r="Q160" s="267"/>
      <c r="R160" s="267"/>
      <c r="S160" s="267"/>
      <c r="T160" s="268"/>
      <c r="U160" s="15"/>
      <c r="V160" s="15"/>
      <c r="W160" s="15"/>
      <c r="X160" s="15"/>
      <c r="Y160" s="15"/>
      <c r="Z160" s="15"/>
      <c r="AA160" s="15"/>
      <c r="AB160" s="15"/>
      <c r="AC160" s="15"/>
      <c r="AD160" s="15"/>
      <c r="AE160" s="15"/>
      <c r="AT160" s="269" t="s">
        <v>139</v>
      </c>
      <c r="AU160" s="269" t="s">
        <v>87</v>
      </c>
      <c r="AV160" s="15" t="s">
        <v>93</v>
      </c>
      <c r="AW160" s="15" t="s">
        <v>33</v>
      </c>
      <c r="AX160" s="15" t="s">
        <v>83</v>
      </c>
      <c r="AY160" s="269" t="s">
        <v>129</v>
      </c>
    </row>
    <row r="161" s="2" customFormat="1" ht="24.15" customHeight="1">
      <c r="A161" s="39"/>
      <c r="B161" s="40"/>
      <c r="C161" s="219" t="s">
        <v>198</v>
      </c>
      <c r="D161" s="219" t="s">
        <v>131</v>
      </c>
      <c r="E161" s="220" t="s">
        <v>241</v>
      </c>
      <c r="F161" s="221" t="s">
        <v>242</v>
      </c>
      <c r="G161" s="222" t="s">
        <v>134</v>
      </c>
      <c r="H161" s="223">
        <v>134</v>
      </c>
      <c r="I161" s="224"/>
      <c r="J161" s="225">
        <f>ROUND(I161*H161,2)</f>
        <v>0</v>
      </c>
      <c r="K161" s="221" t="s">
        <v>135</v>
      </c>
      <c r="L161" s="45"/>
      <c r="M161" s="226" t="s">
        <v>1</v>
      </c>
      <c r="N161" s="227" t="s">
        <v>43</v>
      </c>
      <c r="O161" s="92"/>
      <c r="P161" s="228">
        <f>O161*H161</f>
        <v>0</v>
      </c>
      <c r="Q161" s="228">
        <v>0</v>
      </c>
      <c r="R161" s="228">
        <f>Q161*H161</f>
        <v>0</v>
      </c>
      <c r="S161" s="228">
        <v>0</v>
      </c>
      <c r="T161" s="229">
        <f>S161*H161</f>
        <v>0</v>
      </c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R161" s="230" t="s">
        <v>93</v>
      </c>
      <c r="AT161" s="230" t="s">
        <v>131</v>
      </c>
      <c r="AU161" s="230" t="s">
        <v>87</v>
      </c>
      <c r="AY161" s="18" t="s">
        <v>129</v>
      </c>
      <c r="BE161" s="231">
        <f>IF(N161="základní",J161,0)</f>
        <v>0</v>
      </c>
      <c r="BF161" s="231">
        <f>IF(N161="snížená",J161,0)</f>
        <v>0</v>
      </c>
      <c r="BG161" s="231">
        <f>IF(N161="zákl. přenesená",J161,0)</f>
        <v>0</v>
      </c>
      <c r="BH161" s="231">
        <f>IF(N161="sníž. přenesená",J161,0)</f>
        <v>0</v>
      </c>
      <c r="BI161" s="231">
        <f>IF(N161="nulová",J161,0)</f>
        <v>0</v>
      </c>
      <c r="BJ161" s="18" t="s">
        <v>83</v>
      </c>
      <c r="BK161" s="231">
        <f>ROUND(I161*H161,2)</f>
        <v>0</v>
      </c>
      <c r="BL161" s="18" t="s">
        <v>93</v>
      </c>
      <c r="BM161" s="230" t="s">
        <v>870</v>
      </c>
    </row>
    <row r="162" s="2" customFormat="1">
      <c r="A162" s="39"/>
      <c r="B162" s="40"/>
      <c r="C162" s="41"/>
      <c r="D162" s="232" t="s">
        <v>137</v>
      </c>
      <c r="E162" s="41"/>
      <c r="F162" s="233" t="s">
        <v>244</v>
      </c>
      <c r="G162" s="41"/>
      <c r="H162" s="41"/>
      <c r="I162" s="234"/>
      <c r="J162" s="41"/>
      <c r="K162" s="41"/>
      <c r="L162" s="45"/>
      <c r="M162" s="235"/>
      <c r="N162" s="236"/>
      <c r="O162" s="92"/>
      <c r="P162" s="92"/>
      <c r="Q162" s="92"/>
      <c r="R162" s="92"/>
      <c r="S162" s="92"/>
      <c r="T162" s="93"/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T162" s="18" t="s">
        <v>137</v>
      </c>
      <c r="AU162" s="18" t="s">
        <v>87</v>
      </c>
    </row>
    <row r="163" s="13" customFormat="1">
      <c r="A163" s="13"/>
      <c r="B163" s="237"/>
      <c r="C163" s="238"/>
      <c r="D163" s="232" t="s">
        <v>139</v>
      </c>
      <c r="E163" s="239" t="s">
        <v>1</v>
      </c>
      <c r="F163" s="240" t="s">
        <v>871</v>
      </c>
      <c r="G163" s="238"/>
      <c r="H163" s="241">
        <v>37</v>
      </c>
      <c r="I163" s="242"/>
      <c r="J163" s="238"/>
      <c r="K163" s="238"/>
      <c r="L163" s="243"/>
      <c r="M163" s="244"/>
      <c r="N163" s="245"/>
      <c r="O163" s="245"/>
      <c r="P163" s="245"/>
      <c r="Q163" s="245"/>
      <c r="R163" s="245"/>
      <c r="S163" s="245"/>
      <c r="T163" s="246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47" t="s">
        <v>139</v>
      </c>
      <c r="AU163" s="247" t="s">
        <v>87</v>
      </c>
      <c r="AV163" s="13" t="s">
        <v>87</v>
      </c>
      <c r="AW163" s="13" t="s">
        <v>33</v>
      </c>
      <c r="AX163" s="13" t="s">
        <v>78</v>
      </c>
      <c r="AY163" s="247" t="s">
        <v>129</v>
      </c>
    </row>
    <row r="164" s="13" customFormat="1">
      <c r="A164" s="13"/>
      <c r="B164" s="237"/>
      <c r="C164" s="238"/>
      <c r="D164" s="232" t="s">
        <v>139</v>
      </c>
      <c r="E164" s="239" t="s">
        <v>1</v>
      </c>
      <c r="F164" s="240" t="s">
        <v>872</v>
      </c>
      <c r="G164" s="238"/>
      <c r="H164" s="241">
        <v>97</v>
      </c>
      <c r="I164" s="242"/>
      <c r="J164" s="238"/>
      <c r="K164" s="238"/>
      <c r="L164" s="243"/>
      <c r="M164" s="244"/>
      <c r="N164" s="245"/>
      <c r="O164" s="245"/>
      <c r="P164" s="245"/>
      <c r="Q164" s="245"/>
      <c r="R164" s="245"/>
      <c r="S164" s="245"/>
      <c r="T164" s="246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47" t="s">
        <v>139</v>
      </c>
      <c r="AU164" s="247" t="s">
        <v>87</v>
      </c>
      <c r="AV164" s="13" t="s">
        <v>87</v>
      </c>
      <c r="AW164" s="13" t="s">
        <v>33</v>
      </c>
      <c r="AX164" s="13" t="s">
        <v>78</v>
      </c>
      <c r="AY164" s="247" t="s">
        <v>129</v>
      </c>
    </row>
    <row r="165" s="15" customFormat="1">
      <c r="A165" s="15"/>
      <c r="B165" s="259"/>
      <c r="C165" s="260"/>
      <c r="D165" s="232" t="s">
        <v>139</v>
      </c>
      <c r="E165" s="261" t="s">
        <v>1</v>
      </c>
      <c r="F165" s="262" t="s">
        <v>147</v>
      </c>
      <c r="G165" s="260"/>
      <c r="H165" s="263">
        <v>134</v>
      </c>
      <c r="I165" s="264"/>
      <c r="J165" s="260"/>
      <c r="K165" s="260"/>
      <c r="L165" s="265"/>
      <c r="M165" s="266"/>
      <c r="N165" s="267"/>
      <c r="O165" s="267"/>
      <c r="P165" s="267"/>
      <c r="Q165" s="267"/>
      <c r="R165" s="267"/>
      <c r="S165" s="267"/>
      <c r="T165" s="268"/>
      <c r="U165" s="15"/>
      <c r="V165" s="15"/>
      <c r="W165" s="15"/>
      <c r="X165" s="15"/>
      <c r="Y165" s="15"/>
      <c r="Z165" s="15"/>
      <c r="AA165" s="15"/>
      <c r="AB165" s="15"/>
      <c r="AC165" s="15"/>
      <c r="AD165" s="15"/>
      <c r="AE165" s="15"/>
      <c r="AT165" s="269" t="s">
        <v>139</v>
      </c>
      <c r="AU165" s="269" t="s">
        <v>87</v>
      </c>
      <c r="AV165" s="15" t="s">
        <v>93</v>
      </c>
      <c r="AW165" s="15" t="s">
        <v>33</v>
      </c>
      <c r="AX165" s="15" t="s">
        <v>83</v>
      </c>
      <c r="AY165" s="269" t="s">
        <v>129</v>
      </c>
    </row>
    <row r="166" s="2" customFormat="1" ht="24.15" customHeight="1">
      <c r="A166" s="39"/>
      <c r="B166" s="40"/>
      <c r="C166" s="219" t="s">
        <v>8</v>
      </c>
      <c r="D166" s="219" t="s">
        <v>131</v>
      </c>
      <c r="E166" s="220" t="s">
        <v>873</v>
      </c>
      <c r="F166" s="221" t="s">
        <v>874</v>
      </c>
      <c r="G166" s="222" t="s">
        <v>134</v>
      </c>
      <c r="H166" s="223">
        <v>25.277999999999999</v>
      </c>
      <c r="I166" s="224"/>
      <c r="J166" s="225">
        <f>ROUND(I166*H166,2)</f>
        <v>0</v>
      </c>
      <c r="K166" s="221" t="s">
        <v>135</v>
      </c>
      <c r="L166" s="45"/>
      <c r="M166" s="226" t="s">
        <v>1</v>
      </c>
      <c r="N166" s="227" t="s">
        <v>43</v>
      </c>
      <c r="O166" s="92"/>
      <c r="P166" s="228">
        <f>O166*H166</f>
        <v>0</v>
      </c>
      <c r="Q166" s="228">
        <v>0</v>
      </c>
      <c r="R166" s="228">
        <f>Q166*H166</f>
        <v>0</v>
      </c>
      <c r="S166" s="228">
        <v>0</v>
      </c>
      <c r="T166" s="229">
        <f>S166*H166</f>
        <v>0</v>
      </c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R166" s="230" t="s">
        <v>93</v>
      </c>
      <c r="AT166" s="230" t="s">
        <v>131</v>
      </c>
      <c r="AU166" s="230" t="s">
        <v>87</v>
      </c>
      <c r="AY166" s="18" t="s">
        <v>129</v>
      </c>
      <c r="BE166" s="231">
        <f>IF(N166="základní",J166,0)</f>
        <v>0</v>
      </c>
      <c r="BF166" s="231">
        <f>IF(N166="snížená",J166,0)</f>
        <v>0</v>
      </c>
      <c r="BG166" s="231">
        <f>IF(N166="zákl. přenesená",J166,0)</f>
        <v>0</v>
      </c>
      <c r="BH166" s="231">
        <f>IF(N166="sníž. přenesená",J166,0)</f>
        <v>0</v>
      </c>
      <c r="BI166" s="231">
        <f>IF(N166="nulová",J166,0)</f>
        <v>0</v>
      </c>
      <c r="BJ166" s="18" t="s">
        <v>83</v>
      </c>
      <c r="BK166" s="231">
        <f>ROUND(I166*H166,2)</f>
        <v>0</v>
      </c>
      <c r="BL166" s="18" t="s">
        <v>93</v>
      </c>
      <c r="BM166" s="230" t="s">
        <v>875</v>
      </c>
    </row>
    <row r="167" s="2" customFormat="1">
      <c r="A167" s="39"/>
      <c r="B167" s="40"/>
      <c r="C167" s="41"/>
      <c r="D167" s="232" t="s">
        <v>137</v>
      </c>
      <c r="E167" s="41"/>
      <c r="F167" s="233" t="s">
        <v>876</v>
      </c>
      <c r="G167" s="41"/>
      <c r="H167" s="41"/>
      <c r="I167" s="234"/>
      <c r="J167" s="41"/>
      <c r="K167" s="41"/>
      <c r="L167" s="45"/>
      <c r="M167" s="235"/>
      <c r="N167" s="236"/>
      <c r="O167" s="92"/>
      <c r="P167" s="92"/>
      <c r="Q167" s="92"/>
      <c r="R167" s="92"/>
      <c r="S167" s="92"/>
      <c r="T167" s="93"/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T167" s="18" t="s">
        <v>137</v>
      </c>
      <c r="AU167" s="18" t="s">
        <v>87</v>
      </c>
    </row>
    <row r="168" s="2" customFormat="1" ht="16.5" customHeight="1">
      <c r="A168" s="39"/>
      <c r="B168" s="40"/>
      <c r="C168" s="270" t="s">
        <v>212</v>
      </c>
      <c r="D168" s="270" t="s">
        <v>234</v>
      </c>
      <c r="E168" s="271" t="s">
        <v>877</v>
      </c>
      <c r="F168" s="272" t="s">
        <v>878</v>
      </c>
      <c r="G168" s="273" t="s">
        <v>215</v>
      </c>
      <c r="H168" s="274">
        <v>4.5499999999999998</v>
      </c>
      <c r="I168" s="275"/>
      <c r="J168" s="276">
        <f>ROUND(I168*H168,2)</f>
        <v>0</v>
      </c>
      <c r="K168" s="272" t="s">
        <v>135</v>
      </c>
      <c r="L168" s="277"/>
      <c r="M168" s="278" t="s">
        <v>1</v>
      </c>
      <c r="N168" s="279" t="s">
        <v>43</v>
      </c>
      <c r="O168" s="92"/>
      <c r="P168" s="228">
        <f>O168*H168</f>
        <v>0</v>
      </c>
      <c r="Q168" s="228">
        <v>1</v>
      </c>
      <c r="R168" s="228">
        <f>Q168*H168</f>
        <v>4.5499999999999998</v>
      </c>
      <c r="S168" s="228">
        <v>0</v>
      </c>
      <c r="T168" s="229">
        <f>S168*H168</f>
        <v>0</v>
      </c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R168" s="230" t="s">
        <v>179</v>
      </c>
      <c r="AT168" s="230" t="s">
        <v>234</v>
      </c>
      <c r="AU168" s="230" t="s">
        <v>87</v>
      </c>
      <c r="AY168" s="18" t="s">
        <v>129</v>
      </c>
      <c r="BE168" s="231">
        <f>IF(N168="základní",J168,0)</f>
        <v>0</v>
      </c>
      <c r="BF168" s="231">
        <f>IF(N168="snížená",J168,0)</f>
        <v>0</v>
      </c>
      <c r="BG168" s="231">
        <f>IF(N168="zákl. přenesená",J168,0)</f>
        <v>0</v>
      </c>
      <c r="BH168" s="231">
        <f>IF(N168="sníž. přenesená",J168,0)</f>
        <v>0</v>
      </c>
      <c r="BI168" s="231">
        <f>IF(N168="nulová",J168,0)</f>
        <v>0</v>
      </c>
      <c r="BJ168" s="18" t="s">
        <v>83</v>
      </c>
      <c r="BK168" s="231">
        <f>ROUND(I168*H168,2)</f>
        <v>0</v>
      </c>
      <c r="BL168" s="18" t="s">
        <v>93</v>
      </c>
      <c r="BM168" s="230" t="s">
        <v>879</v>
      </c>
    </row>
    <row r="169" s="2" customFormat="1">
      <c r="A169" s="39"/>
      <c r="B169" s="40"/>
      <c r="C169" s="41"/>
      <c r="D169" s="232" t="s">
        <v>137</v>
      </c>
      <c r="E169" s="41"/>
      <c r="F169" s="233" t="s">
        <v>878</v>
      </c>
      <c r="G169" s="41"/>
      <c r="H169" s="41"/>
      <c r="I169" s="234"/>
      <c r="J169" s="41"/>
      <c r="K169" s="41"/>
      <c r="L169" s="45"/>
      <c r="M169" s="235"/>
      <c r="N169" s="236"/>
      <c r="O169" s="92"/>
      <c r="P169" s="92"/>
      <c r="Q169" s="92"/>
      <c r="R169" s="92"/>
      <c r="S169" s="92"/>
      <c r="T169" s="93"/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T169" s="18" t="s">
        <v>137</v>
      </c>
      <c r="AU169" s="18" t="s">
        <v>87</v>
      </c>
    </row>
    <row r="170" s="13" customFormat="1">
      <c r="A170" s="13"/>
      <c r="B170" s="237"/>
      <c r="C170" s="238"/>
      <c r="D170" s="232" t="s">
        <v>139</v>
      </c>
      <c r="E170" s="239" t="s">
        <v>1</v>
      </c>
      <c r="F170" s="240" t="s">
        <v>880</v>
      </c>
      <c r="G170" s="238"/>
      <c r="H170" s="241">
        <v>4.5449999999999999</v>
      </c>
      <c r="I170" s="242"/>
      <c r="J170" s="238"/>
      <c r="K170" s="238"/>
      <c r="L170" s="243"/>
      <c r="M170" s="244"/>
      <c r="N170" s="245"/>
      <c r="O170" s="245"/>
      <c r="P170" s="245"/>
      <c r="Q170" s="245"/>
      <c r="R170" s="245"/>
      <c r="S170" s="245"/>
      <c r="T170" s="246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47" t="s">
        <v>139</v>
      </c>
      <c r="AU170" s="247" t="s">
        <v>87</v>
      </c>
      <c r="AV170" s="13" t="s">
        <v>87</v>
      </c>
      <c r="AW170" s="13" t="s">
        <v>33</v>
      </c>
      <c r="AX170" s="13" t="s">
        <v>78</v>
      </c>
      <c r="AY170" s="247" t="s">
        <v>129</v>
      </c>
    </row>
    <row r="171" s="15" customFormat="1">
      <c r="A171" s="15"/>
      <c r="B171" s="259"/>
      <c r="C171" s="260"/>
      <c r="D171" s="232" t="s">
        <v>139</v>
      </c>
      <c r="E171" s="261" t="s">
        <v>1</v>
      </c>
      <c r="F171" s="262" t="s">
        <v>147</v>
      </c>
      <c r="G171" s="260"/>
      <c r="H171" s="263">
        <v>4.5449999999999999</v>
      </c>
      <c r="I171" s="264"/>
      <c r="J171" s="260"/>
      <c r="K171" s="260"/>
      <c r="L171" s="265"/>
      <c r="M171" s="266"/>
      <c r="N171" s="267"/>
      <c r="O171" s="267"/>
      <c r="P171" s="267"/>
      <c r="Q171" s="267"/>
      <c r="R171" s="267"/>
      <c r="S171" s="267"/>
      <c r="T171" s="268"/>
      <c r="U171" s="15"/>
      <c r="V171" s="15"/>
      <c r="W171" s="15"/>
      <c r="X171" s="15"/>
      <c r="Y171" s="15"/>
      <c r="Z171" s="15"/>
      <c r="AA171" s="15"/>
      <c r="AB171" s="15"/>
      <c r="AC171" s="15"/>
      <c r="AD171" s="15"/>
      <c r="AE171" s="15"/>
      <c r="AT171" s="269" t="s">
        <v>139</v>
      </c>
      <c r="AU171" s="269" t="s">
        <v>87</v>
      </c>
      <c r="AV171" s="15" t="s">
        <v>93</v>
      </c>
      <c r="AW171" s="15" t="s">
        <v>33</v>
      </c>
      <c r="AX171" s="15" t="s">
        <v>78</v>
      </c>
      <c r="AY171" s="269" t="s">
        <v>129</v>
      </c>
    </row>
    <row r="172" s="13" customFormat="1">
      <c r="A172" s="13"/>
      <c r="B172" s="237"/>
      <c r="C172" s="238"/>
      <c r="D172" s="232" t="s">
        <v>139</v>
      </c>
      <c r="E172" s="239" t="s">
        <v>1</v>
      </c>
      <c r="F172" s="240" t="s">
        <v>881</v>
      </c>
      <c r="G172" s="238"/>
      <c r="H172" s="241">
        <v>4.5499999999999998</v>
      </c>
      <c r="I172" s="242"/>
      <c r="J172" s="238"/>
      <c r="K172" s="238"/>
      <c r="L172" s="243"/>
      <c r="M172" s="244"/>
      <c r="N172" s="245"/>
      <c r="O172" s="245"/>
      <c r="P172" s="245"/>
      <c r="Q172" s="245"/>
      <c r="R172" s="245"/>
      <c r="S172" s="245"/>
      <c r="T172" s="246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247" t="s">
        <v>139</v>
      </c>
      <c r="AU172" s="247" t="s">
        <v>87</v>
      </c>
      <c r="AV172" s="13" t="s">
        <v>87</v>
      </c>
      <c r="AW172" s="13" t="s">
        <v>33</v>
      </c>
      <c r="AX172" s="13" t="s">
        <v>83</v>
      </c>
      <c r="AY172" s="247" t="s">
        <v>129</v>
      </c>
    </row>
    <row r="173" s="2" customFormat="1" ht="24.15" customHeight="1">
      <c r="A173" s="39"/>
      <c r="B173" s="40"/>
      <c r="C173" s="219" t="s">
        <v>220</v>
      </c>
      <c r="D173" s="219" t="s">
        <v>131</v>
      </c>
      <c r="E173" s="220" t="s">
        <v>882</v>
      </c>
      <c r="F173" s="221" t="s">
        <v>883</v>
      </c>
      <c r="G173" s="222" t="s">
        <v>134</v>
      </c>
      <c r="H173" s="223">
        <v>25</v>
      </c>
      <c r="I173" s="224"/>
      <c r="J173" s="225">
        <f>ROUND(I173*H173,2)</f>
        <v>0</v>
      </c>
      <c r="K173" s="221" t="s">
        <v>135</v>
      </c>
      <c r="L173" s="45"/>
      <c r="M173" s="226" t="s">
        <v>1</v>
      </c>
      <c r="N173" s="227" t="s">
        <v>43</v>
      </c>
      <c r="O173" s="92"/>
      <c r="P173" s="228">
        <f>O173*H173</f>
        <v>0</v>
      </c>
      <c r="Q173" s="228">
        <v>0</v>
      </c>
      <c r="R173" s="228">
        <f>Q173*H173</f>
        <v>0</v>
      </c>
      <c r="S173" s="228">
        <v>0</v>
      </c>
      <c r="T173" s="229">
        <f>S173*H173</f>
        <v>0</v>
      </c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R173" s="230" t="s">
        <v>93</v>
      </c>
      <c r="AT173" s="230" t="s">
        <v>131</v>
      </c>
      <c r="AU173" s="230" t="s">
        <v>87</v>
      </c>
      <c r="AY173" s="18" t="s">
        <v>129</v>
      </c>
      <c r="BE173" s="231">
        <f>IF(N173="základní",J173,0)</f>
        <v>0</v>
      </c>
      <c r="BF173" s="231">
        <f>IF(N173="snížená",J173,0)</f>
        <v>0</v>
      </c>
      <c r="BG173" s="231">
        <f>IF(N173="zákl. přenesená",J173,0)</f>
        <v>0</v>
      </c>
      <c r="BH173" s="231">
        <f>IF(N173="sníž. přenesená",J173,0)</f>
        <v>0</v>
      </c>
      <c r="BI173" s="231">
        <f>IF(N173="nulová",J173,0)</f>
        <v>0</v>
      </c>
      <c r="BJ173" s="18" t="s">
        <v>83</v>
      </c>
      <c r="BK173" s="231">
        <f>ROUND(I173*H173,2)</f>
        <v>0</v>
      </c>
      <c r="BL173" s="18" t="s">
        <v>93</v>
      </c>
      <c r="BM173" s="230" t="s">
        <v>884</v>
      </c>
    </row>
    <row r="174" s="2" customFormat="1">
      <c r="A174" s="39"/>
      <c r="B174" s="40"/>
      <c r="C174" s="41"/>
      <c r="D174" s="232" t="s">
        <v>137</v>
      </c>
      <c r="E174" s="41"/>
      <c r="F174" s="233" t="s">
        <v>885</v>
      </c>
      <c r="G174" s="41"/>
      <c r="H174" s="41"/>
      <c r="I174" s="234"/>
      <c r="J174" s="41"/>
      <c r="K174" s="41"/>
      <c r="L174" s="45"/>
      <c r="M174" s="235"/>
      <c r="N174" s="236"/>
      <c r="O174" s="92"/>
      <c r="P174" s="92"/>
      <c r="Q174" s="92"/>
      <c r="R174" s="92"/>
      <c r="S174" s="92"/>
      <c r="T174" s="93"/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T174" s="18" t="s">
        <v>137</v>
      </c>
      <c r="AU174" s="18" t="s">
        <v>87</v>
      </c>
    </row>
    <row r="175" s="13" customFormat="1">
      <c r="A175" s="13"/>
      <c r="B175" s="237"/>
      <c r="C175" s="238"/>
      <c r="D175" s="232" t="s">
        <v>139</v>
      </c>
      <c r="E175" s="239" t="s">
        <v>1</v>
      </c>
      <c r="F175" s="240" t="s">
        <v>299</v>
      </c>
      <c r="G175" s="238"/>
      <c r="H175" s="241">
        <v>25</v>
      </c>
      <c r="I175" s="242"/>
      <c r="J175" s="238"/>
      <c r="K175" s="238"/>
      <c r="L175" s="243"/>
      <c r="M175" s="244"/>
      <c r="N175" s="245"/>
      <c r="O175" s="245"/>
      <c r="P175" s="245"/>
      <c r="Q175" s="245"/>
      <c r="R175" s="245"/>
      <c r="S175" s="245"/>
      <c r="T175" s="246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47" t="s">
        <v>139</v>
      </c>
      <c r="AU175" s="247" t="s">
        <v>87</v>
      </c>
      <c r="AV175" s="13" t="s">
        <v>87</v>
      </c>
      <c r="AW175" s="13" t="s">
        <v>33</v>
      </c>
      <c r="AX175" s="13" t="s">
        <v>83</v>
      </c>
      <c r="AY175" s="247" t="s">
        <v>129</v>
      </c>
    </row>
    <row r="176" s="2" customFormat="1" ht="16.5" customHeight="1">
      <c r="A176" s="39"/>
      <c r="B176" s="40"/>
      <c r="C176" s="270" t="s">
        <v>233</v>
      </c>
      <c r="D176" s="270" t="s">
        <v>234</v>
      </c>
      <c r="E176" s="271" t="s">
        <v>886</v>
      </c>
      <c r="F176" s="272" t="s">
        <v>887</v>
      </c>
      <c r="G176" s="273" t="s">
        <v>888</v>
      </c>
      <c r="H176" s="274">
        <v>0.64000000000000001</v>
      </c>
      <c r="I176" s="275"/>
      <c r="J176" s="276">
        <f>ROUND(I176*H176,2)</f>
        <v>0</v>
      </c>
      <c r="K176" s="272" t="s">
        <v>135</v>
      </c>
      <c r="L176" s="277"/>
      <c r="M176" s="278" t="s">
        <v>1</v>
      </c>
      <c r="N176" s="279" t="s">
        <v>43</v>
      </c>
      <c r="O176" s="92"/>
      <c r="P176" s="228">
        <f>O176*H176</f>
        <v>0</v>
      </c>
      <c r="Q176" s="228">
        <v>0.001</v>
      </c>
      <c r="R176" s="228">
        <f>Q176*H176</f>
        <v>0.00064000000000000005</v>
      </c>
      <c r="S176" s="228">
        <v>0</v>
      </c>
      <c r="T176" s="229">
        <f>S176*H176</f>
        <v>0</v>
      </c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R176" s="230" t="s">
        <v>179</v>
      </c>
      <c r="AT176" s="230" t="s">
        <v>234</v>
      </c>
      <c r="AU176" s="230" t="s">
        <v>87</v>
      </c>
      <c r="AY176" s="18" t="s">
        <v>129</v>
      </c>
      <c r="BE176" s="231">
        <f>IF(N176="základní",J176,0)</f>
        <v>0</v>
      </c>
      <c r="BF176" s="231">
        <f>IF(N176="snížená",J176,0)</f>
        <v>0</v>
      </c>
      <c r="BG176" s="231">
        <f>IF(N176="zákl. přenesená",J176,0)</f>
        <v>0</v>
      </c>
      <c r="BH176" s="231">
        <f>IF(N176="sníž. přenesená",J176,0)</f>
        <v>0</v>
      </c>
      <c r="BI176" s="231">
        <f>IF(N176="nulová",J176,0)</f>
        <v>0</v>
      </c>
      <c r="BJ176" s="18" t="s">
        <v>83</v>
      </c>
      <c r="BK176" s="231">
        <f>ROUND(I176*H176,2)</f>
        <v>0</v>
      </c>
      <c r="BL176" s="18" t="s">
        <v>93</v>
      </c>
      <c r="BM176" s="230" t="s">
        <v>889</v>
      </c>
    </row>
    <row r="177" s="2" customFormat="1">
      <c r="A177" s="39"/>
      <c r="B177" s="40"/>
      <c r="C177" s="41"/>
      <c r="D177" s="232" t="s">
        <v>137</v>
      </c>
      <c r="E177" s="41"/>
      <c r="F177" s="233" t="s">
        <v>887</v>
      </c>
      <c r="G177" s="41"/>
      <c r="H177" s="41"/>
      <c r="I177" s="234"/>
      <c r="J177" s="41"/>
      <c r="K177" s="41"/>
      <c r="L177" s="45"/>
      <c r="M177" s="235"/>
      <c r="N177" s="236"/>
      <c r="O177" s="92"/>
      <c r="P177" s="92"/>
      <c r="Q177" s="92"/>
      <c r="R177" s="92"/>
      <c r="S177" s="92"/>
      <c r="T177" s="93"/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T177" s="18" t="s">
        <v>137</v>
      </c>
      <c r="AU177" s="18" t="s">
        <v>87</v>
      </c>
    </row>
    <row r="178" s="13" customFormat="1">
      <c r="A178" s="13"/>
      <c r="B178" s="237"/>
      <c r="C178" s="238"/>
      <c r="D178" s="232" t="s">
        <v>139</v>
      </c>
      <c r="E178" s="239" t="s">
        <v>1</v>
      </c>
      <c r="F178" s="240" t="s">
        <v>890</v>
      </c>
      <c r="G178" s="238"/>
      <c r="H178" s="241">
        <v>0.64400000000000002</v>
      </c>
      <c r="I178" s="242"/>
      <c r="J178" s="238"/>
      <c r="K178" s="238"/>
      <c r="L178" s="243"/>
      <c r="M178" s="244"/>
      <c r="N178" s="245"/>
      <c r="O178" s="245"/>
      <c r="P178" s="245"/>
      <c r="Q178" s="245"/>
      <c r="R178" s="245"/>
      <c r="S178" s="245"/>
      <c r="T178" s="246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247" t="s">
        <v>139</v>
      </c>
      <c r="AU178" s="247" t="s">
        <v>87</v>
      </c>
      <c r="AV178" s="13" t="s">
        <v>87</v>
      </c>
      <c r="AW178" s="13" t="s">
        <v>33</v>
      </c>
      <c r="AX178" s="13" t="s">
        <v>78</v>
      </c>
      <c r="AY178" s="247" t="s">
        <v>129</v>
      </c>
    </row>
    <row r="179" s="15" customFormat="1">
      <c r="A179" s="15"/>
      <c r="B179" s="259"/>
      <c r="C179" s="260"/>
      <c r="D179" s="232" t="s">
        <v>139</v>
      </c>
      <c r="E179" s="261" t="s">
        <v>1</v>
      </c>
      <c r="F179" s="262" t="s">
        <v>147</v>
      </c>
      <c r="G179" s="260"/>
      <c r="H179" s="263">
        <v>0.64400000000000002</v>
      </c>
      <c r="I179" s="264"/>
      <c r="J179" s="260"/>
      <c r="K179" s="260"/>
      <c r="L179" s="265"/>
      <c r="M179" s="266"/>
      <c r="N179" s="267"/>
      <c r="O179" s="267"/>
      <c r="P179" s="267"/>
      <c r="Q179" s="267"/>
      <c r="R179" s="267"/>
      <c r="S179" s="267"/>
      <c r="T179" s="268"/>
      <c r="U179" s="15"/>
      <c r="V179" s="15"/>
      <c r="W179" s="15"/>
      <c r="X179" s="15"/>
      <c r="Y179" s="15"/>
      <c r="Z179" s="15"/>
      <c r="AA179" s="15"/>
      <c r="AB179" s="15"/>
      <c r="AC179" s="15"/>
      <c r="AD179" s="15"/>
      <c r="AE179" s="15"/>
      <c r="AT179" s="269" t="s">
        <v>139</v>
      </c>
      <c r="AU179" s="269" t="s">
        <v>87</v>
      </c>
      <c r="AV179" s="15" t="s">
        <v>93</v>
      </c>
      <c r="AW179" s="15" t="s">
        <v>33</v>
      </c>
      <c r="AX179" s="15" t="s">
        <v>78</v>
      </c>
      <c r="AY179" s="269" t="s">
        <v>129</v>
      </c>
    </row>
    <row r="180" s="13" customFormat="1">
      <c r="A180" s="13"/>
      <c r="B180" s="237"/>
      <c r="C180" s="238"/>
      <c r="D180" s="232" t="s">
        <v>139</v>
      </c>
      <c r="E180" s="239" t="s">
        <v>1</v>
      </c>
      <c r="F180" s="240" t="s">
        <v>891</v>
      </c>
      <c r="G180" s="238"/>
      <c r="H180" s="241">
        <v>0.64000000000000001</v>
      </c>
      <c r="I180" s="242"/>
      <c r="J180" s="238"/>
      <c r="K180" s="238"/>
      <c r="L180" s="243"/>
      <c r="M180" s="244"/>
      <c r="N180" s="245"/>
      <c r="O180" s="245"/>
      <c r="P180" s="245"/>
      <c r="Q180" s="245"/>
      <c r="R180" s="245"/>
      <c r="S180" s="245"/>
      <c r="T180" s="246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247" t="s">
        <v>139</v>
      </c>
      <c r="AU180" s="247" t="s">
        <v>87</v>
      </c>
      <c r="AV180" s="13" t="s">
        <v>87</v>
      </c>
      <c r="AW180" s="13" t="s">
        <v>33</v>
      </c>
      <c r="AX180" s="13" t="s">
        <v>83</v>
      </c>
      <c r="AY180" s="247" t="s">
        <v>129</v>
      </c>
    </row>
    <row r="181" s="2" customFormat="1" ht="16.5" customHeight="1">
      <c r="A181" s="39"/>
      <c r="B181" s="40"/>
      <c r="C181" s="219" t="s">
        <v>240</v>
      </c>
      <c r="D181" s="219" t="s">
        <v>131</v>
      </c>
      <c r="E181" s="220" t="s">
        <v>892</v>
      </c>
      <c r="F181" s="221" t="s">
        <v>893</v>
      </c>
      <c r="G181" s="222" t="s">
        <v>187</v>
      </c>
      <c r="H181" s="223">
        <v>0.13</v>
      </c>
      <c r="I181" s="224"/>
      <c r="J181" s="225">
        <f>ROUND(I181*H181,2)</f>
        <v>0</v>
      </c>
      <c r="K181" s="221" t="s">
        <v>135</v>
      </c>
      <c r="L181" s="45"/>
      <c r="M181" s="226" t="s">
        <v>1</v>
      </c>
      <c r="N181" s="227" t="s">
        <v>43</v>
      </c>
      <c r="O181" s="92"/>
      <c r="P181" s="228">
        <f>O181*H181</f>
        <v>0</v>
      </c>
      <c r="Q181" s="228">
        <v>0</v>
      </c>
      <c r="R181" s="228">
        <f>Q181*H181</f>
        <v>0</v>
      </c>
      <c r="S181" s="228">
        <v>0</v>
      </c>
      <c r="T181" s="229">
        <f>S181*H181</f>
        <v>0</v>
      </c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R181" s="230" t="s">
        <v>93</v>
      </c>
      <c r="AT181" s="230" t="s">
        <v>131</v>
      </c>
      <c r="AU181" s="230" t="s">
        <v>87</v>
      </c>
      <c r="AY181" s="18" t="s">
        <v>129</v>
      </c>
      <c r="BE181" s="231">
        <f>IF(N181="základní",J181,0)</f>
        <v>0</v>
      </c>
      <c r="BF181" s="231">
        <f>IF(N181="snížená",J181,0)</f>
        <v>0</v>
      </c>
      <c r="BG181" s="231">
        <f>IF(N181="zákl. přenesená",J181,0)</f>
        <v>0</v>
      </c>
      <c r="BH181" s="231">
        <f>IF(N181="sníž. přenesená",J181,0)</f>
        <v>0</v>
      </c>
      <c r="BI181" s="231">
        <f>IF(N181="nulová",J181,0)</f>
        <v>0</v>
      </c>
      <c r="BJ181" s="18" t="s">
        <v>83</v>
      </c>
      <c r="BK181" s="231">
        <f>ROUND(I181*H181,2)</f>
        <v>0</v>
      </c>
      <c r="BL181" s="18" t="s">
        <v>93</v>
      </c>
      <c r="BM181" s="230" t="s">
        <v>894</v>
      </c>
    </row>
    <row r="182" s="2" customFormat="1">
      <c r="A182" s="39"/>
      <c r="B182" s="40"/>
      <c r="C182" s="41"/>
      <c r="D182" s="232" t="s">
        <v>137</v>
      </c>
      <c r="E182" s="41"/>
      <c r="F182" s="233" t="s">
        <v>895</v>
      </c>
      <c r="G182" s="41"/>
      <c r="H182" s="41"/>
      <c r="I182" s="234"/>
      <c r="J182" s="41"/>
      <c r="K182" s="41"/>
      <c r="L182" s="45"/>
      <c r="M182" s="235"/>
      <c r="N182" s="236"/>
      <c r="O182" s="92"/>
      <c r="P182" s="92"/>
      <c r="Q182" s="92"/>
      <c r="R182" s="92"/>
      <c r="S182" s="92"/>
      <c r="T182" s="93"/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T182" s="18" t="s">
        <v>137</v>
      </c>
      <c r="AU182" s="18" t="s">
        <v>87</v>
      </c>
    </row>
    <row r="183" s="13" customFormat="1">
      <c r="A183" s="13"/>
      <c r="B183" s="237"/>
      <c r="C183" s="238"/>
      <c r="D183" s="232" t="s">
        <v>139</v>
      </c>
      <c r="E183" s="239" t="s">
        <v>1</v>
      </c>
      <c r="F183" s="240" t="s">
        <v>896</v>
      </c>
      <c r="G183" s="238"/>
      <c r="H183" s="241">
        <v>0.125</v>
      </c>
      <c r="I183" s="242"/>
      <c r="J183" s="238"/>
      <c r="K183" s="238"/>
      <c r="L183" s="243"/>
      <c r="M183" s="244"/>
      <c r="N183" s="245"/>
      <c r="O183" s="245"/>
      <c r="P183" s="245"/>
      <c r="Q183" s="245"/>
      <c r="R183" s="245"/>
      <c r="S183" s="245"/>
      <c r="T183" s="246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47" t="s">
        <v>139</v>
      </c>
      <c r="AU183" s="247" t="s">
        <v>87</v>
      </c>
      <c r="AV183" s="13" t="s">
        <v>87</v>
      </c>
      <c r="AW183" s="13" t="s">
        <v>33</v>
      </c>
      <c r="AX183" s="13" t="s">
        <v>78</v>
      </c>
      <c r="AY183" s="247" t="s">
        <v>129</v>
      </c>
    </row>
    <row r="184" s="15" customFormat="1">
      <c r="A184" s="15"/>
      <c r="B184" s="259"/>
      <c r="C184" s="260"/>
      <c r="D184" s="232" t="s">
        <v>139</v>
      </c>
      <c r="E184" s="261" t="s">
        <v>1</v>
      </c>
      <c r="F184" s="262" t="s">
        <v>147</v>
      </c>
      <c r="G184" s="260"/>
      <c r="H184" s="263">
        <v>0.125</v>
      </c>
      <c r="I184" s="264"/>
      <c r="J184" s="260"/>
      <c r="K184" s="260"/>
      <c r="L184" s="265"/>
      <c r="M184" s="266"/>
      <c r="N184" s="267"/>
      <c r="O184" s="267"/>
      <c r="P184" s="267"/>
      <c r="Q184" s="267"/>
      <c r="R184" s="267"/>
      <c r="S184" s="267"/>
      <c r="T184" s="268"/>
      <c r="U184" s="15"/>
      <c r="V184" s="15"/>
      <c r="W184" s="15"/>
      <c r="X184" s="15"/>
      <c r="Y184" s="15"/>
      <c r="Z184" s="15"/>
      <c r="AA184" s="15"/>
      <c r="AB184" s="15"/>
      <c r="AC184" s="15"/>
      <c r="AD184" s="15"/>
      <c r="AE184" s="15"/>
      <c r="AT184" s="269" t="s">
        <v>139</v>
      </c>
      <c r="AU184" s="269" t="s">
        <v>87</v>
      </c>
      <c r="AV184" s="15" t="s">
        <v>93</v>
      </c>
      <c r="AW184" s="15" t="s">
        <v>33</v>
      </c>
      <c r="AX184" s="15" t="s">
        <v>78</v>
      </c>
      <c r="AY184" s="269" t="s">
        <v>129</v>
      </c>
    </row>
    <row r="185" s="13" customFormat="1">
      <c r="A185" s="13"/>
      <c r="B185" s="237"/>
      <c r="C185" s="238"/>
      <c r="D185" s="232" t="s">
        <v>139</v>
      </c>
      <c r="E185" s="239" t="s">
        <v>1</v>
      </c>
      <c r="F185" s="240" t="s">
        <v>897</v>
      </c>
      <c r="G185" s="238"/>
      <c r="H185" s="241">
        <v>0.13</v>
      </c>
      <c r="I185" s="242"/>
      <c r="J185" s="238"/>
      <c r="K185" s="238"/>
      <c r="L185" s="243"/>
      <c r="M185" s="244"/>
      <c r="N185" s="245"/>
      <c r="O185" s="245"/>
      <c r="P185" s="245"/>
      <c r="Q185" s="245"/>
      <c r="R185" s="245"/>
      <c r="S185" s="245"/>
      <c r="T185" s="246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247" t="s">
        <v>139</v>
      </c>
      <c r="AU185" s="247" t="s">
        <v>87</v>
      </c>
      <c r="AV185" s="13" t="s">
        <v>87</v>
      </c>
      <c r="AW185" s="13" t="s">
        <v>33</v>
      </c>
      <c r="AX185" s="13" t="s">
        <v>83</v>
      </c>
      <c r="AY185" s="247" t="s">
        <v>129</v>
      </c>
    </row>
    <row r="186" s="12" customFormat="1" ht="22.8" customHeight="1">
      <c r="A186" s="12"/>
      <c r="B186" s="203"/>
      <c r="C186" s="204"/>
      <c r="D186" s="205" t="s">
        <v>77</v>
      </c>
      <c r="E186" s="217" t="s">
        <v>159</v>
      </c>
      <c r="F186" s="217" t="s">
        <v>298</v>
      </c>
      <c r="G186" s="204"/>
      <c r="H186" s="204"/>
      <c r="I186" s="207"/>
      <c r="J186" s="218">
        <f>BK186</f>
        <v>0</v>
      </c>
      <c r="K186" s="204"/>
      <c r="L186" s="209"/>
      <c r="M186" s="210"/>
      <c r="N186" s="211"/>
      <c r="O186" s="211"/>
      <c r="P186" s="212">
        <f>SUM(P187:P244)</f>
        <v>0</v>
      </c>
      <c r="Q186" s="211"/>
      <c r="R186" s="212">
        <f>SUM(R187:R244)</f>
        <v>32.486422000000005</v>
      </c>
      <c r="S186" s="211"/>
      <c r="T186" s="213">
        <f>SUM(T187:T244)</f>
        <v>0</v>
      </c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R186" s="214" t="s">
        <v>83</v>
      </c>
      <c r="AT186" s="215" t="s">
        <v>77</v>
      </c>
      <c r="AU186" s="215" t="s">
        <v>83</v>
      </c>
      <c r="AY186" s="214" t="s">
        <v>129</v>
      </c>
      <c r="BK186" s="216">
        <f>SUM(BK187:BK244)</f>
        <v>0</v>
      </c>
    </row>
    <row r="187" s="2" customFormat="1" ht="21.75" customHeight="1">
      <c r="A187" s="39"/>
      <c r="B187" s="40"/>
      <c r="C187" s="219" t="s">
        <v>248</v>
      </c>
      <c r="D187" s="219" t="s">
        <v>131</v>
      </c>
      <c r="E187" s="220" t="s">
        <v>300</v>
      </c>
      <c r="F187" s="221" t="s">
        <v>301</v>
      </c>
      <c r="G187" s="222" t="s">
        <v>134</v>
      </c>
      <c r="H187" s="223">
        <v>100</v>
      </c>
      <c r="I187" s="224"/>
      <c r="J187" s="225">
        <f>ROUND(I187*H187,2)</f>
        <v>0</v>
      </c>
      <c r="K187" s="221" t="s">
        <v>135</v>
      </c>
      <c r="L187" s="45"/>
      <c r="M187" s="226" t="s">
        <v>1</v>
      </c>
      <c r="N187" s="227" t="s">
        <v>43</v>
      </c>
      <c r="O187" s="92"/>
      <c r="P187" s="228">
        <f>O187*H187</f>
        <v>0</v>
      </c>
      <c r="Q187" s="228">
        <v>0</v>
      </c>
      <c r="R187" s="228">
        <f>Q187*H187</f>
        <v>0</v>
      </c>
      <c r="S187" s="228">
        <v>0</v>
      </c>
      <c r="T187" s="229">
        <f>S187*H187</f>
        <v>0</v>
      </c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R187" s="230" t="s">
        <v>93</v>
      </c>
      <c r="AT187" s="230" t="s">
        <v>131</v>
      </c>
      <c r="AU187" s="230" t="s">
        <v>87</v>
      </c>
      <c r="AY187" s="18" t="s">
        <v>129</v>
      </c>
      <c r="BE187" s="231">
        <f>IF(N187="základní",J187,0)</f>
        <v>0</v>
      </c>
      <c r="BF187" s="231">
        <f>IF(N187="snížená",J187,0)</f>
        <v>0</v>
      </c>
      <c r="BG187" s="231">
        <f>IF(N187="zákl. přenesená",J187,0)</f>
        <v>0</v>
      </c>
      <c r="BH187" s="231">
        <f>IF(N187="sníž. přenesená",J187,0)</f>
        <v>0</v>
      </c>
      <c r="BI187" s="231">
        <f>IF(N187="nulová",J187,0)</f>
        <v>0</v>
      </c>
      <c r="BJ187" s="18" t="s">
        <v>83</v>
      </c>
      <c r="BK187" s="231">
        <f>ROUND(I187*H187,2)</f>
        <v>0</v>
      </c>
      <c r="BL187" s="18" t="s">
        <v>93</v>
      </c>
      <c r="BM187" s="230" t="s">
        <v>898</v>
      </c>
    </row>
    <row r="188" s="2" customFormat="1">
      <c r="A188" s="39"/>
      <c r="B188" s="40"/>
      <c r="C188" s="41"/>
      <c r="D188" s="232" t="s">
        <v>137</v>
      </c>
      <c r="E188" s="41"/>
      <c r="F188" s="233" t="s">
        <v>303</v>
      </c>
      <c r="G188" s="41"/>
      <c r="H188" s="41"/>
      <c r="I188" s="234"/>
      <c r="J188" s="41"/>
      <c r="K188" s="41"/>
      <c r="L188" s="45"/>
      <c r="M188" s="235"/>
      <c r="N188" s="236"/>
      <c r="O188" s="92"/>
      <c r="P188" s="92"/>
      <c r="Q188" s="92"/>
      <c r="R188" s="92"/>
      <c r="S188" s="92"/>
      <c r="T188" s="93"/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T188" s="18" t="s">
        <v>137</v>
      </c>
      <c r="AU188" s="18" t="s">
        <v>87</v>
      </c>
    </row>
    <row r="189" s="13" customFormat="1">
      <c r="A189" s="13"/>
      <c r="B189" s="237"/>
      <c r="C189" s="238"/>
      <c r="D189" s="232" t="s">
        <v>139</v>
      </c>
      <c r="E189" s="239" t="s">
        <v>1</v>
      </c>
      <c r="F189" s="240" t="s">
        <v>899</v>
      </c>
      <c r="G189" s="238"/>
      <c r="H189" s="241">
        <v>72</v>
      </c>
      <c r="I189" s="242"/>
      <c r="J189" s="238"/>
      <c r="K189" s="238"/>
      <c r="L189" s="243"/>
      <c r="M189" s="244"/>
      <c r="N189" s="245"/>
      <c r="O189" s="245"/>
      <c r="P189" s="245"/>
      <c r="Q189" s="245"/>
      <c r="R189" s="245"/>
      <c r="S189" s="245"/>
      <c r="T189" s="246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247" t="s">
        <v>139</v>
      </c>
      <c r="AU189" s="247" t="s">
        <v>87</v>
      </c>
      <c r="AV189" s="13" t="s">
        <v>87</v>
      </c>
      <c r="AW189" s="13" t="s">
        <v>33</v>
      </c>
      <c r="AX189" s="13" t="s">
        <v>78</v>
      </c>
      <c r="AY189" s="247" t="s">
        <v>129</v>
      </c>
    </row>
    <row r="190" s="13" customFormat="1">
      <c r="A190" s="13"/>
      <c r="B190" s="237"/>
      <c r="C190" s="238"/>
      <c r="D190" s="232" t="s">
        <v>139</v>
      </c>
      <c r="E190" s="239" t="s">
        <v>1</v>
      </c>
      <c r="F190" s="240" t="s">
        <v>900</v>
      </c>
      <c r="G190" s="238"/>
      <c r="H190" s="241">
        <v>28</v>
      </c>
      <c r="I190" s="242"/>
      <c r="J190" s="238"/>
      <c r="K190" s="238"/>
      <c r="L190" s="243"/>
      <c r="M190" s="244"/>
      <c r="N190" s="245"/>
      <c r="O190" s="245"/>
      <c r="P190" s="245"/>
      <c r="Q190" s="245"/>
      <c r="R190" s="245"/>
      <c r="S190" s="245"/>
      <c r="T190" s="246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247" t="s">
        <v>139</v>
      </c>
      <c r="AU190" s="247" t="s">
        <v>87</v>
      </c>
      <c r="AV190" s="13" t="s">
        <v>87</v>
      </c>
      <c r="AW190" s="13" t="s">
        <v>33</v>
      </c>
      <c r="AX190" s="13" t="s">
        <v>78</v>
      </c>
      <c r="AY190" s="247" t="s">
        <v>129</v>
      </c>
    </row>
    <row r="191" s="15" customFormat="1">
      <c r="A191" s="15"/>
      <c r="B191" s="259"/>
      <c r="C191" s="260"/>
      <c r="D191" s="232" t="s">
        <v>139</v>
      </c>
      <c r="E191" s="261" t="s">
        <v>1</v>
      </c>
      <c r="F191" s="262" t="s">
        <v>147</v>
      </c>
      <c r="G191" s="260"/>
      <c r="H191" s="263">
        <v>100</v>
      </c>
      <c r="I191" s="264"/>
      <c r="J191" s="260"/>
      <c r="K191" s="260"/>
      <c r="L191" s="265"/>
      <c r="M191" s="266"/>
      <c r="N191" s="267"/>
      <c r="O191" s="267"/>
      <c r="P191" s="267"/>
      <c r="Q191" s="267"/>
      <c r="R191" s="267"/>
      <c r="S191" s="267"/>
      <c r="T191" s="268"/>
      <c r="U191" s="15"/>
      <c r="V191" s="15"/>
      <c r="W191" s="15"/>
      <c r="X191" s="15"/>
      <c r="Y191" s="15"/>
      <c r="Z191" s="15"/>
      <c r="AA191" s="15"/>
      <c r="AB191" s="15"/>
      <c r="AC191" s="15"/>
      <c r="AD191" s="15"/>
      <c r="AE191" s="15"/>
      <c r="AT191" s="269" t="s">
        <v>139</v>
      </c>
      <c r="AU191" s="269" t="s">
        <v>87</v>
      </c>
      <c r="AV191" s="15" t="s">
        <v>93</v>
      </c>
      <c r="AW191" s="15" t="s">
        <v>33</v>
      </c>
      <c r="AX191" s="15" t="s">
        <v>83</v>
      </c>
      <c r="AY191" s="269" t="s">
        <v>129</v>
      </c>
    </row>
    <row r="192" s="2" customFormat="1" ht="24.15" customHeight="1">
      <c r="A192" s="39"/>
      <c r="B192" s="40"/>
      <c r="C192" s="219" t="s">
        <v>255</v>
      </c>
      <c r="D192" s="219" t="s">
        <v>131</v>
      </c>
      <c r="E192" s="220" t="s">
        <v>901</v>
      </c>
      <c r="F192" s="221" t="s">
        <v>902</v>
      </c>
      <c r="G192" s="222" t="s">
        <v>134</v>
      </c>
      <c r="H192" s="223">
        <v>4.5999999999999996</v>
      </c>
      <c r="I192" s="224"/>
      <c r="J192" s="225">
        <f>ROUND(I192*H192,2)</f>
        <v>0</v>
      </c>
      <c r="K192" s="221" t="s">
        <v>1</v>
      </c>
      <c r="L192" s="45"/>
      <c r="M192" s="226" t="s">
        <v>1</v>
      </c>
      <c r="N192" s="227" t="s">
        <v>43</v>
      </c>
      <c r="O192" s="92"/>
      <c r="P192" s="228">
        <f>O192*H192</f>
        <v>0</v>
      </c>
      <c r="Q192" s="228">
        <v>0</v>
      </c>
      <c r="R192" s="228">
        <f>Q192*H192</f>
        <v>0</v>
      </c>
      <c r="S192" s="228">
        <v>0</v>
      </c>
      <c r="T192" s="229">
        <f>S192*H192</f>
        <v>0</v>
      </c>
      <c r="U192" s="39"/>
      <c r="V192" s="39"/>
      <c r="W192" s="39"/>
      <c r="X192" s="39"/>
      <c r="Y192" s="39"/>
      <c r="Z192" s="39"/>
      <c r="AA192" s="39"/>
      <c r="AB192" s="39"/>
      <c r="AC192" s="39"/>
      <c r="AD192" s="39"/>
      <c r="AE192" s="39"/>
      <c r="AR192" s="230" t="s">
        <v>93</v>
      </c>
      <c r="AT192" s="230" t="s">
        <v>131</v>
      </c>
      <c r="AU192" s="230" t="s">
        <v>87</v>
      </c>
      <c r="AY192" s="18" t="s">
        <v>129</v>
      </c>
      <c r="BE192" s="231">
        <f>IF(N192="základní",J192,0)</f>
        <v>0</v>
      </c>
      <c r="BF192" s="231">
        <f>IF(N192="snížená",J192,0)</f>
        <v>0</v>
      </c>
      <c r="BG192" s="231">
        <f>IF(N192="zákl. přenesená",J192,0)</f>
        <v>0</v>
      </c>
      <c r="BH192" s="231">
        <f>IF(N192="sníž. přenesená",J192,0)</f>
        <v>0</v>
      </c>
      <c r="BI192" s="231">
        <f>IF(N192="nulová",J192,0)</f>
        <v>0</v>
      </c>
      <c r="BJ192" s="18" t="s">
        <v>83</v>
      </c>
      <c r="BK192" s="231">
        <f>ROUND(I192*H192,2)</f>
        <v>0</v>
      </c>
      <c r="BL192" s="18" t="s">
        <v>93</v>
      </c>
      <c r="BM192" s="230" t="s">
        <v>903</v>
      </c>
    </row>
    <row r="193" s="2" customFormat="1">
      <c r="A193" s="39"/>
      <c r="B193" s="40"/>
      <c r="C193" s="41"/>
      <c r="D193" s="232" t="s">
        <v>137</v>
      </c>
      <c r="E193" s="41"/>
      <c r="F193" s="233" t="s">
        <v>904</v>
      </c>
      <c r="G193" s="41"/>
      <c r="H193" s="41"/>
      <c r="I193" s="234"/>
      <c r="J193" s="41"/>
      <c r="K193" s="41"/>
      <c r="L193" s="45"/>
      <c r="M193" s="235"/>
      <c r="N193" s="236"/>
      <c r="O193" s="92"/>
      <c r="P193" s="92"/>
      <c r="Q193" s="92"/>
      <c r="R193" s="92"/>
      <c r="S193" s="92"/>
      <c r="T193" s="93"/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T193" s="18" t="s">
        <v>137</v>
      </c>
      <c r="AU193" s="18" t="s">
        <v>87</v>
      </c>
    </row>
    <row r="194" s="2" customFormat="1">
      <c r="A194" s="39"/>
      <c r="B194" s="40"/>
      <c r="C194" s="41"/>
      <c r="D194" s="232" t="s">
        <v>296</v>
      </c>
      <c r="E194" s="41"/>
      <c r="F194" s="280" t="s">
        <v>905</v>
      </c>
      <c r="G194" s="41"/>
      <c r="H194" s="41"/>
      <c r="I194" s="234"/>
      <c r="J194" s="41"/>
      <c r="K194" s="41"/>
      <c r="L194" s="45"/>
      <c r="M194" s="235"/>
      <c r="N194" s="236"/>
      <c r="O194" s="92"/>
      <c r="P194" s="92"/>
      <c r="Q194" s="92"/>
      <c r="R194" s="92"/>
      <c r="S194" s="92"/>
      <c r="T194" s="93"/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T194" s="18" t="s">
        <v>296</v>
      </c>
      <c r="AU194" s="18" t="s">
        <v>87</v>
      </c>
    </row>
    <row r="195" s="13" customFormat="1">
      <c r="A195" s="13"/>
      <c r="B195" s="237"/>
      <c r="C195" s="238"/>
      <c r="D195" s="232" t="s">
        <v>139</v>
      </c>
      <c r="E195" s="239" t="s">
        <v>1</v>
      </c>
      <c r="F195" s="240" t="s">
        <v>906</v>
      </c>
      <c r="G195" s="238"/>
      <c r="H195" s="241">
        <v>4.5999999999999996</v>
      </c>
      <c r="I195" s="242"/>
      <c r="J195" s="238"/>
      <c r="K195" s="238"/>
      <c r="L195" s="243"/>
      <c r="M195" s="244"/>
      <c r="N195" s="245"/>
      <c r="O195" s="245"/>
      <c r="P195" s="245"/>
      <c r="Q195" s="245"/>
      <c r="R195" s="245"/>
      <c r="S195" s="245"/>
      <c r="T195" s="246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247" t="s">
        <v>139</v>
      </c>
      <c r="AU195" s="247" t="s">
        <v>87</v>
      </c>
      <c r="AV195" s="13" t="s">
        <v>87</v>
      </c>
      <c r="AW195" s="13" t="s">
        <v>33</v>
      </c>
      <c r="AX195" s="13" t="s">
        <v>83</v>
      </c>
      <c r="AY195" s="247" t="s">
        <v>129</v>
      </c>
    </row>
    <row r="196" s="2" customFormat="1" ht="33" customHeight="1">
      <c r="A196" s="39"/>
      <c r="B196" s="40"/>
      <c r="C196" s="219" t="s">
        <v>262</v>
      </c>
      <c r="D196" s="219" t="s">
        <v>131</v>
      </c>
      <c r="E196" s="220" t="s">
        <v>306</v>
      </c>
      <c r="F196" s="221" t="s">
        <v>307</v>
      </c>
      <c r="G196" s="222" t="s">
        <v>134</v>
      </c>
      <c r="H196" s="223">
        <v>28</v>
      </c>
      <c r="I196" s="224"/>
      <c r="J196" s="225">
        <f>ROUND(I196*H196,2)</f>
        <v>0</v>
      </c>
      <c r="K196" s="221" t="s">
        <v>135</v>
      </c>
      <c r="L196" s="45"/>
      <c r="M196" s="226" t="s">
        <v>1</v>
      </c>
      <c r="N196" s="227" t="s">
        <v>43</v>
      </c>
      <c r="O196" s="92"/>
      <c r="P196" s="228">
        <f>O196*H196</f>
        <v>0</v>
      </c>
      <c r="Q196" s="228">
        <v>0</v>
      </c>
      <c r="R196" s="228">
        <f>Q196*H196</f>
        <v>0</v>
      </c>
      <c r="S196" s="228">
        <v>0</v>
      </c>
      <c r="T196" s="229">
        <f>S196*H196</f>
        <v>0</v>
      </c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R196" s="230" t="s">
        <v>93</v>
      </c>
      <c r="AT196" s="230" t="s">
        <v>131</v>
      </c>
      <c r="AU196" s="230" t="s">
        <v>87</v>
      </c>
      <c r="AY196" s="18" t="s">
        <v>129</v>
      </c>
      <c r="BE196" s="231">
        <f>IF(N196="základní",J196,0)</f>
        <v>0</v>
      </c>
      <c r="BF196" s="231">
        <f>IF(N196="snížená",J196,0)</f>
        <v>0</v>
      </c>
      <c r="BG196" s="231">
        <f>IF(N196="zákl. přenesená",J196,0)</f>
        <v>0</v>
      </c>
      <c r="BH196" s="231">
        <f>IF(N196="sníž. přenesená",J196,0)</f>
        <v>0</v>
      </c>
      <c r="BI196" s="231">
        <f>IF(N196="nulová",J196,0)</f>
        <v>0</v>
      </c>
      <c r="BJ196" s="18" t="s">
        <v>83</v>
      </c>
      <c r="BK196" s="231">
        <f>ROUND(I196*H196,2)</f>
        <v>0</v>
      </c>
      <c r="BL196" s="18" t="s">
        <v>93</v>
      </c>
      <c r="BM196" s="230" t="s">
        <v>907</v>
      </c>
    </row>
    <row r="197" s="2" customFormat="1">
      <c r="A197" s="39"/>
      <c r="B197" s="40"/>
      <c r="C197" s="41"/>
      <c r="D197" s="232" t="s">
        <v>137</v>
      </c>
      <c r="E197" s="41"/>
      <c r="F197" s="233" t="s">
        <v>309</v>
      </c>
      <c r="G197" s="41"/>
      <c r="H197" s="41"/>
      <c r="I197" s="234"/>
      <c r="J197" s="41"/>
      <c r="K197" s="41"/>
      <c r="L197" s="45"/>
      <c r="M197" s="235"/>
      <c r="N197" s="236"/>
      <c r="O197" s="92"/>
      <c r="P197" s="92"/>
      <c r="Q197" s="92"/>
      <c r="R197" s="92"/>
      <c r="S197" s="92"/>
      <c r="T197" s="93"/>
      <c r="U197" s="39"/>
      <c r="V197" s="39"/>
      <c r="W197" s="39"/>
      <c r="X197" s="39"/>
      <c r="Y197" s="39"/>
      <c r="Z197" s="39"/>
      <c r="AA197" s="39"/>
      <c r="AB197" s="39"/>
      <c r="AC197" s="39"/>
      <c r="AD197" s="39"/>
      <c r="AE197" s="39"/>
      <c r="AT197" s="18" t="s">
        <v>137</v>
      </c>
      <c r="AU197" s="18" t="s">
        <v>87</v>
      </c>
    </row>
    <row r="198" s="13" customFormat="1">
      <c r="A198" s="13"/>
      <c r="B198" s="237"/>
      <c r="C198" s="238"/>
      <c r="D198" s="232" t="s">
        <v>139</v>
      </c>
      <c r="E198" s="239" t="s">
        <v>1</v>
      </c>
      <c r="F198" s="240" t="s">
        <v>908</v>
      </c>
      <c r="G198" s="238"/>
      <c r="H198" s="241">
        <v>28</v>
      </c>
      <c r="I198" s="242"/>
      <c r="J198" s="238"/>
      <c r="K198" s="238"/>
      <c r="L198" s="243"/>
      <c r="M198" s="244"/>
      <c r="N198" s="245"/>
      <c r="O198" s="245"/>
      <c r="P198" s="245"/>
      <c r="Q198" s="245"/>
      <c r="R198" s="245"/>
      <c r="S198" s="245"/>
      <c r="T198" s="246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T198" s="247" t="s">
        <v>139</v>
      </c>
      <c r="AU198" s="247" t="s">
        <v>87</v>
      </c>
      <c r="AV198" s="13" t="s">
        <v>87</v>
      </c>
      <c r="AW198" s="13" t="s">
        <v>33</v>
      </c>
      <c r="AX198" s="13" t="s">
        <v>83</v>
      </c>
      <c r="AY198" s="247" t="s">
        <v>129</v>
      </c>
    </row>
    <row r="199" s="2" customFormat="1" ht="24.15" customHeight="1">
      <c r="A199" s="39"/>
      <c r="B199" s="40"/>
      <c r="C199" s="219" t="s">
        <v>269</v>
      </c>
      <c r="D199" s="219" t="s">
        <v>131</v>
      </c>
      <c r="E199" s="220" t="s">
        <v>909</v>
      </c>
      <c r="F199" s="221" t="s">
        <v>910</v>
      </c>
      <c r="G199" s="222" t="s">
        <v>134</v>
      </c>
      <c r="H199" s="223">
        <v>29.399999999999999</v>
      </c>
      <c r="I199" s="224"/>
      <c r="J199" s="225">
        <f>ROUND(I199*H199,2)</f>
        <v>0</v>
      </c>
      <c r="K199" s="221" t="s">
        <v>135</v>
      </c>
      <c r="L199" s="45"/>
      <c r="M199" s="226" t="s">
        <v>1</v>
      </c>
      <c r="N199" s="227" t="s">
        <v>43</v>
      </c>
      <c r="O199" s="92"/>
      <c r="P199" s="228">
        <f>O199*H199</f>
        <v>0</v>
      </c>
      <c r="Q199" s="228">
        <v>0</v>
      </c>
      <c r="R199" s="228">
        <f>Q199*H199</f>
        <v>0</v>
      </c>
      <c r="S199" s="228">
        <v>0</v>
      </c>
      <c r="T199" s="229">
        <f>S199*H199</f>
        <v>0</v>
      </c>
      <c r="U199" s="39"/>
      <c r="V199" s="39"/>
      <c r="W199" s="39"/>
      <c r="X199" s="39"/>
      <c r="Y199" s="39"/>
      <c r="Z199" s="39"/>
      <c r="AA199" s="39"/>
      <c r="AB199" s="39"/>
      <c r="AC199" s="39"/>
      <c r="AD199" s="39"/>
      <c r="AE199" s="39"/>
      <c r="AR199" s="230" t="s">
        <v>93</v>
      </c>
      <c r="AT199" s="230" t="s">
        <v>131</v>
      </c>
      <c r="AU199" s="230" t="s">
        <v>87</v>
      </c>
      <c r="AY199" s="18" t="s">
        <v>129</v>
      </c>
      <c r="BE199" s="231">
        <f>IF(N199="základní",J199,0)</f>
        <v>0</v>
      </c>
      <c r="BF199" s="231">
        <f>IF(N199="snížená",J199,0)</f>
        <v>0</v>
      </c>
      <c r="BG199" s="231">
        <f>IF(N199="zákl. přenesená",J199,0)</f>
        <v>0</v>
      </c>
      <c r="BH199" s="231">
        <f>IF(N199="sníž. přenesená",J199,0)</f>
        <v>0</v>
      </c>
      <c r="BI199" s="231">
        <f>IF(N199="nulová",J199,0)</f>
        <v>0</v>
      </c>
      <c r="BJ199" s="18" t="s">
        <v>83</v>
      </c>
      <c r="BK199" s="231">
        <f>ROUND(I199*H199,2)</f>
        <v>0</v>
      </c>
      <c r="BL199" s="18" t="s">
        <v>93</v>
      </c>
      <c r="BM199" s="230" t="s">
        <v>911</v>
      </c>
    </row>
    <row r="200" s="2" customFormat="1">
      <c r="A200" s="39"/>
      <c r="B200" s="40"/>
      <c r="C200" s="41"/>
      <c r="D200" s="232" t="s">
        <v>137</v>
      </c>
      <c r="E200" s="41"/>
      <c r="F200" s="233" t="s">
        <v>912</v>
      </c>
      <c r="G200" s="41"/>
      <c r="H200" s="41"/>
      <c r="I200" s="234"/>
      <c r="J200" s="41"/>
      <c r="K200" s="41"/>
      <c r="L200" s="45"/>
      <c r="M200" s="235"/>
      <c r="N200" s="236"/>
      <c r="O200" s="92"/>
      <c r="P200" s="92"/>
      <c r="Q200" s="92"/>
      <c r="R200" s="92"/>
      <c r="S200" s="92"/>
      <c r="T200" s="93"/>
      <c r="U200" s="39"/>
      <c r="V200" s="39"/>
      <c r="W200" s="39"/>
      <c r="X200" s="39"/>
      <c r="Y200" s="39"/>
      <c r="Z200" s="39"/>
      <c r="AA200" s="39"/>
      <c r="AB200" s="39"/>
      <c r="AC200" s="39"/>
      <c r="AD200" s="39"/>
      <c r="AE200" s="39"/>
      <c r="AT200" s="18" t="s">
        <v>137</v>
      </c>
      <c r="AU200" s="18" t="s">
        <v>87</v>
      </c>
    </row>
    <row r="201" s="13" customFormat="1">
      <c r="A201" s="13"/>
      <c r="B201" s="237"/>
      <c r="C201" s="238"/>
      <c r="D201" s="232" t="s">
        <v>139</v>
      </c>
      <c r="E201" s="239" t="s">
        <v>1</v>
      </c>
      <c r="F201" s="240" t="s">
        <v>913</v>
      </c>
      <c r="G201" s="238"/>
      <c r="H201" s="241">
        <v>29.399999999999999</v>
      </c>
      <c r="I201" s="242"/>
      <c r="J201" s="238"/>
      <c r="K201" s="238"/>
      <c r="L201" s="243"/>
      <c r="M201" s="244"/>
      <c r="N201" s="245"/>
      <c r="O201" s="245"/>
      <c r="P201" s="245"/>
      <c r="Q201" s="245"/>
      <c r="R201" s="245"/>
      <c r="S201" s="245"/>
      <c r="T201" s="246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T201" s="247" t="s">
        <v>139</v>
      </c>
      <c r="AU201" s="247" t="s">
        <v>87</v>
      </c>
      <c r="AV201" s="13" t="s">
        <v>87</v>
      </c>
      <c r="AW201" s="13" t="s">
        <v>33</v>
      </c>
      <c r="AX201" s="13" t="s">
        <v>83</v>
      </c>
      <c r="AY201" s="247" t="s">
        <v>129</v>
      </c>
    </row>
    <row r="202" s="2" customFormat="1" ht="24.15" customHeight="1">
      <c r="A202" s="39"/>
      <c r="B202" s="40"/>
      <c r="C202" s="219" t="s">
        <v>7</v>
      </c>
      <c r="D202" s="219" t="s">
        <v>131</v>
      </c>
      <c r="E202" s="220" t="s">
        <v>914</v>
      </c>
      <c r="F202" s="221" t="s">
        <v>915</v>
      </c>
      <c r="G202" s="222" t="s">
        <v>134</v>
      </c>
      <c r="H202" s="223">
        <v>72</v>
      </c>
      <c r="I202" s="224"/>
      <c r="J202" s="225">
        <f>ROUND(I202*H202,2)</f>
        <v>0</v>
      </c>
      <c r="K202" s="221" t="s">
        <v>135</v>
      </c>
      <c r="L202" s="45"/>
      <c r="M202" s="226" t="s">
        <v>1</v>
      </c>
      <c r="N202" s="227" t="s">
        <v>43</v>
      </c>
      <c r="O202" s="92"/>
      <c r="P202" s="228">
        <f>O202*H202</f>
        <v>0</v>
      </c>
      <c r="Q202" s="228">
        <v>0</v>
      </c>
      <c r="R202" s="228">
        <f>Q202*H202</f>
        <v>0</v>
      </c>
      <c r="S202" s="228">
        <v>0</v>
      </c>
      <c r="T202" s="229">
        <f>S202*H202</f>
        <v>0</v>
      </c>
      <c r="U202" s="39"/>
      <c r="V202" s="39"/>
      <c r="W202" s="39"/>
      <c r="X202" s="39"/>
      <c r="Y202" s="39"/>
      <c r="Z202" s="39"/>
      <c r="AA202" s="39"/>
      <c r="AB202" s="39"/>
      <c r="AC202" s="39"/>
      <c r="AD202" s="39"/>
      <c r="AE202" s="39"/>
      <c r="AR202" s="230" t="s">
        <v>93</v>
      </c>
      <c r="AT202" s="230" t="s">
        <v>131</v>
      </c>
      <c r="AU202" s="230" t="s">
        <v>87</v>
      </c>
      <c r="AY202" s="18" t="s">
        <v>129</v>
      </c>
      <c r="BE202" s="231">
        <f>IF(N202="základní",J202,0)</f>
        <v>0</v>
      </c>
      <c r="BF202" s="231">
        <f>IF(N202="snížená",J202,0)</f>
        <v>0</v>
      </c>
      <c r="BG202" s="231">
        <f>IF(N202="zákl. přenesená",J202,0)</f>
        <v>0</v>
      </c>
      <c r="BH202" s="231">
        <f>IF(N202="sníž. přenesená",J202,0)</f>
        <v>0</v>
      </c>
      <c r="BI202" s="231">
        <f>IF(N202="nulová",J202,0)</f>
        <v>0</v>
      </c>
      <c r="BJ202" s="18" t="s">
        <v>83</v>
      </c>
      <c r="BK202" s="231">
        <f>ROUND(I202*H202,2)</f>
        <v>0</v>
      </c>
      <c r="BL202" s="18" t="s">
        <v>93</v>
      </c>
      <c r="BM202" s="230" t="s">
        <v>916</v>
      </c>
    </row>
    <row r="203" s="2" customFormat="1">
      <c r="A203" s="39"/>
      <c r="B203" s="40"/>
      <c r="C203" s="41"/>
      <c r="D203" s="232" t="s">
        <v>137</v>
      </c>
      <c r="E203" s="41"/>
      <c r="F203" s="233" t="s">
        <v>917</v>
      </c>
      <c r="G203" s="41"/>
      <c r="H203" s="41"/>
      <c r="I203" s="234"/>
      <c r="J203" s="41"/>
      <c r="K203" s="41"/>
      <c r="L203" s="45"/>
      <c r="M203" s="235"/>
      <c r="N203" s="236"/>
      <c r="O203" s="92"/>
      <c r="P203" s="92"/>
      <c r="Q203" s="92"/>
      <c r="R203" s="92"/>
      <c r="S203" s="92"/>
      <c r="T203" s="93"/>
      <c r="U203" s="39"/>
      <c r="V203" s="39"/>
      <c r="W203" s="39"/>
      <c r="X203" s="39"/>
      <c r="Y203" s="39"/>
      <c r="Z203" s="39"/>
      <c r="AA203" s="39"/>
      <c r="AB203" s="39"/>
      <c r="AC203" s="39"/>
      <c r="AD203" s="39"/>
      <c r="AE203" s="39"/>
      <c r="AT203" s="18" t="s">
        <v>137</v>
      </c>
      <c r="AU203" s="18" t="s">
        <v>87</v>
      </c>
    </row>
    <row r="204" s="13" customFormat="1">
      <c r="A204" s="13"/>
      <c r="B204" s="237"/>
      <c r="C204" s="238"/>
      <c r="D204" s="232" t="s">
        <v>139</v>
      </c>
      <c r="E204" s="239" t="s">
        <v>1</v>
      </c>
      <c r="F204" s="240" t="s">
        <v>581</v>
      </c>
      <c r="G204" s="238"/>
      <c r="H204" s="241">
        <v>72</v>
      </c>
      <c r="I204" s="242"/>
      <c r="J204" s="238"/>
      <c r="K204" s="238"/>
      <c r="L204" s="243"/>
      <c r="M204" s="244"/>
      <c r="N204" s="245"/>
      <c r="O204" s="245"/>
      <c r="P204" s="245"/>
      <c r="Q204" s="245"/>
      <c r="R204" s="245"/>
      <c r="S204" s="245"/>
      <c r="T204" s="246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T204" s="247" t="s">
        <v>139</v>
      </c>
      <c r="AU204" s="247" t="s">
        <v>87</v>
      </c>
      <c r="AV204" s="13" t="s">
        <v>87</v>
      </c>
      <c r="AW204" s="13" t="s">
        <v>33</v>
      </c>
      <c r="AX204" s="13" t="s">
        <v>78</v>
      </c>
      <c r="AY204" s="247" t="s">
        <v>129</v>
      </c>
    </row>
    <row r="205" s="15" customFormat="1">
      <c r="A205" s="15"/>
      <c r="B205" s="259"/>
      <c r="C205" s="260"/>
      <c r="D205" s="232" t="s">
        <v>139</v>
      </c>
      <c r="E205" s="261" t="s">
        <v>1</v>
      </c>
      <c r="F205" s="262" t="s">
        <v>147</v>
      </c>
      <c r="G205" s="260"/>
      <c r="H205" s="263">
        <v>72</v>
      </c>
      <c r="I205" s="264"/>
      <c r="J205" s="260"/>
      <c r="K205" s="260"/>
      <c r="L205" s="265"/>
      <c r="M205" s="266"/>
      <c r="N205" s="267"/>
      <c r="O205" s="267"/>
      <c r="P205" s="267"/>
      <c r="Q205" s="267"/>
      <c r="R205" s="267"/>
      <c r="S205" s="267"/>
      <c r="T205" s="268"/>
      <c r="U205" s="15"/>
      <c r="V205" s="15"/>
      <c r="W205" s="15"/>
      <c r="X205" s="15"/>
      <c r="Y205" s="15"/>
      <c r="Z205" s="15"/>
      <c r="AA205" s="15"/>
      <c r="AB205" s="15"/>
      <c r="AC205" s="15"/>
      <c r="AD205" s="15"/>
      <c r="AE205" s="15"/>
      <c r="AT205" s="269" t="s">
        <v>139</v>
      </c>
      <c r="AU205" s="269" t="s">
        <v>87</v>
      </c>
      <c r="AV205" s="15" t="s">
        <v>93</v>
      </c>
      <c r="AW205" s="15" t="s">
        <v>33</v>
      </c>
      <c r="AX205" s="15" t="s">
        <v>83</v>
      </c>
      <c r="AY205" s="269" t="s">
        <v>129</v>
      </c>
    </row>
    <row r="206" s="2" customFormat="1" ht="21.75" customHeight="1">
      <c r="A206" s="39"/>
      <c r="B206" s="40"/>
      <c r="C206" s="219" t="s">
        <v>279</v>
      </c>
      <c r="D206" s="219" t="s">
        <v>131</v>
      </c>
      <c r="E206" s="220" t="s">
        <v>317</v>
      </c>
      <c r="F206" s="221" t="s">
        <v>318</v>
      </c>
      <c r="G206" s="222" t="s">
        <v>134</v>
      </c>
      <c r="H206" s="223">
        <v>9</v>
      </c>
      <c r="I206" s="224"/>
      <c r="J206" s="225">
        <f>ROUND(I206*H206,2)</f>
        <v>0</v>
      </c>
      <c r="K206" s="221" t="s">
        <v>135</v>
      </c>
      <c r="L206" s="45"/>
      <c r="M206" s="226" t="s">
        <v>1</v>
      </c>
      <c r="N206" s="227" t="s">
        <v>43</v>
      </c>
      <c r="O206" s="92"/>
      <c r="P206" s="228">
        <f>O206*H206</f>
        <v>0</v>
      </c>
      <c r="Q206" s="228">
        <v>0.32400000000000001</v>
      </c>
      <c r="R206" s="228">
        <f>Q206*H206</f>
        <v>2.9159999999999999</v>
      </c>
      <c r="S206" s="228">
        <v>0</v>
      </c>
      <c r="T206" s="229">
        <f>S206*H206</f>
        <v>0</v>
      </c>
      <c r="U206" s="39"/>
      <c r="V206" s="39"/>
      <c r="W206" s="39"/>
      <c r="X206" s="39"/>
      <c r="Y206" s="39"/>
      <c r="Z206" s="39"/>
      <c r="AA206" s="39"/>
      <c r="AB206" s="39"/>
      <c r="AC206" s="39"/>
      <c r="AD206" s="39"/>
      <c r="AE206" s="39"/>
      <c r="AR206" s="230" t="s">
        <v>93</v>
      </c>
      <c r="AT206" s="230" t="s">
        <v>131</v>
      </c>
      <c r="AU206" s="230" t="s">
        <v>87</v>
      </c>
      <c r="AY206" s="18" t="s">
        <v>129</v>
      </c>
      <c r="BE206" s="231">
        <f>IF(N206="základní",J206,0)</f>
        <v>0</v>
      </c>
      <c r="BF206" s="231">
        <f>IF(N206="snížená",J206,0)</f>
        <v>0</v>
      </c>
      <c r="BG206" s="231">
        <f>IF(N206="zákl. přenesená",J206,0)</f>
        <v>0</v>
      </c>
      <c r="BH206" s="231">
        <f>IF(N206="sníž. přenesená",J206,0)</f>
        <v>0</v>
      </c>
      <c r="BI206" s="231">
        <f>IF(N206="nulová",J206,0)</f>
        <v>0</v>
      </c>
      <c r="BJ206" s="18" t="s">
        <v>83</v>
      </c>
      <c r="BK206" s="231">
        <f>ROUND(I206*H206,2)</f>
        <v>0</v>
      </c>
      <c r="BL206" s="18" t="s">
        <v>93</v>
      </c>
      <c r="BM206" s="230" t="s">
        <v>918</v>
      </c>
    </row>
    <row r="207" s="2" customFormat="1">
      <c r="A207" s="39"/>
      <c r="B207" s="40"/>
      <c r="C207" s="41"/>
      <c r="D207" s="232" t="s">
        <v>137</v>
      </c>
      <c r="E207" s="41"/>
      <c r="F207" s="233" t="s">
        <v>320</v>
      </c>
      <c r="G207" s="41"/>
      <c r="H207" s="41"/>
      <c r="I207" s="234"/>
      <c r="J207" s="41"/>
      <c r="K207" s="41"/>
      <c r="L207" s="45"/>
      <c r="M207" s="235"/>
      <c r="N207" s="236"/>
      <c r="O207" s="92"/>
      <c r="P207" s="92"/>
      <c r="Q207" s="92"/>
      <c r="R207" s="92"/>
      <c r="S207" s="92"/>
      <c r="T207" s="93"/>
      <c r="U207" s="39"/>
      <c r="V207" s="39"/>
      <c r="W207" s="39"/>
      <c r="X207" s="39"/>
      <c r="Y207" s="39"/>
      <c r="Z207" s="39"/>
      <c r="AA207" s="39"/>
      <c r="AB207" s="39"/>
      <c r="AC207" s="39"/>
      <c r="AD207" s="39"/>
      <c r="AE207" s="39"/>
      <c r="AT207" s="18" t="s">
        <v>137</v>
      </c>
      <c r="AU207" s="18" t="s">
        <v>87</v>
      </c>
    </row>
    <row r="208" s="13" customFormat="1">
      <c r="A208" s="13"/>
      <c r="B208" s="237"/>
      <c r="C208" s="238"/>
      <c r="D208" s="232" t="s">
        <v>139</v>
      </c>
      <c r="E208" s="239" t="s">
        <v>1</v>
      </c>
      <c r="F208" s="240" t="s">
        <v>919</v>
      </c>
      <c r="G208" s="238"/>
      <c r="H208" s="241">
        <v>9</v>
      </c>
      <c r="I208" s="242"/>
      <c r="J208" s="238"/>
      <c r="K208" s="238"/>
      <c r="L208" s="243"/>
      <c r="M208" s="244"/>
      <c r="N208" s="245"/>
      <c r="O208" s="245"/>
      <c r="P208" s="245"/>
      <c r="Q208" s="245"/>
      <c r="R208" s="245"/>
      <c r="S208" s="245"/>
      <c r="T208" s="246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T208" s="247" t="s">
        <v>139</v>
      </c>
      <c r="AU208" s="247" t="s">
        <v>87</v>
      </c>
      <c r="AV208" s="13" t="s">
        <v>87</v>
      </c>
      <c r="AW208" s="13" t="s">
        <v>33</v>
      </c>
      <c r="AX208" s="13" t="s">
        <v>83</v>
      </c>
      <c r="AY208" s="247" t="s">
        <v>129</v>
      </c>
    </row>
    <row r="209" s="2" customFormat="1" ht="24.15" customHeight="1">
      <c r="A209" s="39"/>
      <c r="B209" s="40"/>
      <c r="C209" s="219" t="s">
        <v>286</v>
      </c>
      <c r="D209" s="219" t="s">
        <v>131</v>
      </c>
      <c r="E209" s="220" t="s">
        <v>330</v>
      </c>
      <c r="F209" s="221" t="s">
        <v>331</v>
      </c>
      <c r="G209" s="222" t="s">
        <v>134</v>
      </c>
      <c r="H209" s="223">
        <v>29.399999999999999</v>
      </c>
      <c r="I209" s="224"/>
      <c r="J209" s="225">
        <f>ROUND(I209*H209,2)</f>
        <v>0</v>
      </c>
      <c r="K209" s="221" t="s">
        <v>135</v>
      </c>
      <c r="L209" s="45"/>
      <c r="M209" s="226" t="s">
        <v>1</v>
      </c>
      <c r="N209" s="227" t="s">
        <v>43</v>
      </c>
      <c r="O209" s="92"/>
      <c r="P209" s="228">
        <f>O209*H209</f>
        <v>0</v>
      </c>
      <c r="Q209" s="228">
        <v>0</v>
      </c>
      <c r="R209" s="228">
        <f>Q209*H209</f>
        <v>0</v>
      </c>
      <c r="S209" s="228">
        <v>0</v>
      </c>
      <c r="T209" s="229">
        <f>S209*H209</f>
        <v>0</v>
      </c>
      <c r="U209" s="39"/>
      <c r="V209" s="39"/>
      <c r="W209" s="39"/>
      <c r="X209" s="39"/>
      <c r="Y209" s="39"/>
      <c r="Z209" s="39"/>
      <c r="AA209" s="39"/>
      <c r="AB209" s="39"/>
      <c r="AC209" s="39"/>
      <c r="AD209" s="39"/>
      <c r="AE209" s="39"/>
      <c r="AR209" s="230" t="s">
        <v>93</v>
      </c>
      <c r="AT209" s="230" t="s">
        <v>131</v>
      </c>
      <c r="AU209" s="230" t="s">
        <v>87</v>
      </c>
      <c r="AY209" s="18" t="s">
        <v>129</v>
      </c>
      <c r="BE209" s="231">
        <f>IF(N209="základní",J209,0)</f>
        <v>0</v>
      </c>
      <c r="BF209" s="231">
        <f>IF(N209="snížená",J209,0)</f>
        <v>0</v>
      </c>
      <c r="BG209" s="231">
        <f>IF(N209="zákl. přenesená",J209,0)</f>
        <v>0</v>
      </c>
      <c r="BH209" s="231">
        <f>IF(N209="sníž. přenesená",J209,0)</f>
        <v>0</v>
      </c>
      <c r="BI209" s="231">
        <f>IF(N209="nulová",J209,0)</f>
        <v>0</v>
      </c>
      <c r="BJ209" s="18" t="s">
        <v>83</v>
      </c>
      <c r="BK209" s="231">
        <f>ROUND(I209*H209,2)</f>
        <v>0</v>
      </c>
      <c r="BL209" s="18" t="s">
        <v>93</v>
      </c>
      <c r="BM209" s="230" t="s">
        <v>920</v>
      </c>
    </row>
    <row r="210" s="2" customFormat="1">
      <c r="A210" s="39"/>
      <c r="B210" s="40"/>
      <c r="C210" s="41"/>
      <c r="D210" s="232" t="s">
        <v>137</v>
      </c>
      <c r="E210" s="41"/>
      <c r="F210" s="233" t="s">
        <v>333</v>
      </c>
      <c r="G210" s="41"/>
      <c r="H210" s="41"/>
      <c r="I210" s="234"/>
      <c r="J210" s="41"/>
      <c r="K210" s="41"/>
      <c r="L210" s="45"/>
      <c r="M210" s="235"/>
      <c r="N210" s="236"/>
      <c r="O210" s="92"/>
      <c r="P210" s="92"/>
      <c r="Q210" s="92"/>
      <c r="R210" s="92"/>
      <c r="S210" s="92"/>
      <c r="T210" s="93"/>
      <c r="U210" s="39"/>
      <c r="V210" s="39"/>
      <c r="W210" s="39"/>
      <c r="X210" s="39"/>
      <c r="Y210" s="39"/>
      <c r="Z210" s="39"/>
      <c r="AA210" s="39"/>
      <c r="AB210" s="39"/>
      <c r="AC210" s="39"/>
      <c r="AD210" s="39"/>
      <c r="AE210" s="39"/>
      <c r="AT210" s="18" t="s">
        <v>137</v>
      </c>
      <c r="AU210" s="18" t="s">
        <v>87</v>
      </c>
    </row>
    <row r="211" s="13" customFormat="1">
      <c r="A211" s="13"/>
      <c r="B211" s="237"/>
      <c r="C211" s="238"/>
      <c r="D211" s="232" t="s">
        <v>139</v>
      </c>
      <c r="E211" s="239" t="s">
        <v>1</v>
      </c>
      <c r="F211" s="240" t="s">
        <v>913</v>
      </c>
      <c r="G211" s="238"/>
      <c r="H211" s="241">
        <v>29.399999999999999</v>
      </c>
      <c r="I211" s="242"/>
      <c r="J211" s="238"/>
      <c r="K211" s="238"/>
      <c r="L211" s="243"/>
      <c r="M211" s="244"/>
      <c r="N211" s="245"/>
      <c r="O211" s="245"/>
      <c r="P211" s="245"/>
      <c r="Q211" s="245"/>
      <c r="R211" s="245"/>
      <c r="S211" s="245"/>
      <c r="T211" s="246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T211" s="247" t="s">
        <v>139</v>
      </c>
      <c r="AU211" s="247" t="s">
        <v>87</v>
      </c>
      <c r="AV211" s="13" t="s">
        <v>87</v>
      </c>
      <c r="AW211" s="13" t="s">
        <v>33</v>
      </c>
      <c r="AX211" s="13" t="s">
        <v>83</v>
      </c>
      <c r="AY211" s="247" t="s">
        <v>129</v>
      </c>
    </row>
    <row r="212" s="2" customFormat="1" ht="21.75" customHeight="1">
      <c r="A212" s="39"/>
      <c r="B212" s="40"/>
      <c r="C212" s="219" t="s">
        <v>291</v>
      </c>
      <c r="D212" s="219" t="s">
        <v>131</v>
      </c>
      <c r="E212" s="220" t="s">
        <v>337</v>
      </c>
      <c r="F212" s="221" t="s">
        <v>338</v>
      </c>
      <c r="G212" s="222" t="s">
        <v>134</v>
      </c>
      <c r="H212" s="223">
        <v>28</v>
      </c>
      <c r="I212" s="224"/>
      <c r="J212" s="225">
        <f>ROUND(I212*H212,2)</f>
        <v>0</v>
      </c>
      <c r="K212" s="221" t="s">
        <v>1</v>
      </c>
      <c r="L212" s="45"/>
      <c r="M212" s="226" t="s">
        <v>1</v>
      </c>
      <c r="N212" s="227" t="s">
        <v>43</v>
      </c>
      <c r="O212" s="92"/>
      <c r="P212" s="228">
        <f>O212*H212</f>
        <v>0</v>
      </c>
      <c r="Q212" s="228">
        <v>0</v>
      </c>
      <c r="R212" s="228">
        <f>Q212*H212</f>
        <v>0</v>
      </c>
      <c r="S212" s="228">
        <v>0</v>
      </c>
      <c r="T212" s="229">
        <f>S212*H212</f>
        <v>0</v>
      </c>
      <c r="U212" s="39"/>
      <c r="V212" s="39"/>
      <c r="W212" s="39"/>
      <c r="X212" s="39"/>
      <c r="Y212" s="39"/>
      <c r="Z212" s="39"/>
      <c r="AA212" s="39"/>
      <c r="AB212" s="39"/>
      <c r="AC212" s="39"/>
      <c r="AD212" s="39"/>
      <c r="AE212" s="39"/>
      <c r="AR212" s="230" t="s">
        <v>93</v>
      </c>
      <c r="AT212" s="230" t="s">
        <v>131</v>
      </c>
      <c r="AU212" s="230" t="s">
        <v>87</v>
      </c>
      <c r="AY212" s="18" t="s">
        <v>129</v>
      </c>
      <c r="BE212" s="231">
        <f>IF(N212="základní",J212,0)</f>
        <v>0</v>
      </c>
      <c r="BF212" s="231">
        <f>IF(N212="snížená",J212,0)</f>
        <v>0</v>
      </c>
      <c r="BG212" s="231">
        <f>IF(N212="zákl. přenesená",J212,0)</f>
        <v>0</v>
      </c>
      <c r="BH212" s="231">
        <f>IF(N212="sníž. přenesená",J212,0)</f>
        <v>0</v>
      </c>
      <c r="BI212" s="231">
        <f>IF(N212="nulová",J212,0)</f>
        <v>0</v>
      </c>
      <c r="BJ212" s="18" t="s">
        <v>83</v>
      </c>
      <c r="BK212" s="231">
        <f>ROUND(I212*H212,2)</f>
        <v>0</v>
      </c>
      <c r="BL212" s="18" t="s">
        <v>93</v>
      </c>
      <c r="BM212" s="230" t="s">
        <v>921</v>
      </c>
    </row>
    <row r="213" s="2" customFormat="1">
      <c r="A213" s="39"/>
      <c r="B213" s="40"/>
      <c r="C213" s="41"/>
      <c r="D213" s="232" t="s">
        <v>137</v>
      </c>
      <c r="E213" s="41"/>
      <c r="F213" s="233" t="s">
        <v>340</v>
      </c>
      <c r="G213" s="41"/>
      <c r="H213" s="41"/>
      <c r="I213" s="234"/>
      <c r="J213" s="41"/>
      <c r="K213" s="41"/>
      <c r="L213" s="45"/>
      <c r="M213" s="235"/>
      <c r="N213" s="236"/>
      <c r="O213" s="92"/>
      <c r="P213" s="92"/>
      <c r="Q213" s="92"/>
      <c r="R213" s="92"/>
      <c r="S213" s="92"/>
      <c r="T213" s="93"/>
      <c r="U213" s="39"/>
      <c r="V213" s="39"/>
      <c r="W213" s="39"/>
      <c r="X213" s="39"/>
      <c r="Y213" s="39"/>
      <c r="Z213" s="39"/>
      <c r="AA213" s="39"/>
      <c r="AB213" s="39"/>
      <c r="AC213" s="39"/>
      <c r="AD213" s="39"/>
      <c r="AE213" s="39"/>
      <c r="AT213" s="18" t="s">
        <v>137</v>
      </c>
      <c r="AU213" s="18" t="s">
        <v>87</v>
      </c>
    </row>
    <row r="214" s="13" customFormat="1">
      <c r="A214" s="13"/>
      <c r="B214" s="237"/>
      <c r="C214" s="238"/>
      <c r="D214" s="232" t="s">
        <v>139</v>
      </c>
      <c r="E214" s="239" t="s">
        <v>1</v>
      </c>
      <c r="F214" s="240" t="s">
        <v>922</v>
      </c>
      <c r="G214" s="238"/>
      <c r="H214" s="241">
        <v>28</v>
      </c>
      <c r="I214" s="242"/>
      <c r="J214" s="238"/>
      <c r="K214" s="238"/>
      <c r="L214" s="243"/>
      <c r="M214" s="244"/>
      <c r="N214" s="245"/>
      <c r="O214" s="245"/>
      <c r="P214" s="245"/>
      <c r="Q214" s="245"/>
      <c r="R214" s="245"/>
      <c r="S214" s="245"/>
      <c r="T214" s="246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T214" s="247" t="s">
        <v>139</v>
      </c>
      <c r="AU214" s="247" t="s">
        <v>87</v>
      </c>
      <c r="AV214" s="13" t="s">
        <v>87</v>
      </c>
      <c r="AW214" s="13" t="s">
        <v>33</v>
      </c>
      <c r="AX214" s="13" t="s">
        <v>83</v>
      </c>
      <c r="AY214" s="247" t="s">
        <v>129</v>
      </c>
    </row>
    <row r="215" s="2" customFormat="1" ht="33" customHeight="1">
      <c r="A215" s="39"/>
      <c r="B215" s="40"/>
      <c r="C215" s="219" t="s">
        <v>299</v>
      </c>
      <c r="D215" s="219" t="s">
        <v>131</v>
      </c>
      <c r="E215" s="220" t="s">
        <v>355</v>
      </c>
      <c r="F215" s="221" t="s">
        <v>356</v>
      </c>
      <c r="G215" s="222" t="s">
        <v>134</v>
      </c>
      <c r="H215" s="223">
        <v>53</v>
      </c>
      <c r="I215" s="224"/>
      <c r="J215" s="225">
        <f>ROUND(I215*H215,2)</f>
        <v>0</v>
      </c>
      <c r="K215" s="221" t="s">
        <v>351</v>
      </c>
      <c r="L215" s="45"/>
      <c r="M215" s="226" t="s">
        <v>1</v>
      </c>
      <c r="N215" s="227" t="s">
        <v>43</v>
      </c>
      <c r="O215" s="92"/>
      <c r="P215" s="228">
        <f>O215*H215</f>
        <v>0</v>
      </c>
      <c r="Q215" s="228">
        <v>0</v>
      </c>
      <c r="R215" s="228">
        <f>Q215*H215</f>
        <v>0</v>
      </c>
      <c r="S215" s="228">
        <v>0</v>
      </c>
      <c r="T215" s="229">
        <f>S215*H215</f>
        <v>0</v>
      </c>
      <c r="U215" s="39"/>
      <c r="V215" s="39"/>
      <c r="W215" s="39"/>
      <c r="X215" s="39"/>
      <c r="Y215" s="39"/>
      <c r="Z215" s="39"/>
      <c r="AA215" s="39"/>
      <c r="AB215" s="39"/>
      <c r="AC215" s="39"/>
      <c r="AD215" s="39"/>
      <c r="AE215" s="39"/>
      <c r="AR215" s="230" t="s">
        <v>93</v>
      </c>
      <c r="AT215" s="230" t="s">
        <v>131</v>
      </c>
      <c r="AU215" s="230" t="s">
        <v>87</v>
      </c>
      <c r="AY215" s="18" t="s">
        <v>129</v>
      </c>
      <c r="BE215" s="231">
        <f>IF(N215="základní",J215,0)</f>
        <v>0</v>
      </c>
      <c r="BF215" s="231">
        <f>IF(N215="snížená",J215,0)</f>
        <v>0</v>
      </c>
      <c r="BG215" s="231">
        <f>IF(N215="zákl. přenesená",J215,0)</f>
        <v>0</v>
      </c>
      <c r="BH215" s="231">
        <f>IF(N215="sníž. přenesená",J215,0)</f>
        <v>0</v>
      </c>
      <c r="BI215" s="231">
        <f>IF(N215="nulová",J215,0)</f>
        <v>0</v>
      </c>
      <c r="BJ215" s="18" t="s">
        <v>83</v>
      </c>
      <c r="BK215" s="231">
        <f>ROUND(I215*H215,2)</f>
        <v>0</v>
      </c>
      <c r="BL215" s="18" t="s">
        <v>93</v>
      </c>
      <c r="BM215" s="230" t="s">
        <v>923</v>
      </c>
    </row>
    <row r="216" s="2" customFormat="1">
      <c r="A216" s="39"/>
      <c r="B216" s="40"/>
      <c r="C216" s="41"/>
      <c r="D216" s="232" t="s">
        <v>137</v>
      </c>
      <c r="E216" s="41"/>
      <c r="F216" s="233" t="s">
        <v>358</v>
      </c>
      <c r="G216" s="41"/>
      <c r="H216" s="41"/>
      <c r="I216" s="234"/>
      <c r="J216" s="41"/>
      <c r="K216" s="41"/>
      <c r="L216" s="45"/>
      <c r="M216" s="235"/>
      <c r="N216" s="236"/>
      <c r="O216" s="92"/>
      <c r="P216" s="92"/>
      <c r="Q216" s="92"/>
      <c r="R216" s="92"/>
      <c r="S216" s="92"/>
      <c r="T216" s="93"/>
      <c r="U216" s="39"/>
      <c r="V216" s="39"/>
      <c r="W216" s="39"/>
      <c r="X216" s="39"/>
      <c r="Y216" s="39"/>
      <c r="Z216" s="39"/>
      <c r="AA216" s="39"/>
      <c r="AB216" s="39"/>
      <c r="AC216" s="39"/>
      <c r="AD216" s="39"/>
      <c r="AE216" s="39"/>
      <c r="AT216" s="18" t="s">
        <v>137</v>
      </c>
      <c r="AU216" s="18" t="s">
        <v>87</v>
      </c>
    </row>
    <row r="217" s="13" customFormat="1">
      <c r="A217" s="13"/>
      <c r="B217" s="237"/>
      <c r="C217" s="238"/>
      <c r="D217" s="232" t="s">
        <v>139</v>
      </c>
      <c r="E217" s="239" t="s">
        <v>1</v>
      </c>
      <c r="F217" s="240" t="s">
        <v>924</v>
      </c>
      <c r="G217" s="238"/>
      <c r="H217" s="241">
        <v>53</v>
      </c>
      <c r="I217" s="242"/>
      <c r="J217" s="238"/>
      <c r="K217" s="238"/>
      <c r="L217" s="243"/>
      <c r="M217" s="244"/>
      <c r="N217" s="245"/>
      <c r="O217" s="245"/>
      <c r="P217" s="245"/>
      <c r="Q217" s="245"/>
      <c r="R217" s="245"/>
      <c r="S217" s="245"/>
      <c r="T217" s="246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T217" s="247" t="s">
        <v>139</v>
      </c>
      <c r="AU217" s="247" t="s">
        <v>87</v>
      </c>
      <c r="AV217" s="13" t="s">
        <v>87</v>
      </c>
      <c r="AW217" s="13" t="s">
        <v>33</v>
      </c>
      <c r="AX217" s="13" t="s">
        <v>83</v>
      </c>
      <c r="AY217" s="247" t="s">
        <v>129</v>
      </c>
    </row>
    <row r="218" s="2" customFormat="1" ht="24.15" customHeight="1">
      <c r="A218" s="39"/>
      <c r="B218" s="40"/>
      <c r="C218" s="219" t="s">
        <v>305</v>
      </c>
      <c r="D218" s="219" t="s">
        <v>131</v>
      </c>
      <c r="E218" s="220" t="s">
        <v>368</v>
      </c>
      <c r="F218" s="221" t="s">
        <v>369</v>
      </c>
      <c r="G218" s="222" t="s">
        <v>134</v>
      </c>
      <c r="H218" s="223">
        <v>65.400000000000006</v>
      </c>
      <c r="I218" s="224"/>
      <c r="J218" s="225">
        <f>ROUND(I218*H218,2)</f>
        <v>0</v>
      </c>
      <c r="K218" s="221" t="s">
        <v>135</v>
      </c>
      <c r="L218" s="45"/>
      <c r="M218" s="226" t="s">
        <v>1</v>
      </c>
      <c r="N218" s="227" t="s">
        <v>43</v>
      </c>
      <c r="O218" s="92"/>
      <c r="P218" s="228">
        <f>O218*H218</f>
        <v>0</v>
      </c>
      <c r="Q218" s="228">
        <v>0.19536000000000001</v>
      </c>
      <c r="R218" s="228">
        <f>Q218*H218</f>
        <v>12.776544000000001</v>
      </c>
      <c r="S218" s="228">
        <v>0</v>
      </c>
      <c r="T218" s="229">
        <f>S218*H218</f>
        <v>0</v>
      </c>
      <c r="U218" s="39"/>
      <c r="V218" s="39"/>
      <c r="W218" s="39"/>
      <c r="X218" s="39"/>
      <c r="Y218" s="39"/>
      <c r="Z218" s="39"/>
      <c r="AA218" s="39"/>
      <c r="AB218" s="39"/>
      <c r="AC218" s="39"/>
      <c r="AD218" s="39"/>
      <c r="AE218" s="39"/>
      <c r="AR218" s="230" t="s">
        <v>93</v>
      </c>
      <c r="AT218" s="230" t="s">
        <v>131</v>
      </c>
      <c r="AU218" s="230" t="s">
        <v>87</v>
      </c>
      <c r="AY218" s="18" t="s">
        <v>129</v>
      </c>
      <c r="BE218" s="231">
        <f>IF(N218="základní",J218,0)</f>
        <v>0</v>
      </c>
      <c r="BF218" s="231">
        <f>IF(N218="snížená",J218,0)</f>
        <v>0</v>
      </c>
      <c r="BG218" s="231">
        <f>IF(N218="zákl. přenesená",J218,0)</f>
        <v>0</v>
      </c>
      <c r="BH218" s="231">
        <f>IF(N218="sníž. přenesená",J218,0)</f>
        <v>0</v>
      </c>
      <c r="BI218" s="231">
        <f>IF(N218="nulová",J218,0)</f>
        <v>0</v>
      </c>
      <c r="BJ218" s="18" t="s">
        <v>83</v>
      </c>
      <c r="BK218" s="231">
        <f>ROUND(I218*H218,2)</f>
        <v>0</v>
      </c>
      <c r="BL218" s="18" t="s">
        <v>93</v>
      </c>
      <c r="BM218" s="230" t="s">
        <v>925</v>
      </c>
    </row>
    <row r="219" s="2" customFormat="1">
      <c r="A219" s="39"/>
      <c r="B219" s="40"/>
      <c r="C219" s="41"/>
      <c r="D219" s="232" t="s">
        <v>137</v>
      </c>
      <c r="E219" s="41"/>
      <c r="F219" s="233" t="s">
        <v>371</v>
      </c>
      <c r="G219" s="41"/>
      <c r="H219" s="41"/>
      <c r="I219" s="234"/>
      <c r="J219" s="41"/>
      <c r="K219" s="41"/>
      <c r="L219" s="45"/>
      <c r="M219" s="235"/>
      <c r="N219" s="236"/>
      <c r="O219" s="92"/>
      <c r="P219" s="92"/>
      <c r="Q219" s="92"/>
      <c r="R219" s="92"/>
      <c r="S219" s="92"/>
      <c r="T219" s="93"/>
      <c r="U219" s="39"/>
      <c r="V219" s="39"/>
      <c r="W219" s="39"/>
      <c r="X219" s="39"/>
      <c r="Y219" s="39"/>
      <c r="Z219" s="39"/>
      <c r="AA219" s="39"/>
      <c r="AB219" s="39"/>
      <c r="AC219" s="39"/>
      <c r="AD219" s="39"/>
      <c r="AE219" s="39"/>
      <c r="AT219" s="18" t="s">
        <v>137</v>
      </c>
      <c r="AU219" s="18" t="s">
        <v>87</v>
      </c>
    </row>
    <row r="220" s="13" customFormat="1">
      <c r="A220" s="13"/>
      <c r="B220" s="237"/>
      <c r="C220" s="238"/>
      <c r="D220" s="232" t="s">
        <v>139</v>
      </c>
      <c r="E220" s="239" t="s">
        <v>1</v>
      </c>
      <c r="F220" s="240" t="s">
        <v>926</v>
      </c>
      <c r="G220" s="238"/>
      <c r="H220" s="241">
        <v>65.400000000000006</v>
      </c>
      <c r="I220" s="242"/>
      <c r="J220" s="238"/>
      <c r="K220" s="238"/>
      <c r="L220" s="243"/>
      <c r="M220" s="244"/>
      <c r="N220" s="245"/>
      <c r="O220" s="245"/>
      <c r="P220" s="245"/>
      <c r="Q220" s="245"/>
      <c r="R220" s="245"/>
      <c r="S220" s="245"/>
      <c r="T220" s="246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T220" s="247" t="s">
        <v>139</v>
      </c>
      <c r="AU220" s="247" t="s">
        <v>87</v>
      </c>
      <c r="AV220" s="13" t="s">
        <v>87</v>
      </c>
      <c r="AW220" s="13" t="s">
        <v>33</v>
      </c>
      <c r="AX220" s="13" t="s">
        <v>78</v>
      </c>
      <c r="AY220" s="247" t="s">
        <v>129</v>
      </c>
    </row>
    <row r="221" s="15" customFormat="1">
      <c r="A221" s="15"/>
      <c r="B221" s="259"/>
      <c r="C221" s="260"/>
      <c r="D221" s="232" t="s">
        <v>139</v>
      </c>
      <c r="E221" s="261" t="s">
        <v>1</v>
      </c>
      <c r="F221" s="262" t="s">
        <v>147</v>
      </c>
      <c r="G221" s="260"/>
      <c r="H221" s="263">
        <v>65.400000000000006</v>
      </c>
      <c r="I221" s="264"/>
      <c r="J221" s="260"/>
      <c r="K221" s="260"/>
      <c r="L221" s="265"/>
      <c r="M221" s="266"/>
      <c r="N221" s="267"/>
      <c r="O221" s="267"/>
      <c r="P221" s="267"/>
      <c r="Q221" s="267"/>
      <c r="R221" s="267"/>
      <c r="S221" s="267"/>
      <c r="T221" s="268"/>
      <c r="U221" s="15"/>
      <c r="V221" s="15"/>
      <c r="W221" s="15"/>
      <c r="X221" s="15"/>
      <c r="Y221" s="15"/>
      <c r="Z221" s="15"/>
      <c r="AA221" s="15"/>
      <c r="AB221" s="15"/>
      <c r="AC221" s="15"/>
      <c r="AD221" s="15"/>
      <c r="AE221" s="15"/>
      <c r="AT221" s="269" t="s">
        <v>139</v>
      </c>
      <c r="AU221" s="269" t="s">
        <v>87</v>
      </c>
      <c r="AV221" s="15" t="s">
        <v>93</v>
      </c>
      <c r="AW221" s="15" t="s">
        <v>33</v>
      </c>
      <c r="AX221" s="15" t="s">
        <v>83</v>
      </c>
      <c r="AY221" s="269" t="s">
        <v>129</v>
      </c>
    </row>
    <row r="222" s="2" customFormat="1" ht="16.5" customHeight="1">
      <c r="A222" s="39"/>
      <c r="B222" s="40"/>
      <c r="C222" s="270" t="s">
        <v>311</v>
      </c>
      <c r="D222" s="270" t="s">
        <v>234</v>
      </c>
      <c r="E222" s="271" t="s">
        <v>373</v>
      </c>
      <c r="F222" s="272" t="s">
        <v>374</v>
      </c>
      <c r="G222" s="273" t="s">
        <v>134</v>
      </c>
      <c r="H222" s="274">
        <v>66.709999999999994</v>
      </c>
      <c r="I222" s="275"/>
      <c r="J222" s="276">
        <f>ROUND(I222*H222,2)</f>
        <v>0</v>
      </c>
      <c r="K222" s="272" t="s">
        <v>135</v>
      </c>
      <c r="L222" s="277"/>
      <c r="M222" s="278" t="s">
        <v>1</v>
      </c>
      <c r="N222" s="279" t="s">
        <v>43</v>
      </c>
      <c r="O222" s="92"/>
      <c r="P222" s="228">
        <f>O222*H222</f>
        <v>0</v>
      </c>
      <c r="Q222" s="228">
        <v>0.222</v>
      </c>
      <c r="R222" s="228">
        <f>Q222*H222</f>
        <v>14.809619999999999</v>
      </c>
      <c r="S222" s="228">
        <v>0</v>
      </c>
      <c r="T222" s="229">
        <f>S222*H222</f>
        <v>0</v>
      </c>
      <c r="U222" s="39"/>
      <c r="V222" s="39"/>
      <c r="W222" s="39"/>
      <c r="X222" s="39"/>
      <c r="Y222" s="39"/>
      <c r="Z222" s="39"/>
      <c r="AA222" s="39"/>
      <c r="AB222" s="39"/>
      <c r="AC222" s="39"/>
      <c r="AD222" s="39"/>
      <c r="AE222" s="39"/>
      <c r="AR222" s="230" t="s">
        <v>179</v>
      </c>
      <c r="AT222" s="230" t="s">
        <v>234</v>
      </c>
      <c r="AU222" s="230" t="s">
        <v>87</v>
      </c>
      <c r="AY222" s="18" t="s">
        <v>129</v>
      </c>
      <c r="BE222" s="231">
        <f>IF(N222="základní",J222,0)</f>
        <v>0</v>
      </c>
      <c r="BF222" s="231">
        <f>IF(N222="snížená",J222,0)</f>
        <v>0</v>
      </c>
      <c r="BG222" s="231">
        <f>IF(N222="zákl. přenesená",J222,0)</f>
        <v>0</v>
      </c>
      <c r="BH222" s="231">
        <f>IF(N222="sníž. přenesená",J222,0)</f>
        <v>0</v>
      </c>
      <c r="BI222" s="231">
        <f>IF(N222="nulová",J222,0)</f>
        <v>0</v>
      </c>
      <c r="BJ222" s="18" t="s">
        <v>83</v>
      </c>
      <c r="BK222" s="231">
        <f>ROUND(I222*H222,2)</f>
        <v>0</v>
      </c>
      <c r="BL222" s="18" t="s">
        <v>93</v>
      </c>
      <c r="BM222" s="230" t="s">
        <v>927</v>
      </c>
    </row>
    <row r="223" s="2" customFormat="1">
      <c r="A223" s="39"/>
      <c r="B223" s="40"/>
      <c r="C223" s="41"/>
      <c r="D223" s="232" t="s">
        <v>137</v>
      </c>
      <c r="E223" s="41"/>
      <c r="F223" s="233" t="s">
        <v>374</v>
      </c>
      <c r="G223" s="41"/>
      <c r="H223" s="41"/>
      <c r="I223" s="234"/>
      <c r="J223" s="41"/>
      <c r="K223" s="41"/>
      <c r="L223" s="45"/>
      <c r="M223" s="235"/>
      <c r="N223" s="236"/>
      <c r="O223" s="92"/>
      <c r="P223" s="92"/>
      <c r="Q223" s="92"/>
      <c r="R223" s="92"/>
      <c r="S223" s="92"/>
      <c r="T223" s="93"/>
      <c r="U223" s="39"/>
      <c r="V223" s="39"/>
      <c r="W223" s="39"/>
      <c r="X223" s="39"/>
      <c r="Y223" s="39"/>
      <c r="Z223" s="39"/>
      <c r="AA223" s="39"/>
      <c r="AB223" s="39"/>
      <c r="AC223" s="39"/>
      <c r="AD223" s="39"/>
      <c r="AE223" s="39"/>
      <c r="AT223" s="18" t="s">
        <v>137</v>
      </c>
      <c r="AU223" s="18" t="s">
        <v>87</v>
      </c>
    </row>
    <row r="224" s="13" customFormat="1">
      <c r="A224" s="13"/>
      <c r="B224" s="237"/>
      <c r="C224" s="238"/>
      <c r="D224" s="232" t="s">
        <v>139</v>
      </c>
      <c r="E224" s="239" t="s">
        <v>1</v>
      </c>
      <c r="F224" s="240" t="s">
        <v>928</v>
      </c>
      <c r="G224" s="238"/>
      <c r="H224" s="241">
        <v>66.707999999999998</v>
      </c>
      <c r="I224" s="242"/>
      <c r="J224" s="238"/>
      <c r="K224" s="238"/>
      <c r="L224" s="243"/>
      <c r="M224" s="244"/>
      <c r="N224" s="245"/>
      <c r="O224" s="245"/>
      <c r="P224" s="245"/>
      <c r="Q224" s="245"/>
      <c r="R224" s="245"/>
      <c r="S224" s="245"/>
      <c r="T224" s="246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T224" s="247" t="s">
        <v>139</v>
      </c>
      <c r="AU224" s="247" t="s">
        <v>87</v>
      </c>
      <c r="AV224" s="13" t="s">
        <v>87</v>
      </c>
      <c r="AW224" s="13" t="s">
        <v>33</v>
      </c>
      <c r="AX224" s="13" t="s">
        <v>78</v>
      </c>
      <c r="AY224" s="247" t="s">
        <v>129</v>
      </c>
    </row>
    <row r="225" s="15" customFormat="1">
      <c r="A225" s="15"/>
      <c r="B225" s="259"/>
      <c r="C225" s="260"/>
      <c r="D225" s="232" t="s">
        <v>139</v>
      </c>
      <c r="E225" s="261" t="s">
        <v>1</v>
      </c>
      <c r="F225" s="262" t="s">
        <v>147</v>
      </c>
      <c r="G225" s="260"/>
      <c r="H225" s="263">
        <v>66.707999999999998</v>
      </c>
      <c r="I225" s="264"/>
      <c r="J225" s="260"/>
      <c r="K225" s="260"/>
      <c r="L225" s="265"/>
      <c r="M225" s="266"/>
      <c r="N225" s="267"/>
      <c r="O225" s="267"/>
      <c r="P225" s="267"/>
      <c r="Q225" s="267"/>
      <c r="R225" s="267"/>
      <c r="S225" s="267"/>
      <c r="T225" s="268"/>
      <c r="U225" s="15"/>
      <c r="V225" s="15"/>
      <c r="W225" s="15"/>
      <c r="X225" s="15"/>
      <c r="Y225" s="15"/>
      <c r="Z225" s="15"/>
      <c r="AA225" s="15"/>
      <c r="AB225" s="15"/>
      <c r="AC225" s="15"/>
      <c r="AD225" s="15"/>
      <c r="AE225" s="15"/>
      <c r="AT225" s="269" t="s">
        <v>139</v>
      </c>
      <c r="AU225" s="269" t="s">
        <v>87</v>
      </c>
      <c r="AV225" s="15" t="s">
        <v>93</v>
      </c>
      <c r="AW225" s="15" t="s">
        <v>33</v>
      </c>
      <c r="AX225" s="15" t="s">
        <v>78</v>
      </c>
      <c r="AY225" s="269" t="s">
        <v>129</v>
      </c>
    </row>
    <row r="226" s="13" customFormat="1">
      <c r="A226" s="13"/>
      <c r="B226" s="237"/>
      <c r="C226" s="238"/>
      <c r="D226" s="232" t="s">
        <v>139</v>
      </c>
      <c r="E226" s="239" t="s">
        <v>1</v>
      </c>
      <c r="F226" s="240" t="s">
        <v>929</v>
      </c>
      <c r="G226" s="238"/>
      <c r="H226" s="241">
        <v>66.709999999999994</v>
      </c>
      <c r="I226" s="242"/>
      <c r="J226" s="238"/>
      <c r="K226" s="238"/>
      <c r="L226" s="243"/>
      <c r="M226" s="244"/>
      <c r="N226" s="245"/>
      <c r="O226" s="245"/>
      <c r="P226" s="245"/>
      <c r="Q226" s="245"/>
      <c r="R226" s="245"/>
      <c r="S226" s="245"/>
      <c r="T226" s="246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T226" s="247" t="s">
        <v>139</v>
      </c>
      <c r="AU226" s="247" t="s">
        <v>87</v>
      </c>
      <c r="AV226" s="13" t="s">
        <v>87</v>
      </c>
      <c r="AW226" s="13" t="s">
        <v>33</v>
      </c>
      <c r="AX226" s="13" t="s">
        <v>83</v>
      </c>
      <c r="AY226" s="247" t="s">
        <v>129</v>
      </c>
    </row>
    <row r="227" s="2" customFormat="1" ht="24.15" customHeight="1">
      <c r="A227" s="39"/>
      <c r="B227" s="40"/>
      <c r="C227" s="219" t="s">
        <v>316</v>
      </c>
      <c r="D227" s="219" t="s">
        <v>131</v>
      </c>
      <c r="E227" s="220" t="s">
        <v>930</v>
      </c>
      <c r="F227" s="221" t="s">
        <v>931</v>
      </c>
      <c r="G227" s="222" t="s">
        <v>134</v>
      </c>
      <c r="H227" s="223">
        <v>6.5999999999999996</v>
      </c>
      <c r="I227" s="224"/>
      <c r="J227" s="225">
        <f>ROUND(I227*H227,2)</f>
        <v>0</v>
      </c>
      <c r="K227" s="221" t="s">
        <v>135</v>
      </c>
      <c r="L227" s="45"/>
      <c r="M227" s="226" t="s">
        <v>1</v>
      </c>
      <c r="N227" s="227" t="s">
        <v>43</v>
      </c>
      <c r="O227" s="92"/>
      <c r="P227" s="228">
        <f>O227*H227</f>
        <v>0</v>
      </c>
      <c r="Q227" s="228">
        <v>0.11303000000000001</v>
      </c>
      <c r="R227" s="228">
        <f>Q227*H227</f>
        <v>0.74599800000000005</v>
      </c>
      <c r="S227" s="228">
        <v>0</v>
      </c>
      <c r="T227" s="229">
        <f>S227*H227</f>
        <v>0</v>
      </c>
      <c r="U227" s="39"/>
      <c r="V227" s="39"/>
      <c r="W227" s="39"/>
      <c r="X227" s="39"/>
      <c r="Y227" s="39"/>
      <c r="Z227" s="39"/>
      <c r="AA227" s="39"/>
      <c r="AB227" s="39"/>
      <c r="AC227" s="39"/>
      <c r="AD227" s="39"/>
      <c r="AE227" s="39"/>
      <c r="AR227" s="230" t="s">
        <v>93</v>
      </c>
      <c r="AT227" s="230" t="s">
        <v>131</v>
      </c>
      <c r="AU227" s="230" t="s">
        <v>87</v>
      </c>
      <c r="AY227" s="18" t="s">
        <v>129</v>
      </c>
      <c r="BE227" s="231">
        <f>IF(N227="základní",J227,0)</f>
        <v>0</v>
      </c>
      <c r="BF227" s="231">
        <f>IF(N227="snížená",J227,0)</f>
        <v>0</v>
      </c>
      <c r="BG227" s="231">
        <f>IF(N227="zákl. přenesená",J227,0)</f>
        <v>0</v>
      </c>
      <c r="BH227" s="231">
        <f>IF(N227="sníž. přenesená",J227,0)</f>
        <v>0</v>
      </c>
      <c r="BI227" s="231">
        <f>IF(N227="nulová",J227,0)</f>
        <v>0</v>
      </c>
      <c r="BJ227" s="18" t="s">
        <v>83</v>
      </c>
      <c r="BK227" s="231">
        <f>ROUND(I227*H227,2)</f>
        <v>0</v>
      </c>
      <c r="BL227" s="18" t="s">
        <v>93</v>
      </c>
      <c r="BM227" s="230" t="s">
        <v>932</v>
      </c>
    </row>
    <row r="228" s="2" customFormat="1">
      <c r="A228" s="39"/>
      <c r="B228" s="40"/>
      <c r="C228" s="41"/>
      <c r="D228" s="232" t="s">
        <v>137</v>
      </c>
      <c r="E228" s="41"/>
      <c r="F228" s="233" t="s">
        <v>933</v>
      </c>
      <c r="G228" s="41"/>
      <c r="H228" s="41"/>
      <c r="I228" s="234"/>
      <c r="J228" s="41"/>
      <c r="K228" s="41"/>
      <c r="L228" s="45"/>
      <c r="M228" s="235"/>
      <c r="N228" s="236"/>
      <c r="O228" s="92"/>
      <c r="P228" s="92"/>
      <c r="Q228" s="92"/>
      <c r="R228" s="92"/>
      <c r="S228" s="92"/>
      <c r="T228" s="93"/>
      <c r="U228" s="39"/>
      <c r="V228" s="39"/>
      <c r="W228" s="39"/>
      <c r="X228" s="39"/>
      <c r="Y228" s="39"/>
      <c r="Z228" s="39"/>
      <c r="AA228" s="39"/>
      <c r="AB228" s="39"/>
      <c r="AC228" s="39"/>
      <c r="AD228" s="39"/>
      <c r="AE228" s="39"/>
      <c r="AT228" s="18" t="s">
        <v>137</v>
      </c>
      <c r="AU228" s="18" t="s">
        <v>87</v>
      </c>
    </row>
    <row r="229" s="13" customFormat="1">
      <c r="A229" s="13"/>
      <c r="B229" s="237"/>
      <c r="C229" s="238"/>
      <c r="D229" s="232" t="s">
        <v>139</v>
      </c>
      <c r="E229" s="239" t="s">
        <v>1</v>
      </c>
      <c r="F229" s="240" t="s">
        <v>934</v>
      </c>
      <c r="G229" s="238"/>
      <c r="H229" s="241">
        <v>6.5999999999999996</v>
      </c>
      <c r="I229" s="242"/>
      <c r="J229" s="238"/>
      <c r="K229" s="238"/>
      <c r="L229" s="243"/>
      <c r="M229" s="244"/>
      <c r="N229" s="245"/>
      <c r="O229" s="245"/>
      <c r="P229" s="245"/>
      <c r="Q229" s="245"/>
      <c r="R229" s="245"/>
      <c r="S229" s="245"/>
      <c r="T229" s="246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T229" s="247" t="s">
        <v>139</v>
      </c>
      <c r="AU229" s="247" t="s">
        <v>87</v>
      </c>
      <c r="AV229" s="13" t="s">
        <v>87</v>
      </c>
      <c r="AW229" s="13" t="s">
        <v>33</v>
      </c>
      <c r="AX229" s="13" t="s">
        <v>83</v>
      </c>
      <c r="AY229" s="247" t="s">
        <v>129</v>
      </c>
    </row>
    <row r="230" s="2" customFormat="1" ht="24.15" customHeight="1">
      <c r="A230" s="39"/>
      <c r="B230" s="40"/>
      <c r="C230" s="270" t="s">
        <v>323</v>
      </c>
      <c r="D230" s="270" t="s">
        <v>234</v>
      </c>
      <c r="E230" s="271" t="s">
        <v>935</v>
      </c>
      <c r="F230" s="272" t="s">
        <v>936</v>
      </c>
      <c r="G230" s="273" t="s">
        <v>134</v>
      </c>
      <c r="H230" s="274">
        <v>2.0600000000000001</v>
      </c>
      <c r="I230" s="275"/>
      <c r="J230" s="276">
        <f>ROUND(I230*H230,2)</f>
        <v>0</v>
      </c>
      <c r="K230" s="272" t="s">
        <v>135</v>
      </c>
      <c r="L230" s="277"/>
      <c r="M230" s="278" t="s">
        <v>1</v>
      </c>
      <c r="N230" s="279" t="s">
        <v>43</v>
      </c>
      <c r="O230" s="92"/>
      <c r="P230" s="228">
        <f>O230*H230</f>
        <v>0</v>
      </c>
      <c r="Q230" s="228">
        <v>0.191</v>
      </c>
      <c r="R230" s="228">
        <f>Q230*H230</f>
        <v>0.39346000000000003</v>
      </c>
      <c r="S230" s="228">
        <v>0</v>
      </c>
      <c r="T230" s="229">
        <f>S230*H230</f>
        <v>0</v>
      </c>
      <c r="U230" s="39"/>
      <c r="V230" s="39"/>
      <c r="W230" s="39"/>
      <c r="X230" s="39"/>
      <c r="Y230" s="39"/>
      <c r="Z230" s="39"/>
      <c r="AA230" s="39"/>
      <c r="AB230" s="39"/>
      <c r="AC230" s="39"/>
      <c r="AD230" s="39"/>
      <c r="AE230" s="39"/>
      <c r="AR230" s="230" t="s">
        <v>179</v>
      </c>
      <c r="AT230" s="230" t="s">
        <v>234</v>
      </c>
      <c r="AU230" s="230" t="s">
        <v>87</v>
      </c>
      <c r="AY230" s="18" t="s">
        <v>129</v>
      </c>
      <c r="BE230" s="231">
        <f>IF(N230="základní",J230,0)</f>
        <v>0</v>
      </c>
      <c r="BF230" s="231">
        <f>IF(N230="snížená",J230,0)</f>
        <v>0</v>
      </c>
      <c r="BG230" s="231">
        <f>IF(N230="zákl. přenesená",J230,0)</f>
        <v>0</v>
      </c>
      <c r="BH230" s="231">
        <f>IF(N230="sníž. přenesená",J230,0)</f>
        <v>0</v>
      </c>
      <c r="BI230" s="231">
        <f>IF(N230="nulová",J230,0)</f>
        <v>0</v>
      </c>
      <c r="BJ230" s="18" t="s">
        <v>83</v>
      </c>
      <c r="BK230" s="231">
        <f>ROUND(I230*H230,2)</f>
        <v>0</v>
      </c>
      <c r="BL230" s="18" t="s">
        <v>93</v>
      </c>
      <c r="BM230" s="230" t="s">
        <v>937</v>
      </c>
    </row>
    <row r="231" s="2" customFormat="1">
      <c r="A231" s="39"/>
      <c r="B231" s="40"/>
      <c r="C231" s="41"/>
      <c r="D231" s="232" t="s">
        <v>137</v>
      </c>
      <c r="E231" s="41"/>
      <c r="F231" s="233" t="s">
        <v>936</v>
      </c>
      <c r="G231" s="41"/>
      <c r="H231" s="41"/>
      <c r="I231" s="234"/>
      <c r="J231" s="41"/>
      <c r="K231" s="41"/>
      <c r="L231" s="45"/>
      <c r="M231" s="235"/>
      <c r="N231" s="236"/>
      <c r="O231" s="92"/>
      <c r="P231" s="92"/>
      <c r="Q231" s="92"/>
      <c r="R231" s="92"/>
      <c r="S231" s="92"/>
      <c r="T231" s="93"/>
      <c r="U231" s="39"/>
      <c r="V231" s="39"/>
      <c r="W231" s="39"/>
      <c r="X231" s="39"/>
      <c r="Y231" s="39"/>
      <c r="Z231" s="39"/>
      <c r="AA231" s="39"/>
      <c r="AB231" s="39"/>
      <c r="AC231" s="39"/>
      <c r="AD231" s="39"/>
      <c r="AE231" s="39"/>
      <c r="AT231" s="18" t="s">
        <v>137</v>
      </c>
      <c r="AU231" s="18" t="s">
        <v>87</v>
      </c>
    </row>
    <row r="232" s="2" customFormat="1">
      <c r="A232" s="39"/>
      <c r="B232" s="40"/>
      <c r="C232" s="41"/>
      <c r="D232" s="232" t="s">
        <v>296</v>
      </c>
      <c r="E232" s="41"/>
      <c r="F232" s="280" t="s">
        <v>387</v>
      </c>
      <c r="G232" s="41"/>
      <c r="H232" s="41"/>
      <c r="I232" s="234"/>
      <c r="J232" s="41"/>
      <c r="K232" s="41"/>
      <c r="L232" s="45"/>
      <c r="M232" s="235"/>
      <c r="N232" s="236"/>
      <c r="O232" s="92"/>
      <c r="P232" s="92"/>
      <c r="Q232" s="92"/>
      <c r="R232" s="92"/>
      <c r="S232" s="92"/>
      <c r="T232" s="93"/>
      <c r="U232" s="39"/>
      <c r="V232" s="39"/>
      <c r="W232" s="39"/>
      <c r="X232" s="39"/>
      <c r="Y232" s="39"/>
      <c r="Z232" s="39"/>
      <c r="AA232" s="39"/>
      <c r="AB232" s="39"/>
      <c r="AC232" s="39"/>
      <c r="AD232" s="39"/>
      <c r="AE232" s="39"/>
      <c r="AT232" s="18" t="s">
        <v>296</v>
      </c>
      <c r="AU232" s="18" t="s">
        <v>87</v>
      </c>
    </row>
    <row r="233" s="13" customFormat="1">
      <c r="A233" s="13"/>
      <c r="B233" s="237"/>
      <c r="C233" s="238"/>
      <c r="D233" s="232" t="s">
        <v>139</v>
      </c>
      <c r="E233" s="239" t="s">
        <v>1</v>
      </c>
      <c r="F233" s="240" t="s">
        <v>938</v>
      </c>
      <c r="G233" s="238"/>
      <c r="H233" s="241">
        <v>2.0600000000000001</v>
      </c>
      <c r="I233" s="242"/>
      <c r="J233" s="238"/>
      <c r="K233" s="238"/>
      <c r="L233" s="243"/>
      <c r="M233" s="244"/>
      <c r="N233" s="245"/>
      <c r="O233" s="245"/>
      <c r="P233" s="245"/>
      <c r="Q233" s="245"/>
      <c r="R233" s="245"/>
      <c r="S233" s="245"/>
      <c r="T233" s="246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T233" s="247" t="s">
        <v>139</v>
      </c>
      <c r="AU233" s="247" t="s">
        <v>87</v>
      </c>
      <c r="AV233" s="13" t="s">
        <v>87</v>
      </c>
      <c r="AW233" s="13" t="s">
        <v>33</v>
      </c>
      <c r="AX233" s="13" t="s">
        <v>78</v>
      </c>
      <c r="AY233" s="247" t="s">
        <v>129</v>
      </c>
    </row>
    <row r="234" s="15" customFormat="1">
      <c r="A234" s="15"/>
      <c r="B234" s="259"/>
      <c r="C234" s="260"/>
      <c r="D234" s="232" t="s">
        <v>139</v>
      </c>
      <c r="E234" s="261" t="s">
        <v>1</v>
      </c>
      <c r="F234" s="262" t="s">
        <v>147</v>
      </c>
      <c r="G234" s="260"/>
      <c r="H234" s="263">
        <v>2.0600000000000001</v>
      </c>
      <c r="I234" s="264"/>
      <c r="J234" s="260"/>
      <c r="K234" s="260"/>
      <c r="L234" s="265"/>
      <c r="M234" s="266"/>
      <c r="N234" s="267"/>
      <c r="O234" s="267"/>
      <c r="P234" s="267"/>
      <c r="Q234" s="267"/>
      <c r="R234" s="267"/>
      <c r="S234" s="267"/>
      <c r="T234" s="268"/>
      <c r="U234" s="15"/>
      <c r="V234" s="15"/>
      <c r="W234" s="15"/>
      <c r="X234" s="15"/>
      <c r="Y234" s="15"/>
      <c r="Z234" s="15"/>
      <c r="AA234" s="15"/>
      <c r="AB234" s="15"/>
      <c r="AC234" s="15"/>
      <c r="AD234" s="15"/>
      <c r="AE234" s="15"/>
      <c r="AT234" s="269" t="s">
        <v>139</v>
      </c>
      <c r="AU234" s="269" t="s">
        <v>87</v>
      </c>
      <c r="AV234" s="15" t="s">
        <v>93</v>
      </c>
      <c r="AW234" s="15" t="s">
        <v>33</v>
      </c>
      <c r="AX234" s="15" t="s">
        <v>83</v>
      </c>
      <c r="AY234" s="269" t="s">
        <v>129</v>
      </c>
    </row>
    <row r="235" s="13" customFormat="1">
      <c r="A235" s="13"/>
      <c r="B235" s="237"/>
      <c r="C235" s="238"/>
      <c r="D235" s="232" t="s">
        <v>139</v>
      </c>
      <c r="E235" s="239" t="s">
        <v>1</v>
      </c>
      <c r="F235" s="240" t="s">
        <v>939</v>
      </c>
      <c r="G235" s="238"/>
      <c r="H235" s="241">
        <v>2.1000000000000001</v>
      </c>
      <c r="I235" s="242"/>
      <c r="J235" s="238"/>
      <c r="K235" s="238"/>
      <c r="L235" s="243"/>
      <c r="M235" s="244"/>
      <c r="N235" s="245"/>
      <c r="O235" s="245"/>
      <c r="P235" s="245"/>
      <c r="Q235" s="245"/>
      <c r="R235" s="245"/>
      <c r="S235" s="245"/>
      <c r="T235" s="246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T235" s="247" t="s">
        <v>139</v>
      </c>
      <c r="AU235" s="247" t="s">
        <v>87</v>
      </c>
      <c r="AV235" s="13" t="s">
        <v>87</v>
      </c>
      <c r="AW235" s="13" t="s">
        <v>33</v>
      </c>
      <c r="AX235" s="13" t="s">
        <v>78</v>
      </c>
      <c r="AY235" s="247" t="s">
        <v>129</v>
      </c>
    </row>
    <row r="236" s="2" customFormat="1" ht="24.15" customHeight="1">
      <c r="A236" s="39"/>
      <c r="B236" s="40"/>
      <c r="C236" s="270" t="s">
        <v>329</v>
      </c>
      <c r="D236" s="270" t="s">
        <v>234</v>
      </c>
      <c r="E236" s="271" t="s">
        <v>940</v>
      </c>
      <c r="F236" s="272" t="s">
        <v>941</v>
      </c>
      <c r="G236" s="273" t="s">
        <v>134</v>
      </c>
      <c r="H236" s="274">
        <v>4.7999999999999998</v>
      </c>
      <c r="I236" s="275"/>
      <c r="J236" s="276">
        <f>ROUND(I236*H236,2)</f>
        <v>0</v>
      </c>
      <c r="K236" s="272" t="s">
        <v>135</v>
      </c>
      <c r="L236" s="277"/>
      <c r="M236" s="278" t="s">
        <v>1</v>
      </c>
      <c r="N236" s="279" t="s">
        <v>43</v>
      </c>
      <c r="O236" s="92"/>
      <c r="P236" s="228">
        <f>O236*H236</f>
        <v>0</v>
      </c>
      <c r="Q236" s="228">
        <v>0.17599999999999999</v>
      </c>
      <c r="R236" s="228">
        <f>Q236*H236</f>
        <v>0.84479999999999988</v>
      </c>
      <c r="S236" s="228">
        <v>0</v>
      </c>
      <c r="T236" s="229">
        <f>S236*H236</f>
        <v>0</v>
      </c>
      <c r="U236" s="39"/>
      <c r="V236" s="39"/>
      <c r="W236" s="39"/>
      <c r="X236" s="39"/>
      <c r="Y236" s="39"/>
      <c r="Z236" s="39"/>
      <c r="AA236" s="39"/>
      <c r="AB236" s="39"/>
      <c r="AC236" s="39"/>
      <c r="AD236" s="39"/>
      <c r="AE236" s="39"/>
      <c r="AR236" s="230" t="s">
        <v>179</v>
      </c>
      <c r="AT236" s="230" t="s">
        <v>234</v>
      </c>
      <c r="AU236" s="230" t="s">
        <v>87</v>
      </c>
      <c r="AY236" s="18" t="s">
        <v>129</v>
      </c>
      <c r="BE236" s="231">
        <f>IF(N236="základní",J236,0)</f>
        <v>0</v>
      </c>
      <c r="BF236" s="231">
        <f>IF(N236="snížená",J236,0)</f>
        <v>0</v>
      </c>
      <c r="BG236" s="231">
        <f>IF(N236="zákl. přenesená",J236,0)</f>
        <v>0</v>
      </c>
      <c r="BH236" s="231">
        <f>IF(N236="sníž. přenesená",J236,0)</f>
        <v>0</v>
      </c>
      <c r="BI236" s="231">
        <f>IF(N236="nulová",J236,0)</f>
        <v>0</v>
      </c>
      <c r="BJ236" s="18" t="s">
        <v>83</v>
      </c>
      <c r="BK236" s="231">
        <f>ROUND(I236*H236,2)</f>
        <v>0</v>
      </c>
      <c r="BL236" s="18" t="s">
        <v>93</v>
      </c>
      <c r="BM236" s="230" t="s">
        <v>942</v>
      </c>
    </row>
    <row r="237" s="2" customFormat="1">
      <c r="A237" s="39"/>
      <c r="B237" s="40"/>
      <c r="C237" s="41"/>
      <c r="D237" s="232" t="s">
        <v>137</v>
      </c>
      <c r="E237" s="41"/>
      <c r="F237" s="233" t="s">
        <v>941</v>
      </c>
      <c r="G237" s="41"/>
      <c r="H237" s="41"/>
      <c r="I237" s="234"/>
      <c r="J237" s="41"/>
      <c r="K237" s="41"/>
      <c r="L237" s="45"/>
      <c r="M237" s="235"/>
      <c r="N237" s="236"/>
      <c r="O237" s="92"/>
      <c r="P237" s="92"/>
      <c r="Q237" s="92"/>
      <c r="R237" s="92"/>
      <c r="S237" s="92"/>
      <c r="T237" s="93"/>
      <c r="U237" s="39"/>
      <c r="V237" s="39"/>
      <c r="W237" s="39"/>
      <c r="X237" s="39"/>
      <c r="Y237" s="39"/>
      <c r="Z237" s="39"/>
      <c r="AA237" s="39"/>
      <c r="AB237" s="39"/>
      <c r="AC237" s="39"/>
      <c r="AD237" s="39"/>
      <c r="AE237" s="39"/>
      <c r="AT237" s="18" t="s">
        <v>137</v>
      </c>
      <c r="AU237" s="18" t="s">
        <v>87</v>
      </c>
    </row>
    <row r="238" s="2" customFormat="1">
      <c r="A238" s="39"/>
      <c r="B238" s="40"/>
      <c r="C238" s="41"/>
      <c r="D238" s="232" t="s">
        <v>296</v>
      </c>
      <c r="E238" s="41"/>
      <c r="F238" s="280" t="s">
        <v>943</v>
      </c>
      <c r="G238" s="41"/>
      <c r="H238" s="41"/>
      <c r="I238" s="234"/>
      <c r="J238" s="41"/>
      <c r="K238" s="41"/>
      <c r="L238" s="45"/>
      <c r="M238" s="235"/>
      <c r="N238" s="236"/>
      <c r="O238" s="92"/>
      <c r="P238" s="92"/>
      <c r="Q238" s="92"/>
      <c r="R238" s="92"/>
      <c r="S238" s="92"/>
      <c r="T238" s="93"/>
      <c r="U238" s="39"/>
      <c r="V238" s="39"/>
      <c r="W238" s="39"/>
      <c r="X238" s="39"/>
      <c r="Y238" s="39"/>
      <c r="Z238" s="39"/>
      <c r="AA238" s="39"/>
      <c r="AB238" s="39"/>
      <c r="AC238" s="39"/>
      <c r="AD238" s="39"/>
      <c r="AE238" s="39"/>
      <c r="AT238" s="18" t="s">
        <v>296</v>
      </c>
      <c r="AU238" s="18" t="s">
        <v>87</v>
      </c>
    </row>
    <row r="239" s="13" customFormat="1">
      <c r="A239" s="13"/>
      <c r="B239" s="237"/>
      <c r="C239" s="238"/>
      <c r="D239" s="232" t="s">
        <v>139</v>
      </c>
      <c r="E239" s="239" t="s">
        <v>1</v>
      </c>
      <c r="F239" s="240" t="s">
        <v>944</v>
      </c>
      <c r="G239" s="238"/>
      <c r="H239" s="241">
        <v>4.7380000000000004</v>
      </c>
      <c r="I239" s="242"/>
      <c r="J239" s="238"/>
      <c r="K239" s="238"/>
      <c r="L239" s="243"/>
      <c r="M239" s="244"/>
      <c r="N239" s="245"/>
      <c r="O239" s="245"/>
      <c r="P239" s="245"/>
      <c r="Q239" s="245"/>
      <c r="R239" s="245"/>
      <c r="S239" s="245"/>
      <c r="T239" s="246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T239" s="247" t="s">
        <v>139</v>
      </c>
      <c r="AU239" s="247" t="s">
        <v>87</v>
      </c>
      <c r="AV239" s="13" t="s">
        <v>87</v>
      </c>
      <c r="AW239" s="13" t="s">
        <v>33</v>
      </c>
      <c r="AX239" s="13" t="s">
        <v>78</v>
      </c>
      <c r="AY239" s="247" t="s">
        <v>129</v>
      </c>
    </row>
    <row r="240" s="15" customFormat="1">
      <c r="A240" s="15"/>
      <c r="B240" s="259"/>
      <c r="C240" s="260"/>
      <c r="D240" s="232" t="s">
        <v>139</v>
      </c>
      <c r="E240" s="261" t="s">
        <v>1</v>
      </c>
      <c r="F240" s="262" t="s">
        <v>147</v>
      </c>
      <c r="G240" s="260"/>
      <c r="H240" s="263">
        <v>4.7380000000000004</v>
      </c>
      <c r="I240" s="264"/>
      <c r="J240" s="260"/>
      <c r="K240" s="260"/>
      <c r="L240" s="265"/>
      <c r="M240" s="266"/>
      <c r="N240" s="267"/>
      <c r="O240" s="267"/>
      <c r="P240" s="267"/>
      <c r="Q240" s="267"/>
      <c r="R240" s="267"/>
      <c r="S240" s="267"/>
      <c r="T240" s="268"/>
      <c r="U240" s="15"/>
      <c r="V240" s="15"/>
      <c r="W240" s="15"/>
      <c r="X240" s="15"/>
      <c r="Y240" s="15"/>
      <c r="Z240" s="15"/>
      <c r="AA240" s="15"/>
      <c r="AB240" s="15"/>
      <c r="AC240" s="15"/>
      <c r="AD240" s="15"/>
      <c r="AE240" s="15"/>
      <c r="AT240" s="269" t="s">
        <v>139</v>
      </c>
      <c r="AU240" s="269" t="s">
        <v>87</v>
      </c>
      <c r="AV240" s="15" t="s">
        <v>93</v>
      </c>
      <c r="AW240" s="15" t="s">
        <v>33</v>
      </c>
      <c r="AX240" s="15" t="s">
        <v>78</v>
      </c>
      <c r="AY240" s="269" t="s">
        <v>129</v>
      </c>
    </row>
    <row r="241" s="13" customFormat="1">
      <c r="A241" s="13"/>
      <c r="B241" s="237"/>
      <c r="C241" s="238"/>
      <c r="D241" s="232" t="s">
        <v>139</v>
      </c>
      <c r="E241" s="239" t="s">
        <v>1</v>
      </c>
      <c r="F241" s="240" t="s">
        <v>945</v>
      </c>
      <c r="G241" s="238"/>
      <c r="H241" s="241">
        <v>4.7999999999999998</v>
      </c>
      <c r="I241" s="242"/>
      <c r="J241" s="238"/>
      <c r="K241" s="238"/>
      <c r="L241" s="243"/>
      <c r="M241" s="244"/>
      <c r="N241" s="245"/>
      <c r="O241" s="245"/>
      <c r="P241" s="245"/>
      <c r="Q241" s="245"/>
      <c r="R241" s="245"/>
      <c r="S241" s="245"/>
      <c r="T241" s="246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T241" s="247" t="s">
        <v>139</v>
      </c>
      <c r="AU241" s="247" t="s">
        <v>87</v>
      </c>
      <c r="AV241" s="13" t="s">
        <v>87</v>
      </c>
      <c r="AW241" s="13" t="s">
        <v>33</v>
      </c>
      <c r="AX241" s="13" t="s">
        <v>83</v>
      </c>
      <c r="AY241" s="247" t="s">
        <v>129</v>
      </c>
    </row>
    <row r="242" s="2" customFormat="1" ht="33" customHeight="1">
      <c r="A242" s="39"/>
      <c r="B242" s="40"/>
      <c r="C242" s="219" t="s">
        <v>336</v>
      </c>
      <c r="D242" s="219" t="s">
        <v>131</v>
      </c>
      <c r="E242" s="220" t="s">
        <v>946</v>
      </c>
      <c r="F242" s="221" t="s">
        <v>947</v>
      </c>
      <c r="G242" s="222" t="s">
        <v>134</v>
      </c>
      <c r="H242" s="223">
        <v>2</v>
      </c>
      <c r="I242" s="224"/>
      <c r="J242" s="225">
        <f>ROUND(I242*H242,2)</f>
        <v>0</v>
      </c>
      <c r="K242" s="221" t="s">
        <v>135</v>
      </c>
      <c r="L242" s="45"/>
      <c r="M242" s="226" t="s">
        <v>1</v>
      </c>
      <c r="N242" s="227" t="s">
        <v>43</v>
      </c>
      <c r="O242" s="92"/>
      <c r="P242" s="228">
        <f>O242*H242</f>
        <v>0</v>
      </c>
      <c r="Q242" s="228">
        <v>0</v>
      </c>
      <c r="R242" s="228">
        <f>Q242*H242</f>
        <v>0</v>
      </c>
      <c r="S242" s="228">
        <v>0</v>
      </c>
      <c r="T242" s="229">
        <f>S242*H242</f>
        <v>0</v>
      </c>
      <c r="U242" s="39"/>
      <c r="V242" s="39"/>
      <c r="W242" s="39"/>
      <c r="X242" s="39"/>
      <c r="Y242" s="39"/>
      <c r="Z242" s="39"/>
      <c r="AA242" s="39"/>
      <c r="AB242" s="39"/>
      <c r="AC242" s="39"/>
      <c r="AD242" s="39"/>
      <c r="AE242" s="39"/>
      <c r="AR242" s="230" t="s">
        <v>93</v>
      </c>
      <c r="AT242" s="230" t="s">
        <v>131</v>
      </c>
      <c r="AU242" s="230" t="s">
        <v>87</v>
      </c>
      <c r="AY242" s="18" t="s">
        <v>129</v>
      </c>
      <c r="BE242" s="231">
        <f>IF(N242="základní",J242,0)</f>
        <v>0</v>
      </c>
      <c r="BF242" s="231">
        <f>IF(N242="snížená",J242,0)</f>
        <v>0</v>
      </c>
      <c r="BG242" s="231">
        <f>IF(N242="zákl. přenesená",J242,0)</f>
        <v>0</v>
      </c>
      <c r="BH242" s="231">
        <f>IF(N242="sníž. přenesená",J242,0)</f>
        <v>0</v>
      </c>
      <c r="BI242" s="231">
        <f>IF(N242="nulová",J242,0)</f>
        <v>0</v>
      </c>
      <c r="BJ242" s="18" t="s">
        <v>83</v>
      </c>
      <c r="BK242" s="231">
        <f>ROUND(I242*H242,2)</f>
        <v>0</v>
      </c>
      <c r="BL242" s="18" t="s">
        <v>93</v>
      </c>
      <c r="BM242" s="230" t="s">
        <v>948</v>
      </c>
    </row>
    <row r="243" s="2" customFormat="1">
      <c r="A243" s="39"/>
      <c r="B243" s="40"/>
      <c r="C243" s="41"/>
      <c r="D243" s="232" t="s">
        <v>137</v>
      </c>
      <c r="E243" s="41"/>
      <c r="F243" s="233" t="s">
        <v>949</v>
      </c>
      <c r="G243" s="41"/>
      <c r="H243" s="41"/>
      <c r="I243" s="234"/>
      <c r="J243" s="41"/>
      <c r="K243" s="41"/>
      <c r="L243" s="45"/>
      <c r="M243" s="235"/>
      <c r="N243" s="236"/>
      <c r="O243" s="92"/>
      <c r="P243" s="92"/>
      <c r="Q243" s="92"/>
      <c r="R243" s="92"/>
      <c r="S243" s="92"/>
      <c r="T243" s="93"/>
      <c r="U243" s="39"/>
      <c r="V243" s="39"/>
      <c r="W243" s="39"/>
      <c r="X243" s="39"/>
      <c r="Y243" s="39"/>
      <c r="Z243" s="39"/>
      <c r="AA243" s="39"/>
      <c r="AB243" s="39"/>
      <c r="AC243" s="39"/>
      <c r="AD243" s="39"/>
      <c r="AE243" s="39"/>
      <c r="AT243" s="18" t="s">
        <v>137</v>
      </c>
      <c r="AU243" s="18" t="s">
        <v>87</v>
      </c>
    </row>
    <row r="244" s="13" customFormat="1">
      <c r="A244" s="13"/>
      <c r="B244" s="237"/>
      <c r="C244" s="238"/>
      <c r="D244" s="232" t="s">
        <v>139</v>
      </c>
      <c r="E244" s="239" t="s">
        <v>1</v>
      </c>
      <c r="F244" s="240" t="s">
        <v>2</v>
      </c>
      <c r="G244" s="238"/>
      <c r="H244" s="241">
        <v>2</v>
      </c>
      <c r="I244" s="242"/>
      <c r="J244" s="238"/>
      <c r="K244" s="238"/>
      <c r="L244" s="243"/>
      <c r="M244" s="244"/>
      <c r="N244" s="245"/>
      <c r="O244" s="245"/>
      <c r="P244" s="245"/>
      <c r="Q244" s="245"/>
      <c r="R244" s="245"/>
      <c r="S244" s="245"/>
      <c r="T244" s="246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  <c r="AT244" s="247" t="s">
        <v>139</v>
      </c>
      <c r="AU244" s="247" t="s">
        <v>87</v>
      </c>
      <c r="AV244" s="13" t="s">
        <v>87</v>
      </c>
      <c r="AW244" s="13" t="s">
        <v>33</v>
      </c>
      <c r="AX244" s="13" t="s">
        <v>83</v>
      </c>
      <c r="AY244" s="247" t="s">
        <v>129</v>
      </c>
    </row>
    <row r="245" s="12" customFormat="1" ht="22.8" customHeight="1">
      <c r="A245" s="12"/>
      <c r="B245" s="203"/>
      <c r="C245" s="204"/>
      <c r="D245" s="205" t="s">
        <v>77</v>
      </c>
      <c r="E245" s="217" t="s">
        <v>184</v>
      </c>
      <c r="F245" s="217" t="s">
        <v>521</v>
      </c>
      <c r="G245" s="204"/>
      <c r="H245" s="204"/>
      <c r="I245" s="207"/>
      <c r="J245" s="218">
        <f>BK245</f>
        <v>0</v>
      </c>
      <c r="K245" s="204"/>
      <c r="L245" s="209"/>
      <c r="M245" s="210"/>
      <c r="N245" s="211"/>
      <c r="O245" s="211"/>
      <c r="P245" s="212">
        <f>SUM(P246:P308)</f>
        <v>0</v>
      </c>
      <c r="Q245" s="211"/>
      <c r="R245" s="212">
        <f>SUM(R246:R308)</f>
        <v>33.256516999999995</v>
      </c>
      <c r="S245" s="211"/>
      <c r="T245" s="213">
        <f>SUM(T246:T308)</f>
        <v>12.74</v>
      </c>
      <c r="U245" s="12"/>
      <c r="V245" s="12"/>
      <c r="W245" s="12"/>
      <c r="X245" s="12"/>
      <c r="Y245" s="12"/>
      <c r="Z245" s="12"/>
      <c r="AA245" s="12"/>
      <c r="AB245" s="12"/>
      <c r="AC245" s="12"/>
      <c r="AD245" s="12"/>
      <c r="AE245" s="12"/>
      <c r="AR245" s="214" t="s">
        <v>83</v>
      </c>
      <c r="AT245" s="215" t="s">
        <v>77</v>
      </c>
      <c r="AU245" s="215" t="s">
        <v>83</v>
      </c>
      <c r="AY245" s="214" t="s">
        <v>129</v>
      </c>
      <c r="BK245" s="216">
        <f>SUM(BK246:BK308)</f>
        <v>0</v>
      </c>
    </row>
    <row r="246" s="2" customFormat="1" ht="24.15" customHeight="1">
      <c r="A246" s="39"/>
      <c r="B246" s="40"/>
      <c r="C246" s="219" t="s">
        <v>342</v>
      </c>
      <c r="D246" s="219" t="s">
        <v>131</v>
      </c>
      <c r="E246" s="220" t="s">
        <v>523</v>
      </c>
      <c r="F246" s="221" t="s">
        <v>524</v>
      </c>
      <c r="G246" s="222" t="s">
        <v>265</v>
      </c>
      <c r="H246" s="223">
        <v>7</v>
      </c>
      <c r="I246" s="224"/>
      <c r="J246" s="225">
        <f>ROUND(I246*H246,2)</f>
        <v>0</v>
      </c>
      <c r="K246" s="221" t="s">
        <v>135</v>
      </c>
      <c r="L246" s="45"/>
      <c r="M246" s="226" t="s">
        <v>1</v>
      </c>
      <c r="N246" s="227" t="s">
        <v>43</v>
      </c>
      <c r="O246" s="92"/>
      <c r="P246" s="228">
        <f>O246*H246</f>
        <v>0</v>
      </c>
      <c r="Q246" s="228">
        <v>0.00069999999999999999</v>
      </c>
      <c r="R246" s="228">
        <f>Q246*H246</f>
        <v>0.0048999999999999998</v>
      </c>
      <c r="S246" s="228">
        <v>0</v>
      </c>
      <c r="T246" s="229">
        <f>S246*H246</f>
        <v>0</v>
      </c>
      <c r="U246" s="39"/>
      <c r="V246" s="39"/>
      <c r="W246" s="39"/>
      <c r="X246" s="39"/>
      <c r="Y246" s="39"/>
      <c r="Z246" s="39"/>
      <c r="AA246" s="39"/>
      <c r="AB246" s="39"/>
      <c r="AC246" s="39"/>
      <c r="AD246" s="39"/>
      <c r="AE246" s="39"/>
      <c r="AR246" s="230" t="s">
        <v>93</v>
      </c>
      <c r="AT246" s="230" t="s">
        <v>131</v>
      </c>
      <c r="AU246" s="230" t="s">
        <v>87</v>
      </c>
      <c r="AY246" s="18" t="s">
        <v>129</v>
      </c>
      <c r="BE246" s="231">
        <f>IF(N246="základní",J246,0)</f>
        <v>0</v>
      </c>
      <c r="BF246" s="231">
        <f>IF(N246="snížená",J246,0)</f>
        <v>0</v>
      </c>
      <c r="BG246" s="231">
        <f>IF(N246="zákl. přenesená",J246,0)</f>
        <v>0</v>
      </c>
      <c r="BH246" s="231">
        <f>IF(N246="sníž. přenesená",J246,0)</f>
        <v>0</v>
      </c>
      <c r="BI246" s="231">
        <f>IF(N246="nulová",J246,0)</f>
        <v>0</v>
      </c>
      <c r="BJ246" s="18" t="s">
        <v>83</v>
      </c>
      <c r="BK246" s="231">
        <f>ROUND(I246*H246,2)</f>
        <v>0</v>
      </c>
      <c r="BL246" s="18" t="s">
        <v>93</v>
      </c>
      <c r="BM246" s="230" t="s">
        <v>950</v>
      </c>
    </row>
    <row r="247" s="2" customFormat="1">
      <c r="A247" s="39"/>
      <c r="B247" s="40"/>
      <c r="C247" s="41"/>
      <c r="D247" s="232" t="s">
        <v>137</v>
      </c>
      <c r="E247" s="41"/>
      <c r="F247" s="233" t="s">
        <v>526</v>
      </c>
      <c r="G247" s="41"/>
      <c r="H247" s="41"/>
      <c r="I247" s="234"/>
      <c r="J247" s="41"/>
      <c r="K247" s="41"/>
      <c r="L247" s="45"/>
      <c r="M247" s="235"/>
      <c r="N247" s="236"/>
      <c r="O247" s="92"/>
      <c r="P247" s="92"/>
      <c r="Q247" s="92"/>
      <c r="R247" s="92"/>
      <c r="S247" s="92"/>
      <c r="T247" s="93"/>
      <c r="U247" s="39"/>
      <c r="V247" s="39"/>
      <c r="W247" s="39"/>
      <c r="X247" s="39"/>
      <c r="Y247" s="39"/>
      <c r="Z247" s="39"/>
      <c r="AA247" s="39"/>
      <c r="AB247" s="39"/>
      <c r="AC247" s="39"/>
      <c r="AD247" s="39"/>
      <c r="AE247" s="39"/>
      <c r="AT247" s="18" t="s">
        <v>137</v>
      </c>
      <c r="AU247" s="18" t="s">
        <v>87</v>
      </c>
    </row>
    <row r="248" s="13" customFormat="1">
      <c r="A248" s="13"/>
      <c r="B248" s="237"/>
      <c r="C248" s="238"/>
      <c r="D248" s="232" t="s">
        <v>139</v>
      </c>
      <c r="E248" s="239" t="s">
        <v>1</v>
      </c>
      <c r="F248" s="240" t="s">
        <v>951</v>
      </c>
      <c r="G248" s="238"/>
      <c r="H248" s="241">
        <v>7</v>
      </c>
      <c r="I248" s="242"/>
      <c r="J248" s="238"/>
      <c r="K248" s="238"/>
      <c r="L248" s="243"/>
      <c r="M248" s="244"/>
      <c r="N248" s="245"/>
      <c r="O248" s="245"/>
      <c r="P248" s="245"/>
      <c r="Q248" s="245"/>
      <c r="R248" s="245"/>
      <c r="S248" s="245"/>
      <c r="T248" s="246"/>
      <c r="U248" s="13"/>
      <c r="V248" s="13"/>
      <c r="W248" s="13"/>
      <c r="X248" s="13"/>
      <c r="Y248" s="13"/>
      <c r="Z248" s="13"/>
      <c r="AA248" s="13"/>
      <c r="AB248" s="13"/>
      <c r="AC248" s="13"/>
      <c r="AD248" s="13"/>
      <c r="AE248" s="13"/>
      <c r="AT248" s="247" t="s">
        <v>139</v>
      </c>
      <c r="AU248" s="247" t="s">
        <v>87</v>
      </c>
      <c r="AV248" s="13" t="s">
        <v>87</v>
      </c>
      <c r="AW248" s="13" t="s">
        <v>33</v>
      </c>
      <c r="AX248" s="13" t="s">
        <v>83</v>
      </c>
      <c r="AY248" s="247" t="s">
        <v>129</v>
      </c>
    </row>
    <row r="249" s="2" customFormat="1" ht="21.75" customHeight="1">
      <c r="A249" s="39"/>
      <c r="B249" s="40"/>
      <c r="C249" s="270" t="s">
        <v>348</v>
      </c>
      <c r="D249" s="270" t="s">
        <v>234</v>
      </c>
      <c r="E249" s="271" t="s">
        <v>952</v>
      </c>
      <c r="F249" s="272" t="s">
        <v>953</v>
      </c>
      <c r="G249" s="273" t="s">
        <v>265</v>
      </c>
      <c r="H249" s="274">
        <v>1</v>
      </c>
      <c r="I249" s="275"/>
      <c r="J249" s="276">
        <f>ROUND(I249*H249,2)</f>
        <v>0</v>
      </c>
      <c r="K249" s="272" t="s">
        <v>135</v>
      </c>
      <c r="L249" s="277"/>
      <c r="M249" s="278" t="s">
        <v>1</v>
      </c>
      <c r="N249" s="279" t="s">
        <v>43</v>
      </c>
      <c r="O249" s="92"/>
      <c r="P249" s="228">
        <f>O249*H249</f>
        <v>0</v>
      </c>
      <c r="Q249" s="228">
        <v>0.0050000000000000001</v>
      </c>
      <c r="R249" s="228">
        <f>Q249*H249</f>
        <v>0.0050000000000000001</v>
      </c>
      <c r="S249" s="228">
        <v>0</v>
      </c>
      <c r="T249" s="229">
        <f>S249*H249</f>
        <v>0</v>
      </c>
      <c r="U249" s="39"/>
      <c r="V249" s="39"/>
      <c r="W249" s="39"/>
      <c r="X249" s="39"/>
      <c r="Y249" s="39"/>
      <c r="Z249" s="39"/>
      <c r="AA249" s="39"/>
      <c r="AB249" s="39"/>
      <c r="AC249" s="39"/>
      <c r="AD249" s="39"/>
      <c r="AE249" s="39"/>
      <c r="AR249" s="230" t="s">
        <v>179</v>
      </c>
      <c r="AT249" s="230" t="s">
        <v>234</v>
      </c>
      <c r="AU249" s="230" t="s">
        <v>87</v>
      </c>
      <c r="AY249" s="18" t="s">
        <v>129</v>
      </c>
      <c r="BE249" s="231">
        <f>IF(N249="základní",J249,0)</f>
        <v>0</v>
      </c>
      <c r="BF249" s="231">
        <f>IF(N249="snížená",J249,0)</f>
        <v>0</v>
      </c>
      <c r="BG249" s="231">
        <f>IF(N249="zákl. přenesená",J249,0)</f>
        <v>0</v>
      </c>
      <c r="BH249" s="231">
        <f>IF(N249="sníž. přenesená",J249,0)</f>
        <v>0</v>
      </c>
      <c r="BI249" s="231">
        <f>IF(N249="nulová",J249,0)</f>
        <v>0</v>
      </c>
      <c r="BJ249" s="18" t="s">
        <v>83</v>
      </c>
      <c r="BK249" s="231">
        <f>ROUND(I249*H249,2)</f>
        <v>0</v>
      </c>
      <c r="BL249" s="18" t="s">
        <v>93</v>
      </c>
      <c r="BM249" s="230" t="s">
        <v>954</v>
      </c>
    </row>
    <row r="250" s="2" customFormat="1">
      <c r="A250" s="39"/>
      <c r="B250" s="40"/>
      <c r="C250" s="41"/>
      <c r="D250" s="232" t="s">
        <v>137</v>
      </c>
      <c r="E250" s="41"/>
      <c r="F250" s="233" t="s">
        <v>953</v>
      </c>
      <c r="G250" s="41"/>
      <c r="H250" s="41"/>
      <c r="I250" s="234"/>
      <c r="J250" s="41"/>
      <c r="K250" s="41"/>
      <c r="L250" s="45"/>
      <c r="M250" s="235"/>
      <c r="N250" s="236"/>
      <c r="O250" s="92"/>
      <c r="P250" s="92"/>
      <c r="Q250" s="92"/>
      <c r="R250" s="92"/>
      <c r="S250" s="92"/>
      <c r="T250" s="93"/>
      <c r="U250" s="39"/>
      <c r="V250" s="39"/>
      <c r="W250" s="39"/>
      <c r="X250" s="39"/>
      <c r="Y250" s="39"/>
      <c r="Z250" s="39"/>
      <c r="AA250" s="39"/>
      <c r="AB250" s="39"/>
      <c r="AC250" s="39"/>
      <c r="AD250" s="39"/>
      <c r="AE250" s="39"/>
      <c r="AT250" s="18" t="s">
        <v>137</v>
      </c>
      <c r="AU250" s="18" t="s">
        <v>87</v>
      </c>
    </row>
    <row r="251" s="13" customFormat="1">
      <c r="A251" s="13"/>
      <c r="B251" s="237"/>
      <c r="C251" s="238"/>
      <c r="D251" s="232" t="s">
        <v>139</v>
      </c>
      <c r="E251" s="239" t="s">
        <v>1</v>
      </c>
      <c r="F251" s="240" t="s">
        <v>955</v>
      </c>
      <c r="G251" s="238"/>
      <c r="H251" s="241">
        <v>1</v>
      </c>
      <c r="I251" s="242"/>
      <c r="J251" s="238"/>
      <c r="K251" s="238"/>
      <c r="L251" s="243"/>
      <c r="M251" s="244"/>
      <c r="N251" s="245"/>
      <c r="O251" s="245"/>
      <c r="P251" s="245"/>
      <c r="Q251" s="245"/>
      <c r="R251" s="245"/>
      <c r="S251" s="245"/>
      <c r="T251" s="246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  <c r="AE251" s="13"/>
      <c r="AT251" s="247" t="s">
        <v>139</v>
      </c>
      <c r="AU251" s="247" t="s">
        <v>87</v>
      </c>
      <c r="AV251" s="13" t="s">
        <v>87</v>
      </c>
      <c r="AW251" s="13" t="s">
        <v>33</v>
      </c>
      <c r="AX251" s="13" t="s">
        <v>83</v>
      </c>
      <c r="AY251" s="247" t="s">
        <v>129</v>
      </c>
    </row>
    <row r="252" s="2" customFormat="1" ht="24.15" customHeight="1">
      <c r="A252" s="39"/>
      <c r="B252" s="40"/>
      <c r="C252" s="270" t="s">
        <v>140</v>
      </c>
      <c r="D252" s="270" t="s">
        <v>234</v>
      </c>
      <c r="E252" s="271" t="s">
        <v>956</v>
      </c>
      <c r="F252" s="272" t="s">
        <v>957</v>
      </c>
      <c r="G252" s="273" t="s">
        <v>265</v>
      </c>
      <c r="H252" s="274">
        <v>2</v>
      </c>
      <c r="I252" s="275"/>
      <c r="J252" s="276">
        <f>ROUND(I252*H252,2)</f>
        <v>0</v>
      </c>
      <c r="K252" s="272" t="s">
        <v>135</v>
      </c>
      <c r="L252" s="277"/>
      <c r="M252" s="278" t="s">
        <v>1</v>
      </c>
      <c r="N252" s="279" t="s">
        <v>43</v>
      </c>
      <c r="O252" s="92"/>
      <c r="P252" s="228">
        <f>O252*H252</f>
        <v>0</v>
      </c>
      <c r="Q252" s="228">
        <v>0.0050000000000000001</v>
      </c>
      <c r="R252" s="228">
        <f>Q252*H252</f>
        <v>0.01</v>
      </c>
      <c r="S252" s="228">
        <v>0</v>
      </c>
      <c r="T252" s="229">
        <f>S252*H252</f>
        <v>0</v>
      </c>
      <c r="U252" s="39"/>
      <c r="V252" s="39"/>
      <c r="W252" s="39"/>
      <c r="X252" s="39"/>
      <c r="Y252" s="39"/>
      <c r="Z252" s="39"/>
      <c r="AA252" s="39"/>
      <c r="AB252" s="39"/>
      <c r="AC252" s="39"/>
      <c r="AD252" s="39"/>
      <c r="AE252" s="39"/>
      <c r="AR252" s="230" t="s">
        <v>179</v>
      </c>
      <c r="AT252" s="230" t="s">
        <v>234</v>
      </c>
      <c r="AU252" s="230" t="s">
        <v>87</v>
      </c>
      <c r="AY252" s="18" t="s">
        <v>129</v>
      </c>
      <c r="BE252" s="231">
        <f>IF(N252="základní",J252,0)</f>
        <v>0</v>
      </c>
      <c r="BF252" s="231">
        <f>IF(N252="snížená",J252,0)</f>
        <v>0</v>
      </c>
      <c r="BG252" s="231">
        <f>IF(N252="zákl. přenesená",J252,0)</f>
        <v>0</v>
      </c>
      <c r="BH252" s="231">
        <f>IF(N252="sníž. přenesená",J252,0)</f>
        <v>0</v>
      </c>
      <c r="BI252" s="231">
        <f>IF(N252="nulová",J252,0)</f>
        <v>0</v>
      </c>
      <c r="BJ252" s="18" t="s">
        <v>83</v>
      </c>
      <c r="BK252" s="231">
        <f>ROUND(I252*H252,2)</f>
        <v>0</v>
      </c>
      <c r="BL252" s="18" t="s">
        <v>93</v>
      </c>
      <c r="BM252" s="230" t="s">
        <v>958</v>
      </c>
    </row>
    <row r="253" s="2" customFormat="1">
      <c r="A253" s="39"/>
      <c r="B253" s="40"/>
      <c r="C253" s="41"/>
      <c r="D253" s="232" t="s">
        <v>137</v>
      </c>
      <c r="E253" s="41"/>
      <c r="F253" s="233" t="s">
        <v>957</v>
      </c>
      <c r="G253" s="41"/>
      <c r="H253" s="41"/>
      <c r="I253" s="234"/>
      <c r="J253" s="41"/>
      <c r="K253" s="41"/>
      <c r="L253" s="45"/>
      <c r="M253" s="235"/>
      <c r="N253" s="236"/>
      <c r="O253" s="92"/>
      <c r="P253" s="92"/>
      <c r="Q253" s="92"/>
      <c r="R253" s="92"/>
      <c r="S253" s="92"/>
      <c r="T253" s="93"/>
      <c r="U253" s="39"/>
      <c r="V253" s="39"/>
      <c r="W253" s="39"/>
      <c r="X253" s="39"/>
      <c r="Y253" s="39"/>
      <c r="Z253" s="39"/>
      <c r="AA253" s="39"/>
      <c r="AB253" s="39"/>
      <c r="AC253" s="39"/>
      <c r="AD253" s="39"/>
      <c r="AE253" s="39"/>
      <c r="AT253" s="18" t="s">
        <v>137</v>
      </c>
      <c r="AU253" s="18" t="s">
        <v>87</v>
      </c>
    </row>
    <row r="254" s="13" customFormat="1">
      <c r="A254" s="13"/>
      <c r="B254" s="237"/>
      <c r="C254" s="238"/>
      <c r="D254" s="232" t="s">
        <v>139</v>
      </c>
      <c r="E254" s="239" t="s">
        <v>1</v>
      </c>
      <c r="F254" s="240" t="s">
        <v>959</v>
      </c>
      <c r="G254" s="238"/>
      <c r="H254" s="241">
        <v>2</v>
      </c>
      <c r="I254" s="242"/>
      <c r="J254" s="238"/>
      <c r="K254" s="238"/>
      <c r="L254" s="243"/>
      <c r="M254" s="244"/>
      <c r="N254" s="245"/>
      <c r="O254" s="245"/>
      <c r="P254" s="245"/>
      <c r="Q254" s="245"/>
      <c r="R254" s="245"/>
      <c r="S254" s="245"/>
      <c r="T254" s="246"/>
      <c r="U254" s="13"/>
      <c r="V254" s="13"/>
      <c r="W254" s="13"/>
      <c r="X254" s="13"/>
      <c r="Y254" s="13"/>
      <c r="Z254" s="13"/>
      <c r="AA254" s="13"/>
      <c r="AB254" s="13"/>
      <c r="AC254" s="13"/>
      <c r="AD254" s="13"/>
      <c r="AE254" s="13"/>
      <c r="AT254" s="247" t="s">
        <v>139</v>
      </c>
      <c r="AU254" s="247" t="s">
        <v>87</v>
      </c>
      <c r="AV254" s="13" t="s">
        <v>87</v>
      </c>
      <c r="AW254" s="13" t="s">
        <v>33</v>
      </c>
      <c r="AX254" s="13" t="s">
        <v>83</v>
      </c>
      <c r="AY254" s="247" t="s">
        <v>129</v>
      </c>
    </row>
    <row r="255" s="2" customFormat="1" ht="24.15" customHeight="1">
      <c r="A255" s="39"/>
      <c r="B255" s="40"/>
      <c r="C255" s="270" t="s">
        <v>361</v>
      </c>
      <c r="D255" s="270" t="s">
        <v>234</v>
      </c>
      <c r="E255" s="271" t="s">
        <v>960</v>
      </c>
      <c r="F255" s="272" t="s">
        <v>961</v>
      </c>
      <c r="G255" s="273" t="s">
        <v>265</v>
      </c>
      <c r="H255" s="274">
        <v>2</v>
      </c>
      <c r="I255" s="275"/>
      <c r="J255" s="276">
        <f>ROUND(I255*H255,2)</f>
        <v>0</v>
      </c>
      <c r="K255" s="272" t="s">
        <v>135</v>
      </c>
      <c r="L255" s="277"/>
      <c r="M255" s="278" t="s">
        <v>1</v>
      </c>
      <c r="N255" s="279" t="s">
        <v>43</v>
      </c>
      <c r="O255" s="92"/>
      <c r="P255" s="228">
        <f>O255*H255</f>
        <v>0</v>
      </c>
      <c r="Q255" s="228">
        <v>0.0012999999999999999</v>
      </c>
      <c r="R255" s="228">
        <f>Q255*H255</f>
        <v>0.0025999999999999999</v>
      </c>
      <c r="S255" s="228">
        <v>0</v>
      </c>
      <c r="T255" s="229">
        <f>S255*H255</f>
        <v>0</v>
      </c>
      <c r="U255" s="39"/>
      <c r="V255" s="39"/>
      <c r="W255" s="39"/>
      <c r="X255" s="39"/>
      <c r="Y255" s="39"/>
      <c r="Z255" s="39"/>
      <c r="AA255" s="39"/>
      <c r="AB255" s="39"/>
      <c r="AC255" s="39"/>
      <c r="AD255" s="39"/>
      <c r="AE255" s="39"/>
      <c r="AR255" s="230" t="s">
        <v>179</v>
      </c>
      <c r="AT255" s="230" t="s">
        <v>234</v>
      </c>
      <c r="AU255" s="230" t="s">
        <v>87</v>
      </c>
      <c r="AY255" s="18" t="s">
        <v>129</v>
      </c>
      <c r="BE255" s="231">
        <f>IF(N255="základní",J255,0)</f>
        <v>0</v>
      </c>
      <c r="BF255" s="231">
        <f>IF(N255="snížená",J255,0)</f>
        <v>0</v>
      </c>
      <c r="BG255" s="231">
        <f>IF(N255="zákl. přenesená",J255,0)</f>
        <v>0</v>
      </c>
      <c r="BH255" s="231">
        <f>IF(N255="sníž. přenesená",J255,0)</f>
        <v>0</v>
      </c>
      <c r="BI255" s="231">
        <f>IF(N255="nulová",J255,0)</f>
        <v>0</v>
      </c>
      <c r="BJ255" s="18" t="s">
        <v>83</v>
      </c>
      <c r="BK255" s="231">
        <f>ROUND(I255*H255,2)</f>
        <v>0</v>
      </c>
      <c r="BL255" s="18" t="s">
        <v>93</v>
      </c>
      <c r="BM255" s="230" t="s">
        <v>962</v>
      </c>
    </row>
    <row r="256" s="2" customFormat="1">
      <c r="A256" s="39"/>
      <c r="B256" s="40"/>
      <c r="C256" s="41"/>
      <c r="D256" s="232" t="s">
        <v>137</v>
      </c>
      <c r="E256" s="41"/>
      <c r="F256" s="233" t="s">
        <v>961</v>
      </c>
      <c r="G256" s="41"/>
      <c r="H256" s="41"/>
      <c r="I256" s="234"/>
      <c r="J256" s="41"/>
      <c r="K256" s="41"/>
      <c r="L256" s="45"/>
      <c r="M256" s="235"/>
      <c r="N256" s="236"/>
      <c r="O256" s="92"/>
      <c r="P256" s="92"/>
      <c r="Q256" s="92"/>
      <c r="R256" s="92"/>
      <c r="S256" s="92"/>
      <c r="T256" s="93"/>
      <c r="U256" s="39"/>
      <c r="V256" s="39"/>
      <c r="W256" s="39"/>
      <c r="X256" s="39"/>
      <c r="Y256" s="39"/>
      <c r="Z256" s="39"/>
      <c r="AA256" s="39"/>
      <c r="AB256" s="39"/>
      <c r="AC256" s="39"/>
      <c r="AD256" s="39"/>
      <c r="AE256" s="39"/>
      <c r="AT256" s="18" t="s">
        <v>137</v>
      </c>
      <c r="AU256" s="18" t="s">
        <v>87</v>
      </c>
    </row>
    <row r="257" s="13" customFormat="1">
      <c r="A257" s="13"/>
      <c r="B257" s="237"/>
      <c r="C257" s="238"/>
      <c r="D257" s="232" t="s">
        <v>139</v>
      </c>
      <c r="E257" s="239" t="s">
        <v>1</v>
      </c>
      <c r="F257" s="240" t="s">
        <v>963</v>
      </c>
      <c r="G257" s="238"/>
      <c r="H257" s="241">
        <v>2</v>
      </c>
      <c r="I257" s="242"/>
      <c r="J257" s="238"/>
      <c r="K257" s="238"/>
      <c r="L257" s="243"/>
      <c r="M257" s="244"/>
      <c r="N257" s="245"/>
      <c r="O257" s="245"/>
      <c r="P257" s="245"/>
      <c r="Q257" s="245"/>
      <c r="R257" s="245"/>
      <c r="S257" s="245"/>
      <c r="T257" s="246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T257" s="247" t="s">
        <v>139</v>
      </c>
      <c r="AU257" s="247" t="s">
        <v>87</v>
      </c>
      <c r="AV257" s="13" t="s">
        <v>87</v>
      </c>
      <c r="AW257" s="13" t="s">
        <v>33</v>
      </c>
      <c r="AX257" s="13" t="s">
        <v>83</v>
      </c>
      <c r="AY257" s="247" t="s">
        <v>129</v>
      </c>
    </row>
    <row r="258" s="2" customFormat="1" ht="24.15" customHeight="1">
      <c r="A258" s="39"/>
      <c r="B258" s="40"/>
      <c r="C258" s="219" t="s">
        <v>367</v>
      </c>
      <c r="D258" s="219" t="s">
        <v>131</v>
      </c>
      <c r="E258" s="220" t="s">
        <v>538</v>
      </c>
      <c r="F258" s="221" t="s">
        <v>539</v>
      </c>
      <c r="G258" s="222" t="s">
        <v>265</v>
      </c>
      <c r="H258" s="223">
        <v>6</v>
      </c>
      <c r="I258" s="224"/>
      <c r="J258" s="225">
        <f>ROUND(I258*H258,2)</f>
        <v>0</v>
      </c>
      <c r="K258" s="221" t="s">
        <v>135</v>
      </c>
      <c r="L258" s="45"/>
      <c r="M258" s="226" t="s">
        <v>1</v>
      </c>
      <c r="N258" s="227" t="s">
        <v>43</v>
      </c>
      <c r="O258" s="92"/>
      <c r="P258" s="228">
        <f>O258*H258</f>
        <v>0</v>
      </c>
      <c r="Q258" s="228">
        <v>0.11241</v>
      </c>
      <c r="R258" s="228">
        <f>Q258*H258</f>
        <v>0.67445999999999995</v>
      </c>
      <c r="S258" s="228">
        <v>0</v>
      </c>
      <c r="T258" s="229">
        <f>S258*H258</f>
        <v>0</v>
      </c>
      <c r="U258" s="39"/>
      <c r="V258" s="39"/>
      <c r="W258" s="39"/>
      <c r="X258" s="39"/>
      <c r="Y258" s="39"/>
      <c r="Z258" s="39"/>
      <c r="AA258" s="39"/>
      <c r="AB258" s="39"/>
      <c r="AC258" s="39"/>
      <c r="AD258" s="39"/>
      <c r="AE258" s="39"/>
      <c r="AR258" s="230" t="s">
        <v>93</v>
      </c>
      <c r="AT258" s="230" t="s">
        <v>131</v>
      </c>
      <c r="AU258" s="230" t="s">
        <v>87</v>
      </c>
      <c r="AY258" s="18" t="s">
        <v>129</v>
      </c>
      <c r="BE258" s="231">
        <f>IF(N258="základní",J258,0)</f>
        <v>0</v>
      </c>
      <c r="BF258" s="231">
        <f>IF(N258="snížená",J258,0)</f>
        <v>0</v>
      </c>
      <c r="BG258" s="231">
        <f>IF(N258="zákl. přenesená",J258,0)</f>
        <v>0</v>
      </c>
      <c r="BH258" s="231">
        <f>IF(N258="sníž. přenesená",J258,0)</f>
        <v>0</v>
      </c>
      <c r="BI258" s="231">
        <f>IF(N258="nulová",J258,0)</f>
        <v>0</v>
      </c>
      <c r="BJ258" s="18" t="s">
        <v>83</v>
      </c>
      <c r="BK258" s="231">
        <f>ROUND(I258*H258,2)</f>
        <v>0</v>
      </c>
      <c r="BL258" s="18" t="s">
        <v>93</v>
      </c>
      <c r="BM258" s="230" t="s">
        <v>964</v>
      </c>
    </row>
    <row r="259" s="2" customFormat="1">
      <c r="A259" s="39"/>
      <c r="B259" s="40"/>
      <c r="C259" s="41"/>
      <c r="D259" s="232" t="s">
        <v>137</v>
      </c>
      <c r="E259" s="41"/>
      <c r="F259" s="233" t="s">
        <v>541</v>
      </c>
      <c r="G259" s="41"/>
      <c r="H259" s="41"/>
      <c r="I259" s="234"/>
      <c r="J259" s="41"/>
      <c r="K259" s="41"/>
      <c r="L259" s="45"/>
      <c r="M259" s="235"/>
      <c r="N259" s="236"/>
      <c r="O259" s="92"/>
      <c r="P259" s="92"/>
      <c r="Q259" s="92"/>
      <c r="R259" s="92"/>
      <c r="S259" s="92"/>
      <c r="T259" s="93"/>
      <c r="U259" s="39"/>
      <c r="V259" s="39"/>
      <c r="W259" s="39"/>
      <c r="X259" s="39"/>
      <c r="Y259" s="39"/>
      <c r="Z259" s="39"/>
      <c r="AA259" s="39"/>
      <c r="AB259" s="39"/>
      <c r="AC259" s="39"/>
      <c r="AD259" s="39"/>
      <c r="AE259" s="39"/>
      <c r="AT259" s="18" t="s">
        <v>137</v>
      </c>
      <c r="AU259" s="18" t="s">
        <v>87</v>
      </c>
    </row>
    <row r="260" s="13" customFormat="1">
      <c r="A260" s="13"/>
      <c r="B260" s="237"/>
      <c r="C260" s="238"/>
      <c r="D260" s="232" t="s">
        <v>139</v>
      </c>
      <c r="E260" s="239" t="s">
        <v>1</v>
      </c>
      <c r="F260" s="240" t="s">
        <v>166</v>
      </c>
      <c r="G260" s="238"/>
      <c r="H260" s="241">
        <v>6</v>
      </c>
      <c r="I260" s="242"/>
      <c r="J260" s="238"/>
      <c r="K260" s="238"/>
      <c r="L260" s="243"/>
      <c r="M260" s="244"/>
      <c r="N260" s="245"/>
      <c r="O260" s="245"/>
      <c r="P260" s="245"/>
      <c r="Q260" s="245"/>
      <c r="R260" s="245"/>
      <c r="S260" s="245"/>
      <c r="T260" s="246"/>
      <c r="U260" s="13"/>
      <c r="V260" s="13"/>
      <c r="W260" s="13"/>
      <c r="X260" s="13"/>
      <c r="Y260" s="13"/>
      <c r="Z260" s="13"/>
      <c r="AA260" s="13"/>
      <c r="AB260" s="13"/>
      <c r="AC260" s="13"/>
      <c r="AD260" s="13"/>
      <c r="AE260" s="13"/>
      <c r="AT260" s="247" t="s">
        <v>139</v>
      </c>
      <c r="AU260" s="247" t="s">
        <v>87</v>
      </c>
      <c r="AV260" s="13" t="s">
        <v>87</v>
      </c>
      <c r="AW260" s="13" t="s">
        <v>33</v>
      </c>
      <c r="AX260" s="13" t="s">
        <v>83</v>
      </c>
      <c r="AY260" s="247" t="s">
        <v>129</v>
      </c>
    </row>
    <row r="261" s="2" customFormat="1" ht="24.15" customHeight="1">
      <c r="A261" s="39"/>
      <c r="B261" s="40"/>
      <c r="C261" s="270" t="s">
        <v>178</v>
      </c>
      <c r="D261" s="270" t="s">
        <v>234</v>
      </c>
      <c r="E261" s="271" t="s">
        <v>543</v>
      </c>
      <c r="F261" s="272" t="s">
        <v>544</v>
      </c>
      <c r="G261" s="273" t="s">
        <v>265</v>
      </c>
      <c r="H261" s="274">
        <v>6.0599999999999996</v>
      </c>
      <c r="I261" s="275"/>
      <c r="J261" s="276">
        <f>ROUND(I261*H261,2)</f>
        <v>0</v>
      </c>
      <c r="K261" s="272" t="s">
        <v>1</v>
      </c>
      <c r="L261" s="277"/>
      <c r="M261" s="278" t="s">
        <v>1</v>
      </c>
      <c r="N261" s="279" t="s">
        <v>43</v>
      </c>
      <c r="O261" s="92"/>
      <c r="P261" s="228">
        <f>O261*H261</f>
        <v>0</v>
      </c>
      <c r="Q261" s="228">
        <v>0.035000000000000003</v>
      </c>
      <c r="R261" s="228">
        <f>Q261*H261</f>
        <v>0.21210000000000001</v>
      </c>
      <c r="S261" s="228">
        <v>0</v>
      </c>
      <c r="T261" s="229">
        <f>S261*H261</f>
        <v>0</v>
      </c>
      <c r="U261" s="39"/>
      <c r="V261" s="39"/>
      <c r="W261" s="39"/>
      <c r="X261" s="39"/>
      <c r="Y261" s="39"/>
      <c r="Z261" s="39"/>
      <c r="AA261" s="39"/>
      <c r="AB261" s="39"/>
      <c r="AC261" s="39"/>
      <c r="AD261" s="39"/>
      <c r="AE261" s="39"/>
      <c r="AR261" s="230" t="s">
        <v>179</v>
      </c>
      <c r="AT261" s="230" t="s">
        <v>234</v>
      </c>
      <c r="AU261" s="230" t="s">
        <v>87</v>
      </c>
      <c r="AY261" s="18" t="s">
        <v>129</v>
      </c>
      <c r="BE261" s="231">
        <f>IF(N261="základní",J261,0)</f>
        <v>0</v>
      </c>
      <c r="BF261" s="231">
        <f>IF(N261="snížená",J261,0)</f>
        <v>0</v>
      </c>
      <c r="BG261" s="231">
        <f>IF(N261="zákl. přenesená",J261,0)</f>
        <v>0</v>
      </c>
      <c r="BH261" s="231">
        <f>IF(N261="sníž. přenesená",J261,0)</f>
        <v>0</v>
      </c>
      <c r="BI261" s="231">
        <f>IF(N261="nulová",J261,0)</f>
        <v>0</v>
      </c>
      <c r="BJ261" s="18" t="s">
        <v>83</v>
      </c>
      <c r="BK261" s="231">
        <f>ROUND(I261*H261,2)</f>
        <v>0</v>
      </c>
      <c r="BL261" s="18" t="s">
        <v>93</v>
      </c>
      <c r="BM261" s="230" t="s">
        <v>965</v>
      </c>
    </row>
    <row r="262" s="2" customFormat="1">
      <c r="A262" s="39"/>
      <c r="B262" s="40"/>
      <c r="C262" s="41"/>
      <c r="D262" s="232" t="s">
        <v>137</v>
      </c>
      <c r="E262" s="41"/>
      <c r="F262" s="233" t="s">
        <v>546</v>
      </c>
      <c r="G262" s="41"/>
      <c r="H262" s="41"/>
      <c r="I262" s="234"/>
      <c r="J262" s="41"/>
      <c r="K262" s="41"/>
      <c r="L262" s="45"/>
      <c r="M262" s="235"/>
      <c r="N262" s="236"/>
      <c r="O262" s="92"/>
      <c r="P262" s="92"/>
      <c r="Q262" s="92"/>
      <c r="R262" s="92"/>
      <c r="S262" s="92"/>
      <c r="T262" s="93"/>
      <c r="U262" s="39"/>
      <c r="V262" s="39"/>
      <c r="W262" s="39"/>
      <c r="X262" s="39"/>
      <c r="Y262" s="39"/>
      <c r="Z262" s="39"/>
      <c r="AA262" s="39"/>
      <c r="AB262" s="39"/>
      <c r="AC262" s="39"/>
      <c r="AD262" s="39"/>
      <c r="AE262" s="39"/>
      <c r="AT262" s="18" t="s">
        <v>137</v>
      </c>
      <c r="AU262" s="18" t="s">
        <v>87</v>
      </c>
    </row>
    <row r="263" s="13" customFormat="1">
      <c r="A263" s="13"/>
      <c r="B263" s="237"/>
      <c r="C263" s="238"/>
      <c r="D263" s="232" t="s">
        <v>139</v>
      </c>
      <c r="E263" s="239" t="s">
        <v>1</v>
      </c>
      <c r="F263" s="240" t="s">
        <v>966</v>
      </c>
      <c r="G263" s="238"/>
      <c r="H263" s="241">
        <v>6.0599999999999996</v>
      </c>
      <c r="I263" s="242"/>
      <c r="J263" s="238"/>
      <c r="K263" s="238"/>
      <c r="L263" s="243"/>
      <c r="M263" s="244"/>
      <c r="N263" s="245"/>
      <c r="O263" s="245"/>
      <c r="P263" s="245"/>
      <c r="Q263" s="245"/>
      <c r="R263" s="245"/>
      <c r="S263" s="245"/>
      <c r="T263" s="246"/>
      <c r="U263" s="13"/>
      <c r="V263" s="13"/>
      <c r="W263" s="13"/>
      <c r="X263" s="13"/>
      <c r="Y263" s="13"/>
      <c r="Z263" s="13"/>
      <c r="AA263" s="13"/>
      <c r="AB263" s="13"/>
      <c r="AC263" s="13"/>
      <c r="AD263" s="13"/>
      <c r="AE263" s="13"/>
      <c r="AT263" s="247" t="s">
        <v>139</v>
      </c>
      <c r="AU263" s="247" t="s">
        <v>87</v>
      </c>
      <c r="AV263" s="13" t="s">
        <v>87</v>
      </c>
      <c r="AW263" s="13" t="s">
        <v>33</v>
      </c>
      <c r="AX263" s="13" t="s">
        <v>78</v>
      </c>
      <c r="AY263" s="247" t="s">
        <v>129</v>
      </c>
    </row>
    <row r="264" s="15" customFormat="1">
      <c r="A264" s="15"/>
      <c r="B264" s="259"/>
      <c r="C264" s="260"/>
      <c r="D264" s="232" t="s">
        <v>139</v>
      </c>
      <c r="E264" s="261" t="s">
        <v>1</v>
      </c>
      <c r="F264" s="262" t="s">
        <v>147</v>
      </c>
      <c r="G264" s="260"/>
      <c r="H264" s="263">
        <v>6.0599999999999996</v>
      </c>
      <c r="I264" s="264"/>
      <c r="J264" s="260"/>
      <c r="K264" s="260"/>
      <c r="L264" s="265"/>
      <c r="M264" s="266"/>
      <c r="N264" s="267"/>
      <c r="O264" s="267"/>
      <c r="P264" s="267"/>
      <c r="Q264" s="267"/>
      <c r="R264" s="267"/>
      <c r="S264" s="267"/>
      <c r="T264" s="268"/>
      <c r="U264" s="15"/>
      <c r="V264" s="15"/>
      <c r="W264" s="15"/>
      <c r="X264" s="15"/>
      <c r="Y264" s="15"/>
      <c r="Z264" s="15"/>
      <c r="AA264" s="15"/>
      <c r="AB264" s="15"/>
      <c r="AC264" s="15"/>
      <c r="AD264" s="15"/>
      <c r="AE264" s="15"/>
      <c r="AT264" s="269" t="s">
        <v>139</v>
      </c>
      <c r="AU264" s="269" t="s">
        <v>87</v>
      </c>
      <c r="AV264" s="15" t="s">
        <v>93</v>
      </c>
      <c r="AW264" s="15" t="s">
        <v>33</v>
      </c>
      <c r="AX264" s="15" t="s">
        <v>83</v>
      </c>
      <c r="AY264" s="269" t="s">
        <v>129</v>
      </c>
    </row>
    <row r="265" s="2" customFormat="1" ht="24.15" customHeight="1">
      <c r="A265" s="39"/>
      <c r="B265" s="40"/>
      <c r="C265" s="219" t="s">
        <v>377</v>
      </c>
      <c r="D265" s="219" t="s">
        <v>131</v>
      </c>
      <c r="E265" s="220" t="s">
        <v>669</v>
      </c>
      <c r="F265" s="221" t="s">
        <v>670</v>
      </c>
      <c r="G265" s="222" t="s">
        <v>175</v>
      </c>
      <c r="H265" s="223">
        <v>3.7999999999999998</v>
      </c>
      <c r="I265" s="224"/>
      <c r="J265" s="225">
        <f>ROUND(I265*H265,2)</f>
        <v>0</v>
      </c>
      <c r="K265" s="221" t="s">
        <v>1</v>
      </c>
      <c r="L265" s="45"/>
      <c r="M265" s="226" t="s">
        <v>1</v>
      </c>
      <c r="N265" s="227" t="s">
        <v>43</v>
      </c>
      <c r="O265" s="92"/>
      <c r="P265" s="228">
        <f>O265*H265</f>
        <v>0</v>
      </c>
      <c r="Q265" s="228">
        <v>0</v>
      </c>
      <c r="R265" s="228">
        <f>Q265*H265</f>
        <v>0</v>
      </c>
      <c r="S265" s="228">
        <v>0</v>
      </c>
      <c r="T265" s="229">
        <f>S265*H265</f>
        <v>0</v>
      </c>
      <c r="U265" s="39"/>
      <c r="V265" s="39"/>
      <c r="W265" s="39"/>
      <c r="X265" s="39"/>
      <c r="Y265" s="39"/>
      <c r="Z265" s="39"/>
      <c r="AA265" s="39"/>
      <c r="AB265" s="39"/>
      <c r="AC265" s="39"/>
      <c r="AD265" s="39"/>
      <c r="AE265" s="39"/>
      <c r="AR265" s="230" t="s">
        <v>93</v>
      </c>
      <c r="AT265" s="230" t="s">
        <v>131</v>
      </c>
      <c r="AU265" s="230" t="s">
        <v>87</v>
      </c>
      <c r="AY265" s="18" t="s">
        <v>129</v>
      </c>
      <c r="BE265" s="231">
        <f>IF(N265="základní",J265,0)</f>
        <v>0</v>
      </c>
      <c r="BF265" s="231">
        <f>IF(N265="snížená",J265,0)</f>
        <v>0</v>
      </c>
      <c r="BG265" s="231">
        <f>IF(N265="zákl. přenesená",J265,0)</f>
        <v>0</v>
      </c>
      <c r="BH265" s="231">
        <f>IF(N265="sníž. přenesená",J265,0)</f>
        <v>0</v>
      </c>
      <c r="BI265" s="231">
        <f>IF(N265="nulová",J265,0)</f>
        <v>0</v>
      </c>
      <c r="BJ265" s="18" t="s">
        <v>83</v>
      </c>
      <c r="BK265" s="231">
        <f>ROUND(I265*H265,2)</f>
        <v>0</v>
      </c>
      <c r="BL265" s="18" t="s">
        <v>93</v>
      </c>
      <c r="BM265" s="230" t="s">
        <v>967</v>
      </c>
    </row>
    <row r="266" s="2" customFormat="1">
      <c r="A266" s="39"/>
      <c r="B266" s="40"/>
      <c r="C266" s="41"/>
      <c r="D266" s="232" t="s">
        <v>137</v>
      </c>
      <c r="E266" s="41"/>
      <c r="F266" s="233" t="s">
        <v>672</v>
      </c>
      <c r="G266" s="41"/>
      <c r="H266" s="41"/>
      <c r="I266" s="234"/>
      <c r="J266" s="41"/>
      <c r="K266" s="41"/>
      <c r="L266" s="45"/>
      <c r="M266" s="235"/>
      <c r="N266" s="236"/>
      <c r="O266" s="92"/>
      <c r="P266" s="92"/>
      <c r="Q266" s="92"/>
      <c r="R266" s="92"/>
      <c r="S266" s="92"/>
      <c r="T266" s="93"/>
      <c r="U266" s="39"/>
      <c r="V266" s="39"/>
      <c r="W266" s="39"/>
      <c r="X266" s="39"/>
      <c r="Y266" s="39"/>
      <c r="Z266" s="39"/>
      <c r="AA266" s="39"/>
      <c r="AB266" s="39"/>
      <c r="AC266" s="39"/>
      <c r="AD266" s="39"/>
      <c r="AE266" s="39"/>
      <c r="AT266" s="18" t="s">
        <v>137</v>
      </c>
      <c r="AU266" s="18" t="s">
        <v>87</v>
      </c>
    </row>
    <row r="267" s="13" customFormat="1">
      <c r="A267" s="13"/>
      <c r="B267" s="237"/>
      <c r="C267" s="238"/>
      <c r="D267" s="232" t="s">
        <v>139</v>
      </c>
      <c r="E267" s="239" t="s">
        <v>1</v>
      </c>
      <c r="F267" s="240" t="s">
        <v>968</v>
      </c>
      <c r="G267" s="238"/>
      <c r="H267" s="241">
        <v>3.7999999999999998</v>
      </c>
      <c r="I267" s="242"/>
      <c r="J267" s="238"/>
      <c r="K267" s="238"/>
      <c r="L267" s="243"/>
      <c r="M267" s="244"/>
      <c r="N267" s="245"/>
      <c r="O267" s="245"/>
      <c r="P267" s="245"/>
      <c r="Q267" s="245"/>
      <c r="R267" s="245"/>
      <c r="S267" s="245"/>
      <c r="T267" s="246"/>
      <c r="U267" s="13"/>
      <c r="V267" s="13"/>
      <c r="W267" s="13"/>
      <c r="X267" s="13"/>
      <c r="Y267" s="13"/>
      <c r="Z267" s="13"/>
      <c r="AA267" s="13"/>
      <c r="AB267" s="13"/>
      <c r="AC267" s="13"/>
      <c r="AD267" s="13"/>
      <c r="AE267" s="13"/>
      <c r="AT267" s="247" t="s">
        <v>139</v>
      </c>
      <c r="AU267" s="247" t="s">
        <v>87</v>
      </c>
      <c r="AV267" s="13" t="s">
        <v>87</v>
      </c>
      <c r="AW267" s="13" t="s">
        <v>33</v>
      </c>
      <c r="AX267" s="13" t="s">
        <v>83</v>
      </c>
      <c r="AY267" s="247" t="s">
        <v>129</v>
      </c>
    </row>
    <row r="268" s="2" customFormat="1" ht="16.5" customHeight="1">
      <c r="A268" s="39"/>
      <c r="B268" s="40"/>
      <c r="C268" s="219" t="s">
        <v>383</v>
      </c>
      <c r="D268" s="219" t="s">
        <v>131</v>
      </c>
      <c r="E268" s="220" t="s">
        <v>676</v>
      </c>
      <c r="F268" s="221" t="s">
        <v>677</v>
      </c>
      <c r="G268" s="222" t="s">
        <v>175</v>
      </c>
      <c r="H268" s="223">
        <v>11</v>
      </c>
      <c r="I268" s="224"/>
      <c r="J268" s="225">
        <f>ROUND(I268*H268,2)</f>
        <v>0</v>
      </c>
      <c r="K268" s="221" t="s">
        <v>1</v>
      </c>
      <c r="L268" s="45"/>
      <c r="M268" s="226" t="s">
        <v>1</v>
      </c>
      <c r="N268" s="227" t="s">
        <v>43</v>
      </c>
      <c r="O268" s="92"/>
      <c r="P268" s="228">
        <f>O268*H268</f>
        <v>0</v>
      </c>
      <c r="Q268" s="228">
        <v>0</v>
      </c>
      <c r="R268" s="228">
        <f>Q268*H268</f>
        <v>0</v>
      </c>
      <c r="S268" s="228">
        <v>0</v>
      </c>
      <c r="T268" s="229">
        <f>S268*H268</f>
        <v>0</v>
      </c>
      <c r="U268" s="39"/>
      <c r="V268" s="39"/>
      <c r="W268" s="39"/>
      <c r="X268" s="39"/>
      <c r="Y268" s="39"/>
      <c r="Z268" s="39"/>
      <c r="AA268" s="39"/>
      <c r="AB268" s="39"/>
      <c r="AC268" s="39"/>
      <c r="AD268" s="39"/>
      <c r="AE268" s="39"/>
      <c r="AR268" s="230" t="s">
        <v>93</v>
      </c>
      <c r="AT268" s="230" t="s">
        <v>131</v>
      </c>
      <c r="AU268" s="230" t="s">
        <v>87</v>
      </c>
      <c r="AY268" s="18" t="s">
        <v>129</v>
      </c>
      <c r="BE268" s="231">
        <f>IF(N268="základní",J268,0)</f>
        <v>0</v>
      </c>
      <c r="BF268" s="231">
        <f>IF(N268="snížená",J268,0)</f>
        <v>0</v>
      </c>
      <c r="BG268" s="231">
        <f>IF(N268="zákl. přenesená",J268,0)</f>
        <v>0</v>
      </c>
      <c r="BH268" s="231">
        <f>IF(N268="sníž. přenesená",J268,0)</f>
        <v>0</v>
      </c>
      <c r="BI268" s="231">
        <f>IF(N268="nulová",J268,0)</f>
        <v>0</v>
      </c>
      <c r="BJ268" s="18" t="s">
        <v>83</v>
      </c>
      <c r="BK268" s="231">
        <f>ROUND(I268*H268,2)</f>
        <v>0</v>
      </c>
      <c r="BL268" s="18" t="s">
        <v>93</v>
      </c>
      <c r="BM268" s="230" t="s">
        <v>969</v>
      </c>
    </row>
    <row r="269" s="2" customFormat="1">
      <c r="A269" s="39"/>
      <c r="B269" s="40"/>
      <c r="C269" s="41"/>
      <c r="D269" s="232" t="s">
        <v>137</v>
      </c>
      <c r="E269" s="41"/>
      <c r="F269" s="233" t="s">
        <v>679</v>
      </c>
      <c r="G269" s="41"/>
      <c r="H269" s="41"/>
      <c r="I269" s="234"/>
      <c r="J269" s="41"/>
      <c r="K269" s="41"/>
      <c r="L269" s="45"/>
      <c r="M269" s="235"/>
      <c r="N269" s="236"/>
      <c r="O269" s="92"/>
      <c r="P269" s="92"/>
      <c r="Q269" s="92"/>
      <c r="R269" s="92"/>
      <c r="S269" s="92"/>
      <c r="T269" s="93"/>
      <c r="U269" s="39"/>
      <c r="V269" s="39"/>
      <c r="W269" s="39"/>
      <c r="X269" s="39"/>
      <c r="Y269" s="39"/>
      <c r="Z269" s="39"/>
      <c r="AA269" s="39"/>
      <c r="AB269" s="39"/>
      <c r="AC269" s="39"/>
      <c r="AD269" s="39"/>
      <c r="AE269" s="39"/>
      <c r="AT269" s="18" t="s">
        <v>137</v>
      </c>
      <c r="AU269" s="18" t="s">
        <v>87</v>
      </c>
    </row>
    <row r="270" s="13" customFormat="1">
      <c r="A270" s="13"/>
      <c r="B270" s="237"/>
      <c r="C270" s="238"/>
      <c r="D270" s="232" t="s">
        <v>139</v>
      </c>
      <c r="E270" s="239" t="s">
        <v>1</v>
      </c>
      <c r="F270" s="240" t="s">
        <v>970</v>
      </c>
      <c r="G270" s="238"/>
      <c r="H270" s="241">
        <v>11</v>
      </c>
      <c r="I270" s="242"/>
      <c r="J270" s="238"/>
      <c r="K270" s="238"/>
      <c r="L270" s="243"/>
      <c r="M270" s="244"/>
      <c r="N270" s="245"/>
      <c r="O270" s="245"/>
      <c r="P270" s="245"/>
      <c r="Q270" s="245"/>
      <c r="R270" s="245"/>
      <c r="S270" s="245"/>
      <c r="T270" s="246"/>
      <c r="U270" s="13"/>
      <c r="V270" s="13"/>
      <c r="W270" s="13"/>
      <c r="X270" s="13"/>
      <c r="Y270" s="13"/>
      <c r="Z270" s="13"/>
      <c r="AA270" s="13"/>
      <c r="AB270" s="13"/>
      <c r="AC270" s="13"/>
      <c r="AD270" s="13"/>
      <c r="AE270" s="13"/>
      <c r="AT270" s="247" t="s">
        <v>139</v>
      </c>
      <c r="AU270" s="247" t="s">
        <v>87</v>
      </c>
      <c r="AV270" s="13" t="s">
        <v>87</v>
      </c>
      <c r="AW270" s="13" t="s">
        <v>33</v>
      </c>
      <c r="AX270" s="13" t="s">
        <v>83</v>
      </c>
      <c r="AY270" s="247" t="s">
        <v>129</v>
      </c>
    </row>
    <row r="271" s="2" customFormat="1" ht="49.05" customHeight="1">
      <c r="A271" s="39"/>
      <c r="B271" s="40"/>
      <c r="C271" s="219" t="s">
        <v>391</v>
      </c>
      <c r="D271" s="219" t="s">
        <v>131</v>
      </c>
      <c r="E271" s="220" t="s">
        <v>971</v>
      </c>
      <c r="F271" s="221" t="s">
        <v>972</v>
      </c>
      <c r="G271" s="222" t="s">
        <v>175</v>
      </c>
      <c r="H271" s="223">
        <v>20</v>
      </c>
      <c r="I271" s="224"/>
      <c r="J271" s="225">
        <f>ROUND(I271*H271,2)</f>
        <v>0</v>
      </c>
      <c r="K271" s="221" t="s">
        <v>135</v>
      </c>
      <c r="L271" s="45"/>
      <c r="M271" s="226" t="s">
        <v>1</v>
      </c>
      <c r="N271" s="227" t="s">
        <v>43</v>
      </c>
      <c r="O271" s="92"/>
      <c r="P271" s="228">
        <f>O271*H271</f>
        <v>0</v>
      </c>
      <c r="Q271" s="228">
        <v>0.59184000000000003</v>
      </c>
      <c r="R271" s="228">
        <f>Q271*H271</f>
        <v>11.8368</v>
      </c>
      <c r="S271" s="228">
        <v>0</v>
      </c>
      <c r="T271" s="229">
        <f>S271*H271</f>
        <v>0</v>
      </c>
      <c r="U271" s="39"/>
      <c r="V271" s="39"/>
      <c r="W271" s="39"/>
      <c r="X271" s="39"/>
      <c r="Y271" s="39"/>
      <c r="Z271" s="39"/>
      <c r="AA271" s="39"/>
      <c r="AB271" s="39"/>
      <c r="AC271" s="39"/>
      <c r="AD271" s="39"/>
      <c r="AE271" s="39"/>
      <c r="AR271" s="230" t="s">
        <v>93</v>
      </c>
      <c r="AT271" s="230" t="s">
        <v>131</v>
      </c>
      <c r="AU271" s="230" t="s">
        <v>87</v>
      </c>
      <c r="AY271" s="18" t="s">
        <v>129</v>
      </c>
      <c r="BE271" s="231">
        <f>IF(N271="základní",J271,0)</f>
        <v>0</v>
      </c>
      <c r="BF271" s="231">
        <f>IF(N271="snížená",J271,0)</f>
        <v>0</v>
      </c>
      <c r="BG271" s="231">
        <f>IF(N271="zákl. přenesená",J271,0)</f>
        <v>0</v>
      </c>
      <c r="BH271" s="231">
        <f>IF(N271="sníž. přenesená",J271,0)</f>
        <v>0</v>
      </c>
      <c r="BI271" s="231">
        <f>IF(N271="nulová",J271,0)</f>
        <v>0</v>
      </c>
      <c r="BJ271" s="18" t="s">
        <v>83</v>
      </c>
      <c r="BK271" s="231">
        <f>ROUND(I271*H271,2)</f>
        <v>0</v>
      </c>
      <c r="BL271" s="18" t="s">
        <v>93</v>
      </c>
      <c r="BM271" s="230" t="s">
        <v>973</v>
      </c>
    </row>
    <row r="272" s="2" customFormat="1">
      <c r="A272" s="39"/>
      <c r="B272" s="40"/>
      <c r="C272" s="41"/>
      <c r="D272" s="232" t="s">
        <v>137</v>
      </c>
      <c r="E272" s="41"/>
      <c r="F272" s="233" t="s">
        <v>974</v>
      </c>
      <c r="G272" s="41"/>
      <c r="H272" s="41"/>
      <c r="I272" s="234"/>
      <c r="J272" s="41"/>
      <c r="K272" s="41"/>
      <c r="L272" s="45"/>
      <c r="M272" s="235"/>
      <c r="N272" s="236"/>
      <c r="O272" s="92"/>
      <c r="P272" s="92"/>
      <c r="Q272" s="92"/>
      <c r="R272" s="92"/>
      <c r="S272" s="92"/>
      <c r="T272" s="93"/>
      <c r="U272" s="39"/>
      <c r="V272" s="39"/>
      <c r="W272" s="39"/>
      <c r="X272" s="39"/>
      <c r="Y272" s="39"/>
      <c r="Z272" s="39"/>
      <c r="AA272" s="39"/>
      <c r="AB272" s="39"/>
      <c r="AC272" s="39"/>
      <c r="AD272" s="39"/>
      <c r="AE272" s="39"/>
      <c r="AT272" s="18" t="s">
        <v>137</v>
      </c>
      <c r="AU272" s="18" t="s">
        <v>87</v>
      </c>
    </row>
    <row r="273" s="2" customFormat="1">
      <c r="A273" s="39"/>
      <c r="B273" s="40"/>
      <c r="C273" s="41"/>
      <c r="D273" s="232" t="s">
        <v>296</v>
      </c>
      <c r="E273" s="41"/>
      <c r="F273" s="280" t="s">
        <v>975</v>
      </c>
      <c r="G273" s="41"/>
      <c r="H273" s="41"/>
      <c r="I273" s="234"/>
      <c r="J273" s="41"/>
      <c r="K273" s="41"/>
      <c r="L273" s="45"/>
      <c r="M273" s="235"/>
      <c r="N273" s="236"/>
      <c r="O273" s="92"/>
      <c r="P273" s="92"/>
      <c r="Q273" s="92"/>
      <c r="R273" s="92"/>
      <c r="S273" s="92"/>
      <c r="T273" s="93"/>
      <c r="U273" s="39"/>
      <c r="V273" s="39"/>
      <c r="W273" s="39"/>
      <c r="X273" s="39"/>
      <c r="Y273" s="39"/>
      <c r="Z273" s="39"/>
      <c r="AA273" s="39"/>
      <c r="AB273" s="39"/>
      <c r="AC273" s="39"/>
      <c r="AD273" s="39"/>
      <c r="AE273" s="39"/>
      <c r="AT273" s="18" t="s">
        <v>296</v>
      </c>
      <c r="AU273" s="18" t="s">
        <v>87</v>
      </c>
    </row>
    <row r="274" s="13" customFormat="1">
      <c r="A274" s="13"/>
      <c r="B274" s="237"/>
      <c r="C274" s="238"/>
      <c r="D274" s="232" t="s">
        <v>139</v>
      </c>
      <c r="E274" s="239" t="s">
        <v>1</v>
      </c>
      <c r="F274" s="240" t="s">
        <v>976</v>
      </c>
      <c r="G274" s="238"/>
      <c r="H274" s="241">
        <v>20</v>
      </c>
      <c r="I274" s="242"/>
      <c r="J274" s="238"/>
      <c r="K274" s="238"/>
      <c r="L274" s="243"/>
      <c r="M274" s="244"/>
      <c r="N274" s="245"/>
      <c r="O274" s="245"/>
      <c r="P274" s="245"/>
      <c r="Q274" s="245"/>
      <c r="R274" s="245"/>
      <c r="S274" s="245"/>
      <c r="T274" s="246"/>
      <c r="U274" s="13"/>
      <c r="V274" s="13"/>
      <c r="W274" s="13"/>
      <c r="X274" s="13"/>
      <c r="Y274" s="13"/>
      <c r="Z274" s="13"/>
      <c r="AA274" s="13"/>
      <c r="AB274" s="13"/>
      <c r="AC274" s="13"/>
      <c r="AD274" s="13"/>
      <c r="AE274" s="13"/>
      <c r="AT274" s="247" t="s">
        <v>139</v>
      </c>
      <c r="AU274" s="247" t="s">
        <v>87</v>
      </c>
      <c r="AV274" s="13" t="s">
        <v>87</v>
      </c>
      <c r="AW274" s="13" t="s">
        <v>33</v>
      </c>
      <c r="AX274" s="13" t="s">
        <v>83</v>
      </c>
      <c r="AY274" s="247" t="s">
        <v>129</v>
      </c>
    </row>
    <row r="275" s="2" customFormat="1" ht="16.5" customHeight="1">
      <c r="A275" s="39"/>
      <c r="B275" s="40"/>
      <c r="C275" s="219" t="s">
        <v>398</v>
      </c>
      <c r="D275" s="219" t="s">
        <v>131</v>
      </c>
      <c r="E275" s="220" t="s">
        <v>716</v>
      </c>
      <c r="F275" s="221" t="s">
        <v>717</v>
      </c>
      <c r="G275" s="222" t="s">
        <v>134</v>
      </c>
      <c r="H275" s="223">
        <v>9</v>
      </c>
      <c r="I275" s="224"/>
      <c r="J275" s="225">
        <f>ROUND(I275*H275,2)</f>
        <v>0</v>
      </c>
      <c r="K275" s="221" t="s">
        <v>1</v>
      </c>
      <c r="L275" s="45"/>
      <c r="M275" s="226" t="s">
        <v>1</v>
      </c>
      <c r="N275" s="227" t="s">
        <v>43</v>
      </c>
      <c r="O275" s="92"/>
      <c r="P275" s="228">
        <f>O275*H275</f>
        <v>0</v>
      </c>
      <c r="Q275" s="228">
        <v>0</v>
      </c>
      <c r="R275" s="228">
        <f>Q275*H275</f>
        <v>0</v>
      </c>
      <c r="S275" s="228">
        <v>0</v>
      </c>
      <c r="T275" s="229">
        <f>S275*H275</f>
        <v>0</v>
      </c>
      <c r="U275" s="39"/>
      <c r="V275" s="39"/>
      <c r="W275" s="39"/>
      <c r="X275" s="39"/>
      <c r="Y275" s="39"/>
      <c r="Z275" s="39"/>
      <c r="AA275" s="39"/>
      <c r="AB275" s="39"/>
      <c r="AC275" s="39"/>
      <c r="AD275" s="39"/>
      <c r="AE275" s="39"/>
      <c r="AR275" s="230" t="s">
        <v>93</v>
      </c>
      <c r="AT275" s="230" t="s">
        <v>131</v>
      </c>
      <c r="AU275" s="230" t="s">
        <v>87</v>
      </c>
      <c r="AY275" s="18" t="s">
        <v>129</v>
      </c>
      <c r="BE275" s="231">
        <f>IF(N275="základní",J275,0)</f>
        <v>0</v>
      </c>
      <c r="BF275" s="231">
        <f>IF(N275="snížená",J275,0)</f>
        <v>0</v>
      </c>
      <c r="BG275" s="231">
        <f>IF(N275="zákl. přenesená",J275,0)</f>
        <v>0</v>
      </c>
      <c r="BH275" s="231">
        <f>IF(N275="sníž. přenesená",J275,0)</f>
        <v>0</v>
      </c>
      <c r="BI275" s="231">
        <f>IF(N275="nulová",J275,0)</f>
        <v>0</v>
      </c>
      <c r="BJ275" s="18" t="s">
        <v>83</v>
      </c>
      <c r="BK275" s="231">
        <f>ROUND(I275*H275,2)</f>
        <v>0</v>
      </c>
      <c r="BL275" s="18" t="s">
        <v>93</v>
      </c>
      <c r="BM275" s="230" t="s">
        <v>977</v>
      </c>
    </row>
    <row r="276" s="2" customFormat="1">
      <c r="A276" s="39"/>
      <c r="B276" s="40"/>
      <c r="C276" s="41"/>
      <c r="D276" s="232" t="s">
        <v>137</v>
      </c>
      <c r="E276" s="41"/>
      <c r="F276" s="233" t="s">
        <v>719</v>
      </c>
      <c r="G276" s="41"/>
      <c r="H276" s="41"/>
      <c r="I276" s="234"/>
      <c r="J276" s="41"/>
      <c r="K276" s="41"/>
      <c r="L276" s="45"/>
      <c r="M276" s="235"/>
      <c r="N276" s="236"/>
      <c r="O276" s="92"/>
      <c r="P276" s="92"/>
      <c r="Q276" s="92"/>
      <c r="R276" s="92"/>
      <c r="S276" s="92"/>
      <c r="T276" s="93"/>
      <c r="U276" s="39"/>
      <c r="V276" s="39"/>
      <c r="W276" s="39"/>
      <c r="X276" s="39"/>
      <c r="Y276" s="39"/>
      <c r="Z276" s="39"/>
      <c r="AA276" s="39"/>
      <c r="AB276" s="39"/>
      <c r="AC276" s="39"/>
      <c r="AD276" s="39"/>
      <c r="AE276" s="39"/>
      <c r="AT276" s="18" t="s">
        <v>137</v>
      </c>
      <c r="AU276" s="18" t="s">
        <v>87</v>
      </c>
    </row>
    <row r="277" s="13" customFormat="1">
      <c r="A277" s="13"/>
      <c r="B277" s="237"/>
      <c r="C277" s="238"/>
      <c r="D277" s="232" t="s">
        <v>139</v>
      </c>
      <c r="E277" s="239" t="s">
        <v>1</v>
      </c>
      <c r="F277" s="240" t="s">
        <v>919</v>
      </c>
      <c r="G277" s="238"/>
      <c r="H277" s="241">
        <v>9</v>
      </c>
      <c r="I277" s="242"/>
      <c r="J277" s="238"/>
      <c r="K277" s="238"/>
      <c r="L277" s="243"/>
      <c r="M277" s="244"/>
      <c r="N277" s="245"/>
      <c r="O277" s="245"/>
      <c r="P277" s="245"/>
      <c r="Q277" s="245"/>
      <c r="R277" s="245"/>
      <c r="S277" s="245"/>
      <c r="T277" s="246"/>
      <c r="U277" s="13"/>
      <c r="V277" s="13"/>
      <c r="W277" s="13"/>
      <c r="X277" s="13"/>
      <c r="Y277" s="13"/>
      <c r="Z277" s="13"/>
      <c r="AA277" s="13"/>
      <c r="AB277" s="13"/>
      <c r="AC277" s="13"/>
      <c r="AD277" s="13"/>
      <c r="AE277" s="13"/>
      <c r="AT277" s="247" t="s">
        <v>139</v>
      </c>
      <c r="AU277" s="247" t="s">
        <v>87</v>
      </c>
      <c r="AV277" s="13" t="s">
        <v>87</v>
      </c>
      <c r="AW277" s="13" t="s">
        <v>33</v>
      </c>
      <c r="AX277" s="13" t="s">
        <v>83</v>
      </c>
      <c r="AY277" s="247" t="s">
        <v>129</v>
      </c>
    </row>
    <row r="278" s="2" customFormat="1" ht="24.15" customHeight="1">
      <c r="A278" s="39"/>
      <c r="B278" s="40"/>
      <c r="C278" s="219" t="s">
        <v>405</v>
      </c>
      <c r="D278" s="219" t="s">
        <v>131</v>
      </c>
      <c r="E278" s="220" t="s">
        <v>549</v>
      </c>
      <c r="F278" s="221" t="s">
        <v>550</v>
      </c>
      <c r="G278" s="222" t="s">
        <v>265</v>
      </c>
      <c r="H278" s="223">
        <v>3</v>
      </c>
      <c r="I278" s="224"/>
      <c r="J278" s="225">
        <f>ROUND(I278*H278,2)</f>
        <v>0</v>
      </c>
      <c r="K278" s="221" t="s">
        <v>135</v>
      </c>
      <c r="L278" s="45"/>
      <c r="M278" s="226" t="s">
        <v>1</v>
      </c>
      <c r="N278" s="227" t="s">
        <v>43</v>
      </c>
      <c r="O278" s="92"/>
      <c r="P278" s="228">
        <f>O278*H278</f>
        <v>0</v>
      </c>
      <c r="Q278" s="228">
        <v>0</v>
      </c>
      <c r="R278" s="228">
        <f>Q278*H278</f>
        <v>0</v>
      </c>
      <c r="S278" s="228">
        <v>0</v>
      </c>
      <c r="T278" s="229">
        <f>S278*H278</f>
        <v>0</v>
      </c>
      <c r="U278" s="39"/>
      <c r="V278" s="39"/>
      <c r="W278" s="39"/>
      <c r="X278" s="39"/>
      <c r="Y278" s="39"/>
      <c r="Z278" s="39"/>
      <c r="AA278" s="39"/>
      <c r="AB278" s="39"/>
      <c r="AC278" s="39"/>
      <c r="AD278" s="39"/>
      <c r="AE278" s="39"/>
      <c r="AR278" s="230" t="s">
        <v>93</v>
      </c>
      <c r="AT278" s="230" t="s">
        <v>131</v>
      </c>
      <c r="AU278" s="230" t="s">
        <v>87</v>
      </c>
      <c r="AY278" s="18" t="s">
        <v>129</v>
      </c>
      <c r="BE278" s="231">
        <f>IF(N278="základní",J278,0)</f>
        <v>0</v>
      </c>
      <c r="BF278" s="231">
        <f>IF(N278="snížená",J278,0)</f>
        <v>0</v>
      </c>
      <c r="BG278" s="231">
        <f>IF(N278="zákl. přenesená",J278,0)</f>
        <v>0</v>
      </c>
      <c r="BH278" s="231">
        <f>IF(N278="sníž. přenesená",J278,0)</f>
        <v>0</v>
      </c>
      <c r="BI278" s="231">
        <f>IF(N278="nulová",J278,0)</f>
        <v>0</v>
      </c>
      <c r="BJ278" s="18" t="s">
        <v>83</v>
      </c>
      <c r="BK278" s="231">
        <f>ROUND(I278*H278,2)</f>
        <v>0</v>
      </c>
      <c r="BL278" s="18" t="s">
        <v>93</v>
      </c>
      <c r="BM278" s="230" t="s">
        <v>978</v>
      </c>
    </row>
    <row r="279" s="2" customFormat="1">
      <c r="A279" s="39"/>
      <c r="B279" s="40"/>
      <c r="C279" s="41"/>
      <c r="D279" s="232" t="s">
        <v>137</v>
      </c>
      <c r="E279" s="41"/>
      <c r="F279" s="233" t="s">
        <v>552</v>
      </c>
      <c r="G279" s="41"/>
      <c r="H279" s="41"/>
      <c r="I279" s="234"/>
      <c r="J279" s="41"/>
      <c r="K279" s="41"/>
      <c r="L279" s="45"/>
      <c r="M279" s="235"/>
      <c r="N279" s="236"/>
      <c r="O279" s="92"/>
      <c r="P279" s="92"/>
      <c r="Q279" s="92"/>
      <c r="R279" s="92"/>
      <c r="S279" s="92"/>
      <c r="T279" s="93"/>
      <c r="U279" s="39"/>
      <c r="V279" s="39"/>
      <c r="W279" s="39"/>
      <c r="X279" s="39"/>
      <c r="Y279" s="39"/>
      <c r="Z279" s="39"/>
      <c r="AA279" s="39"/>
      <c r="AB279" s="39"/>
      <c r="AC279" s="39"/>
      <c r="AD279" s="39"/>
      <c r="AE279" s="39"/>
      <c r="AT279" s="18" t="s">
        <v>137</v>
      </c>
      <c r="AU279" s="18" t="s">
        <v>87</v>
      </c>
    </row>
    <row r="280" s="13" customFormat="1">
      <c r="A280" s="13"/>
      <c r="B280" s="237"/>
      <c r="C280" s="238"/>
      <c r="D280" s="232" t="s">
        <v>139</v>
      </c>
      <c r="E280" s="239" t="s">
        <v>1</v>
      </c>
      <c r="F280" s="240" t="s">
        <v>979</v>
      </c>
      <c r="G280" s="238"/>
      <c r="H280" s="241">
        <v>3</v>
      </c>
      <c r="I280" s="242"/>
      <c r="J280" s="238"/>
      <c r="K280" s="238"/>
      <c r="L280" s="243"/>
      <c r="M280" s="244"/>
      <c r="N280" s="245"/>
      <c r="O280" s="245"/>
      <c r="P280" s="245"/>
      <c r="Q280" s="245"/>
      <c r="R280" s="245"/>
      <c r="S280" s="245"/>
      <c r="T280" s="246"/>
      <c r="U280" s="13"/>
      <c r="V280" s="13"/>
      <c r="W280" s="13"/>
      <c r="X280" s="13"/>
      <c r="Y280" s="13"/>
      <c r="Z280" s="13"/>
      <c r="AA280" s="13"/>
      <c r="AB280" s="13"/>
      <c r="AC280" s="13"/>
      <c r="AD280" s="13"/>
      <c r="AE280" s="13"/>
      <c r="AT280" s="247" t="s">
        <v>139</v>
      </c>
      <c r="AU280" s="247" t="s">
        <v>87</v>
      </c>
      <c r="AV280" s="13" t="s">
        <v>87</v>
      </c>
      <c r="AW280" s="13" t="s">
        <v>33</v>
      </c>
      <c r="AX280" s="13" t="s">
        <v>83</v>
      </c>
      <c r="AY280" s="247" t="s">
        <v>129</v>
      </c>
    </row>
    <row r="281" s="2" customFormat="1" ht="24.15" customHeight="1">
      <c r="A281" s="39"/>
      <c r="B281" s="40"/>
      <c r="C281" s="219" t="s">
        <v>412</v>
      </c>
      <c r="D281" s="219" t="s">
        <v>131</v>
      </c>
      <c r="E281" s="220" t="s">
        <v>980</v>
      </c>
      <c r="F281" s="221" t="s">
        <v>981</v>
      </c>
      <c r="G281" s="222" t="s">
        <v>175</v>
      </c>
      <c r="H281" s="223">
        <v>75.5</v>
      </c>
      <c r="I281" s="224"/>
      <c r="J281" s="225">
        <f>ROUND(I281*H281,2)</f>
        <v>0</v>
      </c>
      <c r="K281" s="221" t="s">
        <v>135</v>
      </c>
      <c r="L281" s="45"/>
      <c r="M281" s="226" t="s">
        <v>1</v>
      </c>
      <c r="N281" s="227" t="s">
        <v>43</v>
      </c>
      <c r="O281" s="92"/>
      <c r="P281" s="228">
        <f>O281*H281</f>
        <v>0</v>
      </c>
      <c r="Q281" s="228">
        <v>0.14066999999999999</v>
      </c>
      <c r="R281" s="228">
        <f>Q281*H281</f>
        <v>10.620584999999998</v>
      </c>
      <c r="S281" s="228">
        <v>0</v>
      </c>
      <c r="T281" s="229">
        <f>S281*H281</f>
        <v>0</v>
      </c>
      <c r="U281" s="39"/>
      <c r="V281" s="39"/>
      <c r="W281" s="39"/>
      <c r="X281" s="39"/>
      <c r="Y281" s="39"/>
      <c r="Z281" s="39"/>
      <c r="AA281" s="39"/>
      <c r="AB281" s="39"/>
      <c r="AC281" s="39"/>
      <c r="AD281" s="39"/>
      <c r="AE281" s="39"/>
      <c r="AR281" s="230" t="s">
        <v>93</v>
      </c>
      <c r="AT281" s="230" t="s">
        <v>131</v>
      </c>
      <c r="AU281" s="230" t="s">
        <v>87</v>
      </c>
      <c r="AY281" s="18" t="s">
        <v>129</v>
      </c>
      <c r="BE281" s="231">
        <f>IF(N281="základní",J281,0)</f>
        <v>0</v>
      </c>
      <c r="BF281" s="231">
        <f>IF(N281="snížená",J281,0)</f>
        <v>0</v>
      </c>
      <c r="BG281" s="231">
        <f>IF(N281="zákl. přenesená",J281,0)</f>
        <v>0</v>
      </c>
      <c r="BH281" s="231">
        <f>IF(N281="sníž. přenesená",J281,0)</f>
        <v>0</v>
      </c>
      <c r="BI281" s="231">
        <f>IF(N281="nulová",J281,0)</f>
        <v>0</v>
      </c>
      <c r="BJ281" s="18" t="s">
        <v>83</v>
      </c>
      <c r="BK281" s="231">
        <f>ROUND(I281*H281,2)</f>
        <v>0</v>
      </c>
      <c r="BL281" s="18" t="s">
        <v>93</v>
      </c>
      <c r="BM281" s="230" t="s">
        <v>982</v>
      </c>
    </row>
    <row r="282" s="2" customFormat="1">
      <c r="A282" s="39"/>
      <c r="B282" s="40"/>
      <c r="C282" s="41"/>
      <c r="D282" s="232" t="s">
        <v>137</v>
      </c>
      <c r="E282" s="41"/>
      <c r="F282" s="233" t="s">
        <v>983</v>
      </c>
      <c r="G282" s="41"/>
      <c r="H282" s="41"/>
      <c r="I282" s="234"/>
      <c r="J282" s="41"/>
      <c r="K282" s="41"/>
      <c r="L282" s="45"/>
      <c r="M282" s="235"/>
      <c r="N282" s="236"/>
      <c r="O282" s="92"/>
      <c r="P282" s="92"/>
      <c r="Q282" s="92"/>
      <c r="R282" s="92"/>
      <c r="S282" s="92"/>
      <c r="T282" s="93"/>
      <c r="U282" s="39"/>
      <c r="V282" s="39"/>
      <c r="W282" s="39"/>
      <c r="X282" s="39"/>
      <c r="Y282" s="39"/>
      <c r="Z282" s="39"/>
      <c r="AA282" s="39"/>
      <c r="AB282" s="39"/>
      <c r="AC282" s="39"/>
      <c r="AD282" s="39"/>
      <c r="AE282" s="39"/>
      <c r="AT282" s="18" t="s">
        <v>137</v>
      </c>
      <c r="AU282" s="18" t="s">
        <v>87</v>
      </c>
    </row>
    <row r="283" s="13" customFormat="1">
      <c r="A283" s="13"/>
      <c r="B283" s="237"/>
      <c r="C283" s="238"/>
      <c r="D283" s="232" t="s">
        <v>139</v>
      </c>
      <c r="E283" s="239" t="s">
        <v>1</v>
      </c>
      <c r="F283" s="240" t="s">
        <v>984</v>
      </c>
      <c r="G283" s="238"/>
      <c r="H283" s="241">
        <v>70</v>
      </c>
      <c r="I283" s="242"/>
      <c r="J283" s="238"/>
      <c r="K283" s="238"/>
      <c r="L283" s="243"/>
      <c r="M283" s="244"/>
      <c r="N283" s="245"/>
      <c r="O283" s="245"/>
      <c r="P283" s="245"/>
      <c r="Q283" s="245"/>
      <c r="R283" s="245"/>
      <c r="S283" s="245"/>
      <c r="T283" s="246"/>
      <c r="U283" s="13"/>
      <c r="V283" s="13"/>
      <c r="W283" s="13"/>
      <c r="X283" s="13"/>
      <c r="Y283" s="13"/>
      <c r="Z283" s="13"/>
      <c r="AA283" s="13"/>
      <c r="AB283" s="13"/>
      <c r="AC283" s="13"/>
      <c r="AD283" s="13"/>
      <c r="AE283" s="13"/>
      <c r="AT283" s="247" t="s">
        <v>139</v>
      </c>
      <c r="AU283" s="247" t="s">
        <v>87</v>
      </c>
      <c r="AV283" s="13" t="s">
        <v>87</v>
      </c>
      <c r="AW283" s="13" t="s">
        <v>33</v>
      </c>
      <c r="AX283" s="13" t="s">
        <v>78</v>
      </c>
      <c r="AY283" s="247" t="s">
        <v>129</v>
      </c>
    </row>
    <row r="284" s="13" customFormat="1">
      <c r="A284" s="13"/>
      <c r="B284" s="237"/>
      <c r="C284" s="238"/>
      <c r="D284" s="232" t="s">
        <v>139</v>
      </c>
      <c r="E284" s="239" t="s">
        <v>1</v>
      </c>
      <c r="F284" s="240" t="s">
        <v>985</v>
      </c>
      <c r="G284" s="238"/>
      <c r="H284" s="241">
        <v>5.5</v>
      </c>
      <c r="I284" s="242"/>
      <c r="J284" s="238"/>
      <c r="K284" s="238"/>
      <c r="L284" s="243"/>
      <c r="M284" s="244"/>
      <c r="N284" s="245"/>
      <c r="O284" s="245"/>
      <c r="P284" s="245"/>
      <c r="Q284" s="245"/>
      <c r="R284" s="245"/>
      <c r="S284" s="245"/>
      <c r="T284" s="246"/>
      <c r="U284" s="13"/>
      <c r="V284" s="13"/>
      <c r="W284" s="13"/>
      <c r="X284" s="13"/>
      <c r="Y284" s="13"/>
      <c r="Z284" s="13"/>
      <c r="AA284" s="13"/>
      <c r="AB284" s="13"/>
      <c r="AC284" s="13"/>
      <c r="AD284" s="13"/>
      <c r="AE284" s="13"/>
      <c r="AT284" s="247" t="s">
        <v>139</v>
      </c>
      <c r="AU284" s="247" t="s">
        <v>87</v>
      </c>
      <c r="AV284" s="13" t="s">
        <v>87</v>
      </c>
      <c r="AW284" s="13" t="s">
        <v>33</v>
      </c>
      <c r="AX284" s="13" t="s">
        <v>78</v>
      </c>
      <c r="AY284" s="247" t="s">
        <v>129</v>
      </c>
    </row>
    <row r="285" s="15" customFormat="1">
      <c r="A285" s="15"/>
      <c r="B285" s="259"/>
      <c r="C285" s="260"/>
      <c r="D285" s="232" t="s">
        <v>139</v>
      </c>
      <c r="E285" s="261" t="s">
        <v>1</v>
      </c>
      <c r="F285" s="262" t="s">
        <v>147</v>
      </c>
      <c r="G285" s="260"/>
      <c r="H285" s="263">
        <v>75.5</v>
      </c>
      <c r="I285" s="264"/>
      <c r="J285" s="260"/>
      <c r="K285" s="260"/>
      <c r="L285" s="265"/>
      <c r="M285" s="266"/>
      <c r="N285" s="267"/>
      <c r="O285" s="267"/>
      <c r="P285" s="267"/>
      <c r="Q285" s="267"/>
      <c r="R285" s="267"/>
      <c r="S285" s="267"/>
      <c r="T285" s="268"/>
      <c r="U285" s="15"/>
      <c r="V285" s="15"/>
      <c r="W285" s="15"/>
      <c r="X285" s="15"/>
      <c r="Y285" s="15"/>
      <c r="Z285" s="15"/>
      <c r="AA285" s="15"/>
      <c r="AB285" s="15"/>
      <c r="AC285" s="15"/>
      <c r="AD285" s="15"/>
      <c r="AE285" s="15"/>
      <c r="AT285" s="269" t="s">
        <v>139</v>
      </c>
      <c r="AU285" s="269" t="s">
        <v>87</v>
      </c>
      <c r="AV285" s="15" t="s">
        <v>93</v>
      </c>
      <c r="AW285" s="15" t="s">
        <v>33</v>
      </c>
      <c r="AX285" s="15" t="s">
        <v>83</v>
      </c>
      <c r="AY285" s="269" t="s">
        <v>129</v>
      </c>
    </row>
    <row r="286" s="2" customFormat="1" ht="16.5" customHeight="1">
      <c r="A286" s="39"/>
      <c r="B286" s="40"/>
      <c r="C286" s="270" t="s">
        <v>418</v>
      </c>
      <c r="D286" s="270" t="s">
        <v>234</v>
      </c>
      <c r="E286" s="271" t="s">
        <v>986</v>
      </c>
      <c r="F286" s="272" t="s">
        <v>987</v>
      </c>
      <c r="G286" s="273" t="s">
        <v>175</v>
      </c>
      <c r="H286" s="274">
        <v>71.400000000000006</v>
      </c>
      <c r="I286" s="275"/>
      <c r="J286" s="276">
        <f>ROUND(I286*H286,2)</f>
        <v>0</v>
      </c>
      <c r="K286" s="272" t="s">
        <v>135</v>
      </c>
      <c r="L286" s="277"/>
      <c r="M286" s="278" t="s">
        <v>1</v>
      </c>
      <c r="N286" s="279" t="s">
        <v>43</v>
      </c>
      <c r="O286" s="92"/>
      <c r="P286" s="228">
        <f>O286*H286</f>
        <v>0</v>
      </c>
      <c r="Q286" s="228">
        <v>0.105</v>
      </c>
      <c r="R286" s="228">
        <f>Q286*H286</f>
        <v>7.4969999999999999</v>
      </c>
      <c r="S286" s="228">
        <v>0</v>
      </c>
      <c r="T286" s="229">
        <f>S286*H286</f>
        <v>0</v>
      </c>
      <c r="U286" s="39"/>
      <c r="V286" s="39"/>
      <c r="W286" s="39"/>
      <c r="X286" s="39"/>
      <c r="Y286" s="39"/>
      <c r="Z286" s="39"/>
      <c r="AA286" s="39"/>
      <c r="AB286" s="39"/>
      <c r="AC286" s="39"/>
      <c r="AD286" s="39"/>
      <c r="AE286" s="39"/>
      <c r="AR286" s="230" t="s">
        <v>179</v>
      </c>
      <c r="AT286" s="230" t="s">
        <v>234</v>
      </c>
      <c r="AU286" s="230" t="s">
        <v>87</v>
      </c>
      <c r="AY286" s="18" t="s">
        <v>129</v>
      </c>
      <c r="BE286" s="231">
        <f>IF(N286="základní",J286,0)</f>
        <v>0</v>
      </c>
      <c r="BF286" s="231">
        <f>IF(N286="snížená",J286,0)</f>
        <v>0</v>
      </c>
      <c r="BG286" s="231">
        <f>IF(N286="zákl. přenesená",J286,0)</f>
        <v>0</v>
      </c>
      <c r="BH286" s="231">
        <f>IF(N286="sníž. přenesená",J286,0)</f>
        <v>0</v>
      </c>
      <c r="BI286" s="231">
        <f>IF(N286="nulová",J286,0)</f>
        <v>0</v>
      </c>
      <c r="BJ286" s="18" t="s">
        <v>83</v>
      </c>
      <c r="BK286" s="231">
        <f>ROUND(I286*H286,2)</f>
        <v>0</v>
      </c>
      <c r="BL286" s="18" t="s">
        <v>93</v>
      </c>
      <c r="BM286" s="230" t="s">
        <v>988</v>
      </c>
    </row>
    <row r="287" s="2" customFormat="1">
      <c r="A287" s="39"/>
      <c r="B287" s="40"/>
      <c r="C287" s="41"/>
      <c r="D287" s="232" t="s">
        <v>137</v>
      </c>
      <c r="E287" s="41"/>
      <c r="F287" s="233" t="s">
        <v>987</v>
      </c>
      <c r="G287" s="41"/>
      <c r="H287" s="41"/>
      <c r="I287" s="234"/>
      <c r="J287" s="41"/>
      <c r="K287" s="41"/>
      <c r="L287" s="45"/>
      <c r="M287" s="235"/>
      <c r="N287" s="236"/>
      <c r="O287" s="92"/>
      <c r="P287" s="92"/>
      <c r="Q287" s="92"/>
      <c r="R287" s="92"/>
      <c r="S287" s="92"/>
      <c r="T287" s="93"/>
      <c r="U287" s="39"/>
      <c r="V287" s="39"/>
      <c r="W287" s="39"/>
      <c r="X287" s="39"/>
      <c r="Y287" s="39"/>
      <c r="Z287" s="39"/>
      <c r="AA287" s="39"/>
      <c r="AB287" s="39"/>
      <c r="AC287" s="39"/>
      <c r="AD287" s="39"/>
      <c r="AE287" s="39"/>
      <c r="AT287" s="18" t="s">
        <v>137</v>
      </c>
      <c r="AU287" s="18" t="s">
        <v>87</v>
      </c>
    </row>
    <row r="288" s="13" customFormat="1">
      <c r="A288" s="13"/>
      <c r="B288" s="237"/>
      <c r="C288" s="238"/>
      <c r="D288" s="232" t="s">
        <v>139</v>
      </c>
      <c r="E288" s="239" t="s">
        <v>1</v>
      </c>
      <c r="F288" s="240" t="s">
        <v>989</v>
      </c>
      <c r="G288" s="238"/>
      <c r="H288" s="241">
        <v>71.400000000000006</v>
      </c>
      <c r="I288" s="242"/>
      <c r="J288" s="238"/>
      <c r="K288" s="238"/>
      <c r="L288" s="243"/>
      <c r="M288" s="244"/>
      <c r="N288" s="245"/>
      <c r="O288" s="245"/>
      <c r="P288" s="245"/>
      <c r="Q288" s="245"/>
      <c r="R288" s="245"/>
      <c r="S288" s="245"/>
      <c r="T288" s="246"/>
      <c r="U288" s="13"/>
      <c r="V288" s="13"/>
      <c r="W288" s="13"/>
      <c r="X288" s="13"/>
      <c r="Y288" s="13"/>
      <c r="Z288" s="13"/>
      <c r="AA288" s="13"/>
      <c r="AB288" s="13"/>
      <c r="AC288" s="13"/>
      <c r="AD288" s="13"/>
      <c r="AE288" s="13"/>
      <c r="AT288" s="247" t="s">
        <v>139</v>
      </c>
      <c r="AU288" s="247" t="s">
        <v>87</v>
      </c>
      <c r="AV288" s="13" t="s">
        <v>87</v>
      </c>
      <c r="AW288" s="13" t="s">
        <v>33</v>
      </c>
      <c r="AX288" s="13" t="s">
        <v>78</v>
      </c>
      <c r="AY288" s="247" t="s">
        <v>129</v>
      </c>
    </row>
    <row r="289" s="15" customFormat="1">
      <c r="A289" s="15"/>
      <c r="B289" s="259"/>
      <c r="C289" s="260"/>
      <c r="D289" s="232" t="s">
        <v>139</v>
      </c>
      <c r="E289" s="261" t="s">
        <v>1</v>
      </c>
      <c r="F289" s="262" t="s">
        <v>147</v>
      </c>
      <c r="G289" s="260"/>
      <c r="H289" s="263">
        <v>71.400000000000006</v>
      </c>
      <c r="I289" s="264"/>
      <c r="J289" s="260"/>
      <c r="K289" s="260"/>
      <c r="L289" s="265"/>
      <c r="M289" s="266"/>
      <c r="N289" s="267"/>
      <c r="O289" s="267"/>
      <c r="P289" s="267"/>
      <c r="Q289" s="267"/>
      <c r="R289" s="267"/>
      <c r="S289" s="267"/>
      <c r="T289" s="268"/>
      <c r="U289" s="15"/>
      <c r="V289" s="15"/>
      <c r="W289" s="15"/>
      <c r="X289" s="15"/>
      <c r="Y289" s="15"/>
      <c r="Z289" s="15"/>
      <c r="AA289" s="15"/>
      <c r="AB289" s="15"/>
      <c r="AC289" s="15"/>
      <c r="AD289" s="15"/>
      <c r="AE289" s="15"/>
      <c r="AT289" s="269" t="s">
        <v>139</v>
      </c>
      <c r="AU289" s="269" t="s">
        <v>87</v>
      </c>
      <c r="AV289" s="15" t="s">
        <v>93</v>
      </c>
      <c r="AW289" s="15" t="s">
        <v>33</v>
      </c>
      <c r="AX289" s="15" t="s">
        <v>83</v>
      </c>
      <c r="AY289" s="269" t="s">
        <v>129</v>
      </c>
    </row>
    <row r="290" s="2" customFormat="1" ht="24.15" customHeight="1">
      <c r="A290" s="39"/>
      <c r="B290" s="40"/>
      <c r="C290" s="270" t="s">
        <v>422</v>
      </c>
      <c r="D290" s="270" t="s">
        <v>234</v>
      </c>
      <c r="E290" s="271" t="s">
        <v>990</v>
      </c>
      <c r="F290" s="272" t="s">
        <v>991</v>
      </c>
      <c r="G290" s="273" t="s">
        <v>175</v>
      </c>
      <c r="H290" s="274">
        <v>5.5999999999999996</v>
      </c>
      <c r="I290" s="275"/>
      <c r="J290" s="276">
        <f>ROUND(I290*H290,2)</f>
        <v>0</v>
      </c>
      <c r="K290" s="272" t="s">
        <v>135</v>
      </c>
      <c r="L290" s="277"/>
      <c r="M290" s="278" t="s">
        <v>1</v>
      </c>
      <c r="N290" s="279" t="s">
        <v>43</v>
      </c>
      <c r="O290" s="92"/>
      <c r="P290" s="228">
        <f>O290*H290</f>
        <v>0</v>
      </c>
      <c r="Q290" s="228">
        <v>0.105</v>
      </c>
      <c r="R290" s="228">
        <f>Q290*H290</f>
        <v>0.58799999999999997</v>
      </c>
      <c r="S290" s="228">
        <v>0</v>
      </c>
      <c r="T290" s="229">
        <f>S290*H290</f>
        <v>0</v>
      </c>
      <c r="U290" s="39"/>
      <c r="V290" s="39"/>
      <c r="W290" s="39"/>
      <c r="X290" s="39"/>
      <c r="Y290" s="39"/>
      <c r="Z290" s="39"/>
      <c r="AA290" s="39"/>
      <c r="AB290" s="39"/>
      <c r="AC290" s="39"/>
      <c r="AD290" s="39"/>
      <c r="AE290" s="39"/>
      <c r="AR290" s="230" t="s">
        <v>179</v>
      </c>
      <c r="AT290" s="230" t="s">
        <v>234</v>
      </c>
      <c r="AU290" s="230" t="s">
        <v>87</v>
      </c>
      <c r="AY290" s="18" t="s">
        <v>129</v>
      </c>
      <c r="BE290" s="231">
        <f>IF(N290="základní",J290,0)</f>
        <v>0</v>
      </c>
      <c r="BF290" s="231">
        <f>IF(N290="snížená",J290,0)</f>
        <v>0</v>
      </c>
      <c r="BG290" s="231">
        <f>IF(N290="zákl. přenesená",J290,0)</f>
        <v>0</v>
      </c>
      <c r="BH290" s="231">
        <f>IF(N290="sníž. přenesená",J290,0)</f>
        <v>0</v>
      </c>
      <c r="BI290" s="231">
        <f>IF(N290="nulová",J290,0)</f>
        <v>0</v>
      </c>
      <c r="BJ290" s="18" t="s">
        <v>83</v>
      </c>
      <c r="BK290" s="231">
        <f>ROUND(I290*H290,2)</f>
        <v>0</v>
      </c>
      <c r="BL290" s="18" t="s">
        <v>93</v>
      </c>
      <c r="BM290" s="230" t="s">
        <v>992</v>
      </c>
    </row>
    <row r="291" s="2" customFormat="1">
      <c r="A291" s="39"/>
      <c r="B291" s="40"/>
      <c r="C291" s="41"/>
      <c r="D291" s="232" t="s">
        <v>137</v>
      </c>
      <c r="E291" s="41"/>
      <c r="F291" s="233" t="s">
        <v>991</v>
      </c>
      <c r="G291" s="41"/>
      <c r="H291" s="41"/>
      <c r="I291" s="234"/>
      <c r="J291" s="41"/>
      <c r="K291" s="41"/>
      <c r="L291" s="45"/>
      <c r="M291" s="235"/>
      <c r="N291" s="236"/>
      <c r="O291" s="92"/>
      <c r="P291" s="92"/>
      <c r="Q291" s="92"/>
      <c r="R291" s="92"/>
      <c r="S291" s="92"/>
      <c r="T291" s="93"/>
      <c r="U291" s="39"/>
      <c r="V291" s="39"/>
      <c r="W291" s="39"/>
      <c r="X291" s="39"/>
      <c r="Y291" s="39"/>
      <c r="Z291" s="39"/>
      <c r="AA291" s="39"/>
      <c r="AB291" s="39"/>
      <c r="AC291" s="39"/>
      <c r="AD291" s="39"/>
      <c r="AE291" s="39"/>
      <c r="AT291" s="18" t="s">
        <v>137</v>
      </c>
      <c r="AU291" s="18" t="s">
        <v>87</v>
      </c>
    </row>
    <row r="292" s="13" customFormat="1">
      <c r="A292" s="13"/>
      <c r="B292" s="237"/>
      <c r="C292" s="238"/>
      <c r="D292" s="232" t="s">
        <v>139</v>
      </c>
      <c r="E292" s="239" t="s">
        <v>1</v>
      </c>
      <c r="F292" s="240" t="s">
        <v>993</v>
      </c>
      <c r="G292" s="238"/>
      <c r="H292" s="241">
        <v>2.3460000000000001</v>
      </c>
      <c r="I292" s="242"/>
      <c r="J292" s="238"/>
      <c r="K292" s="238"/>
      <c r="L292" s="243"/>
      <c r="M292" s="244"/>
      <c r="N292" s="245"/>
      <c r="O292" s="245"/>
      <c r="P292" s="245"/>
      <c r="Q292" s="245"/>
      <c r="R292" s="245"/>
      <c r="S292" s="245"/>
      <c r="T292" s="246"/>
      <c r="U292" s="13"/>
      <c r="V292" s="13"/>
      <c r="W292" s="13"/>
      <c r="X292" s="13"/>
      <c r="Y292" s="13"/>
      <c r="Z292" s="13"/>
      <c r="AA292" s="13"/>
      <c r="AB292" s="13"/>
      <c r="AC292" s="13"/>
      <c r="AD292" s="13"/>
      <c r="AE292" s="13"/>
      <c r="AT292" s="247" t="s">
        <v>139</v>
      </c>
      <c r="AU292" s="247" t="s">
        <v>87</v>
      </c>
      <c r="AV292" s="13" t="s">
        <v>87</v>
      </c>
      <c r="AW292" s="13" t="s">
        <v>33</v>
      </c>
      <c r="AX292" s="13" t="s">
        <v>78</v>
      </c>
      <c r="AY292" s="247" t="s">
        <v>129</v>
      </c>
    </row>
    <row r="293" s="13" customFormat="1">
      <c r="A293" s="13"/>
      <c r="B293" s="237"/>
      <c r="C293" s="238"/>
      <c r="D293" s="232" t="s">
        <v>139</v>
      </c>
      <c r="E293" s="239" t="s">
        <v>1</v>
      </c>
      <c r="F293" s="240" t="s">
        <v>994</v>
      </c>
      <c r="G293" s="238"/>
      <c r="H293" s="241">
        <v>3.2639999999999998</v>
      </c>
      <c r="I293" s="242"/>
      <c r="J293" s="238"/>
      <c r="K293" s="238"/>
      <c r="L293" s="243"/>
      <c r="M293" s="244"/>
      <c r="N293" s="245"/>
      <c r="O293" s="245"/>
      <c r="P293" s="245"/>
      <c r="Q293" s="245"/>
      <c r="R293" s="245"/>
      <c r="S293" s="245"/>
      <c r="T293" s="246"/>
      <c r="U293" s="13"/>
      <c r="V293" s="13"/>
      <c r="W293" s="13"/>
      <c r="X293" s="13"/>
      <c r="Y293" s="13"/>
      <c r="Z293" s="13"/>
      <c r="AA293" s="13"/>
      <c r="AB293" s="13"/>
      <c r="AC293" s="13"/>
      <c r="AD293" s="13"/>
      <c r="AE293" s="13"/>
      <c r="AT293" s="247" t="s">
        <v>139</v>
      </c>
      <c r="AU293" s="247" t="s">
        <v>87</v>
      </c>
      <c r="AV293" s="13" t="s">
        <v>87</v>
      </c>
      <c r="AW293" s="13" t="s">
        <v>33</v>
      </c>
      <c r="AX293" s="13" t="s">
        <v>78</v>
      </c>
      <c r="AY293" s="247" t="s">
        <v>129</v>
      </c>
    </row>
    <row r="294" s="15" customFormat="1">
      <c r="A294" s="15"/>
      <c r="B294" s="259"/>
      <c r="C294" s="260"/>
      <c r="D294" s="232" t="s">
        <v>139</v>
      </c>
      <c r="E294" s="261" t="s">
        <v>1</v>
      </c>
      <c r="F294" s="262" t="s">
        <v>147</v>
      </c>
      <c r="G294" s="260"/>
      <c r="H294" s="263">
        <v>5.6100000000000003</v>
      </c>
      <c r="I294" s="264"/>
      <c r="J294" s="260"/>
      <c r="K294" s="260"/>
      <c r="L294" s="265"/>
      <c r="M294" s="266"/>
      <c r="N294" s="267"/>
      <c r="O294" s="267"/>
      <c r="P294" s="267"/>
      <c r="Q294" s="267"/>
      <c r="R294" s="267"/>
      <c r="S294" s="267"/>
      <c r="T294" s="268"/>
      <c r="U294" s="15"/>
      <c r="V294" s="15"/>
      <c r="W294" s="15"/>
      <c r="X294" s="15"/>
      <c r="Y294" s="15"/>
      <c r="Z294" s="15"/>
      <c r="AA294" s="15"/>
      <c r="AB294" s="15"/>
      <c r="AC294" s="15"/>
      <c r="AD294" s="15"/>
      <c r="AE294" s="15"/>
      <c r="AT294" s="269" t="s">
        <v>139</v>
      </c>
      <c r="AU294" s="269" t="s">
        <v>87</v>
      </c>
      <c r="AV294" s="15" t="s">
        <v>93</v>
      </c>
      <c r="AW294" s="15" t="s">
        <v>33</v>
      </c>
      <c r="AX294" s="15" t="s">
        <v>78</v>
      </c>
      <c r="AY294" s="269" t="s">
        <v>129</v>
      </c>
    </row>
    <row r="295" s="13" customFormat="1">
      <c r="A295" s="13"/>
      <c r="B295" s="237"/>
      <c r="C295" s="238"/>
      <c r="D295" s="232" t="s">
        <v>139</v>
      </c>
      <c r="E295" s="239" t="s">
        <v>1</v>
      </c>
      <c r="F295" s="240" t="s">
        <v>995</v>
      </c>
      <c r="G295" s="238"/>
      <c r="H295" s="241">
        <v>5.5999999999999996</v>
      </c>
      <c r="I295" s="242"/>
      <c r="J295" s="238"/>
      <c r="K295" s="238"/>
      <c r="L295" s="243"/>
      <c r="M295" s="244"/>
      <c r="N295" s="245"/>
      <c r="O295" s="245"/>
      <c r="P295" s="245"/>
      <c r="Q295" s="245"/>
      <c r="R295" s="245"/>
      <c r="S295" s="245"/>
      <c r="T295" s="246"/>
      <c r="U295" s="13"/>
      <c r="V295" s="13"/>
      <c r="W295" s="13"/>
      <c r="X295" s="13"/>
      <c r="Y295" s="13"/>
      <c r="Z295" s="13"/>
      <c r="AA295" s="13"/>
      <c r="AB295" s="13"/>
      <c r="AC295" s="13"/>
      <c r="AD295" s="13"/>
      <c r="AE295" s="13"/>
      <c r="AT295" s="247" t="s">
        <v>139</v>
      </c>
      <c r="AU295" s="247" t="s">
        <v>87</v>
      </c>
      <c r="AV295" s="13" t="s">
        <v>87</v>
      </c>
      <c r="AW295" s="13" t="s">
        <v>33</v>
      </c>
      <c r="AX295" s="13" t="s">
        <v>83</v>
      </c>
      <c r="AY295" s="247" t="s">
        <v>129</v>
      </c>
    </row>
    <row r="296" s="2" customFormat="1" ht="24.15" customHeight="1">
      <c r="A296" s="39"/>
      <c r="B296" s="40"/>
      <c r="C296" s="219" t="s">
        <v>431</v>
      </c>
      <c r="D296" s="219" t="s">
        <v>131</v>
      </c>
      <c r="E296" s="220" t="s">
        <v>658</v>
      </c>
      <c r="F296" s="221" t="s">
        <v>659</v>
      </c>
      <c r="G296" s="222" t="s">
        <v>187</v>
      </c>
      <c r="H296" s="223">
        <v>0.80000000000000004</v>
      </c>
      <c r="I296" s="224"/>
      <c r="J296" s="225">
        <f>ROUND(I296*H296,2)</f>
        <v>0</v>
      </c>
      <c r="K296" s="221" t="s">
        <v>135</v>
      </c>
      <c r="L296" s="45"/>
      <c r="M296" s="226" t="s">
        <v>1</v>
      </c>
      <c r="N296" s="227" t="s">
        <v>43</v>
      </c>
      <c r="O296" s="92"/>
      <c r="P296" s="228">
        <f>O296*H296</f>
        <v>0</v>
      </c>
      <c r="Q296" s="228">
        <v>2.2563399999999998</v>
      </c>
      <c r="R296" s="228">
        <f>Q296*H296</f>
        <v>1.805072</v>
      </c>
      <c r="S296" s="228">
        <v>0</v>
      </c>
      <c r="T296" s="229">
        <f>S296*H296</f>
        <v>0</v>
      </c>
      <c r="U296" s="39"/>
      <c r="V296" s="39"/>
      <c r="W296" s="39"/>
      <c r="X296" s="39"/>
      <c r="Y296" s="39"/>
      <c r="Z296" s="39"/>
      <c r="AA296" s="39"/>
      <c r="AB296" s="39"/>
      <c r="AC296" s="39"/>
      <c r="AD296" s="39"/>
      <c r="AE296" s="39"/>
      <c r="AR296" s="230" t="s">
        <v>93</v>
      </c>
      <c r="AT296" s="230" t="s">
        <v>131</v>
      </c>
      <c r="AU296" s="230" t="s">
        <v>87</v>
      </c>
      <c r="AY296" s="18" t="s">
        <v>129</v>
      </c>
      <c r="BE296" s="231">
        <f>IF(N296="základní",J296,0)</f>
        <v>0</v>
      </c>
      <c r="BF296" s="231">
        <f>IF(N296="snížená",J296,0)</f>
        <v>0</v>
      </c>
      <c r="BG296" s="231">
        <f>IF(N296="zákl. přenesená",J296,0)</f>
        <v>0</v>
      </c>
      <c r="BH296" s="231">
        <f>IF(N296="sníž. přenesená",J296,0)</f>
        <v>0</v>
      </c>
      <c r="BI296" s="231">
        <f>IF(N296="nulová",J296,0)</f>
        <v>0</v>
      </c>
      <c r="BJ296" s="18" t="s">
        <v>83</v>
      </c>
      <c r="BK296" s="231">
        <f>ROUND(I296*H296,2)</f>
        <v>0</v>
      </c>
      <c r="BL296" s="18" t="s">
        <v>93</v>
      </c>
      <c r="BM296" s="230" t="s">
        <v>996</v>
      </c>
    </row>
    <row r="297" s="2" customFormat="1">
      <c r="A297" s="39"/>
      <c r="B297" s="40"/>
      <c r="C297" s="41"/>
      <c r="D297" s="232" t="s">
        <v>137</v>
      </c>
      <c r="E297" s="41"/>
      <c r="F297" s="233" t="s">
        <v>659</v>
      </c>
      <c r="G297" s="41"/>
      <c r="H297" s="41"/>
      <c r="I297" s="234"/>
      <c r="J297" s="41"/>
      <c r="K297" s="41"/>
      <c r="L297" s="45"/>
      <c r="M297" s="235"/>
      <c r="N297" s="236"/>
      <c r="O297" s="92"/>
      <c r="P297" s="92"/>
      <c r="Q297" s="92"/>
      <c r="R297" s="92"/>
      <c r="S297" s="92"/>
      <c r="T297" s="93"/>
      <c r="U297" s="39"/>
      <c r="V297" s="39"/>
      <c r="W297" s="39"/>
      <c r="X297" s="39"/>
      <c r="Y297" s="39"/>
      <c r="Z297" s="39"/>
      <c r="AA297" s="39"/>
      <c r="AB297" s="39"/>
      <c r="AC297" s="39"/>
      <c r="AD297" s="39"/>
      <c r="AE297" s="39"/>
      <c r="AT297" s="18" t="s">
        <v>137</v>
      </c>
      <c r="AU297" s="18" t="s">
        <v>87</v>
      </c>
    </row>
    <row r="298" s="13" customFormat="1">
      <c r="A298" s="13"/>
      <c r="B298" s="237"/>
      <c r="C298" s="238"/>
      <c r="D298" s="232" t="s">
        <v>139</v>
      </c>
      <c r="E298" s="239" t="s">
        <v>1</v>
      </c>
      <c r="F298" s="240" t="s">
        <v>997</v>
      </c>
      <c r="G298" s="238"/>
      <c r="H298" s="241">
        <v>0.78300000000000003</v>
      </c>
      <c r="I298" s="242"/>
      <c r="J298" s="238"/>
      <c r="K298" s="238"/>
      <c r="L298" s="243"/>
      <c r="M298" s="244"/>
      <c r="N298" s="245"/>
      <c r="O298" s="245"/>
      <c r="P298" s="245"/>
      <c r="Q298" s="245"/>
      <c r="R298" s="245"/>
      <c r="S298" s="245"/>
      <c r="T298" s="246"/>
      <c r="U298" s="13"/>
      <c r="V298" s="13"/>
      <c r="W298" s="13"/>
      <c r="X298" s="13"/>
      <c r="Y298" s="13"/>
      <c r="Z298" s="13"/>
      <c r="AA298" s="13"/>
      <c r="AB298" s="13"/>
      <c r="AC298" s="13"/>
      <c r="AD298" s="13"/>
      <c r="AE298" s="13"/>
      <c r="AT298" s="247" t="s">
        <v>139</v>
      </c>
      <c r="AU298" s="247" t="s">
        <v>87</v>
      </c>
      <c r="AV298" s="13" t="s">
        <v>87</v>
      </c>
      <c r="AW298" s="13" t="s">
        <v>33</v>
      </c>
      <c r="AX298" s="13" t="s">
        <v>78</v>
      </c>
      <c r="AY298" s="247" t="s">
        <v>129</v>
      </c>
    </row>
    <row r="299" s="15" customFormat="1">
      <c r="A299" s="15"/>
      <c r="B299" s="259"/>
      <c r="C299" s="260"/>
      <c r="D299" s="232" t="s">
        <v>139</v>
      </c>
      <c r="E299" s="261" t="s">
        <v>1</v>
      </c>
      <c r="F299" s="262" t="s">
        <v>147</v>
      </c>
      <c r="G299" s="260"/>
      <c r="H299" s="263">
        <v>0.78300000000000003</v>
      </c>
      <c r="I299" s="264"/>
      <c r="J299" s="260"/>
      <c r="K299" s="260"/>
      <c r="L299" s="265"/>
      <c r="M299" s="266"/>
      <c r="N299" s="267"/>
      <c r="O299" s="267"/>
      <c r="P299" s="267"/>
      <c r="Q299" s="267"/>
      <c r="R299" s="267"/>
      <c r="S299" s="267"/>
      <c r="T299" s="268"/>
      <c r="U299" s="15"/>
      <c r="V299" s="15"/>
      <c r="W299" s="15"/>
      <c r="X299" s="15"/>
      <c r="Y299" s="15"/>
      <c r="Z299" s="15"/>
      <c r="AA299" s="15"/>
      <c r="AB299" s="15"/>
      <c r="AC299" s="15"/>
      <c r="AD299" s="15"/>
      <c r="AE299" s="15"/>
      <c r="AT299" s="269" t="s">
        <v>139</v>
      </c>
      <c r="AU299" s="269" t="s">
        <v>87</v>
      </c>
      <c r="AV299" s="15" t="s">
        <v>93</v>
      </c>
      <c r="AW299" s="15" t="s">
        <v>33</v>
      </c>
      <c r="AX299" s="15" t="s">
        <v>78</v>
      </c>
      <c r="AY299" s="269" t="s">
        <v>129</v>
      </c>
    </row>
    <row r="300" s="13" customFormat="1">
      <c r="A300" s="13"/>
      <c r="B300" s="237"/>
      <c r="C300" s="238"/>
      <c r="D300" s="232" t="s">
        <v>139</v>
      </c>
      <c r="E300" s="239" t="s">
        <v>1</v>
      </c>
      <c r="F300" s="240" t="s">
        <v>998</v>
      </c>
      <c r="G300" s="238"/>
      <c r="H300" s="241">
        <v>0.80000000000000004</v>
      </c>
      <c r="I300" s="242"/>
      <c r="J300" s="238"/>
      <c r="K300" s="238"/>
      <c r="L300" s="243"/>
      <c r="M300" s="244"/>
      <c r="N300" s="245"/>
      <c r="O300" s="245"/>
      <c r="P300" s="245"/>
      <c r="Q300" s="245"/>
      <c r="R300" s="245"/>
      <c r="S300" s="245"/>
      <c r="T300" s="246"/>
      <c r="U300" s="13"/>
      <c r="V300" s="13"/>
      <c r="W300" s="13"/>
      <c r="X300" s="13"/>
      <c r="Y300" s="13"/>
      <c r="Z300" s="13"/>
      <c r="AA300" s="13"/>
      <c r="AB300" s="13"/>
      <c r="AC300" s="13"/>
      <c r="AD300" s="13"/>
      <c r="AE300" s="13"/>
      <c r="AT300" s="247" t="s">
        <v>139</v>
      </c>
      <c r="AU300" s="247" t="s">
        <v>87</v>
      </c>
      <c r="AV300" s="13" t="s">
        <v>87</v>
      </c>
      <c r="AW300" s="13" t="s">
        <v>33</v>
      </c>
      <c r="AX300" s="13" t="s">
        <v>83</v>
      </c>
      <c r="AY300" s="247" t="s">
        <v>129</v>
      </c>
    </row>
    <row r="301" s="2" customFormat="1" ht="37.8" customHeight="1">
      <c r="A301" s="39"/>
      <c r="B301" s="40"/>
      <c r="C301" s="219" t="s">
        <v>438</v>
      </c>
      <c r="D301" s="219" t="s">
        <v>131</v>
      </c>
      <c r="E301" s="220" t="s">
        <v>999</v>
      </c>
      <c r="F301" s="221" t="s">
        <v>1000</v>
      </c>
      <c r="G301" s="222" t="s">
        <v>265</v>
      </c>
      <c r="H301" s="223">
        <v>2</v>
      </c>
      <c r="I301" s="224"/>
      <c r="J301" s="225">
        <f>ROUND(I301*H301,2)</f>
        <v>0</v>
      </c>
      <c r="K301" s="221" t="s">
        <v>1</v>
      </c>
      <c r="L301" s="45"/>
      <c r="M301" s="226" t="s">
        <v>1</v>
      </c>
      <c r="N301" s="227" t="s">
        <v>43</v>
      </c>
      <c r="O301" s="92"/>
      <c r="P301" s="228">
        <f>O301*H301</f>
        <v>0</v>
      </c>
      <c r="Q301" s="228">
        <v>0</v>
      </c>
      <c r="R301" s="228">
        <f>Q301*H301</f>
        <v>0</v>
      </c>
      <c r="S301" s="228">
        <v>0</v>
      </c>
      <c r="T301" s="229">
        <f>S301*H301</f>
        <v>0</v>
      </c>
      <c r="U301" s="39"/>
      <c r="V301" s="39"/>
      <c r="W301" s="39"/>
      <c r="X301" s="39"/>
      <c r="Y301" s="39"/>
      <c r="Z301" s="39"/>
      <c r="AA301" s="39"/>
      <c r="AB301" s="39"/>
      <c r="AC301" s="39"/>
      <c r="AD301" s="39"/>
      <c r="AE301" s="39"/>
      <c r="AR301" s="230" t="s">
        <v>93</v>
      </c>
      <c r="AT301" s="230" t="s">
        <v>131</v>
      </c>
      <c r="AU301" s="230" t="s">
        <v>87</v>
      </c>
      <c r="AY301" s="18" t="s">
        <v>129</v>
      </c>
      <c r="BE301" s="231">
        <f>IF(N301="základní",J301,0)</f>
        <v>0</v>
      </c>
      <c r="BF301" s="231">
        <f>IF(N301="snížená",J301,0)</f>
        <v>0</v>
      </c>
      <c r="BG301" s="231">
        <f>IF(N301="zákl. přenesená",J301,0)</f>
        <v>0</v>
      </c>
      <c r="BH301" s="231">
        <f>IF(N301="sníž. přenesená",J301,0)</f>
        <v>0</v>
      </c>
      <c r="BI301" s="231">
        <f>IF(N301="nulová",J301,0)</f>
        <v>0</v>
      </c>
      <c r="BJ301" s="18" t="s">
        <v>83</v>
      </c>
      <c r="BK301" s="231">
        <f>ROUND(I301*H301,2)</f>
        <v>0</v>
      </c>
      <c r="BL301" s="18" t="s">
        <v>93</v>
      </c>
      <c r="BM301" s="230" t="s">
        <v>1001</v>
      </c>
    </row>
    <row r="302" s="2" customFormat="1">
      <c r="A302" s="39"/>
      <c r="B302" s="40"/>
      <c r="C302" s="41"/>
      <c r="D302" s="232" t="s">
        <v>137</v>
      </c>
      <c r="E302" s="41"/>
      <c r="F302" s="233" t="s">
        <v>1002</v>
      </c>
      <c r="G302" s="41"/>
      <c r="H302" s="41"/>
      <c r="I302" s="234"/>
      <c r="J302" s="41"/>
      <c r="K302" s="41"/>
      <c r="L302" s="45"/>
      <c r="M302" s="235"/>
      <c r="N302" s="236"/>
      <c r="O302" s="92"/>
      <c r="P302" s="92"/>
      <c r="Q302" s="92"/>
      <c r="R302" s="92"/>
      <c r="S302" s="92"/>
      <c r="T302" s="93"/>
      <c r="U302" s="39"/>
      <c r="V302" s="39"/>
      <c r="W302" s="39"/>
      <c r="X302" s="39"/>
      <c r="Y302" s="39"/>
      <c r="Z302" s="39"/>
      <c r="AA302" s="39"/>
      <c r="AB302" s="39"/>
      <c r="AC302" s="39"/>
      <c r="AD302" s="39"/>
      <c r="AE302" s="39"/>
      <c r="AT302" s="18" t="s">
        <v>137</v>
      </c>
      <c r="AU302" s="18" t="s">
        <v>87</v>
      </c>
    </row>
    <row r="303" s="2" customFormat="1">
      <c r="A303" s="39"/>
      <c r="B303" s="40"/>
      <c r="C303" s="41"/>
      <c r="D303" s="232" t="s">
        <v>296</v>
      </c>
      <c r="E303" s="41"/>
      <c r="F303" s="280" t="s">
        <v>1003</v>
      </c>
      <c r="G303" s="41"/>
      <c r="H303" s="41"/>
      <c r="I303" s="234"/>
      <c r="J303" s="41"/>
      <c r="K303" s="41"/>
      <c r="L303" s="45"/>
      <c r="M303" s="235"/>
      <c r="N303" s="236"/>
      <c r="O303" s="92"/>
      <c r="P303" s="92"/>
      <c r="Q303" s="92"/>
      <c r="R303" s="92"/>
      <c r="S303" s="92"/>
      <c r="T303" s="93"/>
      <c r="U303" s="39"/>
      <c r="V303" s="39"/>
      <c r="W303" s="39"/>
      <c r="X303" s="39"/>
      <c r="Y303" s="39"/>
      <c r="Z303" s="39"/>
      <c r="AA303" s="39"/>
      <c r="AB303" s="39"/>
      <c r="AC303" s="39"/>
      <c r="AD303" s="39"/>
      <c r="AE303" s="39"/>
      <c r="AT303" s="18" t="s">
        <v>296</v>
      </c>
      <c r="AU303" s="18" t="s">
        <v>87</v>
      </c>
    </row>
    <row r="304" s="13" customFormat="1">
      <c r="A304" s="13"/>
      <c r="B304" s="237"/>
      <c r="C304" s="238"/>
      <c r="D304" s="232" t="s">
        <v>139</v>
      </c>
      <c r="E304" s="239" t="s">
        <v>1</v>
      </c>
      <c r="F304" s="240" t="s">
        <v>87</v>
      </c>
      <c r="G304" s="238"/>
      <c r="H304" s="241">
        <v>2</v>
      </c>
      <c r="I304" s="242"/>
      <c r="J304" s="238"/>
      <c r="K304" s="238"/>
      <c r="L304" s="243"/>
      <c r="M304" s="244"/>
      <c r="N304" s="245"/>
      <c r="O304" s="245"/>
      <c r="P304" s="245"/>
      <c r="Q304" s="245"/>
      <c r="R304" s="245"/>
      <c r="S304" s="245"/>
      <c r="T304" s="246"/>
      <c r="U304" s="13"/>
      <c r="V304" s="13"/>
      <c r="W304" s="13"/>
      <c r="X304" s="13"/>
      <c r="Y304" s="13"/>
      <c r="Z304" s="13"/>
      <c r="AA304" s="13"/>
      <c r="AB304" s="13"/>
      <c r="AC304" s="13"/>
      <c r="AD304" s="13"/>
      <c r="AE304" s="13"/>
      <c r="AT304" s="247" t="s">
        <v>139</v>
      </c>
      <c r="AU304" s="247" t="s">
        <v>87</v>
      </c>
      <c r="AV304" s="13" t="s">
        <v>87</v>
      </c>
      <c r="AW304" s="13" t="s">
        <v>33</v>
      </c>
      <c r="AX304" s="13" t="s">
        <v>83</v>
      </c>
      <c r="AY304" s="247" t="s">
        <v>129</v>
      </c>
    </row>
    <row r="305" s="2" customFormat="1" ht="21.75" customHeight="1">
      <c r="A305" s="39"/>
      <c r="B305" s="40"/>
      <c r="C305" s="219" t="s">
        <v>443</v>
      </c>
      <c r="D305" s="219" t="s">
        <v>131</v>
      </c>
      <c r="E305" s="220" t="s">
        <v>1004</v>
      </c>
      <c r="F305" s="221" t="s">
        <v>1005</v>
      </c>
      <c r="G305" s="222" t="s">
        <v>175</v>
      </c>
      <c r="H305" s="223">
        <v>13</v>
      </c>
      <c r="I305" s="224"/>
      <c r="J305" s="225">
        <f>ROUND(I305*H305,2)</f>
        <v>0</v>
      </c>
      <c r="K305" s="221" t="s">
        <v>135</v>
      </c>
      <c r="L305" s="45"/>
      <c r="M305" s="226" t="s">
        <v>1</v>
      </c>
      <c r="N305" s="227" t="s">
        <v>43</v>
      </c>
      <c r="O305" s="92"/>
      <c r="P305" s="228">
        <f>O305*H305</f>
        <v>0</v>
      </c>
      <c r="Q305" s="228">
        <v>0</v>
      </c>
      <c r="R305" s="228">
        <f>Q305*H305</f>
        <v>0</v>
      </c>
      <c r="S305" s="228">
        <v>0.97999999999999998</v>
      </c>
      <c r="T305" s="229">
        <f>S305*H305</f>
        <v>12.74</v>
      </c>
      <c r="U305" s="39"/>
      <c r="V305" s="39"/>
      <c r="W305" s="39"/>
      <c r="X305" s="39"/>
      <c r="Y305" s="39"/>
      <c r="Z305" s="39"/>
      <c r="AA305" s="39"/>
      <c r="AB305" s="39"/>
      <c r="AC305" s="39"/>
      <c r="AD305" s="39"/>
      <c r="AE305" s="39"/>
      <c r="AR305" s="230" t="s">
        <v>93</v>
      </c>
      <c r="AT305" s="230" t="s">
        <v>131</v>
      </c>
      <c r="AU305" s="230" t="s">
        <v>87</v>
      </c>
      <c r="AY305" s="18" t="s">
        <v>129</v>
      </c>
      <c r="BE305" s="231">
        <f>IF(N305="základní",J305,0)</f>
        <v>0</v>
      </c>
      <c r="BF305" s="231">
        <f>IF(N305="snížená",J305,0)</f>
        <v>0</v>
      </c>
      <c r="BG305" s="231">
        <f>IF(N305="zákl. přenesená",J305,0)</f>
        <v>0</v>
      </c>
      <c r="BH305" s="231">
        <f>IF(N305="sníž. přenesená",J305,0)</f>
        <v>0</v>
      </c>
      <c r="BI305" s="231">
        <f>IF(N305="nulová",J305,0)</f>
        <v>0</v>
      </c>
      <c r="BJ305" s="18" t="s">
        <v>83</v>
      </c>
      <c r="BK305" s="231">
        <f>ROUND(I305*H305,2)</f>
        <v>0</v>
      </c>
      <c r="BL305" s="18" t="s">
        <v>93</v>
      </c>
      <c r="BM305" s="230" t="s">
        <v>1006</v>
      </c>
    </row>
    <row r="306" s="2" customFormat="1">
      <c r="A306" s="39"/>
      <c r="B306" s="40"/>
      <c r="C306" s="41"/>
      <c r="D306" s="232" t="s">
        <v>137</v>
      </c>
      <c r="E306" s="41"/>
      <c r="F306" s="233" t="s">
        <v>1007</v>
      </c>
      <c r="G306" s="41"/>
      <c r="H306" s="41"/>
      <c r="I306" s="234"/>
      <c r="J306" s="41"/>
      <c r="K306" s="41"/>
      <c r="L306" s="45"/>
      <c r="M306" s="235"/>
      <c r="N306" s="236"/>
      <c r="O306" s="92"/>
      <c r="P306" s="92"/>
      <c r="Q306" s="92"/>
      <c r="R306" s="92"/>
      <c r="S306" s="92"/>
      <c r="T306" s="93"/>
      <c r="U306" s="39"/>
      <c r="V306" s="39"/>
      <c r="W306" s="39"/>
      <c r="X306" s="39"/>
      <c r="Y306" s="39"/>
      <c r="Z306" s="39"/>
      <c r="AA306" s="39"/>
      <c r="AB306" s="39"/>
      <c r="AC306" s="39"/>
      <c r="AD306" s="39"/>
      <c r="AE306" s="39"/>
      <c r="AT306" s="18" t="s">
        <v>137</v>
      </c>
      <c r="AU306" s="18" t="s">
        <v>87</v>
      </c>
    </row>
    <row r="307" s="2" customFormat="1">
      <c r="A307" s="39"/>
      <c r="B307" s="40"/>
      <c r="C307" s="41"/>
      <c r="D307" s="232" t="s">
        <v>296</v>
      </c>
      <c r="E307" s="41"/>
      <c r="F307" s="280" t="s">
        <v>1008</v>
      </c>
      <c r="G307" s="41"/>
      <c r="H307" s="41"/>
      <c r="I307" s="234"/>
      <c r="J307" s="41"/>
      <c r="K307" s="41"/>
      <c r="L307" s="45"/>
      <c r="M307" s="235"/>
      <c r="N307" s="236"/>
      <c r="O307" s="92"/>
      <c r="P307" s="92"/>
      <c r="Q307" s="92"/>
      <c r="R307" s="92"/>
      <c r="S307" s="92"/>
      <c r="T307" s="93"/>
      <c r="U307" s="39"/>
      <c r="V307" s="39"/>
      <c r="W307" s="39"/>
      <c r="X307" s="39"/>
      <c r="Y307" s="39"/>
      <c r="Z307" s="39"/>
      <c r="AA307" s="39"/>
      <c r="AB307" s="39"/>
      <c r="AC307" s="39"/>
      <c r="AD307" s="39"/>
      <c r="AE307" s="39"/>
      <c r="AT307" s="18" t="s">
        <v>296</v>
      </c>
      <c r="AU307" s="18" t="s">
        <v>87</v>
      </c>
    </row>
    <row r="308" s="13" customFormat="1">
      <c r="A308" s="13"/>
      <c r="B308" s="237"/>
      <c r="C308" s="238"/>
      <c r="D308" s="232" t="s">
        <v>139</v>
      </c>
      <c r="E308" s="239" t="s">
        <v>1</v>
      </c>
      <c r="F308" s="240" t="s">
        <v>1009</v>
      </c>
      <c r="G308" s="238"/>
      <c r="H308" s="241">
        <v>13</v>
      </c>
      <c r="I308" s="242"/>
      <c r="J308" s="238"/>
      <c r="K308" s="238"/>
      <c r="L308" s="243"/>
      <c r="M308" s="244"/>
      <c r="N308" s="245"/>
      <c r="O308" s="245"/>
      <c r="P308" s="245"/>
      <c r="Q308" s="245"/>
      <c r="R308" s="245"/>
      <c r="S308" s="245"/>
      <c r="T308" s="246"/>
      <c r="U308" s="13"/>
      <c r="V308" s="13"/>
      <c r="W308" s="13"/>
      <c r="X308" s="13"/>
      <c r="Y308" s="13"/>
      <c r="Z308" s="13"/>
      <c r="AA308" s="13"/>
      <c r="AB308" s="13"/>
      <c r="AC308" s="13"/>
      <c r="AD308" s="13"/>
      <c r="AE308" s="13"/>
      <c r="AT308" s="247" t="s">
        <v>139</v>
      </c>
      <c r="AU308" s="247" t="s">
        <v>87</v>
      </c>
      <c r="AV308" s="13" t="s">
        <v>87</v>
      </c>
      <c r="AW308" s="13" t="s">
        <v>33</v>
      </c>
      <c r="AX308" s="13" t="s">
        <v>83</v>
      </c>
      <c r="AY308" s="247" t="s">
        <v>129</v>
      </c>
    </row>
    <row r="309" s="12" customFormat="1" ht="22.8" customHeight="1">
      <c r="A309" s="12"/>
      <c r="B309" s="203"/>
      <c r="C309" s="204"/>
      <c r="D309" s="205" t="s">
        <v>77</v>
      </c>
      <c r="E309" s="217" t="s">
        <v>754</v>
      </c>
      <c r="F309" s="217" t="s">
        <v>755</v>
      </c>
      <c r="G309" s="204"/>
      <c r="H309" s="204"/>
      <c r="I309" s="207"/>
      <c r="J309" s="218">
        <f>BK309</f>
        <v>0</v>
      </c>
      <c r="K309" s="204"/>
      <c r="L309" s="209"/>
      <c r="M309" s="210"/>
      <c r="N309" s="211"/>
      <c r="O309" s="211"/>
      <c r="P309" s="212">
        <f>SUM(P310:P348)</f>
        <v>0</v>
      </c>
      <c r="Q309" s="211"/>
      <c r="R309" s="212">
        <f>SUM(R310:R348)</f>
        <v>0</v>
      </c>
      <c r="S309" s="211"/>
      <c r="T309" s="213">
        <f>SUM(T310:T348)</f>
        <v>0</v>
      </c>
      <c r="U309" s="12"/>
      <c r="V309" s="12"/>
      <c r="W309" s="12"/>
      <c r="X309" s="12"/>
      <c r="Y309" s="12"/>
      <c r="Z309" s="12"/>
      <c r="AA309" s="12"/>
      <c r="AB309" s="12"/>
      <c r="AC309" s="12"/>
      <c r="AD309" s="12"/>
      <c r="AE309" s="12"/>
      <c r="AR309" s="214" t="s">
        <v>83</v>
      </c>
      <c r="AT309" s="215" t="s">
        <v>77</v>
      </c>
      <c r="AU309" s="215" t="s">
        <v>83</v>
      </c>
      <c r="AY309" s="214" t="s">
        <v>129</v>
      </c>
      <c r="BK309" s="216">
        <f>SUM(BK310:BK348)</f>
        <v>0</v>
      </c>
    </row>
    <row r="310" s="2" customFormat="1" ht="21.75" customHeight="1">
      <c r="A310" s="39"/>
      <c r="B310" s="40"/>
      <c r="C310" s="219" t="s">
        <v>449</v>
      </c>
      <c r="D310" s="219" t="s">
        <v>131</v>
      </c>
      <c r="E310" s="220" t="s">
        <v>757</v>
      </c>
      <c r="F310" s="221" t="s">
        <v>758</v>
      </c>
      <c r="G310" s="222" t="s">
        <v>215</v>
      </c>
      <c r="H310" s="223">
        <v>29.556000000000001</v>
      </c>
      <c r="I310" s="224"/>
      <c r="J310" s="225">
        <f>ROUND(I310*H310,2)</f>
        <v>0</v>
      </c>
      <c r="K310" s="221" t="s">
        <v>135</v>
      </c>
      <c r="L310" s="45"/>
      <c r="M310" s="226" t="s">
        <v>1</v>
      </c>
      <c r="N310" s="227" t="s">
        <v>43</v>
      </c>
      <c r="O310" s="92"/>
      <c r="P310" s="228">
        <f>O310*H310</f>
        <v>0</v>
      </c>
      <c r="Q310" s="228">
        <v>0</v>
      </c>
      <c r="R310" s="228">
        <f>Q310*H310</f>
        <v>0</v>
      </c>
      <c r="S310" s="228">
        <v>0</v>
      </c>
      <c r="T310" s="229">
        <f>S310*H310</f>
        <v>0</v>
      </c>
      <c r="U310" s="39"/>
      <c r="V310" s="39"/>
      <c r="W310" s="39"/>
      <c r="X310" s="39"/>
      <c r="Y310" s="39"/>
      <c r="Z310" s="39"/>
      <c r="AA310" s="39"/>
      <c r="AB310" s="39"/>
      <c r="AC310" s="39"/>
      <c r="AD310" s="39"/>
      <c r="AE310" s="39"/>
      <c r="AR310" s="230" t="s">
        <v>93</v>
      </c>
      <c r="AT310" s="230" t="s">
        <v>131</v>
      </c>
      <c r="AU310" s="230" t="s">
        <v>87</v>
      </c>
      <c r="AY310" s="18" t="s">
        <v>129</v>
      </c>
      <c r="BE310" s="231">
        <f>IF(N310="základní",J310,0)</f>
        <v>0</v>
      </c>
      <c r="BF310" s="231">
        <f>IF(N310="snížená",J310,0)</f>
        <v>0</v>
      </c>
      <c r="BG310" s="231">
        <f>IF(N310="zákl. přenesená",J310,0)</f>
        <v>0</v>
      </c>
      <c r="BH310" s="231">
        <f>IF(N310="sníž. přenesená",J310,0)</f>
        <v>0</v>
      </c>
      <c r="BI310" s="231">
        <f>IF(N310="nulová",J310,0)</f>
        <v>0</v>
      </c>
      <c r="BJ310" s="18" t="s">
        <v>83</v>
      </c>
      <c r="BK310" s="231">
        <f>ROUND(I310*H310,2)</f>
        <v>0</v>
      </c>
      <c r="BL310" s="18" t="s">
        <v>93</v>
      </c>
      <c r="BM310" s="230" t="s">
        <v>1010</v>
      </c>
    </row>
    <row r="311" s="2" customFormat="1">
      <c r="A311" s="39"/>
      <c r="B311" s="40"/>
      <c r="C311" s="41"/>
      <c r="D311" s="232" t="s">
        <v>137</v>
      </c>
      <c r="E311" s="41"/>
      <c r="F311" s="233" t="s">
        <v>1011</v>
      </c>
      <c r="G311" s="41"/>
      <c r="H311" s="41"/>
      <c r="I311" s="234"/>
      <c r="J311" s="41"/>
      <c r="K311" s="41"/>
      <c r="L311" s="45"/>
      <c r="M311" s="235"/>
      <c r="N311" s="236"/>
      <c r="O311" s="92"/>
      <c r="P311" s="92"/>
      <c r="Q311" s="92"/>
      <c r="R311" s="92"/>
      <c r="S311" s="92"/>
      <c r="T311" s="93"/>
      <c r="U311" s="39"/>
      <c r="V311" s="39"/>
      <c r="W311" s="39"/>
      <c r="X311" s="39"/>
      <c r="Y311" s="39"/>
      <c r="Z311" s="39"/>
      <c r="AA311" s="39"/>
      <c r="AB311" s="39"/>
      <c r="AC311" s="39"/>
      <c r="AD311" s="39"/>
      <c r="AE311" s="39"/>
      <c r="AT311" s="18" t="s">
        <v>137</v>
      </c>
      <c r="AU311" s="18" t="s">
        <v>87</v>
      </c>
    </row>
    <row r="312" s="13" customFormat="1">
      <c r="A312" s="13"/>
      <c r="B312" s="237"/>
      <c r="C312" s="238"/>
      <c r="D312" s="232" t="s">
        <v>139</v>
      </c>
      <c r="E312" s="239" t="s">
        <v>1</v>
      </c>
      <c r="F312" s="240" t="s">
        <v>1012</v>
      </c>
      <c r="G312" s="238"/>
      <c r="H312" s="241">
        <v>29.556000000000001</v>
      </c>
      <c r="I312" s="242"/>
      <c r="J312" s="238"/>
      <c r="K312" s="238"/>
      <c r="L312" s="243"/>
      <c r="M312" s="244"/>
      <c r="N312" s="245"/>
      <c r="O312" s="245"/>
      <c r="P312" s="245"/>
      <c r="Q312" s="245"/>
      <c r="R312" s="245"/>
      <c r="S312" s="245"/>
      <c r="T312" s="246"/>
      <c r="U312" s="13"/>
      <c r="V312" s="13"/>
      <c r="W312" s="13"/>
      <c r="X312" s="13"/>
      <c r="Y312" s="13"/>
      <c r="Z312" s="13"/>
      <c r="AA312" s="13"/>
      <c r="AB312" s="13"/>
      <c r="AC312" s="13"/>
      <c r="AD312" s="13"/>
      <c r="AE312" s="13"/>
      <c r="AT312" s="247" t="s">
        <v>139</v>
      </c>
      <c r="AU312" s="247" t="s">
        <v>87</v>
      </c>
      <c r="AV312" s="13" t="s">
        <v>87</v>
      </c>
      <c r="AW312" s="13" t="s">
        <v>33</v>
      </c>
      <c r="AX312" s="13" t="s">
        <v>78</v>
      </c>
      <c r="AY312" s="247" t="s">
        <v>129</v>
      </c>
    </row>
    <row r="313" s="15" customFormat="1">
      <c r="A313" s="15"/>
      <c r="B313" s="259"/>
      <c r="C313" s="260"/>
      <c r="D313" s="232" t="s">
        <v>139</v>
      </c>
      <c r="E313" s="261" t="s">
        <v>1</v>
      </c>
      <c r="F313" s="262" t="s">
        <v>147</v>
      </c>
      <c r="G313" s="260"/>
      <c r="H313" s="263">
        <v>29.556000000000001</v>
      </c>
      <c r="I313" s="264"/>
      <c r="J313" s="260"/>
      <c r="K313" s="260"/>
      <c r="L313" s="265"/>
      <c r="M313" s="266"/>
      <c r="N313" s="267"/>
      <c r="O313" s="267"/>
      <c r="P313" s="267"/>
      <c r="Q313" s="267"/>
      <c r="R313" s="267"/>
      <c r="S313" s="267"/>
      <c r="T313" s="268"/>
      <c r="U313" s="15"/>
      <c r="V313" s="15"/>
      <c r="W313" s="15"/>
      <c r="X313" s="15"/>
      <c r="Y313" s="15"/>
      <c r="Z313" s="15"/>
      <c r="AA313" s="15"/>
      <c r="AB313" s="15"/>
      <c r="AC313" s="15"/>
      <c r="AD313" s="15"/>
      <c r="AE313" s="15"/>
      <c r="AT313" s="269" t="s">
        <v>139</v>
      </c>
      <c r="AU313" s="269" t="s">
        <v>87</v>
      </c>
      <c r="AV313" s="15" t="s">
        <v>93</v>
      </c>
      <c r="AW313" s="15" t="s">
        <v>33</v>
      </c>
      <c r="AX313" s="15" t="s">
        <v>83</v>
      </c>
      <c r="AY313" s="269" t="s">
        <v>129</v>
      </c>
    </row>
    <row r="314" s="2" customFormat="1" ht="24.15" customHeight="1">
      <c r="A314" s="39"/>
      <c r="B314" s="40"/>
      <c r="C314" s="219" t="s">
        <v>453</v>
      </c>
      <c r="D314" s="219" t="s">
        <v>131</v>
      </c>
      <c r="E314" s="220" t="s">
        <v>763</v>
      </c>
      <c r="F314" s="221" t="s">
        <v>764</v>
      </c>
      <c r="G314" s="222" t="s">
        <v>215</v>
      </c>
      <c r="H314" s="223">
        <v>413.78399999999999</v>
      </c>
      <c r="I314" s="224"/>
      <c r="J314" s="225">
        <f>ROUND(I314*H314,2)</f>
        <v>0</v>
      </c>
      <c r="K314" s="221" t="s">
        <v>135</v>
      </c>
      <c r="L314" s="45"/>
      <c r="M314" s="226" t="s">
        <v>1</v>
      </c>
      <c r="N314" s="227" t="s">
        <v>43</v>
      </c>
      <c r="O314" s="92"/>
      <c r="P314" s="228">
        <f>O314*H314</f>
        <v>0</v>
      </c>
      <c r="Q314" s="228">
        <v>0</v>
      </c>
      <c r="R314" s="228">
        <f>Q314*H314</f>
        <v>0</v>
      </c>
      <c r="S314" s="228">
        <v>0</v>
      </c>
      <c r="T314" s="229">
        <f>S314*H314</f>
        <v>0</v>
      </c>
      <c r="U314" s="39"/>
      <c r="V314" s="39"/>
      <c r="W314" s="39"/>
      <c r="X314" s="39"/>
      <c r="Y314" s="39"/>
      <c r="Z314" s="39"/>
      <c r="AA314" s="39"/>
      <c r="AB314" s="39"/>
      <c r="AC314" s="39"/>
      <c r="AD314" s="39"/>
      <c r="AE314" s="39"/>
      <c r="AR314" s="230" t="s">
        <v>93</v>
      </c>
      <c r="AT314" s="230" t="s">
        <v>131</v>
      </c>
      <c r="AU314" s="230" t="s">
        <v>87</v>
      </c>
      <c r="AY314" s="18" t="s">
        <v>129</v>
      </c>
      <c r="BE314" s="231">
        <f>IF(N314="základní",J314,0)</f>
        <v>0</v>
      </c>
      <c r="BF314" s="231">
        <f>IF(N314="snížená",J314,0)</f>
        <v>0</v>
      </c>
      <c r="BG314" s="231">
        <f>IF(N314="zákl. přenesená",J314,0)</f>
        <v>0</v>
      </c>
      <c r="BH314" s="231">
        <f>IF(N314="sníž. přenesená",J314,0)</f>
        <v>0</v>
      </c>
      <c r="BI314" s="231">
        <f>IF(N314="nulová",J314,0)</f>
        <v>0</v>
      </c>
      <c r="BJ314" s="18" t="s">
        <v>83</v>
      </c>
      <c r="BK314" s="231">
        <f>ROUND(I314*H314,2)</f>
        <v>0</v>
      </c>
      <c r="BL314" s="18" t="s">
        <v>93</v>
      </c>
      <c r="BM314" s="230" t="s">
        <v>1013</v>
      </c>
    </row>
    <row r="315" s="2" customFormat="1">
      <c r="A315" s="39"/>
      <c r="B315" s="40"/>
      <c r="C315" s="41"/>
      <c r="D315" s="232" t="s">
        <v>137</v>
      </c>
      <c r="E315" s="41"/>
      <c r="F315" s="233" t="s">
        <v>766</v>
      </c>
      <c r="G315" s="41"/>
      <c r="H315" s="41"/>
      <c r="I315" s="234"/>
      <c r="J315" s="41"/>
      <c r="K315" s="41"/>
      <c r="L315" s="45"/>
      <c r="M315" s="235"/>
      <c r="N315" s="236"/>
      <c r="O315" s="92"/>
      <c r="P315" s="92"/>
      <c r="Q315" s="92"/>
      <c r="R315" s="92"/>
      <c r="S315" s="92"/>
      <c r="T315" s="93"/>
      <c r="U315" s="39"/>
      <c r="V315" s="39"/>
      <c r="W315" s="39"/>
      <c r="X315" s="39"/>
      <c r="Y315" s="39"/>
      <c r="Z315" s="39"/>
      <c r="AA315" s="39"/>
      <c r="AB315" s="39"/>
      <c r="AC315" s="39"/>
      <c r="AD315" s="39"/>
      <c r="AE315" s="39"/>
      <c r="AT315" s="18" t="s">
        <v>137</v>
      </c>
      <c r="AU315" s="18" t="s">
        <v>87</v>
      </c>
    </row>
    <row r="316" s="13" customFormat="1">
      <c r="A316" s="13"/>
      <c r="B316" s="237"/>
      <c r="C316" s="238"/>
      <c r="D316" s="232" t="s">
        <v>139</v>
      </c>
      <c r="E316" s="239" t="s">
        <v>1</v>
      </c>
      <c r="F316" s="240" t="s">
        <v>1014</v>
      </c>
      <c r="G316" s="238"/>
      <c r="H316" s="241">
        <v>413.78399999999999</v>
      </c>
      <c r="I316" s="242"/>
      <c r="J316" s="238"/>
      <c r="K316" s="238"/>
      <c r="L316" s="243"/>
      <c r="M316" s="244"/>
      <c r="N316" s="245"/>
      <c r="O316" s="245"/>
      <c r="P316" s="245"/>
      <c r="Q316" s="245"/>
      <c r="R316" s="245"/>
      <c r="S316" s="245"/>
      <c r="T316" s="246"/>
      <c r="U316" s="13"/>
      <c r="V316" s="13"/>
      <c r="W316" s="13"/>
      <c r="X316" s="13"/>
      <c r="Y316" s="13"/>
      <c r="Z316" s="13"/>
      <c r="AA316" s="13"/>
      <c r="AB316" s="13"/>
      <c r="AC316" s="13"/>
      <c r="AD316" s="13"/>
      <c r="AE316" s="13"/>
      <c r="AT316" s="247" t="s">
        <v>139</v>
      </c>
      <c r="AU316" s="247" t="s">
        <v>87</v>
      </c>
      <c r="AV316" s="13" t="s">
        <v>87</v>
      </c>
      <c r="AW316" s="13" t="s">
        <v>33</v>
      </c>
      <c r="AX316" s="13" t="s">
        <v>78</v>
      </c>
      <c r="AY316" s="247" t="s">
        <v>129</v>
      </c>
    </row>
    <row r="317" s="15" customFormat="1">
      <c r="A317" s="15"/>
      <c r="B317" s="259"/>
      <c r="C317" s="260"/>
      <c r="D317" s="232" t="s">
        <v>139</v>
      </c>
      <c r="E317" s="261" t="s">
        <v>1</v>
      </c>
      <c r="F317" s="262" t="s">
        <v>147</v>
      </c>
      <c r="G317" s="260"/>
      <c r="H317" s="263">
        <v>413.78399999999999</v>
      </c>
      <c r="I317" s="264"/>
      <c r="J317" s="260"/>
      <c r="K317" s="260"/>
      <c r="L317" s="265"/>
      <c r="M317" s="266"/>
      <c r="N317" s="267"/>
      <c r="O317" s="267"/>
      <c r="P317" s="267"/>
      <c r="Q317" s="267"/>
      <c r="R317" s="267"/>
      <c r="S317" s="267"/>
      <c r="T317" s="268"/>
      <c r="U317" s="15"/>
      <c r="V317" s="15"/>
      <c r="W317" s="15"/>
      <c r="X317" s="15"/>
      <c r="Y317" s="15"/>
      <c r="Z317" s="15"/>
      <c r="AA317" s="15"/>
      <c r="AB317" s="15"/>
      <c r="AC317" s="15"/>
      <c r="AD317" s="15"/>
      <c r="AE317" s="15"/>
      <c r="AT317" s="269" t="s">
        <v>139</v>
      </c>
      <c r="AU317" s="269" t="s">
        <v>87</v>
      </c>
      <c r="AV317" s="15" t="s">
        <v>93</v>
      </c>
      <c r="AW317" s="15" t="s">
        <v>33</v>
      </c>
      <c r="AX317" s="15" t="s">
        <v>83</v>
      </c>
      <c r="AY317" s="269" t="s">
        <v>129</v>
      </c>
    </row>
    <row r="318" s="2" customFormat="1" ht="16.5" customHeight="1">
      <c r="A318" s="39"/>
      <c r="B318" s="40"/>
      <c r="C318" s="219" t="s">
        <v>458</v>
      </c>
      <c r="D318" s="219" t="s">
        <v>131</v>
      </c>
      <c r="E318" s="220" t="s">
        <v>787</v>
      </c>
      <c r="F318" s="221" t="s">
        <v>788</v>
      </c>
      <c r="G318" s="222" t="s">
        <v>215</v>
      </c>
      <c r="H318" s="223">
        <v>29.731000000000002</v>
      </c>
      <c r="I318" s="224"/>
      <c r="J318" s="225">
        <f>ROUND(I318*H318,2)</f>
        <v>0</v>
      </c>
      <c r="K318" s="221" t="s">
        <v>135</v>
      </c>
      <c r="L318" s="45"/>
      <c r="M318" s="226" t="s">
        <v>1</v>
      </c>
      <c r="N318" s="227" t="s">
        <v>43</v>
      </c>
      <c r="O318" s="92"/>
      <c r="P318" s="228">
        <f>O318*H318</f>
        <v>0</v>
      </c>
      <c r="Q318" s="228">
        <v>0</v>
      </c>
      <c r="R318" s="228">
        <f>Q318*H318</f>
        <v>0</v>
      </c>
      <c r="S318" s="228">
        <v>0</v>
      </c>
      <c r="T318" s="229">
        <f>S318*H318</f>
        <v>0</v>
      </c>
      <c r="U318" s="39"/>
      <c r="V318" s="39"/>
      <c r="W318" s="39"/>
      <c r="X318" s="39"/>
      <c r="Y318" s="39"/>
      <c r="Z318" s="39"/>
      <c r="AA318" s="39"/>
      <c r="AB318" s="39"/>
      <c r="AC318" s="39"/>
      <c r="AD318" s="39"/>
      <c r="AE318" s="39"/>
      <c r="AR318" s="230" t="s">
        <v>93</v>
      </c>
      <c r="AT318" s="230" t="s">
        <v>131</v>
      </c>
      <c r="AU318" s="230" t="s">
        <v>87</v>
      </c>
      <c r="AY318" s="18" t="s">
        <v>129</v>
      </c>
      <c r="BE318" s="231">
        <f>IF(N318="základní",J318,0)</f>
        <v>0</v>
      </c>
      <c r="BF318" s="231">
        <f>IF(N318="snížená",J318,0)</f>
        <v>0</v>
      </c>
      <c r="BG318" s="231">
        <f>IF(N318="zákl. přenesená",J318,0)</f>
        <v>0</v>
      </c>
      <c r="BH318" s="231">
        <f>IF(N318="sníž. přenesená",J318,0)</f>
        <v>0</v>
      </c>
      <c r="BI318" s="231">
        <f>IF(N318="nulová",J318,0)</f>
        <v>0</v>
      </c>
      <c r="BJ318" s="18" t="s">
        <v>83</v>
      </c>
      <c r="BK318" s="231">
        <f>ROUND(I318*H318,2)</f>
        <v>0</v>
      </c>
      <c r="BL318" s="18" t="s">
        <v>93</v>
      </c>
      <c r="BM318" s="230" t="s">
        <v>1015</v>
      </c>
    </row>
    <row r="319" s="2" customFormat="1">
      <c r="A319" s="39"/>
      <c r="B319" s="40"/>
      <c r="C319" s="41"/>
      <c r="D319" s="232" t="s">
        <v>137</v>
      </c>
      <c r="E319" s="41"/>
      <c r="F319" s="233" t="s">
        <v>790</v>
      </c>
      <c r="G319" s="41"/>
      <c r="H319" s="41"/>
      <c r="I319" s="234"/>
      <c r="J319" s="41"/>
      <c r="K319" s="41"/>
      <c r="L319" s="45"/>
      <c r="M319" s="235"/>
      <c r="N319" s="236"/>
      <c r="O319" s="92"/>
      <c r="P319" s="92"/>
      <c r="Q319" s="92"/>
      <c r="R319" s="92"/>
      <c r="S319" s="92"/>
      <c r="T319" s="93"/>
      <c r="U319" s="39"/>
      <c r="V319" s="39"/>
      <c r="W319" s="39"/>
      <c r="X319" s="39"/>
      <c r="Y319" s="39"/>
      <c r="Z319" s="39"/>
      <c r="AA319" s="39"/>
      <c r="AB319" s="39"/>
      <c r="AC319" s="39"/>
      <c r="AD319" s="39"/>
      <c r="AE319" s="39"/>
      <c r="AT319" s="18" t="s">
        <v>137</v>
      </c>
      <c r="AU319" s="18" t="s">
        <v>87</v>
      </c>
    </row>
    <row r="320" s="13" customFormat="1">
      <c r="A320" s="13"/>
      <c r="B320" s="237"/>
      <c r="C320" s="238"/>
      <c r="D320" s="232" t="s">
        <v>139</v>
      </c>
      <c r="E320" s="239" t="s">
        <v>1</v>
      </c>
      <c r="F320" s="240" t="s">
        <v>1016</v>
      </c>
      <c r="G320" s="238"/>
      <c r="H320" s="241">
        <v>29.731000000000002</v>
      </c>
      <c r="I320" s="242"/>
      <c r="J320" s="238"/>
      <c r="K320" s="238"/>
      <c r="L320" s="243"/>
      <c r="M320" s="244"/>
      <c r="N320" s="245"/>
      <c r="O320" s="245"/>
      <c r="P320" s="245"/>
      <c r="Q320" s="245"/>
      <c r="R320" s="245"/>
      <c r="S320" s="245"/>
      <c r="T320" s="246"/>
      <c r="U320" s="13"/>
      <c r="V320" s="13"/>
      <c r="W320" s="13"/>
      <c r="X320" s="13"/>
      <c r="Y320" s="13"/>
      <c r="Z320" s="13"/>
      <c r="AA320" s="13"/>
      <c r="AB320" s="13"/>
      <c r="AC320" s="13"/>
      <c r="AD320" s="13"/>
      <c r="AE320" s="13"/>
      <c r="AT320" s="247" t="s">
        <v>139</v>
      </c>
      <c r="AU320" s="247" t="s">
        <v>87</v>
      </c>
      <c r="AV320" s="13" t="s">
        <v>87</v>
      </c>
      <c r="AW320" s="13" t="s">
        <v>33</v>
      </c>
      <c r="AX320" s="13" t="s">
        <v>78</v>
      </c>
      <c r="AY320" s="247" t="s">
        <v>129</v>
      </c>
    </row>
    <row r="321" s="15" customFormat="1">
      <c r="A321" s="15"/>
      <c r="B321" s="259"/>
      <c r="C321" s="260"/>
      <c r="D321" s="232" t="s">
        <v>139</v>
      </c>
      <c r="E321" s="261" t="s">
        <v>1</v>
      </c>
      <c r="F321" s="262" t="s">
        <v>147</v>
      </c>
      <c r="G321" s="260"/>
      <c r="H321" s="263">
        <v>29.731000000000002</v>
      </c>
      <c r="I321" s="264"/>
      <c r="J321" s="260"/>
      <c r="K321" s="260"/>
      <c r="L321" s="265"/>
      <c r="M321" s="266"/>
      <c r="N321" s="267"/>
      <c r="O321" s="267"/>
      <c r="P321" s="267"/>
      <c r="Q321" s="267"/>
      <c r="R321" s="267"/>
      <c r="S321" s="267"/>
      <c r="T321" s="268"/>
      <c r="U321" s="15"/>
      <c r="V321" s="15"/>
      <c r="W321" s="15"/>
      <c r="X321" s="15"/>
      <c r="Y321" s="15"/>
      <c r="Z321" s="15"/>
      <c r="AA321" s="15"/>
      <c r="AB321" s="15"/>
      <c r="AC321" s="15"/>
      <c r="AD321" s="15"/>
      <c r="AE321" s="15"/>
      <c r="AT321" s="269" t="s">
        <v>139</v>
      </c>
      <c r="AU321" s="269" t="s">
        <v>87</v>
      </c>
      <c r="AV321" s="15" t="s">
        <v>93</v>
      </c>
      <c r="AW321" s="15" t="s">
        <v>33</v>
      </c>
      <c r="AX321" s="15" t="s">
        <v>83</v>
      </c>
      <c r="AY321" s="269" t="s">
        <v>129</v>
      </c>
    </row>
    <row r="322" s="2" customFormat="1" ht="24.15" customHeight="1">
      <c r="A322" s="39"/>
      <c r="B322" s="40"/>
      <c r="C322" s="219" t="s">
        <v>463</v>
      </c>
      <c r="D322" s="219" t="s">
        <v>131</v>
      </c>
      <c r="E322" s="220" t="s">
        <v>798</v>
      </c>
      <c r="F322" s="221" t="s">
        <v>799</v>
      </c>
      <c r="G322" s="222" t="s">
        <v>215</v>
      </c>
      <c r="H322" s="223">
        <v>416.23399999999998</v>
      </c>
      <c r="I322" s="224"/>
      <c r="J322" s="225">
        <f>ROUND(I322*H322,2)</f>
        <v>0</v>
      </c>
      <c r="K322" s="221" t="s">
        <v>135</v>
      </c>
      <c r="L322" s="45"/>
      <c r="M322" s="226" t="s">
        <v>1</v>
      </c>
      <c r="N322" s="227" t="s">
        <v>43</v>
      </c>
      <c r="O322" s="92"/>
      <c r="P322" s="228">
        <f>O322*H322</f>
        <v>0</v>
      </c>
      <c r="Q322" s="228">
        <v>0</v>
      </c>
      <c r="R322" s="228">
        <f>Q322*H322</f>
        <v>0</v>
      </c>
      <c r="S322" s="228">
        <v>0</v>
      </c>
      <c r="T322" s="229">
        <f>S322*H322</f>
        <v>0</v>
      </c>
      <c r="U322" s="39"/>
      <c r="V322" s="39"/>
      <c r="W322" s="39"/>
      <c r="X322" s="39"/>
      <c r="Y322" s="39"/>
      <c r="Z322" s="39"/>
      <c r="AA322" s="39"/>
      <c r="AB322" s="39"/>
      <c r="AC322" s="39"/>
      <c r="AD322" s="39"/>
      <c r="AE322" s="39"/>
      <c r="AR322" s="230" t="s">
        <v>93</v>
      </c>
      <c r="AT322" s="230" t="s">
        <v>131</v>
      </c>
      <c r="AU322" s="230" t="s">
        <v>87</v>
      </c>
      <c r="AY322" s="18" t="s">
        <v>129</v>
      </c>
      <c r="BE322" s="231">
        <f>IF(N322="základní",J322,0)</f>
        <v>0</v>
      </c>
      <c r="BF322" s="231">
        <f>IF(N322="snížená",J322,0)</f>
        <v>0</v>
      </c>
      <c r="BG322" s="231">
        <f>IF(N322="zákl. přenesená",J322,0)</f>
        <v>0</v>
      </c>
      <c r="BH322" s="231">
        <f>IF(N322="sníž. přenesená",J322,0)</f>
        <v>0</v>
      </c>
      <c r="BI322" s="231">
        <f>IF(N322="nulová",J322,0)</f>
        <v>0</v>
      </c>
      <c r="BJ322" s="18" t="s">
        <v>83</v>
      </c>
      <c r="BK322" s="231">
        <f>ROUND(I322*H322,2)</f>
        <v>0</v>
      </c>
      <c r="BL322" s="18" t="s">
        <v>93</v>
      </c>
      <c r="BM322" s="230" t="s">
        <v>1017</v>
      </c>
    </row>
    <row r="323" s="2" customFormat="1">
      <c r="A323" s="39"/>
      <c r="B323" s="40"/>
      <c r="C323" s="41"/>
      <c r="D323" s="232" t="s">
        <v>137</v>
      </c>
      <c r="E323" s="41"/>
      <c r="F323" s="233" t="s">
        <v>801</v>
      </c>
      <c r="G323" s="41"/>
      <c r="H323" s="41"/>
      <c r="I323" s="234"/>
      <c r="J323" s="41"/>
      <c r="K323" s="41"/>
      <c r="L323" s="45"/>
      <c r="M323" s="235"/>
      <c r="N323" s="236"/>
      <c r="O323" s="92"/>
      <c r="P323" s="92"/>
      <c r="Q323" s="92"/>
      <c r="R323" s="92"/>
      <c r="S323" s="92"/>
      <c r="T323" s="93"/>
      <c r="U323" s="39"/>
      <c r="V323" s="39"/>
      <c r="W323" s="39"/>
      <c r="X323" s="39"/>
      <c r="Y323" s="39"/>
      <c r="Z323" s="39"/>
      <c r="AA323" s="39"/>
      <c r="AB323" s="39"/>
      <c r="AC323" s="39"/>
      <c r="AD323" s="39"/>
      <c r="AE323" s="39"/>
      <c r="AT323" s="18" t="s">
        <v>137</v>
      </c>
      <c r="AU323" s="18" t="s">
        <v>87</v>
      </c>
    </row>
    <row r="324" s="13" customFormat="1">
      <c r="A324" s="13"/>
      <c r="B324" s="237"/>
      <c r="C324" s="238"/>
      <c r="D324" s="232" t="s">
        <v>139</v>
      </c>
      <c r="E324" s="239" t="s">
        <v>1</v>
      </c>
      <c r="F324" s="240" t="s">
        <v>1018</v>
      </c>
      <c r="G324" s="238"/>
      <c r="H324" s="241">
        <v>416.23399999999998</v>
      </c>
      <c r="I324" s="242"/>
      <c r="J324" s="238"/>
      <c r="K324" s="238"/>
      <c r="L324" s="243"/>
      <c r="M324" s="244"/>
      <c r="N324" s="245"/>
      <c r="O324" s="245"/>
      <c r="P324" s="245"/>
      <c r="Q324" s="245"/>
      <c r="R324" s="245"/>
      <c r="S324" s="245"/>
      <c r="T324" s="246"/>
      <c r="U324" s="13"/>
      <c r="V324" s="13"/>
      <c r="W324" s="13"/>
      <c r="X324" s="13"/>
      <c r="Y324" s="13"/>
      <c r="Z324" s="13"/>
      <c r="AA324" s="13"/>
      <c r="AB324" s="13"/>
      <c r="AC324" s="13"/>
      <c r="AD324" s="13"/>
      <c r="AE324" s="13"/>
      <c r="AT324" s="247" t="s">
        <v>139</v>
      </c>
      <c r="AU324" s="247" t="s">
        <v>87</v>
      </c>
      <c r="AV324" s="13" t="s">
        <v>87</v>
      </c>
      <c r="AW324" s="13" t="s">
        <v>33</v>
      </c>
      <c r="AX324" s="13" t="s">
        <v>78</v>
      </c>
      <c r="AY324" s="247" t="s">
        <v>129</v>
      </c>
    </row>
    <row r="325" s="15" customFormat="1">
      <c r="A325" s="15"/>
      <c r="B325" s="259"/>
      <c r="C325" s="260"/>
      <c r="D325" s="232" t="s">
        <v>139</v>
      </c>
      <c r="E325" s="261" t="s">
        <v>1</v>
      </c>
      <c r="F325" s="262" t="s">
        <v>147</v>
      </c>
      <c r="G325" s="260"/>
      <c r="H325" s="263">
        <v>416.23399999999998</v>
      </c>
      <c r="I325" s="264"/>
      <c r="J325" s="260"/>
      <c r="K325" s="260"/>
      <c r="L325" s="265"/>
      <c r="M325" s="266"/>
      <c r="N325" s="267"/>
      <c r="O325" s="267"/>
      <c r="P325" s="267"/>
      <c r="Q325" s="267"/>
      <c r="R325" s="267"/>
      <c r="S325" s="267"/>
      <c r="T325" s="268"/>
      <c r="U325" s="15"/>
      <c r="V325" s="15"/>
      <c r="W325" s="15"/>
      <c r="X325" s="15"/>
      <c r="Y325" s="15"/>
      <c r="Z325" s="15"/>
      <c r="AA325" s="15"/>
      <c r="AB325" s="15"/>
      <c r="AC325" s="15"/>
      <c r="AD325" s="15"/>
      <c r="AE325" s="15"/>
      <c r="AT325" s="269" t="s">
        <v>139</v>
      </c>
      <c r="AU325" s="269" t="s">
        <v>87</v>
      </c>
      <c r="AV325" s="15" t="s">
        <v>93</v>
      </c>
      <c r="AW325" s="15" t="s">
        <v>33</v>
      </c>
      <c r="AX325" s="15" t="s">
        <v>83</v>
      </c>
      <c r="AY325" s="269" t="s">
        <v>129</v>
      </c>
    </row>
    <row r="326" s="2" customFormat="1" ht="62.7" customHeight="1">
      <c r="A326" s="39"/>
      <c r="B326" s="40"/>
      <c r="C326" s="219" t="s">
        <v>468</v>
      </c>
      <c r="D326" s="219" t="s">
        <v>131</v>
      </c>
      <c r="E326" s="220" t="s">
        <v>769</v>
      </c>
      <c r="F326" s="221" t="s">
        <v>760</v>
      </c>
      <c r="G326" s="222" t="s">
        <v>215</v>
      </c>
      <c r="H326" s="223">
        <v>4.3700000000000001</v>
      </c>
      <c r="I326" s="224"/>
      <c r="J326" s="225">
        <f>ROUND(I326*H326,2)</f>
        <v>0</v>
      </c>
      <c r="K326" s="221" t="s">
        <v>1</v>
      </c>
      <c r="L326" s="45"/>
      <c r="M326" s="226" t="s">
        <v>1</v>
      </c>
      <c r="N326" s="227" t="s">
        <v>43</v>
      </c>
      <c r="O326" s="92"/>
      <c r="P326" s="228">
        <f>O326*H326</f>
        <v>0</v>
      </c>
      <c r="Q326" s="228">
        <v>0</v>
      </c>
      <c r="R326" s="228">
        <f>Q326*H326</f>
        <v>0</v>
      </c>
      <c r="S326" s="228">
        <v>0</v>
      </c>
      <c r="T326" s="229">
        <f>S326*H326</f>
        <v>0</v>
      </c>
      <c r="U326" s="39"/>
      <c r="V326" s="39"/>
      <c r="W326" s="39"/>
      <c r="X326" s="39"/>
      <c r="Y326" s="39"/>
      <c r="Z326" s="39"/>
      <c r="AA326" s="39"/>
      <c r="AB326" s="39"/>
      <c r="AC326" s="39"/>
      <c r="AD326" s="39"/>
      <c r="AE326" s="39"/>
      <c r="AR326" s="230" t="s">
        <v>93</v>
      </c>
      <c r="AT326" s="230" t="s">
        <v>131</v>
      </c>
      <c r="AU326" s="230" t="s">
        <v>87</v>
      </c>
      <c r="AY326" s="18" t="s">
        <v>129</v>
      </c>
      <c r="BE326" s="231">
        <f>IF(N326="základní",J326,0)</f>
        <v>0</v>
      </c>
      <c r="BF326" s="231">
        <f>IF(N326="snížená",J326,0)</f>
        <v>0</v>
      </c>
      <c r="BG326" s="231">
        <f>IF(N326="zákl. přenesená",J326,0)</f>
        <v>0</v>
      </c>
      <c r="BH326" s="231">
        <f>IF(N326="sníž. přenesená",J326,0)</f>
        <v>0</v>
      </c>
      <c r="BI326" s="231">
        <f>IF(N326="nulová",J326,0)</f>
        <v>0</v>
      </c>
      <c r="BJ326" s="18" t="s">
        <v>83</v>
      </c>
      <c r="BK326" s="231">
        <f>ROUND(I326*H326,2)</f>
        <v>0</v>
      </c>
      <c r="BL326" s="18" t="s">
        <v>93</v>
      </c>
      <c r="BM326" s="230" t="s">
        <v>1019</v>
      </c>
    </row>
    <row r="327" s="2" customFormat="1">
      <c r="A327" s="39"/>
      <c r="B327" s="40"/>
      <c r="C327" s="41"/>
      <c r="D327" s="232" t="s">
        <v>137</v>
      </c>
      <c r="E327" s="41"/>
      <c r="F327" s="233" t="s">
        <v>760</v>
      </c>
      <c r="G327" s="41"/>
      <c r="H327" s="41"/>
      <c r="I327" s="234"/>
      <c r="J327" s="41"/>
      <c r="K327" s="41"/>
      <c r="L327" s="45"/>
      <c r="M327" s="235"/>
      <c r="N327" s="236"/>
      <c r="O327" s="92"/>
      <c r="P327" s="92"/>
      <c r="Q327" s="92"/>
      <c r="R327" s="92"/>
      <c r="S327" s="92"/>
      <c r="T327" s="93"/>
      <c r="U327" s="39"/>
      <c r="V327" s="39"/>
      <c r="W327" s="39"/>
      <c r="X327" s="39"/>
      <c r="Y327" s="39"/>
      <c r="Z327" s="39"/>
      <c r="AA327" s="39"/>
      <c r="AB327" s="39"/>
      <c r="AC327" s="39"/>
      <c r="AD327" s="39"/>
      <c r="AE327" s="39"/>
      <c r="AT327" s="18" t="s">
        <v>137</v>
      </c>
      <c r="AU327" s="18" t="s">
        <v>87</v>
      </c>
    </row>
    <row r="328" s="2" customFormat="1">
      <c r="A328" s="39"/>
      <c r="B328" s="40"/>
      <c r="C328" s="41"/>
      <c r="D328" s="232" t="s">
        <v>296</v>
      </c>
      <c r="E328" s="41"/>
      <c r="F328" s="280" t="s">
        <v>1020</v>
      </c>
      <c r="G328" s="41"/>
      <c r="H328" s="41"/>
      <c r="I328" s="234"/>
      <c r="J328" s="41"/>
      <c r="K328" s="41"/>
      <c r="L328" s="45"/>
      <c r="M328" s="235"/>
      <c r="N328" s="236"/>
      <c r="O328" s="92"/>
      <c r="P328" s="92"/>
      <c r="Q328" s="92"/>
      <c r="R328" s="92"/>
      <c r="S328" s="92"/>
      <c r="T328" s="93"/>
      <c r="U328" s="39"/>
      <c r="V328" s="39"/>
      <c r="W328" s="39"/>
      <c r="X328" s="39"/>
      <c r="Y328" s="39"/>
      <c r="Z328" s="39"/>
      <c r="AA328" s="39"/>
      <c r="AB328" s="39"/>
      <c r="AC328" s="39"/>
      <c r="AD328" s="39"/>
      <c r="AE328" s="39"/>
      <c r="AT328" s="18" t="s">
        <v>296</v>
      </c>
      <c r="AU328" s="18" t="s">
        <v>87</v>
      </c>
    </row>
    <row r="329" s="13" customFormat="1">
      <c r="A329" s="13"/>
      <c r="B329" s="237"/>
      <c r="C329" s="238"/>
      <c r="D329" s="232" t="s">
        <v>139</v>
      </c>
      <c r="E329" s="239" t="s">
        <v>1</v>
      </c>
      <c r="F329" s="240" t="s">
        <v>1021</v>
      </c>
      <c r="G329" s="238"/>
      <c r="H329" s="241">
        <v>4.3700000000000001</v>
      </c>
      <c r="I329" s="242"/>
      <c r="J329" s="238"/>
      <c r="K329" s="238"/>
      <c r="L329" s="243"/>
      <c r="M329" s="244"/>
      <c r="N329" s="245"/>
      <c r="O329" s="245"/>
      <c r="P329" s="245"/>
      <c r="Q329" s="245"/>
      <c r="R329" s="245"/>
      <c r="S329" s="245"/>
      <c r="T329" s="246"/>
      <c r="U329" s="13"/>
      <c r="V329" s="13"/>
      <c r="W329" s="13"/>
      <c r="X329" s="13"/>
      <c r="Y329" s="13"/>
      <c r="Z329" s="13"/>
      <c r="AA329" s="13"/>
      <c r="AB329" s="13"/>
      <c r="AC329" s="13"/>
      <c r="AD329" s="13"/>
      <c r="AE329" s="13"/>
      <c r="AT329" s="247" t="s">
        <v>139</v>
      </c>
      <c r="AU329" s="247" t="s">
        <v>87</v>
      </c>
      <c r="AV329" s="13" t="s">
        <v>87</v>
      </c>
      <c r="AW329" s="13" t="s">
        <v>33</v>
      </c>
      <c r="AX329" s="13" t="s">
        <v>83</v>
      </c>
      <c r="AY329" s="247" t="s">
        <v>129</v>
      </c>
    </row>
    <row r="330" s="2" customFormat="1" ht="49.05" customHeight="1">
      <c r="A330" s="39"/>
      <c r="B330" s="40"/>
      <c r="C330" s="219" t="s">
        <v>473</v>
      </c>
      <c r="D330" s="219" t="s">
        <v>131</v>
      </c>
      <c r="E330" s="220" t="s">
        <v>774</v>
      </c>
      <c r="F330" s="221" t="s">
        <v>775</v>
      </c>
      <c r="G330" s="222" t="s">
        <v>215</v>
      </c>
      <c r="H330" s="223">
        <v>5.3200000000000003</v>
      </c>
      <c r="I330" s="224"/>
      <c r="J330" s="225">
        <f>ROUND(I330*H330,2)</f>
        <v>0</v>
      </c>
      <c r="K330" s="221" t="s">
        <v>1</v>
      </c>
      <c r="L330" s="45"/>
      <c r="M330" s="226" t="s">
        <v>1</v>
      </c>
      <c r="N330" s="227" t="s">
        <v>43</v>
      </c>
      <c r="O330" s="92"/>
      <c r="P330" s="228">
        <f>O330*H330</f>
        <v>0</v>
      </c>
      <c r="Q330" s="228">
        <v>0</v>
      </c>
      <c r="R330" s="228">
        <f>Q330*H330</f>
        <v>0</v>
      </c>
      <c r="S330" s="228">
        <v>0</v>
      </c>
      <c r="T330" s="229">
        <f>S330*H330</f>
        <v>0</v>
      </c>
      <c r="U330" s="39"/>
      <c r="V330" s="39"/>
      <c r="W330" s="39"/>
      <c r="X330" s="39"/>
      <c r="Y330" s="39"/>
      <c r="Z330" s="39"/>
      <c r="AA330" s="39"/>
      <c r="AB330" s="39"/>
      <c r="AC330" s="39"/>
      <c r="AD330" s="39"/>
      <c r="AE330" s="39"/>
      <c r="AR330" s="230" t="s">
        <v>93</v>
      </c>
      <c r="AT330" s="230" t="s">
        <v>131</v>
      </c>
      <c r="AU330" s="230" t="s">
        <v>87</v>
      </c>
      <c r="AY330" s="18" t="s">
        <v>129</v>
      </c>
      <c r="BE330" s="231">
        <f>IF(N330="základní",J330,0)</f>
        <v>0</v>
      </c>
      <c r="BF330" s="231">
        <f>IF(N330="snížená",J330,0)</f>
        <v>0</v>
      </c>
      <c r="BG330" s="231">
        <f>IF(N330="zákl. přenesená",J330,0)</f>
        <v>0</v>
      </c>
      <c r="BH330" s="231">
        <f>IF(N330="sníž. přenesená",J330,0)</f>
        <v>0</v>
      </c>
      <c r="BI330" s="231">
        <f>IF(N330="nulová",J330,0)</f>
        <v>0</v>
      </c>
      <c r="BJ330" s="18" t="s">
        <v>83</v>
      </c>
      <c r="BK330" s="231">
        <f>ROUND(I330*H330,2)</f>
        <v>0</v>
      </c>
      <c r="BL330" s="18" t="s">
        <v>93</v>
      </c>
      <c r="BM330" s="230" t="s">
        <v>1022</v>
      </c>
    </row>
    <row r="331" s="2" customFormat="1">
      <c r="A331" s="39"/>
      <c r="B331" s="40"/>
      <c r="C331" s="41"/>
      <c r="D331" s="232" t="s">
        <v>137</v>
      </c>
      <c r="E331" s="41"/>
      <c r="F331" s="233" t="s">
        <v>775</v>
      </c>
      <c r="G331" s="41"/>
      <c r="H331" s="41"/>
      <c r="I331" s="234"/>
      <c r="J331" s="41"/>
      <c r="K331" s="41"/>
      <c r="L331" s="45"/>
      <c r="M331" s="235"/>
      <c r="N331" s="236"/>
      <c r="O331" s="92"/>
      <c r="P331" s="92"/>
      <c r="Q331" s="92"/>
      <c r="R331" s="92"/>
      <c r="S331" s="92"/>
      <c r="T331" s="93"/>
      <c r="U331" s="39"/>
      <c r="V331" s="39"/>
      <c r="W331" s="39"/>
      <c r="X331" s="39"/>
      <c r="Y331" s="39"/>
      <c r="Z331" s="39"/>
      <c r="AA331" s="39"/>
      <c r="AB331" s="39"/>
      <c r="AC331" s="39"/>
      <c r="AD331" s="39"/>
      <c r="AE331" s="39"/>
      <c r="AT331" s="18" t="s">
        <v>137</v>
      </c>
      <c r="AU331" s="18" t="s">
        <v>87</v>
      </c>
    </row>
    <row r="332" s="2" customFormat="1">
      <c r="A332" s="39"/>
      <c r="B332" s="40"/>
      <c r="C332" s="41"/>
      <c r="D332" s="232" t="s">
        <v>296</v>
      </c>
      <c r="E332" s="41"/>
      <c r="F332" s="280" t="s">
        <v>1023</v>
      </c>
      <c r="G332" s="41"/>
      <c r="H332" s="41"/>
      <c r="I332" s="234"/>
      <c r="J332" s="41"/>
      <c r="K332" s="41"/>
      <c r="L332" s="45"/>
      <c r="M332" s="235"/>
      <c r="N332" s="236"/>
      <c r="O332" s="92"/>
      <c r="P332" s="92"/>
      <c r="Q332" s="92"/>
      <c r="R332" s="92"/>
      <c r="S332" s="92"/>
      <c r="T332" s="93"/>
      <c r="U332" s="39"/>
      <c r="V332" s="39"/>
      <c r="W332" s="39"/>
      <c r="X332" s="39"/>
      <c r="Y332" s="39"/>
      <c r="Z332" s="39"/>
      <c r="AA332" s="39"/>
      <c r="AB332" s="39"/>
      <c r="AC332" s="39"/>
      <c r="AD332" s="39"/>
      <c r="AE332" s="39"/>
      <c r="AT332" s="18" t="s">
        <v>296</v>
      </c>
      <c r="AU332" s="18" t="s">
        <v>87</v>
      </c>
    </row>
    <row r="333" s="13" customFormat="1">
      <c r="A333" s="13"/>
      <c r="B333" s="237"/>
      <c r="C333" s="238"/>
      <c r="D333" s="232" t="s">
        <v>139</v>
      </c>
      <c r="E333" s="239" t="s">
        <v>1</v>
      </c>
      <c r="F333" s="240" t="s">
        <v>1024</v>
      </c>
      <c r="G333" s="238"/>
      <c r="H333" s="241">
        <v>5.3200000000000003</v>
      </c>
      <c r="I333" s="242"/>
      <c r="J333" s="238"/>
      <c r="K333" s="238"/>
      <c r="L333" s="243"/>
      <c r="M333" s="244"/>
      <c r="N333" s="245"/>
      <c r="O333" s="245"/>
      <c r="P333" s="245"/>
      <c r="Q333" s="245"/>
      <c r="R333" s="245"/>
      <c r="S333" s="245"/>
      <c r="T333" s="246"/>
      <c r="U333" s="13"/>
      <c r="V333" s="13"/>
      <c r="W333" s="13"/>
      <c r="X333" s="13"/>
      <c r="Y333" s="13"/>
      <c r="Z333" s="13"/>
      <c r="AA333" s="13"/>
      <c r="AB333" s="13"/>
      <c r="AC333" s="13"/>
      <c r="AD333" s="13"/>
      <c r="AE333" s="13"/>
      <c r="AT333" s="247" t="s">
        <v>139</v>
      </c>
      <c r="AU333" s="247" t="s">
        <v>87</v>
      </c>
      <c r="AV333" s="13" t="s">
        <v>87</v>
      </c>
      <c r="AW333" s="13" t="s">
        <v>33</v>
      </c>
      <c r="AX333" s="13" t="s">
        <v>83</v>
      </c>
      <c r="AY333" s="247" t="s">
        <v>129</v>
      </c>
    </row>
    <row r="334" s="2" customFormat="1" ht="33" customHeight="1">
      <c r="A334" s="39"/>
      <c r="B334" s="40"/>
      <c r="C334" s="219" t="s">
        <v>478</v>
      </c>
      <c r="D334" s="219" t="s">
        <v>131</v>
      </c>
      <c r="E334" s="220" t="s">
        <v>780</v>
      </c>
      <c r="F334" s="221" t="s">
        <v>781</v>
      </c>
      <c r="G334" s="222" t="s">
        <v>215</v>
      </c>
      <c r="H334" s="223">
        <v>5.3200000000000003</v>
      </c>
      <c r="I334" s="224"/>
      <c r="J334" s="225">
        <f>ROUND(I334*H334,2)</f>
        <v>0</v>
      </c>
      <c r="K334" s="221" t="s">
        <v>1</v>
      </c>
      <c r="L334" s="45"/>
      <c r="M334" s="226" t="s">
        <v>1</v>
      </c>
      <c r="N334" s="227" t="s">
        <v>43</v>
      </c>
      <c r="O334" s="92"/>
      <c r="P334" s="228">
        <f>O334*H334</f>
        <v>0</v>
      </c>
      <c r="Q334" s="228">
        <v>0</v>
      </c>
      <c r="R334" s="228">
        <f>Q334*H334</f>
        <v>0</v>
      </c>
      <c r="S334" s="228">
        <v>0</v>
      </c>
      <c r="T334" s="229">
        <f>S334*H334</f>
        <v>0</v>
      </c>
      <c r="U334" s="39"/>
      <c r="V334" s="39"/>
      <c r="W334" s="39"/>
      <c r="X334" s="39"/>
      <c r="Y334" s="39"/>
      <c r="Z334" s="39"/>
      <c r="AA334" s="39"/>
      <c r="AB334" s="39"/>
      <c r="AC334" s="39"/>
      <c r="AD334" s="39"/>
      <c r="AE334" s="39"/>
      <c r="AR334" s="230" t="s">
        <v>93</v>
      </c>
      <c r="AT334" s="230" t="s">
        <v>131</v>
      </c>
      <c r="AU334" s="230" t="s">
        <v>87</v>
      </c>
      <c r="AY334" s="18" t="s">
        <v>129</v>
      </c>
      <c r="BE334" s="231">
        <f>IF(N334="základní",J334,0)</f>
        <v>0</v>
      </c>
      <c r="BF334" s="231">
        <f>IF(N334="snížená",J334,0)</f>
        <v>0</v>
      </c>
      <c r="BG334" s="231">
        <f>IF(N334="zákl. přenesená",J334,0)</f>
        <v>0</v>
      </c>
      <c r="BH334" s="231">
        <f>IF(N334="sníž. přenesená",J334,0)</f>
        <v>0</v>
      </c>
      <c r="BI334" s="231">
        <f>IF(N334="nulová",J334,0)</f>
        <v>0</v>
      </c>
      <c r="BJ334" s="18" t="s">
        <v>83</v>
      </c>
      <c r="BK334" s="231">
        <f>ROUND(I334*H334,2)</f>
        <v>0</v>
      </c>
      <c r="BL334" s="18" t="s">
        <v>93</v>
      </c>
      <c r="BM334" s="230" t="s">
        <v>1025</v>
      </c>
    </row>
    <row r="335" s="2" customFormat="1">
      <c r="A335" s="39"/>
      <c r="B335" s="40"/>
      <c r="C335" s="41"/>
      <c r="D335" s="232" t="s">
        <v>137</v>
      </c>
      <c r="E335" s="41"/>
      <c r="F335" s="233" t="s">
        <v>783</v>
      </c>
      <c r="G335" s="41"/>
      <c r="H335" s="41"/>
      <c r="I335" s="234"/>
      <c r="J335" s="41"/>
      <c r="K335" s="41"/>
      <c r="L335" s="45"/>
      <c r="M335" s="235"/>
      <c r="N335" s="236"/>
      <c r="O335" s="92"/>
      <c r="P335" s="92"/>
      <c r="Q335" s="92"/>
      <c r="R335" s="92"/>
      <c r="S335" s="92"/>
      <c r="T335" s="93"/>
      <c r="U335" s="39"/>
      <c r="V335" s="39"/>
      <c r="W335" s="39"/>
      <c r="X335" s="39"/>
      <c r="Y335" s="39"/>
      <c r="Z335" s="39"/>
      <c r="AA335" s="39"/>
      <c r="AB335" s="39"/>
      <c r="AC335" s="39"/>
      <c r="AD335" s="39"/>
      <c r="AE335" s="39"/>
      <c r="AT335" s="18" t="s">
        <v>137</v>
      </c>
      <c r="AU335" s="18" t="s">
        <v>87</v>
      </c>
    </row>
    <row r="336" s="2" customFormat="1">
      <c r="A336" s="39"/>
      <c r="B336" s="40"/>
      <c r="C336" s="41"/>
      <c r="D336" s="232" t="s">
        <v>296</v>
      </c>
      <c r="E336" s="41"/>
      <c r="F336" s="280" t="s">
        <v>784</v>
      </c>
      <c r="G336" s="41"/>
      <c r="H336" s="41"/>
      <c r="I336" s="234"/>
      <c r="J336" s="41"/>
      <c r="K336" s="41"/>
      <c r="L336" s="45"/>
      <c r="M336" s="235"/>
      <c r="N336" s="236"/>
      <c r="O336" s="92"/>
      <c r="P336" s="92"/>
      <c r="Q336" s="92"/>
      <c r="R336" s="92"/>
      <c r="S336" s="92"/>
      <c r="T336" s="93"/>
      <c r="U336" s="39"/>
      <c r="V336" s="39"/>
      <c r="W336" s="39"/>
      <c r="X336" s="39"/>
      <c r="Y336" s="39"/>
      <c r="Z336" s="39"/>
      <c r="AA336" s="39"/>
      <c r="AB336" s="39"/>
      <c r="AC336" s="39"/>
      <c r="AD336" s="39"/>
      <c r="AE336" s="39"/>
      <c r="AT336" s="18" t="s">
        <v>296</v>
      </c>
      <c r="AU336" s="18" t="s">
        <v>87</v>
      </c>
    </row>
    <row r="337" s="13" customFormat="1">
      <c r="A337" s="13"/>
      <c r="B337" s="237"/>
      <c r="C337" s="238"/>
      <c r="D337" s="232" t="s">
        <v>139</v>
      </c>
      <c r="E337" s="239" t="s">
        <v>1</v>
      </c>
      <c r="F337" s="240" t="s">
        <v>1024</v>
      </c>
      <c r="G337" s="238"/>
      <c r="H337" s="241">
        <v>5.3200000000000003</v>
      </c>
      <c r="I337" s="242"/>
      <c r="J337" s="238"/>
      <c r="K337" s="238"/>
      <c r="L337" s="243"/>
      <c r="M337" s="244"/>
      <c r="N337" s="245"/>
      <c r="O337" s="245"/>
      <c r="P337" s="245"/>
      <c r="Q337" s="245"/>
      <c r="R337" s="245"/>
      <c r="S337" s="245"/>
      <c r="T337" s="246"/>
      <c r="U337" s="13"/>
      <c r="V337" s="13"/>
      <c r="W337" s="13"/>
      <c r="X337" s="13"/>
      <c r="Y337" s="13"/>
      <c r="Z337" s="13"/>
      <c r="AA337" s="13"/>
      <c r="AB337" s="13"/>
      <c r="AC337" s="13"/>
      <c r="AD337" s="13"/>
      <c r="AE337" s="13"/>
      <c r="AT337" s="247" t="s">
        <v>139</v>
      </c>
      <c r="AU337" s="247" t="s">
        <v>87</v>
      </c>
      <c r="AV337" s="13" t="s">
        <v>87</v>
      </c>
      <c r="AW337" s="13" t="s">
        <v>33</v>
      </c>
      <c r="AX337" s="13" t="s">
        <v>83</v>
      </c>
      <c r="AY337" s="247" t="s">
        <v>129</v>
      </c>
    </row>
    <row r="338" s="2" customFormat="1" ht="37.8" customHeight="1">
      <c r="A338" s="39"/>
      <c r="B338" s="40"/>
      <c r="C338" s="219" t="s">
        <v>484</v>
      </c>
      <c r="D338" s="219" t="s">
        <v>131</v>
      </c>
      <c r="E338" s="220" t="s">
        <v>811</v>
      </c>
      <c r="F338" s="221" t="s">
        <v>812</v>
      </c>
      <c r="G338" s="222" t="s">
        <v>215</v>
      </c>
      <c r="H338" s="223">
        <v>29.731000000000002</v>
      </c>
      <c r="I338" s="224"/>
      <c r="J338" s="225">
        <f>ROUND(I338*H338,2)</f>
        <v>0</v>
      </c>
      <c r="K338" s="221" t="s">
        <v>135</v>
      </c>
      <c r="L338" s="45"/>
      <c r="M338" s="226" t="s">
        <v>1</v>
      </c>
      <c r="N338" s="227" t="s">
        <v>43</v>
      </c>
      <c r="O338" s="92"/>
      <c r="P338" s="228">
        <f>O338*H338</f>
        <v>0</v>
      </c>
      <c r="Q338" s="228">
        <v>0</v>
      </c>
      <c r="R338" s="228">
        <f>Q338*H338</f>
        <v>0</v>
      </c>
      <c r="S338" s="228">
        <v>0</v>
      </c>
      <c r="T338" s="229">
        <f>S338*H338</f>
        <v>0</v>
      </c>
      <c r="U338" s="39"/>
      <c r="V338" s="39"/>
      <c r="W338" s="39"/>
      <c r="X338" s="39"/>
      <c r="Y338" s="39"/>
      <c r="Z338" s="39"/>
      <c r="AA338" s="39"/>
      <c r="AB338" s="39"/>
      <c r="AC338" s="39"/>
      <c r="AD338" s="39"/>
      <c r="AE338" s="39"/>
      <c r="AR338" s="230" t="s">
        <v>93</v>
      </c>
      <c r="AT338" s="230" t="s">
        <v>131</v>
      </c>
      <c r="AU338" s="230" t="s">
        <v>87</v>
      </c>
      <c r="AY338" s="18" t="s">
        <v>129</v>
      </c>
      <c r="BE338" s="231">
        <f>IF(N338="základní",J338,0)</f>
        <v>0</v>
      </c>
      <c r="BF338" s="231">
        <f>IF(N338="snížená",J338,0)</f>
        <v>0</v>
      </c>
      <c r="BG338" s="231">
        <f>IF(N338="zákl. přenesená",J338,0)</f>
        <v>0</v>
      </c>
      <c r="BH338" s="231">
        <f>IF(N338="sníž. přenesená",J338,0)</f>
        <v>0</v>
      </c>
      <c r="BI338" s="231">
        <f>IF(N338="nulová",J338,0)</f>
        <v>0</v>
      </c>
      <c r="BJ338" s="18" t="s">
        <v>83</v>
      </c>
      <c r="BK338" s="231">
        <f>ROUND(I338*H338,2)</f>
        <v>0</v>
      </c>
      <c r="BL338" s="18" t="s">
        <v>93</v>
      </c>
      <c r="BM338" s="230" t="s">
        <v>1026</v>
      </c>
    </row>
    <row r="339" s="2" customFormat="1">
      <c r="A339" s="39"/>
      <c r="B339" s="40"/>
      <c r="C339" s="41"/>
      <c r="D339" s="232" t="s">
        <v>137</v>
      </c>
      <c r="E339" s="41"/>
      <c r="F339" s="233" t="s">
        <v>814</v>
      </c>
      <c r="G339" s="41"/>
      <c r="H339" s="41"/>
      <c r="I339" s="234"/>
      <c r="J339" s="41"/>
      <c r="K339" s="41"/>
      <c r="L339" s="45"/>
      <c r="M339" s="235"/>
      <c r="N339" s="236"/>
      <c r="O339" s="92"/>
      <c r="P339" s="92"/>
      <c r="Q339" s="92"/>
      <c r="R339" s="92"/>
      <c r="S339" s="92"/>
      <c r="T339" s="93"/>
      <c r="U339" s="39"/>
      <c r="V339" s="39"/>
      <c r="W339" s="39"/>
      <c r="X339" s="39"/>
      <c r="Y339" s="39"/>
      <c r="Z339" s="39"/>
      <c r="AA339" s="39"/>
      <c r="AB339" s="39"/>
      <c r="AC339" s="39"/>
      <c r="AD339" s="39"/>
      <c r="AE339" s="39"/>
      <c r="AT339" s="18" t="s">
        <v>137</v>
      </c>
      <c r="AU339" s="18" t="s">
        <v>87</v>
      </c>
    </row>
    <row r="340" s="13" customFormat="1">
      <c r="A340" s="13"/>
      <c r="B340" s="237"/>
      <c r="C340" s="238"/>
      <c r="D340" s="232" t="s">
        <v>139</v>
      </c>
      <c r="E340" s="239" t="s">
        <v>1</v>
      </c>
      <c r="F340" s="240" t="s">
        <v>1027</v>
      </c>
      <c r="G340" s="238"/>
      <c r="H340" s="241">
        <v>29.731000000000002</v>
      </c>
      <c r="I340" s="242"/>
      <c r="J340" s="238"/>
      <c r="K340" s="238"/>
      <c r="L340" s="243"/>
      <c r="M340" s="244"/>
      <c r="N340" s="245"/>
      <c r="O340" s="245"/>
      <c r="P340" s="245"/>
      <c r="Q340" s="245"/>
      <c r="R340" s="245"/>
      <c r="S340" s="245"/>
      <c r="T340" s="246"/>
      <c r="U340" s="13"/>
      <c r="V340" s="13"/>
      <c r="W340" s="13"/>
      <c r="X340" s="13"/>
      <c r="Y340" s="13"/>
      <c r="Z340" s="13"/>
      <c r="AA340" s="13"/>
      <c r="AB340" s="13"/>
      <c r="AC340" s="13"/>
      <c r="AD340" s="13"/>
      <c r="AE340" s="13"/>
      <c r="AT340" s="247" t="s">
        <v>139</v>
      </c>
      <c r="AU340" s="247" t="s">
        <v>87</v>
      </c>
      <c r="AV340" s="13" t="s">
        <v>87</v>
      </c>
      <c r="AW340" s="13" t="s">
        <v>33</v>
      </c>
      <c r="AX340" s="13" t="s">
        <v>78</v>
      </c>
      <c r="AY340" s="247" t="s">
        <v>129</v>
      </c>
    </row>
    <row r="341" s="15" customFormat="1">
      <c r="A341" s="15"/>
      <c r="B341" s="259"/>
      <c r="C341" s="260"/>
      <c r="D341" s="232" t="s">
        <v>139</v>
      </c>
      <c r="E341" s="261" t="s">
        <v>1</v>
      </c>
      <c r="F341" s="262" t="s">
        <v>147</v>
      </c>
      <c r="G341" s="260"/>
      <c r="H341" s="263">
        <v>29.731000000000002</v>
      </c>
      <c r="I341" s="264"/>
      <c r="J341" s="260"/>
      <c r="K341" s="260"/>
      <c r="L341" s="265"/>
      <c r="M341" s="266"/>
      <c r="N341" s="267"/>
      <c r="O341" s="267"/>
      <c r="P341" s="267"/>
      <c r="Q341" s="267"/>
      <c r="R341" s="267"/>
      <c r="S341" s="267"/>
      <c r="T341" s="268"/>
      <c r="U341" s="15"/>
      <c r="V341" s="15"/>
      <c r="W341" s="15"/>
      <c r="X341" s="15"/>
      <c r="Y341" s="15"/>
      <c r="Z341" s="15"/>
      <c r="AA341" s="15"/>
      <c r="AB341" s="15"/>
      <c r="AC341" s="15"/>
      <c r="AD341" s="15"/>
      <c r="AE341" s="15"/>
      <c r="AT341" s="269" t="s">
        <v>139</v>
      </c>
      <c r="AU341" s="269" t="s">
        <v>87</v>
      </c>
      <c r="AV341" s="15" t="s">
        <v>93</v>
      </c>
      <c r="AW341" s="15" t="s">
        <v>33</v>
      </c>
      <c r="AX341" s="15" t="s">
        <v>83</v>
      </c>
      <c r="AY341" s="269" t="s">
        <v>129</v>
      </c>
    </row>
    <row r="342" s="2" customFormat="1" ht="44.25" customHeight="1">
      <c r="A342" s="39"/>
      <c r="B342" s="40"/>
      <c r="C342" s="219" t="s">
        <v>488</v>
      </c>
      <c r="D342" s="219" t="s">
        <v>131</v>
      </c>
      <c r="E342" s="220" t="s">
        <v>817</v>
      </c>
      <c r="F342" s="221" t="s">
        <v>818</v>
      </c>
      <c r="G342" s="222" t="s">
        <v>215</v>
      </c>
      <c r="H342" s="223">
        <v>19.864999999999998</v>
      </c>
      <c r="I342" s="224"/>
      <c r="J342" s="225">
        <f>ROUND(I342*H342,2)</f>
        <v>0</v>
      </c>
      <c r="K342" s="221" t="s">
        <v>135</v>
      </c>
      <c r="L342" s="45"/>
      <c r="M342" s="226" t="s">
        <v>1</v>
      </c>
      <c r="N342" s="227" t="s">
        <v>43</v>
      </c>
      <c r="O342" s="92"/>
      <c r="P342" s="228">
        <f>O342*H342</f>
        <v>0</v>
      </c>
      <c r="Q342" s="228">
        <v>0</v>
      </c>
      <c r="R342" s="228">
        <f>Q342*H342</f>
        <v>0</v>
      </c>
      <c r="S342" s="228">
        <v>0</v>
      </c>
      <c r="T342" s="229">
        <f>S342*H342</f>
        <v>0</v>
      </c>
      <c r="U342" s="39"/>
      <c r="V342" s="39"/>
      <c r="W342" s="39"/>
      <c r="X342" s="39"/>
      <c r="Y342" s="39"/>
      <c r="Z342" s="39"/>
      <c r="AA342" s="39"/>
      <c r="AB342" s="39"/>
      <c r="AC342" s="39"/>
      <c r="AD342" s="39"/>
      <c r="AE342" s="39"/>
      <c r="AR342" s="230" t="s">
        <v>93</v>
      </c>
      <c r="AT342" s="230" t="s">
        <v>131</v>
      </c>
      <c r="AU342" s="230" t="s">
        <v>87</v>
      </c>
      <c r="AY342" s="18" t="s">
        <v>129</v>
      </c>
      <c r="BE342" s="231">
        <f>IF(N342="základní",J342,0)</f>
        <v>0</v>
      </c>
      <c r="BF342" s="231">
        <f>IF(N342="snížená",J342,0)</f>
        <v>0</v>
      </c>
      <c r="BG342" s="231">
        <f>IF(N342="zákl. přenesená",J342,0)</f>
        <v>0</v>
      </c>
      <c r="BH342" s="231">
        <f>IF(N342="sníž. přenesená",J342,0)</f>
        <v>0</v>
      </c>
      <c r="BI342" s="231">
        <f>IF(N342="nulová",J342,0)</f>
        <v>0</v>
      </c>
      <c r="BJ342" s="18" t="s">
        <v>83</v>
      </c>
      <c r="BK342" s="231">
        <f>ROUND(I342*H342,2)</f>
        <v>0</v>
      </c>
      <c r="BL342" s="18" t="s">
        <v>93</v>
      </c>
      <c r="BM342" s="230" t="s">
        <v>1028</v>
      </c>
    </row>
    <row r="343" s="2" customFormat="1">
      <c r="A343" s="39"/>
      <c r="B343" s="40"/>
      <c r="C343" s="41"/>
      <c r="D343" s="232" t="s">
        <v>137</v>
      </c>
      <c r="E343" s="41"/>
      <c r="F343" s="233" t="s">
        <v>217</v>
      </c>
      <c r="G343" s="41"/>
      <c r="H343" s="41"/>
      <c r="I343" s="234"/>
      <c r="J343" s="41"/>
      <c r="K343" s="41"/>
      <c r="L343" s="45"/>
      <c r="M343" s="235"/>
      <c r="N343" s="236"/>
      <c r="O343" s="92"/>
      <c r="P343" s="92"/>
      <c r="Q343" s="92"/>
      <c r="R343" s="92"/>
      <c r="S343" s="92"/>
      <c r="T343" s="93"/>
      <c r="U343" s="39"/>
      <c r="V343" s="39"/>
      <c r="W343" s="39"/>
      <c r="X343" s="39"/>
      <c r="Y343" s="39"/>
      <c r="Z343" s="39"/>
      <c r="AA343" s="39"/>
      <c r="AB343" s="39"/>
      <c r="AC343" s="39"/>
      <c r="AD343" s="39"/>
      <c r="AE343" s="39"/>
      <c r="AT343" s="18" t="s">
        <v>137</v>
      </c>
      <c r="AU343" s="18" t="s">
        <v>87</v>
      </c>
    </row>
    <row r="344" s="13" customFormat="1">
      <c r="A344" s="13"/>
      <c r="B344" s="237"/>
      <c r="C344" s="238"/>
      <c r="D344" s="232" t="s">
        <v>139</v>
      </c>
      <c r="E344" s="239" t="s">
        <v>1</v>
      </c>
      <c r="F344" s="240" t="s">
        <v>1029</v>
      </c>
      <c r="G344" s="238"/>
      <c r="H344" s="241">
        <v>19.864999999999998</v>
      </c>
      <c r="I344" s="242"/>
      <c r="J344" s="238"/>
      <c r="K344" s="238"/>
      <c r="L344" s="243"/>
      <c r="M344" s="244"/>
      <c r="N344" s="245"/>
      <c r="O344" s="245"/>
      <c r="P344" s="245"/>
      <c r="Q344" s="245"/>
      <c r="R344" s="245"/>
      <c r="S344" s="245"/>
      <c r="T344" s="246"/>
      <c r="U344" s="13"/>
      <c r="V344" s="13"/>
      <c r="W344" s="13"/>
      <c r="X344" s="13"/>
      <c r="Y344" s="13"/>
      <c r="Z344" s="13"/>
      <c r="AA344" s="13"/>
      <c r="AB344" s="13"/>
      <c r="AC344" s="13"/>
      <c r="AD344" s="13"/>
      <c r="AE344" s="13"/>
      <c r="AT344" s="247" t="s">
        <v>139</v>
      </c>
      <c r="AU344" s="247" t="s">
        <v>87</v>
      </c>
      <c r="AV344" s="13" t="s">
        <v>87</v>
      </c>
      <c r="AW344" s="13" t="s">
        <v>33</v>
      </c>
      <c r="AX344" s="13" t="s">
        <v>78</v>
      </c>
      <c r="AY344" s="247" t="s">
        <v>129</v>
      </c>
    </row>
    <row r="345" s="15" customFormat="1">
      <c r="A345" s="15"/>
      <c r="B345" s="259"/>
      <c r="C345" s="260"/>
      <c r="D345" s="232" t="s">
        <v>139</v>
      </c>
      <c r="E345" s="261" t="s">
        <v>1</v>
      </c>
      <c r="F345" s="262" t="s">
        <v>147</v>
      </c>
      <c r="G345" s="260"/>
      <c r="H345" s="263">
        <v>19.864999999999998</v>
      </c>
      <c r="I345" s="264"/>
      <c r="J345" s="260"/>
      <c r="K345" s="260"/>
      <c r="L345" s="265"/>
      <c r="M345" s="266"/>
      <c r="N345" s="267"/>
      <c r="O345" s="267"/>
      <c r="P345" s="267"/>
      <c r="Q345" s="267"/>
      <c r="R345" s="267"/>
      <c r="S345" s="267"/>
      <c r="T345" s="268"/>
      <c r="U345" s="15"/>
      <c r="V345" s="15"/>
      <c r="W345" s="15"/>
      <c r="X345" s="15"/>
      <c r="Y345" s="15"/>
      <c r="Z345" s="15"/>
      <c r="AA345" s="15"/>
      <c r="AB345" s="15"/>
      <c r="AC345" s="15"/>
      <c r="AD345" s="15"/>
      <c r="AE345" s="15"/>
      <c r="AT345" s="269" t="s">
        <v>139</v>
      </c>
      <c r="AU345" s="269" t="s">
        <v>87</v>
      </c>
      <c r="AV345" s="15" t="s">
        <v>93</v>
      </c>
      <c r="AW345" s="15" t="s">
        <v>33</v>
      </c>
      <c r="AX345" s="15" t="s">
        <v>83</v>
      </c>
      <c r="AY345" s="269" t="s">
        <v>129</v>
      </c>
    </row>
    <row r="346" s="2" customFormat="1" ht="44.25" customHeight="1">
      <c r="A346" s="39"/>
      <c r="B346" s="40"/>
      <c r="C346" s="219" t="s">
        <v>493</v>
      </c>
      <c r="D346" s="219" t="s">
        <v>131</v>
      </c>
      <c r="E346" s="220" t="s">
        <v>1030</v>
      </c>
      <c r="F346" s="221" t="s">
        <v>1031</v>
      </c>
      <c r="G346" s="222" t="s">
        <v>215</v>
      </c>
      <c r="H346" s="223">
        <v>9.6910000000000007</v>
      </c>
      <c r="I346" s="224"/>
      <c r="J346" s="225">
        <f>ROUND(I346*H346,2)</f>
        <v>0</v>
      </c>
      <c r="K346" s="221" t="s">
        <v>135</v>
      </c>
      <c r="L346" s="45"/>
      <c r="M346" s="226" t="s">
        <v>1</v>
      </c>
      <c r="N346" s="227" t="s">
        <v>43</v>
      </c>
      <c r="O346" s="92"/>
      <c r="P346" s="228">
        <f>O346*H346</f>
        <v>0</v>
      </c>
      <c r="Q346" s="228">
        <v>0</v>
      </c>
      <c r="R346" s="228">
        <f>Q346*H346</f>
        <v>0</v>
      </c>
      <c r="S346" s="228">
        <v>0</v>
      </c>
      <c r="T346" s="229">
        <f>S346*H346</f>
        <v>0</v>
      </c>
      <c r="U346" s="39"/>
      <c r="V346" s="39"/>
      <c r="W346" s="39"/>
      <c r="X346" s="39"/>
      <c r="Y346" s="39"/>
      <c r="Z346" s="39"/>
      <c r="AA346" s="39"/>
      <c r="AB346" s="39"/>
      <c r="AC346" s="39"/>
      <c r="AD346" s="39"/>
      <c r="AE346" s="39"/>
      <c r="AR346" s="230" t="s">
        <v>93</v>
      </c>
      <c r="AT346" s="230" t="s">
        <v>131</v>
      </c>
      <c r="AU346" s="230" t="s">
        <v>87</v>
      </c>
      <c r="AY346" s="18" t="s">
        <v>129</v>
      </c>
      <c r="BE346" s="231">
        <f>IF(N346="základní",J346,0)</f>
        <v>0</v>
      </c>
      <c r="BF346" s="231">
        <f>IF(N346="snížená",J346,0)</f>
        <v>0</v>
      </c>
      <c r="BG346" s="231">
        <f>IF(N346="zákl. přenesená",J346,0)</f>
        <v>0</v>
      </c>
      <c r="BH346" s="231">
        <f>IF(N346="sníž. přenesená",J346,0)</f>
        <v>0</v>
      </c>
      <c r="BI346" s="231">
        <f>IF(N346="nulová",J346,0)</f>
        <v>0</v>
      </c>
      <c r="BJ346" s="18" t="s">
        <v>83</v>
      </c>
      <c r="BK346" s="231">
        <f>ROUND(I346*H346,2)</f>
        <v>0</v>
      </c>
      <c r="BL346" s="18" t="s">
        <v>93</v>
      </c>
      <c r="BM346" s="230" t="s">
        <v>1032</v>
      </c>
    </row>
    <row r="347" s="2" customFormat="1">
      <c r="A347" s="39"/>
      <c r="B347" s="40"/>
      <c r="C347" s="41"/>
      <c r="D347" s="232" t="s">
        <v>137</v>
      </c>
      <c r="E347" s="41"/>
      <c r="F347" s="233" t="s">
        <v>1033</v>
      </c>
      <c r="G347" s="41"/>
      <c r="H347" s="41"/>
      <c r="I347" s="234"/>
      <c r="J347" s="41"/>
      <c r="K347" s="41"/>
      <c r="L347" s="45"/>
      <c r="M347" s="235"/>
      <c r="N347" s="236"/>
      <c r="O347" s="92"/>
      <c r="P347" s="92"/>
      <c r="Q347" s="92"/>
      <c r="R347" s="92"/>
      <c r="S347" s="92"/>
      <c r="T347" s="93"/>
      <c r="U347" s="39"/>
      <c r="V347" s="39"/>
      <c r="W347" s="39"/>
      <c r="X347" s="39"/>
      <c r="Y347" s="39"/>
      <c r="Z347" s="39"/>
      <c r="AA347" s="39"/>
      <c r="AB347" s="39"/>
      <c r="AC347" s="39"/>
      <c r="AD347" s="39"/>
      <c r="AE347" s="39"/>
      <c r="AT347" s="18" t="s">
        <v>137</v>
      </c>
      <c r="AU347" s="18" t="s">
        <v>87</v>
      </c>
    </row>
    <row r="348" s="13" customFormat="1">
      <c r="A348" s="13"/>
      <c r="B348" s="237"/>
      <c r="C348" s="238"/>
      <c r="D348" s="232" t="s">
        <v>139</v>
      </c>
      <c r="E348" s="239" t="s">
        <v>1</v>
      </c>
      <c r="F348" s="240" t="s">
        <v>1034</v>
      </c>
      <c r="G348" s="238"/>
      <c r="H348" s="241">
        <v>9.6910000000000007</v>
      </c>
      <c r="I348" s="242"/>
      <c r="J348" s="238"/>
      <c r="K348" s="238"/>
      <c r="L348" s="243"/>
      <c r="M348" s="244"/>
      <c r="N348" s="245"/>
      <c r="O348" s="245"/>
      <c r="P348" s="245"/>
      <c r="Q348" s="245"/>
      <c r="R348" s="245"/>
      <c r="S348" s="245"/>
      <c r="T348" s="246"/>
      <c r="U348" s="13"/>
      <c r="V348" s="13"/>
      <c r="W348" s="13"/>
      <c r="X348" s="13"/>
      <c r="Y348" s="13"/>
      <c r="Z348" s="13"/>
      <c r="AA348" s="13"/>
      <c r="AB348" s="13"/>
      <c r="AC348" s="13"/>
      <c r="AD348" s="13"/>
      <c r="AE348" s="13"/>
      <c r="AT348" s="247" t="s">
        <v>139</v>
      </c>
      <c r="AU348" s="247" t="s">
        <v>87</v>
      </c>
      <c r="AV348" s="13" t="s">
        <v>87</v>
      </c>
      <c r="AW348" s="13" t="s">
        <v>33</v>
      </c>
      <c r="AX348" s="13" t="s">
        <v>83</v>
      </c>
      <c r="AY348" s="247" t="s">
        <v>129</v>
      </c>
    </row>
    <row r="349" s="12" customFormat="1" ht="22.8" customHeight="1">
      <c r="A349" s="12"/>
      <c r="B349" s="203"/>
      <c r="C349" s="204"/>
      <c r="D349" s="205" t="s">
        <v>77</v>
      </c>
      <c r="E349" s="217" t="s">
        <v>822</v>
      </c>
      <c r="F349" s="217" t="s">
        <v>823</v>
      </c>
      <c r="G349" s="204"/>
      <c r="H349" s="204"/>
      <c r="I349" s="207"/>
      <c r="J349" s="218">
        <f>BK349</f>
        <v>0</v>
      </c>
      <c r="K349" s="204"/>
      <c r="L349" s="209"/>
      <c r="M349" s="210"/>
      <c r="N349" s="211"/>
      <c r="O349" s="211"/>
      <c r="P349" s="212">
        <f>SUM(P350:P353)</f>
        <v>0</v>
      </c>
      <c r="Q349" s="211"/>
      <c r="R349" s="212">
        <f>SUM(R350:R353)</f>
        <v>0</v>
      </c>
      <c r="S349" s="211"/>
      <c r="T349" s="213">
        <f>SUM(T350:T353)</f>
        <v>0</v>
      </c>
      <c r="U349" s="12"/>
      <c r="V349" s="12"/>
      <c r="W349" s="12"/>
      <c r="X349" s="12"/>
      <c r="Y349" s="12"/>
      <c r="Z349" s="12"/>
      <c r="AA349" s="12"/>
      <c r="AB349" s="12"/>
      <c r="AC349" s="12"/>
      <c r="AD349" s="12"/>
      <c r="AE349" s="12"/>
      <c r="AR349" s="214" t="s">
        <v>83</v>
      </c>
      <c r="AT349" s="215" t="s">
        <v>77</v>
      </c>
      <c r="AU349" s="215" t="s">
        <v>83</v>
      </c>
      <c r="AY349" s="214" t="s">
        <v>129</v>
      </c>
      <c r="BK349" s="216">
        <f>SUM(BK350:BK353)</f>
        <v>0</v>
      </c>
    </row>
    <row r="350" s="2" customFormat="1" ht="33" customHeight="1">
      <c r="A350" s="39"/>
      <c r="B350" s="40"/>
      <c r="C350" s="219" t="s">
        <v>497</v>
      </c>
      <c r="D350" s="219" t="s">
        <v>131</v>
      </c>
      <c r="E350" s="220" t="s">
        <v>825</v>
      </c>
      <c r="F350" s="221" t="s">
        <v>826</v>
      </c>
      <c r="G350" s="222" t="s">
        <v>215</v>
      </c>
      <c r="H350" s="223">
        <v>70.293999999999997</v>
      </c>
      <c r="I350" s="224"/>
      <c r="J350" s="225">
        <f>ROUND(I350*H350,2)</f>
        <v>0</v>
      </c>
      <c r="K350" s="221" t="s">
        <v>135</v>
      </c>
      <c r="L350" s="45"/>
      <c r="M350" s="226" t="s">
        <v>1</v>
      </c>
      <c r="N350" s="227" t="s">
        <v>43</v>
      </c>
      <c r="O350" s="92"/>
      <c r="P350" s="228">
        <f>O350*H350</f>
        <v>0</v>
      </c>
      <c r="Q350" s="228">
        <v>0</v>
      </c>
      <c r="R350" s="228">
        <f>Q350*H350</f>
        <v>0</v>
      </c>
      <c r="S350" s="228">
        <v>0</v>
      </c>
      <c r="T350" s="229">
        <f>S350*H350</f>
        <v>0</v>
      </c>
      <c r="U350" s="39"/>
      <c r="V350" s="39"/>
      <c r="W350" s="39"/>
      <c r="X350" s="39"/>
      <c r="Y350" s="39"/>
      <c r="Z350" s="39"/>
      <c r="AA350" s="39"/>
      <c r="AB350" s="39"/>
      <c r="AC350" s="39"/>
      <c r="AD350" s="39"/>
      <c r="AE350" s="39"/>
      <c r="AR350" s="230" t="s">
        <v>93</v>
      </c>
      <c r="AT350" s="230" t="s">
        <v>131</v>
      </c>
      <c r="AU350" s="230" t="s">
        <v>87</v>
      </c>
      <c r="AY350" s="18" t="s">
        <v>129</v>
      </c>
      <c r="BE350" s="231">
        <f>IF(N350="základní",J350,0)</f>
        <v>0</v>
      </c>
      <c r="BF350" s="231">
        <f>IF(N350="snížená",J350,0)</f>
        <v>0</v>
      </c>
      <c r="BG350" s="231">
        <f>IF(N350="zákl. přenesená",J350,0)</f>
        <v>0</v>
      </c>
      <c r="BH350" s="231">
        <f>IF(N350="sníž. přenesená",J350,0)</f>
        <v>0</v>
      </c>
      <c r="BI350" s="231">
        <f>IF(N350="nulová",J350,0)</f>
        <v>0</v>
      </c>
      <c r="BJ350" s="18" t="s">
        <v>83</v>
      </c>
      <c r="BK350" s="231">
        <f>ROUND(I350*H350,2)</f>
        <v>0</v>
      </c>
      <c r="BL350" s="18" t="s">
        <v>93</v>
      </c>
      <c r="BM350" s="230" t="s">
        <v>1035</v>
      </c>
    </row>
    <row r="351" s="2" customFormat="1">
      <c r="A351" s="39"/>
      <c r="B351" s="40"/>
      <c r="C351" s="41"/>
      <c r="D351" s="232" t="s">
        <v>137</v>
      </c>
      <c r="E351" s="41"/>
      <c r="F351" s="233" t="s">
        <v>828</v>
      </c>
      <c r="G351" s="41"/>
      <c r="H351" s="41"/>
      <c r="I351" s="234"/>
      <c r="J351" s="41"/>
      <c r="K351" s="41"/>
      <c r="L351" s="45"/>
      <c r="M351" s="235"/>
      <c r="N351" s="236"/>
      <c r="O351" s="92"/>
      <c r="P351" s="92"/>
      <c r="Q351" s="92"/>
      <c r="R351" s="92"/>
      <c r="S351" s="92"/>
      <c r="T351" s="93"/>
      <c r="U351" s="39"/>
      <c r="V351" s="39"/>
      <c r="W351" s="39"/>
      <c r="X351" s="39"/>
      <c r="Y351" s="39"/>
      <c r="Z351" s="39"/>
      <c r="AA351" s="39"/>
      <c r="AB351" s="39"/>
      <c r="AC351" s="39"/>
      <c r="AD351" s="39"/>
      <c r="AE351" s="39"/>
      <c r="AT351" s="18" t="s">
        <v>137</v>
      </c>
      <c r="AU351" s="18" t="s">
        <v>87</v>
      </c>
    </row>
    <row r="352" s="2" customFormat="1" ht="33" customHeight="1">
      <c r="A352" s="39"/>
      <c r="B352" s="40"/>
      <c r="C352" s="219" t="s">
        <v>509</v>
      </c>
      <c r="D352" s="219" t="s">
        <v>131</v>
      </c>
      <c r="E352" s="220" t="s">
        <v>830</v>
      </c>
      <c r="F352" s="221" t="s">
        <v>831</v>
      </c>
      <c r="G352" s="222" t="s">
        <v>215</v>
      </c>
      <c r="H352" s="223">
        <v>70.293999999999997</v>
      </c>
      <c r="I352" s="224"/>
      <c r="J352" s="225">
        <f>ROUND(I352*H352,2)</f>
        <v>0</v>
      </c>
      <c r="K352" s="221" t="s">
        <v>135</v>
      </c>
      <c r="L352" s="45"/>
      <c r="M352" s="226" t="s">
        <v>1</v>
      </c>
      <c r="N352" s="227" t="s">
        <v>43</v>
      </c>
      <c r="O352" s="92"/>
      <c r="P352" s="228">
        <f>O352*H352</f>
        <v>0</v>
      </c>
      <c r="Q352" s="228">
        <v>0</v>
      </c>
      <c r="R352" s="228">
        <f>Q352*H352</f>
        <v>0</v>
      </c>
      <c r="S352" s="228">
        <v>0</v>
      </c>
      <c r="T352" s="229">
        <f>S352*H352</f>
        <v>0</v>
      </c>
      <c r="U352" s="39"/>
      <c r="V352" s="39"/>
      <c r="W352" s="39"/>
      <c r="X352" s="39"/>
      <c r="Y352" s="39"/>
      <c r="Z352" s="39"/>
      <c r="AA352" s="39"/>
      <c r="AB352" s="39"/>
      <c r="AC352" s="39"/>
      <c r="AD352" s="39"/>
      <c r="AE352" s="39"/>
      <c r="AR352" s="230" t="s">
        <v>93</v>
      </c>
      <c r="AT352" s="230" t="s">
        <v>131</v>
      </c>
      <c r="AU352" s="230" t="s">
        <v>87</v>
      </c>
      <c r="AY352" s="18" t="s">
        <v>129</v>
      </c>
      <c r="BE352" s="231">
        <f>IF(N352="základní",J352,0)</f>
        <v>0</v>
      </c>
      <c r="BF352" s="231">
        <f>IF(N352="snížená",J352,0)</f>
        <v>0</v>
      </c>
      <c r="BG352" s="231">
        <f>IF(N352="zákl. přenesená",J352,0)</f>
        <v>0</v>
      </c>
      <c r="BH352" s="231">
        <f>IF(N352="sníž. přenesená",J352,0)</f>
        <v>0</v>
      </c>
      <c r="BI352" s="231">
        <f>IF(N352="nulová",J352,0)</f>
        <v>0</v>
      </c>
      <c r="BJ352" s="18" t="s">
        <v>83</v>
      </c>
      <c r="BK352" s="231">
        <f>ROUND(I352*H352,2)</f>
        <v>0</v>
      </c>
      <c r="BL352" s="18" t="s">
        <v>93</v>
      </c>
      <c r="BM352" s="230" t="s">
        <v>1036</v>
      </c>
    </row>
    <row r="353" s="2" customFormat="1">
      <c r="A353" s="39"/>
      <c r="B353" s="40"/>
      <c r="C353" s="41"/>
      <c r="D353" s="232" t="s">
        <v>137</v>
      </c>
      <c r="E353" s="41"/>
      <c r="F353" s="233" t="s">
        <v>833</v>
      </c>
      <c r="G353" s="41"/>
      <c r="H353" s="41"/>
      <c r="I353" s="234"/>
      <c r="J353" s="41"/>
      <c r="K353" s="41"/>
      <c r="L353" s="45"/>
      <c r="M353" s="291"/>
      <c r="N353" s="292"/>
      <c r="O353" s="293"/>
      <c r="P353" s="293"/>
      <c r="Q353" s="293"/>
      <c r="R353" s="293"/>
      <c r="S353" s="293"/>
      <c r="T353" s="294"/>
      <c r="U353" s="39"/>
      <c r="V353" s="39"/>
      <c r="W353" s="39"/>
      <c r="X353" s="39"/>
      <c r="Y353" s="39"/>
      <c r="Z353" s="39"/>
      <c r="AA353" s="39"/>
      <c r="AB353" s="39"/>
      <c r="AC353" s="39"/>
      <c r="AD353" s="39"/>
      <c r="AE353" s="39"/>
      <c r="AT353" s="18" t="s">
        <v>137</v>
      </c>
      <c r="AU353" s="18" t="s">
        <v>87</v>
      </c>
    </row>
    <row r="354" s="2" customFormat="1" ht="6.96" customHeight="1">
      <c r="A354" s="39"/>
      <c r="B354" s="67"/>
      <c r="C354" s="68"/>
      <c r="D354" s="68"/>
      <c r="E354" s="68"/>
      <c r="F354" s="68"/>
      <c r="G354" s="68"/>
      <c r="H354" s="68"/>
      <c r="I354" s="68"/>
      <c r="J354" s="68"/>
      <c r="K354" s="68"/>
      <c r="L354" s="45"/>
      <c r="M354" s="39"/>
      <c r="O354" s="39"/>
      <c r="P354" s="39"/>
      <c r="Q354" s="39"/>
      <c r="R354" s="39"/>
      <c r="S354" s="39"/>
      <c r="T354" s="39"/>
      <c r="U354" s="39"/>
      <c r="V354" s="39"/>
      <c r="W354" s="39"/>
      <c r="X354" s="39"/>
      <c r="Y354" s="39"/>
      <c r="Z354" s="39"/>
      <c r="AA354" s="39"/>
      <c r="AB354" s="39"/>
      <c r="AC354" s="39"/>
      <c r="AD354" s="39"/>
      <c r="AE354" s="39"/>
    </row>
  </sheetData>
  <sheetProtection sheet="1" autoFilter="0" formatColumns="0" formatRows="0" objects="1" scenarios="1" spinCount="100000" saltValue="H90KkKQwdv7anTGRXNWYML8xxz0bA+3mCR39NSaFLKLH22kSfupGsebKKsvuToz9UqGaP+ZWAxtsvJXjZhlmxQ==" hashValue="hUan1OBMBfg2UII1x53P5zxeP4z8RYFeCvmhHumAKrBrVN0IkkGTHVPtXOoch0dYAYnC6iu3qUFfG+aGQCI5Kw==" algorithmName="SHA-512" password="CC35"/>
  <autoFilter ref="C121:K353"/>
  <mergeCells count="9">
    <mergeCell ref="E7:H7"/>
    <mergeCell ref="E9:H9"/>
    <mergeCell ref="E18:H18"/>
    <mergeCell ref="E27:H27"/>
    <mergeCell ref="E85:H85"/>
    <mergeCell ref="E87:H87"/>
    <mergeCell ref="E112:H112"/>
    <mergeCell ref="E114:H114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92</v>
      </c>
    </row>
    <row r="3" s="1" customFormat="1" ht="6.96" customHeight="1">
      <c r="B3" s="137"/>
      <c r="C3" s="138"/>
      <c r="D3" s="138"/>
      <c r="E3" s="138"/>
      <c r="F3" s="138"/>
      <c r="G3" s="138"/>
      <c r="H3" s="138"/>
      <c r="I3" s="138"/>
      <c r="J3" s="138"/>
      <c r="K3" s="138"/>
      <c r="L3" s="21"/>
      <c r="AT3" s="18" t="s">
        <v>87</v>
      </c>
    </row>
    <row r="4" s="1" customFormat="1" ht="24.96" customHeight="1">
      <c r="B4" s="21"/>
      <c r="D4" s="139" t="s">
        <v>97</v>
      </c>
      <c r="L4" s="21"/>
      <c r="M4" s="140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1" t="s">
        <v>16</v>
      </c>
      <c r="L6" s="21"/>
    </row>
    <row r="7" s="1" customFormat="1" ht="16.5" customHeight="1">
      <c r="B7" s="21"/>
      <c r="E7" s="142" t="str">
        <f>'Rekapitulace stavby'!K6</f>
        <v>III/12323 Volduchy průtah</v>
      </c>
      <c r="F7" s="141"/>
      <c r="G7" s="141"/>
      <c r="H7" s="141"/>
      <c r="L7" s="21"/>
    </row>
    <row r="8" s="2" customFormat="1" ht="12" customHeight="1">
      <c r="A8" s="39"/>
      <c r="B8" s="45"/>
      <c r="C8" s="39"/>
      <c r="D8" s="141" t="s">
        <v>98</v>
      </c>
      <c r="E8" s="39"/>
      <c r="F8" s="39"/>
      <c r="G8" s="39"/>
      <c r="H8" s="39"/>
      <c r="I8" s="39"/>
      <c r="J8" s="39"/>
      <c r="K8" s="39"/>
      <c r="L8" s="64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43" t="s">
        <v>1037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41" t="s">
        <v>18</v>
      </c>
      <c r="E11" s="39"/>
      <c r="F11" s="144" t="s">
        <v>1</v>
      </c>
      <c r="G11" s="39"/>
      <c r="H11" s="39"/>
      <c r="I11" s="141" t="s">
        <v>20</v>
      </c>
      <c r="J11" s="144" t="s">
        <v>1</v>
      </c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41" t="s">
        <v>21</v>
      </c>
      <c r="E12" s="39"/>
      <c r="F12" s="144" t="s">
        <v>1038</v>
      </c>
      <c r="G12" s="39"/>
      <c r="H12" s="39"/>
      <c r="I12" s="141" t="s">
        <v>23</v>
      </c>
      <c r="J12" s="145" t="str">
        <f>'Rekapitulace stavby'!AN8</f>
        <v>16. 9. 2024</v>
      </c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1" t="s">
        <v>25</v>
      </c>
      <c r="E14" s="39"/>
      <c r="F14" s="39"/>
      <c r="G14" s="39"/>
      <c r="H14" s="39"/>
      <c r="I14" s="141" t="s">
        <v>26</v>
      </c>
      <c r="J14" s="144" t="s">
        <v>1</v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44" t="s">
        <v>1039</v>
      </c>
      <c r="F15" s="39"/>
      <c r="G15" s="39"/>
      <c r="H15" s="39"/>
      <c r="I15" s="141" t="s">
        <v>28</v>
      </c>
      <c r="J15" s="144" t="s">
        <v>1</v>
      </c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41" t="s">
        <v>29</v>
      </c>
      <c r="E17" s="39"/>
      <c r="F17" s="39"/>
      <c r="G17" s="39"/>
      <c r="H17" s="39"/>
      <c r="I17" s="141" t="s">
        <v>26</v>
      </c>
      <c r="J17" s="34" t="str">
        <f>'Rekapitulace stavby'!AN13</f>
        <v>Vyplň údaj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44"/>
      <c r="G18" s="144"/>
      <c r="H18" s="144"/>
      <c r="I18" s="141" t="s">
        <v>28</v>
      </c>
      <c r="J18" s="34" t="str">
        <f>'Rekapitulace stavby'!AN14</f>
        <v>Vyplň údaj</v>
      </c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41" t="s">
        <v>31</v>
      </c>
      <c r="E20" s="39"/>
      <c r="F20" s="39"/>
      <c r="G20" s="39"/>
      <c r="H20" s="39"/>
      <c r="I20" s="141" t="s">
        <v>26</v>
      </c>
      <c r="J20" s="144" t="s">
        <v>1</v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44" t="s">
        <v>1040</v>
      </c>
      <c r="F21" s="39"/>
      <c r="G21" s="39"/>
      <c r="H21" s="39"/>
      <c r="I21" s="141" t="s">
        <v>28</v>
      </c>
      <c r="J21" s="144" t="s">
        <v>1</v>
      </c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41" t="s">
        <v>34</v>
      </c>
      <c r="E23" s="39"/>
      <c r="F23" s="39"/>
      <c r="G23" s="39"/>
      <c r="H23" s="39"/>
      <c r="I23" s="141" t="s">
        <v>26</v>
      </c>
      <c r="J23" s="144" t="s">
        <v>1</v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44" t="s">
        <v>1041</v>
      </c>
      <c r="F24" s="39"/>
      <c r="G24" s="39"/>
      <c r="H24" s="39"/>
      <c r="I24" s="141" t="s">
        <v>28</v>
      </c>
      <c r="J24" s="144" t="s">
        <v>1</v>
      </c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41" t="s">
        <v>36</v>
      </c>
      <c r="E26" s="39"/>
      <c r="F26" s="39"/>
      <c r="G26" s="39"/>
      <c r="H26" s="39"/>
      <c r="I26" s="39"/>
      <c r="J26" s="39"/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46"/>
      <c r="B27" s="147"/>
      <c r="C27" s="146"/>
      <c r="D27" s="146"/>
      <c r="E27" s="148" t="s">
        <v>1</v>
      </c>
      <c r="F27" s="148"/>
      <c r="G27" s="148"/>
      <c r="H27" s="148"/>
      <c r="I27" s="146"/>
      <c r="J27" s="146"/>
      <c r="K27" s="146"/>
      <c r="L27" s="149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146"/>
      <c r="AD27" s="146"/>
      <c r="AE27" s="146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50"/>
      <c r="E29" s="150"/>
      <c r="F29" s="150"/>
      <c r="G29" s="150"/>
      <c r="H29" s="150"/>
      <c r="I29" s="150"/>
      <c r="J29" s="150"/>
      <c r="K29" s="150"/>
      <c r="L29" s="64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51" t="s">
        <v>38</v>
      </c>
      <c r="E30" s="39"/>
      <c r="F30" s="39"/>
      <c r="G30" s="39"/>
      <c r="H30" s="39"/>
      <c r="I30" s="39"/>
      <c r="J30" s="152">
        <f>ROUND(J127, 2)</f>
        <v>0</v>
      </c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0"/>
      <c r="E31" s="150"/>
      <c r="F31" s="150"/>
      <c r="G31" s="150"/>
      <c r="H31" s="150"/>
      <c r="I31" s="150"/>
      <c r="J31" s="150"/>
      <c r="K31" s="150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53" t="s">
        <v>40</v>
      </c>
      <c r="G32" s="39"/>
      <c r="H32" s="39"/>
      <c r="I32" s="153" t="s">
        <v>39</v>
      </c>
      <c r="J32" s="153" t="s">
        <v>41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54" t="s">
        <v>42</v>
      </c>
      <c r="E33" s="141" t="s">
        <v>43</v>
      </c>
      <c r="F33" s="155">
        <f>ROUND((SUM(BE127:BE380)),  2)</f>
        <v>0</v>
      </c>
      <c r="G33" s="39"/>
      <c r="H33" s="39"/>
      <c r="I33" s="156">
        <v>0.20999999999999999</v>
      </c>
      <c r="J33" s="155">
        <f>ROUND(((SUM(BE127:BE380))*I33),  2)</f>
        <v>0</v>
      </c>
      <c r="K33" s="39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41" t="s">
        <v>44</v>
      </c>
      <c r="F34" s="155">
        <f>ROUND((SUM(BF127:BF380)),  2)</f>
        <v>0</v>
      </c>
      <c r="G34" s="39"/>
      <c r="H34" s="39"/>
      <c r="I34" s="156">
        <v>0.12</v>
      </c>
      <c r="J34" s="155">
        <f>ROUND(((SUM(BF127:BF380))*I34),  2)</f>
        <v>0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41" t="s">
        <v>45</v>
      </c>
      <c r="F35" s="155">
        <f>ROUND((SUM(BG127:BG380)),  2)</f>
        <v>0</v>
      </c>
      <c r="G35" s="39"/>
      <c r="H35" s="39"/>
      <c r="I35" s="156">
        <v>0.20999999999999999</v>
      </c>
      <c r="J35" s="155">
        <f>0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41" t="s">
        <v>46</v>
      </c>
      <c r="F36" s="155">
        <f>ROUND((SUM(BH127:BH380)),  2)</f>
        <v>0</v>
      </c>
      <c r="G36" s="39"/>
      <c r="H36" s="39"/>
      <c r="I36" s="156">
        <v>0.12</v>
      </c>
      <c r="J36" s="155">
        <f>0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1" t="s">
        <v>47</v>
      </c>
      <c r="F37" s="155">
        <f>ROUND((SUM(BI127:BI380)),  2)</f>
        <v>0</v>
      </c>
      <c r="G37" s="39"/>
      <c r="H37" s="39"/>
      <c r="I37" s="156">
        <v>0</v>
      </c>
      <c r="J37" s="155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7"/>
      <c r="D39" s="158" t="s">
        <v>48</v>
      </c>
      <c r="E39" s="159"/>
      <c r="F39" s="159"/>
      <c r="G39" s="160" t="s">
        <v>49</v>
      </c>
      <c r="H39" s="161" t="s">
        <v>50</v>
      </c>
      <c r="I39" s="159"/>
      <c r="J39" s="162">
        <f>SUM(J30:J37)</f>
        <v>0</v>
      </c>
      <c r="K39" s="163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64" t="s">
        <v>51</v>
      </c>
      <c r="E50" s="165"/>
      <c r="F50" s="165"/>
      <c r="G50" s="164" t="s">
        <v>52</v>
      </c>
      <c r="H50" s="165"/>
      <c r="I50" s="165"/>
      <c r="J50" s="165"/>
      <c r="K50" s="165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66" t="s">
        <v>53</v>
      </c>
      <c r="E61" s="167"/>
      <c r="F61" s="168" t="s">
        <v>54</v>
      </c>
      <c r="G61" s="166" t="s">
        <v>53</v>
      </c>
      <c r="H61" s="167"/>
      <c r="I61" s="167"/>
      <c r="J61" s="169" t="s">
        <v>54</v>
      </c>
      <c r="K61" s="167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64" t="s">
        <v>55</v>
      </c>
      <c r="E65" s="170"/>
      <c r="F65" s="170"/>
      <c r="G65" s="164" t="s">
        <v>56</v>
      </c>
      <c r="H65" s="170"/>
      <c r="I65" s="170"/>
      <c r="J65" s="170"/>
      <c r="K65" s="170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66" t="s">
        <v>53</v>
      </c>
      <c r="E76" s="167"/>
      <c r="F76" s="168" t="s">
        <v>54</v>
      </c>
      <c r="G76" s="166" t="s">
        <v>53</v>
      </c>
      <c r="H76" s="167"/>
      <c r="I76" s="167"/>
      <c r="J76" s="169" t="s">
        <v>54</v>
      </c>
      <c r="K76" s="167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71"/>
      <c r="C77" s="172"/>
      <c r="D77" s="172"/>
      <c r="E77" s="172"/>
      <c r="F77" s="172"/>
      <c r="G77" s="172"/>
      <c r="H77" s="172"/>
      <c r="I77" s="172"/>
      <c r="J77" s="172"/>
      <c r="K77" s="172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73"/>
      <c r="C81" s="174"/>
      <c r="D81" s="174"/>
      <c r="E81" s="174"/>
      <c r="F81" s="174"/>
      <c r="G81" s="174"/>
      <c r="H81" s="174"/>
      <c r="I81" s="174"/>
      <c r="J81" s="174"/>
      <c r="K81" s="174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100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75" t="str">
        <f>E7</f>
        <v>III/12323 Volduchy průtah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2" customHeight="1">
      <c r="A86" s="39"/>
      <c r="B86" s="40"/>
      <c r="C86" s="33" t="s">
        <v>98</v>
      </c>
      <c r="D86" s="41"/>
      <c r="E86" s="41"/>
      <c r="F86" s="41"/>
      <c r="G86" s="41"/>
      <c r="H86" s="41"/>
      <c r="I86" s="41"/>
      <c r="J86" s="41"/>
      <c r="K86" s="41"/>
      <c r="L86" s="64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6.5" customHeight="1">
      <c r="A87" s="39"/>
      <c r="B87" s="40"/>
      <c r="C87" s="41"/>
      <c r="D87" s="41"/>
      <c r="E87" s="77" t="str">
        <f>E9</f>
        <v>3 - Oprava mostu č.2323-2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2" customHeight="1">
      <c r="A89" s="39"/>
      <c r="B89" s="40"/>
      <c r="C89" s="33" t="s">
        <v>21</v>
      </c>
      <c r="D89" s="41"/>
      <c r="E89" s="41"/>
      <c r="F89" s="28" t="str">
        <f>F12</f>
        <v>Volduchy</v>
      </c>
      <c r="G89" s="41"/>
      <c r="H89" s="41"/>
      <c r="I89" s="33" t="s">
        <v>23</v>
      </c>
      <c r="J89" s="80" t="str">
        <f>IF(J12="","",J12)</f>
        <v>16. 9. 2024</v>
      </c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40.05" customHeight="1">
      <c r="A91" s="39"/>
      <c r="B91" s="40"/>
      <c r="C91" s="33" t="s">
        <v>25</v>
      </c>
      <c r="D91" s="41"/>
      <c r="E91" s="41"/>
      <c r="F91" s="28" t="str">
        <f>E15</f>
        <v>Správa a údržba silnic Plzeňského kraje</v>
      </c>
      <c r="G91" s="41"/>
      <c r="H91" s="41"/>
      <c r="I91" s="33" t="s">
        <v>31</v>
      </c>
      <c r="J91" s="37" t="str">
        <f>E21</f>
        <v>Hnojský Marek, Správa a údržba silnic PK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15.15" customHeight="1">
      <c r="A92" s="39"/>
      <c r="B92" s="40"/>
      <c r="C92" s="33" t="s">
        <v>29</v>
      </c>
      <c r="D92" s="41"/>
      <c r="E92" s="41"/>
      <c r="F92" s="28" t="str">
        <f>IF(E18="","",E18)</f>
        <v>Vyplň údaj</v>
      </c>
      <c r="G92" s="41"/>
      <c r="H92" s="41"/>
      <c r="I92" s="33" t="s">
        <v>34</v>
      </c>
      <c r="J92" s="37" t="str">
        <f>E24</f>
        <v>Richtrivá</v>
      </c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0.32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29.28" customHeight="1">
      <c r="A94" s="39"/>
      <c r="B94" s="40"/>
      <c r="C94" s="176" t="s">
        <v>101</v>
      </c>
      <c r="D94" s="177"/>
      <c r="E94" s="177"/>
      <c r="F94" s="177"/>
      <c r="G94" s="177"/>
      <c r="H94" s="177"/>
      <c r="I94" s="177"/>
      <c r="J94" s="178" t="s">
        <v>102</v>
      </c>
      <c r="K94" s="177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2.8" customHeight="1">
      <c r="A96" s="39"/>
      <c r="B96" s="40"/>
      <c r="C96" s="179" t="s">
        <v>103</v>
      </c>
      <c r="D96" s="41"/>
      <c r="E96" s="41"/>
      <c r="F96" s="41"/>
      <c r="G96" s="41"/>
      <c r="H96" s="41"/>
      <c r="I96" s="41"/>
      <c r="J96" s="111">
        <f>J127</f>
        <v>0</v>
      </c>
      <c r="K96" s="41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U96" s="18" t="s">
        <v>104</v>
      </c>
    </row>
    <row r="97" s="9" customFormat="1" ht="24.96" customHeight="1">
      <c r="A97" s="9"/>
      <c r="B97" s="180"/>
      <c r="C97" s="181"/>
      <c r="D97" s="182" t="s">
        <v>105</v>
      </c>
      <c r="E97" s="183"/>
      <c r="F97" s="183"/>
      <c r="G97" s="183"/>
      <c r="H97" s="183"/>
      <c r="I97" s="183"/>
      <c r="J97" s="184">
        <f>J128</f>
        <v>0</v>
      </c>
      <c r="K97" s="181"/>
      <c r="L97" s="185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6"/>
      <c r="C98" s="187"/>
      <c r="D98" s="188" t="s">
        <v>106</v>
      </c>
      <c r="E98" s="189"/>
      <c r="F98" s="189"/>
      <c r="G98" s="189"/>
      <c r="H98" s="189"/>
      <c r="I98" s="189"/>
      <c r="J98" s="190">
        <f>J129</f>
        <v>0</v>
      </c>
      <c r="K98" s="187"/>
      <c r="L98" s="191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6"/>
      <c r="C99" s="187"/>
      <c r="D99" s="188" t="s">
        <v>1042</v>
      </c>
      <c r="E99" s="189"/>
      <c r="F99" s="189"/>
      <c r="G99" s="189"/>
      <c r="H99" s="189"/>
      <c r="I99" s="189"/>
      <c r="J99" s="190">
        <f>J158</f>
        <v>0</v>
      </c>
      <c r="K99" s="187"/>
      <c r="L99" s="191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6"/>
      <c r="C100" s="187"/>
      <c r="D100" s="188" t="s">
        <v>107</v>
      </c>
      <c r="E100" s="189"/>
      <c r="F100" s="189"/>
      <c r="G100" s="189"/>
      <c r="H100" s="189"/>
      <c r="I100" s="189"/>
      <c r="J100" s="190">
        <f>J167</f>
        <v>0</v>
      </c>
      <c r="K100" s="187"/>
      <c r="L100" s="191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6"/>
      <c r="C101" s="187"/>
      <c r="D101" s="188" t="s">
        <v>1043</v>
      </c>
      <c r="E101" s="189"/>
      <c r="F101" s="189"/>
      <c r="G101" s="189"/>
      <c r="H101" s="189"/>
      <c r="I101" s="189"/>
      <c r="J101" s="190">
        <f>J175</f>
        <v>0</v>
      </c>
      <c r="K101" s="187"/>
      <c r="L101" s="191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86"/>
      <c r="C102" s="187"/>
      <c r="D102" s="188" t="s">
        <v>109</v>
      </c>
      <c r="E102" s="189"/>
      <c r="F102" s="189"/>
      <c r="G102" s="189"/>
      <c r="H102" s="189"/>
      <c r="I102" s="189"/>
      <c r="J102" s="190">
        <f>J186</f>
        <v>0</v>
      </c>
      <c r="K102" s="187"/>
      <c r="L102" s="191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86"/>
      <c r="C103" s="187"/>
      <c r="D103" s="188" t="s">
        <v>1044</v>
      </c>
      <c r="E103" s="189"/>
      <c r="F103" s="189"/>
      <c r="G103" s="189"/>
      <c r="H103" s="189"/>
      <c r="I103" s="189"/>
      <c r="J103" s="190">
        <f>J193</f>
        <v>0</v>
      </c>
      <c r="K103" s="187"/>
      <c r="L103" s="191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86"/>
      <c r="C104" s="187"/>
      <c r="D104" s="188" t="s">
        <v>112</v>
      </c>
      <c r="E104" s="189"/>
      <c r="F104" s="189"/>
      <c r="G104" s="189"/>
      <c r="H104" s="189"/>
      <c r="I104" s="189"/>
      <c r="J104" s="190">
        <f>J310</f>
        <v>0</v>
      </c>
      <c r="K104" s="187"/>
      <c r="L104" s="191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86"/>
      <c r="C105" s="187"/>
      <c r="D105" s="188" t="s">
        <v>113</v>
      </c>
      <c r="E105" s="189"/>
      <c r="F105" s="189"/>
      <c r="G105" s="189"/>
      <c r="H105" s="189"/>
      <c r="I105" s="189"/>
      <c r="J105" s="190">
        <f>J345</f>
        <v>0</v>
      </c>
      <c r="K105" s="187"/>
      <c r="L105" s="191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9" customFormat="1" ht="24.96" customHeight="1">
      <c r="A106" s="9"/>
      <c r="B106" s="180"/>
      <c r="C106" s="181"/>
      <c r="D106" s="182" t="s">
        <v>1045</v>
      </c>
      <c r="E106" s="183"/>
      <c r="F106" s="183"/>
      <c r="G106" s="183"/>
      <c r="H106" s="183"/>
      <c r="I106" s="183"/>
      <c r="J106" s="184">
        <f>J348</f>
        <v>0</v>
      </c>
      <c r="K106" s="181"/>
      <c r="L106" s="185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</row>
    <row r="107" s="10" customFormat="1" ht="19.92" customHeight="1">
      <c r="A107" s="10"/>
      <c r="B107" s="186"/>
      <c r="C107" s="187"/>
      <c r="D107" s="188" t="s">
        <v>1046</v>
      </c>
      <c r="E107" s="189"/>
      <c r="F107" s="189"/>
      <c r="G107" s="189"/>
      <c r="H107" s="189"/>
      <c r="I107" s="189"/>
      <c r="J107" s="190">
        <f>J349</f>
        <v>0</v>
      </c>
      <c r="K107" s="187"/>
      <c r="L107" s="191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2" customFormat="1" ht="21.84" customHeight="1">
      <c r="A108" s="39"/>
      <c r="B108" s="40"/>
      <c r="C108" s="41"/>
      <c r="D108" s="41"/>
      <c r="E108" s="41"/>
      <c r="F108" s="41"/>
      <c r="G108" s="41"/>
      <c r="H108" s="41"/>
      <c r="I108" s="41"/>
      <c r="J108" s="41"/>
      <c r="K108" s="41"/>
      <c r="L108" s="64"/>
      <c r="S108" s="39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</row>
    <row r="109" s="2" customFormat="1" ht="6.96" customHeight="1">
      <c r="A109" s="39"/>
      <c r="B109" s="67"/>
      <c r="C109" s="68"/>
      <c r="D109" s="68"/>
      <c r="E109" s="68"/>
      <c r="F109" s="68"/>
      <c r="G109" s="68"/>
      <c r="H109" s="68"/>
      <c r="I109" s="68"/>
      <c r="J109" s="68"/>
      <c r="K109" s="68"/>
      <c r="L109" s="64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</row>
    <row r="113" s="2" customFormat="1" ht="6.96" customHeight="1">
      <c r="A113" s="39"/>
      <c r="B113" s="69"/>
      <c r="C113" s="70"/>
      <c r="D113" s="70"/>
      <c r="E113" s="70"/>
      <c r="F113" s="70"/>
      <c r="G113" s="70"/>
      <c r="H113" s="70"/>
      <c r="I113" s="70"/>
      <c r="J113" s="70"/>
      <c r="K113" s="70"/>
      <c r="L113" s="64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</row>
    <row r="114" s="2" customFormat="1" ht="24.96" customHeight="1">
      <c r="A114" s="39"/>
      <c r="B114" s="40"/>
      <c r="C114" s="24" t="s">
        <v>114</v>
      </c>
      <c r="D114" s="41"/>
      <c r="E114" s="41"/>
      <c r="F114" s="41"/>
      <c r="G114" s="41"/>
      <c r="H114" s="41"/>
      <c r="I114" s="41"/>
      <c r="J114" s="41"/>
      <c r="K114" s="41"/>
      <c r="L114" s="64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2" customFormat="1" ht="6.96" customHeight="1">
      <c r="A115" s="39"/>
      <c r="B115" s="40"/>
      <c r="C115" s="41"/>
      <c r="D115" s="41"/>
      <c r="E115" s="41"/>
      <c r="F115" s="41"/>
      <c r="G115" s="41"/>
      <c r="H115" s="41"/>
      <c r="I115" s="41"/>
      <c r="J115" s="41"/>
      <c r="K115" s="41"/>
      <c r="L115" s="64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2" customFormat="1" ht="12" customHeight="1">
      <c r="A116" s="39"/>
      <c r="B116" s="40"/>
      <c r="C116" s="33" t="s">
        <v>16</v>
      </c>
      <c r="D116" s="41"/>
      <c r="E116" s="41"/>
      <c r="F116" s="41"/>
      <c r="G116" s="41"/>
      <c r="H116" s="41"/>
      <c r="I116" s="41"/>
      <c r="J116" s="41"/>
      <c r="K116" s="41"/>
      <c r="L116" s="64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16.5" customHeight="1">
      <c r="A117" s="39"/>
      <c r="B117" s="40"/>
      <c r="C117" s="41"/>
      <c r="D117" s="41"/>
      <c r="E117" s="175" t="str">
        <f>E7</f>
        <v>III/12323 Volduchy průtah</v>
      </c>
      <c r="F117" s="33"/>
      <c r="G117" s="33"/>
      <c r="H117" s="33"/>
      <c r="I117" s="41"/>
      <c r="J117" s="41"/>
      <c r="K117" s="41"/>
      <c r="L117" s="64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2" customFormat="1" ht="12" customHeight="1">
      <c r="A118" s="39"/>
      <c r="B118" s="40"/>
      <c r="C118" s="33" t="s">
        <v>98</v>
      </c>
      <c r="D118" s="41"/>
      <c r="E118" s="41"/>
      <c r="F118" s="41"/>
      <c r="G118" s="41"/>
      <c r="H118" s="41"/>
      <c r="I118" s="41"/>
      <c r="J118" s="41"/>
      <c r="K118" s="41"/>
      <c r="L118" s="64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2" customFormat="1" ht="16.5" customHeight="1">
      <c r="A119" s="39"/>
      <c r="B119" s="40"/>
      <c r="C119" s="41"/>
      <c r="D119" s="41"/>
      <c r="E119" s="77" t="str">
        <f>E9</f>
        <v>3 - Oprava mostu č.2323-2</v>
      </c>
      <c r="F119" s="41"/>
      <c r="G119" s="41"/>
      <c r="H119" s="41"/>
      <c r="I119" s="41"/>
      <c r="J119" s="41"/>
      <c r="K119" s="41"/>
      <c r="L119" s="64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2" customFormat="1" ht="6.96" customHeight="1">
      <c r="A120" s="39"/>
      <c r="B120" s="40"/>
      <c r="C120" s="41"/>
      <c r="D120" s="41"/>
      <c r="E120" s="41"/>
      <c r="F120" s="41"/>
      <c r="G120" s="41"/>
      <c r="H120" s="41"/>
      <c r="I120" s="41"/>
      <c r="J120" s="41"/>
      <c r="K120" s="41"/>
      <c r="L120" s="64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s="2" customFormat="1" ht="12" customHeight="1">
      <c r="A121" s="39"/>
      <c r="B121" s="40"/>
      <c r="C121" s="33" t="s">
        <v>21</v>
      </c>
      <c r="D121" s="41"/>
      <c r="E121" s="41"/>
      <c r="F121" s="28" t="str">
        <f>F12</f>
        <v>Volduchy</v>
      </c>
      <c r="G121" s="41"/>
      <c r="H121" s="41"/>
      <c r="I121" s="33" t="s">
        <v>23</v>
      </c>
      <c r="J121" s="80" t="str">
        <f>IF(J12="","",J12)</f>
        <v>16. 9. 2024</v>
      </c>
      <c r="K121" s="41"/>
      <c r="L121" s="64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</row>
    <row r="122" s="2" customFormat="1" ht="6.96" customHeight="1">
      <c r="A122" s="39"/>
      <c r="B122" s="40"/>
      <c r="C122" s="41"/>
      <c r="D122" s="41"/>
      <c r="E122" s="41"/>
      <c r="F122" s="41"/>
      <c r="G122" s="41"/>
      <c r="H122" s="41"/>
      <c r="I122" s="41"/>
      <c r="J122" s="41"/>
      <c r="K122" s="41"/>
      <c r="L122" s="64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</row>
    <row r="123" s="2" customFormat="1" ht="40.05" customHeight="1">
      <c r="A123" s="39"/>
      <c r="B123" s="40"/>
      <c r="C123" s="33" t="s">
        <v>25</v>
      </c>
      <c r="D123" s="41"/>
      <c r="E123" s="41"/>
      <c r="F123" s="28" t="str">
        <f>E15</f>
        <v>Správa a údržba silnic Plzeňského kraje</v>
      </c>
      <c r="G123" s="41"/>
      <c r="H123" s="41"/>
      <c r="I123" s="33" t="s">
        <v>31</v>
      </c>
      <c r="J123" s="37" t="str">
        <f>E21</f>
        <v>Hnojský Marek, Správa a údržba silnic PK</v>
      </c>
      <c r="K123" s="41"/>
      <c r="L123" s="64"/>
      <c r="S123" s="39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</row>
    <row r="124" s="2" customFormat="1" ht="15.15" customHeight="1">
      <c r="A124" s="39"/>
      <c r="B124" s="40"/>
      <c r="C124" s="33" t="s">
        <v>29</v>
      </c>
      <c r="D124" s="41"/>
      <c r="E124" s="41"/>
      <c r="F124" s="28" t="str">
        <f>IF(E18="","",E18)</f>
        <v>Vyplň údaj</v>
      </c>
      <c r="G124" s="41"/>
      <c r="H124" s="41"/>
      <c r="I124" s="33" t="s">
        <v>34</v>
      </c>
      <c r="J124" s="37" t="str">
        <f>E24</f>
        <v>Richtrivá</v>
      </c>
      <c r="K124" s="41"/>
      <c r="L124" s="64"/>
      <c r="S124" s="39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</row>
    <row r="125" s="2" customFormat="1" ht="10.32" customHeight="1">
      <c r="A125" s="39"/>
      <c r="B125" s="40"/>
      <c r="C125" s="41"/>
      <c r="D125" s="41"/>
      <c r="E125" s="41"/>
      <c r="F125" s="41"/>
      <c r="G125" s="41"/>
      <c r="H125" s="41"/>
      <c r="I125" s="41"/>
      <c r="J125" s="41"/>
      <c r="K125" s="41"/>
      <c r="L125" s="64"/>
      <c r="S125" s="39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</row>
    <row r="126" s="11" customFormat="1" ht="29.28" customHeight="1">
      <c r="A126" s="192"/>
      <c r="B126" s="193"/>
      <c r="C126" s="194" t="s">
        <v>115</v>
      </c>
      <c r="D126" s="195" t="s">
        <v>63</v>
      </c>
      <c r="E126" s="195" t="s">
        <v>59</v>
      </c>
      <c r="F126" s="195" t="s">
        <v>60</v>
      </c>
      <c r="G126" s="195" t="s">
        <v>116</v>
      </c>
      <c r="H126" s="195" t="s">
        <v>117</v>
      </c>
      <c r="I126" s="195" t="s">
        <v>118</v>
      </c>
      <c r="J126" s="195" t="s">
        <v>102</v>
      </c>
      <c r="K126" s="196" t="s">
        <v>119</v>
      </c>
      <c r="L126" s="197"/>
      <c r="M126" s="101" t="s">
        <v>1</v>
      </c>
      <c r="N126" s="102" t="s">
        <v>42</v>
      </c>
      <c r="O126" s="102" t="s">
        <v>120</v>
      </c>
      <c r="P126" s="102" t="s">
        <v>121</v>
      </c>
      <c r="Q126" s="102" t="s">
        <v>122</v>
      </c>
      <c r="R126" s="102" t="s">
        <v>123</v>
      </c>
      <c r="S126" s="102" t="s">
        <v>124</v>
      </c>
      <c r="T126" s="103" t="s">
        <v>125</v>
      </c>
      <c r="U126" s="192"/>
      <c r="V126" s="192"/>
      <c r="W126" s="192"/>
      <c r="X126" s="192"/>
      <c r="Y126" s="192"/>
      <c r="Z126" s="192"/>
      <c r="AA126" s="192"/>
      <c r="AB126" s="192"/>
      <c r="AC126" s="192"/>
      <c r="AD126" s="192"/>
      <c r="AE126" s="192"/>
    </row>
    <row r="127" s="2" customFormat="1" ht="22.8" customHeight="1">
      <c r="A127" s="39"/>
      <c r="B127" s="40"/>
      <c r="C127" s="108" t="s">
        <v>126</v>
      </c>
      <c r="D127" s="41"/>
      <c r="E127" s="41"/>
      <c r="F127" s="41"/>
      <c r="G127" s="41"/>
      <c r="H127" s="41"/>
      <c r="I127" s="41"/>
      <c r="J127" s="198">
        <f>BK127</f>
        <v>0</v>
      </c>
      <c r="K127" s="41"/>
      <c r="L127" s="45"/>
      <c r="M127" s="104"/>
      <c r="N127" s="199"/>
      <c r="O127" s="105"/>
      <c r="P127" s="200">
        <f>P128+P348</f>
        <v>0</v>
      </c>
      <c r="Q127" s="105"/>
      <c r="R127" s="200">
        <f>R128+R348</f>
        <v>5.3665428000000004</v>
      </c>
      <c r="S127" s="105"/>
      <c r="T127" s="201">
        <f>T128+T348</f>
        <v>5.8273599999999997</v>
      </c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T127" s="18" t="s">
        <v>77</v>
      </c>
      <c r="AU127" s="18" t="s">
        <v>104</v>
      </c>
      <c r="BK127" s="202">
        <f>BK128+BK348</f>
        <v>0</v>
      </c>
    </row>
    <row r="128" s="12" customFormat="1" ht="25.92" customHeight="1">
      <c r="A128" s="12"/>
      <c r="B128" s="203"/>
      <c r="C128" s="204"/>
      <c r="D128" s="205" t="s">
        <v>77</v>
      </c>
      <c r="E128" s="206" t="s">
        <v>127</v>
      </c>
      <c r="F128" s="206" t="s">
        <v>128</v>
      </c>
      <c r="G128" s="204"/>
      <c r="H128" s="204"/>
      <c r="I128" s="207"/>
      <c r="J128" s="208">
        <f>BK128</f>
        <v>0</v>
      </c>
      <c r="K128" s="204"/>
      <c r="L128" s="209"/>
      <c r="M128" s="210"/>
      <c r="N128" s="211"/>
      <c r="O128" s="211"/>
      <c r="P128" s="212">
        <f>P129+P158+P167+P175+P186+P193+P310+P345</f>
        <v>0</v>
      </c>
      <c r="Q128" s="211"/>
      <c r="R128" s="212">
        <f>R129+R158+R167+R175+R186+R193+R310+R345</f>
        <v>5.3155668</v>
      </c>
      <c r="S128" s="211"/>
      <c r="T128" s="213">
        <f>T129+T158+T167+T175+T186+T193+T310+T345</f>
        <v>5.7910599999999999</v>
      </c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R128" s="214" t="s">
        <v>83</v>
      </c>
      <c r="AT128" s="215" t="s">
        <v>77</v>
      </c>
      <c r="AU128" s="215" t="s">
        <v>78</v>
      </c>
      <c r="AY128" s="214" t="s">
        <v>129</v>
      </c>
      <c r="BK128" s="216">
        <f>BK129+BK158+BK167+BK175+BK186+BK193+BK310+BK345</f>
        <v>0</v>
      </c>
    </row>
    <row r="129" s="12" customFormat="1" ht="22.8" customHeight="1">
      <c r="A129" s="12"/>
      <c r="B129" s="203"/>
      <c r="C129" s="204"/>
      <c r="D129" s="205" t="s">
        <v>77</v>
      </c>
      <c r="E129" s="217" t="s">
        <v>83</v>
      </c>
      <c r="F129" s="217" t="s">
        <v>130</v>
      </c>
      <c r="G129" s="204"/>
      <c r="H129" s="204"/>
      <c r="I129" s="207"/>
      <c r="J129" s="218">
        <f>BK129</f>
        <v>0</v>
      </c>
      <c r="K129" s="204"/>
      <c r="L129" s="209"/>
      <c r="M129" s="210"/>
      <c r="N129" s="211"/>
      <c r="O129" s="211"/>
      <c r="P129" s="212">
        <f>SUM(P130:P157)</f>
        <v>0</v>
      </c>
      <c r="Q129" s="211"/>
      <c r="R129" s="212">
        <f>SUM(R130:R157)</f>
        <v>0.00013580000000000002</v>
      </c>
      <c r="S129" s="211"/>
      <c r="T129" s="213">
        <f>SUM(T130:T157)</f>
        <v>3.9263599999999999</v>
      </c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R129" s="214" t="s">
        <v>83</v>
      </c>
      <c r="AT129" s="215" t="s">
        <v>77</v>
      </c>
      <c r="AU129" s="215" t="s">
        <v>83</v>
      </c>
      <c r="AY129" s="214" t="s">
        <v>129</v>
      </c>
      <c r="BK129" s="216">
        <f>SUM(BK130:BK157)</f>
        <v>0</v>
      </c>
    </row>
    <row r="130" s="2" customFormat="1" ht="24.15" customHeight="1">
      <c r="A130" s="39"/>
      <c r="B130" s="40"/>
      <c r="C130" s="219" t="s">
        <v>83</v>
      </c>
      <c r="D130" s="219" t="s">
        <v>131</v>
      </c>
      <c r="E130" s="220" t="s">
        <v>1047</v>
      </c>
      <c r="F130" s="221" t="s">
        <v>1048</v>
      </c>
      <c r="G130" s="222" t="s">
        <v>134</v>
      </c>
      <c r="H130" s="223">
        <v>2.2999999999999998</v>
      </c>
      <c r="I130" s="224"/>
      <c r="J130" s="225">
        <f>ROUND(I130*H130,2)</f>
        <v>0</v>
      </c>
      <c r="K130" s="221" t="s">
        <v>135</v>
      </c>
      <c r="L130" s="45"/>
      <c r="M130" s="226" t="s">
        <v>1</v>
      </c>
      <c r="N130" s="227" t="s">
        <v>43</v>
      </c>
      <c r="O130" s="92"/>
      <c r="P130" s="228">
        <f>O130*H130</f>
        <v>0</v>
      </c>
      <c r="Q130" s="228">
        <v>0</v>
      </c>
      <c r="R130" s="228">
        <f>Q130*H130</f>
        <v>0</v>
      </c>
      <c r="S130" s="228">
        <v>0</v>
      </c>
      <c r="T130" s="229">
        <f>S130*H130</f>
        <v>0</v>
      </c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R130" s="230" t="s">
        <v>93</v>
      </c>
      <c r="AT130" s="230" t="s">
        <v>131</v>
      </c>
      <c r="AU130" s="230" t="s">
        <v>87</v>
      </c>
      <c r="AY130" s="18" t="s">
        <v>129</v>
      </c>
      <c r="BE130" s="231">
        <f>IF(N130="základní",J130,0)</f>
        <v>0</v>
      </c>
      <c r="BF130" s="231">
        <f>IF(N130="snížená",J130,0)</f>
        <v>0</v>
      </c>
      <c r="BG130" s="231">
        <f>IF(N130="zákl. přenesená",J130,0)</f>
        <v>0</v>
      </c>
      <c r="BH130" s="231">
        <f>IF(N130="sníž. přenesená",J130,0)</f>
        <v>0</v>
      </c>
      <c r="BI130" s="231">
        <f>IF(N130="nulová",J130,0)</f>
        <v>0</v>
      </c>
      <c r="BJ130" s="18" t="s">
        <v>83</v>
      </c>
      <c r="BK130" s="231">
        <f>ROUND(I130*H130,2)</f>
        <v>0</v>
      </c>
      <c r="BL130" s="18" t="s">
        <v>93</v>
      </c>
      <c r="BM130" s="230" t="s">
        <v>1049</v>
      </c>
    </row>
    <row r="131" s="2" customFormat="1">
      <c r="A131" s="39"/>
      <c r="B131" s="40"/>
      <c r="C131" s="41"/>
      <c r="D131" s="232" t="s">
        <v>137</v>
      </c>
      <c r="E131" s="41"/>
      <c r="F131" s="233" t="s">
        <v>1050</v>
      </c>
      <c r="G131" s="41"/>
      <c r="H131" s="41"/>
      <c r="I131" s="234"/>
      <c r="J131" s="41"/>
      <c r="K131" s="41"/>
      <c r="L131" s="45"/>
      <c r="M131" s="235"/>
      <c r="N131" s="236"/>
      <c r="O131" s="92"/>
      <c r="P131" s="92"/>
      <c r="Q131" s="92"/>
      <c r="R131" s="92"/>
      <c r="S131" s="92"/>
      <c r="T131" s="93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T131" s="18" t="s">
        <v>137</v>
      </c>
      <c r="AU131" s="18" t="s">
        <v>87</v>
      </c>
    </row>
    <row r="132" s="13" customFormat="1">
      <c r="A132" s="13"/>
      <c r="B132" s="237"/>
      <c r="C132" s="238"/>
      <c r="D132" s="232" t="s">
        <v>139</v>
      </c>
      <c r="E132" s="239" t="s">
        <v>1</v>
      </c>
      <c r="F132" s="240" t="s">
        <v>1051</v>
      </c>
      <c r="G132" s="238"/>
      <c r="H132" s="241">
        <v>2.2999999999999998</v>
      </c>
      <c r="I132" s="242"/>
      <c r="J132" s="238"/>
      <c r="K132" s="238"/>
      <c r="L132" s="243"/>
      <c r="M132" s="244"/>
      <c r="N132" s="245"/>
      <c r="O132" s="245"/>
      <c r="P132" s="245"/>
      <c r="Q132" s="245"/>
      <c r="R132" s="245"/>
      <c r="S132" s="245"/>
      <c r="T132" s="246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247" t="s">
        <v>139</v>
      </c>
      <c r="AU132" s="247" t="s">
        <v>87</v>
      </c>
      <c r="AV132" s="13" t="s">
        <v>87</v>
      </c>
      <c r="AW132" s="13" t="s">
        <v>33</v>
      </c>
      <c r="AX132" s="13" t="s">
        <v>78</v>
      </c>
      <c r="AY132" s="247" t="s">
        <v>129</v>
      </c>
    </row>
    <row r="133" s="15" customFormat="1">
      <c r="A133" s="15"/>
      <c r="B133" s="259"/>
      <c r="C133" s="260"/>
      <c r="D133" s="232" t="s">
        <v>139</v>
      </c>
      <c r="E133" s="261" t="s">
        <v>1</v>
      </c>
      <c r="F133" s="262" t="s">
        <v>147</v>
      </c>
      <c r="G133" s="260"/>
      <c r="H133" s="263">
        <v>2.2999999999999998</v>
      </c>
      <c r="I133" s="264"/>
      <c r="J133" s="260"/>
      <c r="K133" s="260"/>
      <c r="L133" s="265"/>
      <c r="M133" s="266"/>
      <c r="N133" s="267"/>
      <c r="O133" s="267"/>
      <c r="P133" s="267"/>
      <c r="Q133" s="267"/>
      <c r="R133" s="267"/>
      <c r="S133" s="267"/>
      <c r="T133" s="268"/>
      <c r="U133" s="15"/>
      <c r="V133" s="15"/>
      <c r="W133" s="15"/>
      <c r="X133" s="15"/>
      <c r="Y133" s="15"/>
      <c r="Z133" s="15"/>
      <c r="AA133" s="15"/>
      <c r="AB133" s="15"/>
      <c r="AC133" s="15"/>
      <c r="AD133" s="15"/>
      <c r="AE133" s="15"/>
      <c r="AT133" s="269" t="s">
        <v>139</v>
      </c>
      <c r="AU133" s="269" t="s">
        <v>87</v>
      </c>
      <c r="AV133" s="15" t="s">
        <v>93</v>
      </c>
      <c r="AW133" s="15" t="s">
        <v>33</v>
      </c>
      <c r="AX133" s="15" t="s">
        <v>83</v>
      </c>
      <c r="AY133" s="269" t="s">
        <v>129</v>
      </c>
    </row>
    <row r="134" s="2" customFormat="1" ht="24.15" customHeight="1">
      <c r="A134" s="39"/>
      <c r="B134" s="40"/>
      <c r="C134" s="219" t="s">
        <v>87</v>
      </c>
      <c r="D134" s="219" t="s">
        <v>131</v>
      </c>
      <c r="E134" s="220" t="s">
        <v>1052</v>
      </c>
      <c r="F134" s="221" t="s">
        <v>1053</v>
      </c>
      <c r="G134" s="222" t="s">
        <v>134</v>
      </c>
      <c r="H134" s="223">
        <v>3</v>
      </c>
      <c r="I134" s="224"/>
      <c r="J134" s="225">
        <f>ROUND(I134*H134,2)</f>
        <v>0</v>
      </c>
      <c r="K134" s="221" t="s">
        <v>135</v>
      </c>
      <c r="L134" s="45"/>
      <c r="M134" s="226" t="s">
        <v>1</v>
      </c>
      <c r="N134" s="227" t="s">
        <v>43</v>
      </c>
      <c r="O134" s="92"/>
      <c r="P134" s="228">
        <f>O134*H134</f>
        <v>0</v>
      </c>
      <c r="Q134" s="228">
        <v>0</v>
      </c>
      <c r="R134" s="228">
        <f>Q134*H134</f>
        <v>0</v>
      </c>
      <c r="S134" s="228">
        <v>0.23999999999999999</v>
      </c>
      <c r="T134" s="229">
        <f>S134*H134</f>
        <v>0.71999999999999997</v>
      </c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R134" s="230" t="s">
        <v>93</v>
      </c>
      <c r="AT134" s="230" t="s">
        <v>131</v>
      </c>
      <c r="AU134" s="230" t="s">
        <v>87</v>
      </c>
      <c r="AY134" s="18" t="s">
        <v>129</v>
      </c>
      <c r="BE134" s="231">
        <f>IF(N134="základní",J134,0)</f>
        <v>0</v>
      </c>
      <c r="BF134" s="231">
        <f>IF(N134="snížená",J134,0)</f>
        <v>0</v>
      </c>
      <c r="BG134" s="231">
        <f>IF(N134="zákl. přenesená",J134,0)</f>
        <v>0</v>
      </c>
      <c r="BH134" s="231">
        <f>IF(N134="sníž. přenesená",J134,0)</f>
        <v>0</v>
      </c>
      <c r="BI134" s="231">
        <f>IF(N134="nulová",J134,0)</f>
        <v>0</v>
      </c>
      <c r="BJ134" s="18" t="s">
        <v>83</v>
      </c>
      <c r="BK134" s="231">
        <f>ROUND(I134*H134,2)</f>
        <v>0</v>
      </c>
      <c r="BL134" s="18" t="s">
        <v>93</v>
      </c>
      <c r="BM134" s="230" t="s">
        <v>1054</v>
      </c>
    </row>
    <row r="135" s="2" customFormat="1">
      <c r="A135" s="39"/>
      <c r="B135" s="40"/>
      <c r="C135" s="41"/>
      <c r="D135" s="232" t="s">
        <v>137</v>
      </c>
      <c r="E135" s="41"/>
      <c r="F135" s="233" t="s">
        <v>1055</v>
      </c>
      <c r="G135" s="41"/>
      <c r="H135" s="41"/>
      <c r="I135" s="234"/>
      <c r="J135" s="41"/>
      <c r="K135" s="41"/>
      <c r="L135" s="45"/>
      <c r="M135" s="235"/>
      <c r="N135" s="236"/>
      <c r="O135" s="92"/>
      <c r="P135" s="92"/>
      <c r="Q135" s="92"/>
      <c r="R135" s="92"/>
      <c r="S135" s="92"/>
      <c r="T135" s="93"/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T135" s="18" t="s">
        <v>137</v>
      </c>
      <c r="AU135" s="18" t="s">
        <v>87</v>
      </c>
    </row>
    <row r="136" s="13" customFormat="1">
      <c r="A136" s="13"/>
      <c r="B136" s="237"/>
      <c r="C136" s="238"/>
      <c r="D136" s="232" t="s">
        <v>139</v>
      </c>
      <c r="E136" s="239" t="s">
        <v>1</v>
      </c>
      <c r="F136" s="240" t="s">
        <v>1056</v>
      </c>
      <c r="G136" s="238"/>
      <c r="H136" s="241">
        <v>3</v>
      </c>
      <c r="I136" s="242"/>
      <c r="J136" s="238"/>
      <c r="K136" s="238"/>
      <c r="L136" s="243"/>
      <c r="M136" s="244"/>
      <c r="N136" s="245"/>
      <c r="O136" s="245"/>
      <c r="P136" s="245"/>
      <c r="Q136" s="245"/>
      <c r="R136" s="245"/>
      <c r="S136" s="245"/>
      <c r="T136" s="246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47" t="s">
        <v>139</v>
      </c>
      <c r="AU136" s="247" t="s">
        <v>87</v>
      </c>
      <c r="AV136" s="13" t="s">
        <v>87</v>
      </c>
      <c r="AW136" s="13" t="s">
        <v>33</v>
      </c>
      <c r="AX136" s="13" t="s">
        <v>78</v>
      </c>
      <c r="AY136" s="247" t="s">
        <v>129</v>
      </c>
    </row>
    <row r="137" s="15" customFormat="1">
      <c r="A137" s="15"/>
      <c r="B137" s="259"/>
      <c r="C137" s="260"/>
      <c r="D137" s="232" t="s">
        <v>139</v>
      </c>
      <c r="E137" s="261" t="s">
        <v>1</v>
      </c>
      <c r="F137" s="262" t="s">
        <v>147</v>
      </c>
      <c r="G137" s="260"/>
      <c r="H137" s="263">
        <v>3</v>
      </c>
      <c r="I137" s="264"/>
      <c r="J137" s="260"/>
      <c r="K137" s="260"/>
      <c r="L137" s="265"/>
      <c r="M137" s="266"/>
      <c r="N137" s="267"/>
      <c r="O137" s="267"/>
      <c r="P137" s="267"/>
      <c r="Q137" s="267"/>
      <c r="R137" s="267"/>
      <c r="S137" s="267"/>
      <c r="T137" s="268"/>
      <c r="U137" s="15"/>
      <c r="V137" s="15"/>
      <c r="W137" s="15"/>
      <c r="X137" s="15"/>
      <c r="Y137" s="15"/>
      <c r="Z137" s="15"/>
      <c r="AA137" s="15"/>
      <c r="AB137" s="15"/>
      <c r="AC137" s="15"/>
      <c r="AD137" s="15"/>
      <c r="AE137" s="15"/>
      <c r="AT137" s="269" t="s">
        <v>139</v>
      </c>
      <c r="AU137" s="269" t="s">
        <v>87</v>
      </c>
      <c r="AV137" s="15" t="s">
        <v>93</v>
      </c>
      <c r="AW137" s="15" t="s">
        <v>33</v>
      </c>
      <c r="AX137" s="15" t="s">
        <v>83</v>
      </c>
      <c r="AY137" s="269" t="s">
        <v>129</v>
      </c>
    </row>
    <row r="138" s="2" customFormat="1" ht="24.15" customHeight="1">
      <c r="A138" s="39"/>
      <c r="B138" s="40"/>
      <c r="C138" s="219" t="s">
        <v>90</v>
      </c>
      <c r="D138" s="219" t="s">
        <v>131</v>
      </c>
      <c r="E138" s="220" t="s">
        <v>1057</v>
      </c>
      <c r="F138" s="221" t="s">
        <v>1058</v>
      </c>
      <c r="G138" s="222" t="s">
        <v>134</v>
      </c>
      <c r="H138" s="223">
        <v>1.3999999999999999</v>
      </c>
      <c r="I138" s="224"/>
      <c r="J138" s="225">
        <f>ROUND(I138*H138,2)</f>
        <v>0</v>
      </c>
      <c r="K138" s="221" t="s">
        <v>135</v>
      </c>
      <c r="L138" s="45"/>
      <c r="M138" s="226" t="s">
        <v>1</v>
      </c>
      <c r="N138" s="227" t="s">
        <v>43</v>
      </c>
      <c r="O138" s="92"/>
      <c r="P138" s="228">
        <f>O138*H138</f>
        <v>0</v>
      </c>
      <c r="Q138" s="228">
        <v>0</v>
      </c>
      <c r="R138" s="228">
        <f>Q138*H138</f>
        <v>0</v>
      </c>
      <c r="S138" s="228">
        <v>0.625</v>
      </c>
      <c r="T138" s="229">
        <f>S138*H138</f>
        <v>0.875</v>
      </c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R138" s="230" t="s">
        <v>93</v>
      </c>
      <c r="AT138" s="230" t="s">
        <v>131</v>
      </c>
      <c r="AU138" s="230" t="s">
        <v>87</v>
      </c>
      <c r="AY138" s="18" t="s">
        <v>129</v>
      </c>
      <c r="BE138" s="231">
        <f>IF(N138="základní",J138,0)</f>
        <v>0</v>
      </c>
      <c r="BF138" s="231">
        <f>IF(N138="snížená",J138,0)</f>
        <v>0</v>
      </c>
      <c r="BG138" s="231">
        <f>IF(N138="zákl. přenesená",J138,0)</f>
        <v>0</v>
      </c>
      <c r="BH138" s="231">
        <f>IF(N138="sníž. přenesená",J138,0)</f>
        <v>0</v>
      </c>
      <c r="BI138" s="231">
        <f>IF(N138="nulová",J138,0)</f>
        <v>0</v>
      </c>
      <c r="BJ138" s="18" t="s">
        <v>83</v>
      </c>
      <c r="BK138" s="231">
        <f>ROUND(I138*H138,2)</f>
        <v>0</v>
      </c>
      <c r="BL138" s="18" t="s">
        <v>93</v>
      </c>
      <c r="BM138" s="230" t="s">
        <v>1059</v>
      </c>
    </row>
    <row r="139" s="2" customFormat="1">
      <c r="A139" s="39"/>
      <c r="B139" s="40"/>
      <c r="C139" s="41"/>
      <c r="D139" s="232" t="s">
        <v>137</v>
      </c>
      <c r="E139" s="41"/>
      <c r="F139" s="233" t="s">
        <v>1060</v>
      </c>
      <c r="G139" s="41"/>
      <c r="H139" s="41"/>
      <c r="I139" s="234"/>
      <c r="J139" s="41"/>
      <c r="K139" s="41"/>
      <c r="L139" s="45"/>
      <c r="M139" s="235"/>
      <c r="N139" s="236"/>
      <c r="O139" s="92"/>
      <c r="P139" s="92"/>
      <c r="Q139" s="92"/>
      <c r="R139" s="92"/>
      <c r="S139" s="92"/>
      <c r="T139" s="93"/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T139" s="18" t="s">
        <v>137</v>
      </c>
      <c r="AU139" s="18" t="s">
        <v>87</v>
      </c>
    </row>
    <row r="140" s="13" customFormat="1">
      <c r="A140" s="13"/>
      <c r="B140" s="237"/>
      <c r="C140" s="238"/>
      <c r="D140" s="232" t="s">
        <v>139</v>
      </c>
      <c r="E140" s="239" t="s">
        <v>1</v>
      </c>
      <c r="F140" s="240" t="s">
        <v>1061</v>
      </c>
      <c r="G140" s="238"/>
      <c r="H140" s="241">
        <v>1.3999999999999999</v>
      </c>
      <c r="I140" s="242"/>
      <c r="J140" s="238"/>
      <c r="K140" s="238"/>
      <c r="L140" s="243"/>
      <c r="M140" s="244"/>
      <c r="N140" s="245"/>
      <c r="O140" s="245"/>
      <c r="P140" s="245"/>
      <c r="Q140" s="245"/>
      <c r="R140" s="245"/>
      <c r="S140" s="245"/>
      <c r="T140" s="246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47" t="s">
        <v>139</v>
      </c>
      <c r="AU140" s="247" t="s">
        <v>87</v>
      </c>
      <c r="AV140" s="13" t="s">
        <v>87</v>
      </c>
      <c r="AW140" s="13" t="s">
        <v>33</v>
      </c>
      <c r="AX140" s="13" t="s">
        <v>78</v>
      </c>
      <c r="AY140" s="247" t="s">
        <v>129</v>
      </c>
    </row>
    <row r="141" s="15" customFormat="1">
      <c r="A141" s="15"/>
      <c r="B141" s="259"/>
      <c r="C141" s="260"/>
      <c r="D141" s="232" t="s">
        <v>139</v>
      </c>
      <c r="E141" s="261" t="s">
        <v>1</v>
      </c>
      <c r="F141" s="262" t="s">
        <v>147</v>
      </c>
      <c r="G141" s="260"/>
      <c r="H141" s="263">
        <v>1.3999999999999999</v>
      </c>
      <c r="I141" s="264"/>
      <c r="J141" s="260"/>
      <c r="K141" s="260"/>
      <c r="L141" s="265"/>
      <c r="M141" s="266"/>
      <c r="N141" s="267"/>
      <c r="O141" s="267"/>
      <c r="P141" s="267"/>
      <c r="Q141" s="267"/>
      <c r="R141" s="267"/>
      <c r="S141" s="267"/>
      <c r="T141" s="268"/>
      <c r="U141" s="15"/>
      <c r="V141" s="15"/>
      <c r="W141" s="15"/>
      <c r="X141" s="15"/>
      <c r="Y141" s="15"/>
      <c r="Z141" s="15"/>
      <c r="AA141" s="15"/>
      <c r="AB141" s="15"/>
      <c r="AC141" s="15"/>
      <c r="AD141" s="15"/>
      <c r="AE141" s="15"/>
      <c r="AT141" s="269" t="s">
        <v>139</v>
      </c>
      <c r="AU141" s="269" t="s">
        <v>87</v>
      </c>
      <c r="AV141" s="15" t="s">
        <v>93</v>
      </c>
      <c r="AW141" s="15" t="s">
        <v>33</v>
      </c>
      <c r="AX141" s="15" t="s">
        <v>83</v>
      </c>
      <c r="AY141" s="269" t="s">
        <v>129</v>
      </c>
    </row>
    <row r="142" s="2" customFormat="1" ht="24.15" customHeight="1">
      <c r="A142" s="39"/>
      <c r="B142" s="40"/>
      <c r="C142" s="219" t="s">
        <v>93</v>
      </c>
      <c r="D142" s="219" t="s">
        <v>131</v>
      </c>
      <c r="E142" s="220" t="s">
        <v>1062</v>
      </c>
      <c r="F142" s="221" t="s">
        <v>1063</v>
      </c>
      <c r="G142" s="222" t="s">
        <v>134</v>
      </c>
      <c r="H142" s="223">
        <v>3.6000000000000001</v>
      </c>
      <c r="I142" s="224"/>
      <c r="J142" s="225">
        <f>ROUND(I142*H142,2)</f>
        <v>0</v>
      </c>
      <c r="K142" s="221" t="s">
        <v>135</v>
      </c>
      <c r="L142" s="45"/>
      <c r="M142" s="226" t="s">
        <v>1</v>
      </c>
      <c r="N142" s="227" t="s">
        <v>43</v>
      </c>
      <c r="O142" s="92"/>
      <c r="P142" s="228">
        <f>O142*H142</f>
        <v>0</v>
      </c>
      <c r="Q142" s="228">
        <v>0</v>
      </c>
      <c r="R142" s="228">
        <f>Q142*H142</f>
        <v>0</v>
      </c>
      <c r="S142" s="228">
        <v>0.22</v>
      </c>
      <c r="T142" s="229">
        <f>S142*H142</f>
        <v>0.79200000000000004</v>
      </c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R142" s="230" t="s">
        <v>93</v>
      </c>
      <c r="AT142" s="230" t="s">
        <v>131</v>
      </c>
      <c r="AU142" s="230" t="s">
        <v>87</v>
      </c>
      <c r="AY142" s="18" t="s">
        <v>129</v>
      </c>
      <c r="BE142" s="231">
        <f>IF(N142="základní",J142,0)</f>
        <v>0</v>
      </c>
      <c r="BF142" s="231">
        <f>IF(N142="snížená",J142,0)</f>
        <v>0</v>
      </c>
      <c r="BG142" s="231">
        <f>IF(N142="zákl. přenesená",J142,0)</f>
        <v>0</v>
      </c>
      <c r="BH142" s="231">
        <f>IF(N142="sníž. přenesená",J142,0)</f>
        <v>0</v>
      </c>
      <c r="BI142" s="231">
        <f>IF(N142="nulová",J142,0)</f>
        <v>0</v>
      </c>
      <c r="BJ142" s="18" t="s">
        <v>83</v>
      </c>
      <c r="BK142" s="231">
        <f>ROUND(I142*H142,2)</f>
        <v>0</v>
      </c>
      <c r="BL142" s="18" t="s">
        <v>93</v>
      </c>
      <c r="BM142" s="230" t="s">
        <v>1064</v>
      </c>
    </row>
    <row r="143" s="2" customFormat="1">
      <c r="A143" s="39"/>
      <c r="B143" s="40"/>
      <c r="C143" s="41"/>
      <c r="D143" s="232" t="s">
        <v>137</v>
      </c>
      <c r="E143" s="41"/>
      <c r="F143" s="233" t="s">
        <v>1065</v>
      </c>
      <c r="G143" s="41"/>
      <c r="H143" s="41"/>
      <c r="I143" s="234"/>
      <c r="J143" s="41"/>
      <c r="K143" s="41"/>
      <c r="L143" s="45"/>
      <c r="M143" s="235"/>
      <c r="N143" s="236"/>
      <c r="O143" s="92"/>
      <c r="P143" s="92"/>
      <c r="Q143" s="92"/>
      <c r="R143" s="92"/>
      <c r="S143" s="92"/>
      <c r="T143" s="93"/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T143" s="18" t="s">
        <v>137</v>
      </c>
      <c r="AU143" s="18" t="s">
        <v>87</v>
      </c>
    </row>
    <row r="144" s="13" customFormat="1">
      <c r="A144" s="13"/>
      <c r="B144" s="237"/>
      <c r="C144" s="238"/>
      <c r="D144" s="232" t="s">
        <v>139</v>
      </c>
      <c r="E144" s="239" t="s">
        <v>1</v>
      </c>
      <c r="F144" s="240" t="s">
        <v>1066</v>
      </c>
      <c r="G144" s="238"/>
      <c r="H144" s="241">
        <v>3.6000000000000001</v>
      </c>
      <c r="I144" s="242"/>
      <c r="J144" s="238"/>
      <c r="K144" s="238"/>
      <c r="L144" s="243"/>
      <c r="M144" s="244"/>
      <c r="N144" s="245"/>
      <c r="O144" s="245"/>
      <c r="P144" s="245"/>
      <c r="Q144" s="245"/>
      <c r="R144" s="245"/>
      <c r="S144" s="245"/>
      <c r="T144" s="246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47" t="s">
        <v>139</v>
      </c>
      <c r="AU144" s="247" t="s">
        <v>87</v>
      </c>
      <c r="AV144" s="13" t="s">
        <v>87</v>
      </c>
      <c r="AW144" s="13" t="s">
        <v>33</v>
      </c>
      <c r="AX144" s="13" t="s">
        <v>78</v>
      </c>
      <c r="AY144" s="247" t="s">
        <v>129</v>
      </c>
    </row>
    <row r="145" s="15" customFormat="1">
      <c r="A145" s="15"/>
      <c r="B145" s="259"/>
      <c r="C145" s="260"/>
      <c r="D145" s="232" t="s">
        <v>139</v>
      </c>
      <c r="E145" s="261" t="s">
        <v>1</v>
      </c>
      <c r="F145" s="262" t="s">
        <v>147</v>
      </c>
      <c r="G145" s="260"/>
      <c r="H145" s="263">
        <v>3.6000000000000001</v>
      </c>
      <c r="I145" s="264"/>
      <c r="J145" s="260"/>
      <c r="K145" s="260"/>
      <c r="L145" s="265"/>
      <c r="M145" s="266"/>
      <c r="N145" s="267"/>
      <c r="O145" s="267"/>
      <c r="P145" s="267"/>
      <c r="Q145" s="267"/>
      <c r="R145" s="267"/>
      <c r="S145" s="267"/>
      <c r="T145" s="268"/>
      <c r="U145" s="15"/>
      <c r="V145" s="15"/>
      <c r="W145" s="15"/>
      <c r="X145" s="15"/>
      <c r="Y145" s="15"/>
      <c r="Z145" s="15"/>
      <c r="AA145" s="15"/>
      <c r="AB145" s="15"/>
      <c r="AC145" s="15"/>
      <c r="AD145" s="15"/>
      <c r="AE145" s="15"/>
      <c r="AT145" s="269" t="s">
        <v>139</v>
      </c>
      <c r="AU145" s="269" t="s">
        <v>87</v>
      </c>
      <c r="AV145" s="15" t="s">
        <v>93</v>
      </c>
      <c r="AW145" s="15" t="s">
        <v>33</v>
      </c>
      <c r="AX145" s="15" t="s">
        <v>83</v>
      </c>
      <c r="AY145" s="269" t="s">
        <v>129</v>
      </c>
    </row>
    <row r="146" s="2" customFormat="1" ht="24.15" customHeight="1">
      <c r="A146" s="39"/>
      <c r="B146" s="40"/>
      <c r="C146" s="219" t="s">
        <v>159</v>
      </c>
      <c r="D146" s="219" t="s">
        <v>131</v>
      </c>
      <c r="E146" s="220" t="s">
        <v>1067</v>
      </c>
      <c r="F146" s="221" t="s">
        <v>1068</v>
      </c>
      <c r="G146" s="222" t="s">
        <v>134</v>
      </c>
      <c r="H146" s="223">
        <v>13.58</v>
      </c>
      <c r="I146" s="224"/>
      <c r="J146" s="225">
        <f>ROUND(I146*H146,2)</f>
        <v>0</v>
      </c>
      <c r="K146" s="221" t="s">
        <v>135</v>
      </c>
      <c r="L146" s="45"/>
      <c r="M146" s="226" t="s">
        <v>1</v>
      </c>
      <c r="N146" s="227" t="s">
        <v>43</v>
      </c>
      <c r="O146" s="92"/>
      <c r="P146" s="228">
        <f>O146*H146</f>
        <v>0</v>
      </c>
      <c r="Q146" s="228">
        <v>1.0000000000000001E-05</v>
      </c>
      <c r="R146" s="228">
        <f>Q146*H146</f>
        <v>0.00013580000000000002</v>
      </c>
      <c r="S146" s="228">
        <v>0.091999999999999998</v>
      </c>
      <c r="T146" s="229">
        <f>S146*H146</f>
        <v>1.24936</v>
      </c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R146" s="230" t="s">
        <v>93</v>
      </c>
      <c r="AT146" s="230" t="s">
        <v>131</v>
      </c>
      <c r="AU146" s="230" t="s">
        <v>87</v>
      </c>
      <c r="AY146" s="18" t="s">
        <v>129</v>
      </c>
      <c r="BE146" s="231">
        <f>IF(N146="základní",J146,0)</f>
        <v>0</v>
      </c>
      <c r="BF146" s="231">
        <f>IF(N146="snížená",J146,0)</f>
        <v>0</v>
      </c>
      <c r="BG146" s="231">
        <f>IF(N146="zákl. přenesená",J146,0)</f>
        <v>0</v>
      </c>
      <c r="BH146" s="231">
        <f>IF(N146="sníž. přenesená",J146,0)</f>
        <v>0</v>
      </c>
      <c r="BI146" s="231">
        <f>IF(N146="nulová",J146,0)</f>
        <v>0</v>
      </c>
      <c r="BJ146" s="18" t="s">
        <v>83</v>
      </c>
      <c r="BK146" s="231">
        <f>ROUND(I146*H146,2)</f>
        <v>0</v>
      </c>
      <c r="BL146" s="18" t="s">
        <v>93</v>
      </c>
      <c r="BM146" s="230" t="s">
        <v>1069</v>
      </c>
    </row>
    <row r="147" s="2" customFormat="1">
      <c r="A147" s="39"/>
      <c r="B147" s="40"/>
      <c r="C147" s="41"/>
      <c r="D147" s="232" t="s">
        <v>137</v>
      </c>
      <c r="E147" s="41"/>
      <c r="F147" s="233" t="s">
        <v>1070</v>
      </c>
      <c r="G147" s="41"/>
      <c r="H147" s="41"/>
      <c r="I147" s="234"/>
      <c r="J147" s="41"/>
      <c r="K147" s="41"/>
      <c r="L147" s="45"/>
      <c r="M147" s="235"/>
      <c r="N147" s="236"/>
      <c r="O147" s="92"/>
      <c r="P147" s="92"/>
      <c r="Q147" s="92"/>
      <c r="R147" s="92"/>
      <c r="S147" s="92"/>
      <c r="T147" s="93"/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T147" s="18" t="s">
        <v>137</v>
      </c>
      <c r="AU147" s="18" t="s">
        <v>87</v>
      </c>
    </row>
    <row r="148" s="13" customFormat="1">
      <c r="A148" s="13"/>
      <c r="B148" s="237"/>
      <c r="C148" s="238"/>
      <c r="D148" s="232" t="s">
        <v>139</v>
      </c>
      <c r="E148" s="239" t="s">
        <v>1</v>
      </c>
      <c r="F148" s="240" t="s">
        <v>1071</v>
      </c>
      <c r="G148" s="238"/>
      <c r="H148" s="241">
        <v>13.58</v>
      </c>
      <c r="I148" s="242"/>
      <c r="J148" s="238"/>
      <c r="K148" s="238"/>
      <c r="L148" s="243"/>
      <c r="M148" s="244"/>
      <c r="N148" s="245"/>
      <c r="O148" s="245"/>
      <c r="P148" s="245"/>
      <c r="Q148" s="245"/>
      <c r="R148" s="245"/>
      <c r="S148" s="245"/>
      <c r="T148" s="246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47" t="s">
        <v>139</v>
      </c>
      <c r="AU148" s="247" t="s">
        <v>87</v>
      </c>
      <c r="AV148" s="13" t="s">
        <v>87</v>
      </c>
      <c r="AW148" s="13" t="s">
        <v>33</v>
      </c>
      <c r="AX148" s="13" t="s">
        <v>78</v>
      </c>
      <c r="AY148" s="247" t="s">
        <v>129</v>
      </c>
    </row>
    <row r="149" s="15" customFormat="1">
      <c r="A149" s="15"/>
      <c r="B149" s="259"/>
      <c r="C149" s="260"/>
      <c r="D149" s="232" t="s">
        <v>139</v>
      </c>
      <c r="E149" s="261" t="s">
        <v>1</v>
      </c>
      <c r="F149" s="262" t="s">
        <v>147</v>
      </c>
      <c r="G149" s="260"/>
      <c r="H149" s="263">
        <v>13.58</v>
      </c>
      <c r="I149" s="264"/>
      <c r="J149" s="260"/>
      <c r="K149" s="260"/>
      <c r="L149" s="265"/>
      <c r="M149" s="266"/>
      <c r="N149" s="267"/>
      <c r="O149" s="267"/>
      <c r="P149" s="267"/>
      <c r="Q149" s="267"/>
      <c r="R149" s="267"/>
      <c r="S149" s="267"/>
      <c r="T149" s="268"/>
      <c r="U149" s="15"/>
      <c r="V149" s="15"/>
      <c r="W149" s="15"/>
      <c r="X149" s="15"/>
      <c r="Y149" s="15"/>
      <c r="Z149" s="15"/>
      <c r="AA149" s="15"/>
      <c r="AB149" s="15"/>
      <c r="AC149" s="15"/>
      <c r="AD149" s="15"/>
      <c r="AE149" s="15"/>
      <c r="AT149" s="269" t="s">
        <v>139</v>
      </c>
      <c r="AU149" s="269" t="s">
        <v>87</v>
      </c>
      <c r="AV149" s="15" t="s">
        <v>93</v>
      </c>
      <c r="AW149" s="15" t="s">
        <v>33</v>
      </c>
      <c r="AX149" s="15" t="s">
        <v>83</v>
      </c>
      <c r="AY149" s="269" t="s">
        <v>129</v>
      </c>
    </row>
    <row r="150" s="2" customFormat="1" ht="16.5" customHeight="1">
      <c r="A150" s="39"/>
      <c r="B150" s="40"/>
      <c r="C150" s="219" t="s">
        <v>166</v>
      </c>
      <c r="D150" s="219" t="s">
        <v>131</v>
      </c>
      <c r="E150" s="220" t="s">
        <v>1072</v>
      </c>
      <c r="F150" s="221" t="s">
        <v>1073</v>
      </c>
      <c r="G150" s="222" t="s">
        <v>175</v>
      </c>
      <c r="H150" s="223">
        <v>1</v>
      </c>
      <c r="I150" s="224"/>
      <c r="J150" s="225">
        <f>ROUND(I150*H150,2)</f>
        <v>0</v>
      </c>
      <c r="K150" s="221" t="s">
        <v>135</v>
      </c>
      <c r="L150" s="45"/>
      <c r="M150" s="226" t="s">
        <v>1</v>
      </c>
      <c r="N150" s="227" t="s">
        <v>43</v>
      </c>
      <c r="O150" s="92"/>
      <c r="P150" s="228">
        <f>O150*H150</f>
        <v>0</v>
      </c>
      <c r="Q150" s="228">
        <v>0</v>
      </c>
      <c r="R150" s="228">
        <f>Q150*H150</f>
        <v>0</v>
      </c>
      <c r="S150" s="228">
        <v>0.28999999999999998</v>
      </c>
      <c r="T150" s="229">
        <f>S150*H150</f>
        <v>0.28999999999999998</v>
      </c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R150" s="230" t="s">
        <v>93</v>
      </c>
      <c r="AT150" s="230" t="s">
        <v>131</v>
      </c>
      <c r="AU150" s="230" t="s">
        <v>87</v>
      </c>
      <c r="AY150" s="18" t="s">
        <v>129</v>
      </c>
      <c r="BE150" s="231">
        <f>IF(N150="základní",J150,0)</f>
        <v>0</v>
      </c>
      <c r="BF150" s="231">
        <f>IF(N150="snížená",J150,0)</f>
        <v>0</v>
      </c>
      <c r="BG150" s="231">
        <f>IF(N150="zákl. přenesená",J150,0)</f>
        <v>0</v>
      </c>
      <c r="BH150" s="231">
        <f>IF(N150="sníž. přenesená",J150,0)</f>
        <v>0</v>
      </c>
      <c r="BI150" s="231">
        <f>IF(N150="nulová",J150,0)</f>
        <v>0</v>
      </c>
      <c r="BJ150" s="18" t="s">
        <v>83</v>
      </c>
      <c r="BK150" s="231">
        <f>ROUND(I150*H150,2)</f>
        <v>0</v>
      </c>
      <c r="BL150" s="18" t="s">
        <v>93</v>
      </c>
      <c r="BM150" s="230" t="s">
        <v>1074</v>
      </c>
    </row>
    <row r="151" s="2" customFormat="1">
      <c r="A151" s="39"/>
      <c r="B151" s="40"/>
      <c r="C151" s="41"/>
      <c r="D151" s="232" t="s">
        <v>137</v>
      </c>
      <c r="E151" s="41"/>
      <c r="F151" s="233" t="s">
        <v>1075</v>
      </c>
      <c r="G151" s="41"/>
      <c r="H151" s="41"/>
      <c r="I151" s="234"/>
      <c r="J151" s="41"/>
      <c r="K151" s="41"/>
      <c r="L151" s="45"/>
      <c r="M151" s="235"/>
      <c r="N151" s="236"/>
      <c r="O151" s="92"/>
      <c r="P151" s="92"/>
      <c r="Q151" s="92"/>
      <c r="R151" s="92"/>
      <c r="S151" s="92"/>
      <c r="T151" s="93"/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T151" s="18" t="s">
        <v>137</v>
      </c>
      <c r="AU151" s="18" t="s">
        <v>87</v>
      </c>
    </row>
    <row r="152" s="13" customFormat="1">
      <c r="A152" s="13"/>
      <c r="B152" s="237"/>
      <c r="C152" s="238"/>
      <c r="D152" s="232" t="s">
        <v>139</v>
      </c>
      <c r="E152" s="239" t="s">
        <v>1</v>
      </c>
      <c r="F152" s="240" t="s">
        <v>1076</v>
      </c>
      <c r="G152" s="238"/>
      <c r="H152" s="241">
        <v>1</v>
      </c>
      <c r="I152" s="242"/>
      <c r="J152" s="238"/>
      <c r="K152" s="238"/>
      <c r="L152" s="243"/>
      <c r="M152" s="244"/>
      <c r="N152" s="245"/>
      <c r="O152" s="245"/>
      <c r="P152" s="245"/>
      <c r="Q152" s="245"/>
      <c r="R152" s="245"/>
      <c r="S152" s="245"/>
      <c r="T152" s="246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47" t="s">
        <v>139</v>
      </c>
      <c r="AU152" s="247" t="s">
        <v>87</v>
      </c>
      <c r="AV152" s="13" t="s">
        <v>87</v>
      </c>
      <c r="AW152" s="13" t="s">
        <v>33</v>
      </c>
      <c r="AX152" s="13" t="s">
        <v>78</v>
      </c>
      <c r="AY152" s="247" t="s">
        <v>129</v>
      </c>
    </row>
    <row r="153" s="15" customFormat="1">
      <c r="A153" s="15"/>
      <c r="B153" s="259"/>
      <c r="C153" s="260"/>
      <c r="D153" s="232" t="s">
        <v>139</v>
      </c>
      <c r="E153" s="261" t="s">
        <v>1</v>
      </c>
      <c r="F153" s="262" t="s">
        <v>147</v>
      </c>
      <c r="G153" s="260"/>
      <c r="H153" s="263">
        <v>1</v>
      </c>
      <c r="I153" s="264"/>
      <c r="J153" s="260"/>
      <c r="K153" s="260"/>
      <c r="L153" s="265"/>
      <c r="M153" s="266"/>
      <c r="N153" s="267"/>
      <c r="O153" s="267"/>
      <c r="P153" s="267"/>
      <c r="Q153" s="267"/>
      <c r="R153" s="267"/>
      <c r="S153" s="267"/>
      <c r="T153" s="268"/>
      <c r="U153" s="15"/>
      <c r="V153" s="15"/>
      <c r="W153" s="15"/>
      <c r="X153" s="15"/>
      <c r="Y153" s="15"/>
      <c r="Z153" s="15"/>
      <c r="AA153" s="15"/>
      <c r="AB153" s="15"/>
      <c r="AC153" s="15"/>
      <c r="AD153" s="15"/>
      <c r="AE153" s="15"/>
      <c r="AT153" s="269" t="s">
        <v>139</v>
      </c>
      <c r="AU153" s="269" t="s">
        <v>87</v>
      </c>
      <c r="AV153" s="15" t="s">
        <v>93</v>
      </c>
      <c r="AW153" s="15" t="s">
        <v>33</v>
      </c>
      <c r="AX153" s="15" t="s">
        <v>83</v>
      </c>
      <c r="AY153" s="269" t="s">
        <v>129</v>
      </c>
    </row>
    <row r="154" s="2" customFormat="1" ht="16.5" customHeight="1">
      <c r="A154" s="39"/>
      <c r="B154" s="40"/>
      <c r="C154" s="219" t="s">
        <v>172</v>
      </c>
      <c r="D154" s="219" t="s">
        <v>131</v>
      </c>
      <c r="E154" s="220" t="s">
        <v>173</v>
      </c>
      <c r="F154" s="221" t="s">
        <v>174</v>
      </c>
      <c r="G154" s="222" t="s">
        <v>175</v>
      </c>
      <c r="H154" s="223">
        <v>2.5</v>
      </c>
      <c r="I154" s="224"/>
      <c r="J154" s="225">
        <f>ROUND(I154*H154,2)</f>
        <v>0</v>
      </c>
      <c r="K154" s="221" t="s">
        <v>135</v>
      </c>
      <c r="L154" s="45"/>
      <c r="M154" s="226" t="s">
        <v>1</v>
      </c>
      <c r="N154" s="227" t="s">
        <v>43</v>
      </c>
      <c r="O154" s="92"/>
      <c r="P154" s="228">
        <f>O154*H154</f>
        <v>0</v>
      </c>
      <c r="Q154" s="228">
        <v>0</v>
      </c>
      <c r="R154" s="228">
        <f>Q154*H154</f>
        <v>0</v>
      </c>
      <c r="S154" s="228">
        <v>0</v>
      </c>
      <c r="T154" s="229">
        <f>S154*H154</f>
        <v>0</v>
      </c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R154" s="230" t="s">
        <v>93</v>
      </c>
      <c r="AT154" s="230" t="s">
        <v>131</v>
      </c>
      <c r="AU154" s="230" t="s">
        <v>87</v>
      </c>
      <c r="AY154" s="18" t="s">
        <v>129</v>
      </c>
      <c r="BE154" s="231">
        <f>IF(N154="základní",J154,0)</f>
        <v>0</v>
      </c>
      <c r="BF154" s="231">
        <f>IF(N154="snížená",J154,0)</f>
        <v>0</v>
      </c>
      <c r="BG154" s="231">
        <f>IF(N154="zákl. přenesená",J154,0)</f>
        <v>0</v>
      </c>
      <c r="BH154" s="231">
        <f>IF(N154="sníž. přenesená",J154,0)</f>
        <v>0</v>
      </c>
      <c r="BI154" s="231">
        <f>IF(N154="nulová",J154,0)</f>
        <v>0</v>
      </c>
      <c r="BJ154" s="18" t="s">
        <v>83</v>
      </c>
      <c r="BK154" s="231">
        <f>ROUND(I154*H154,2)</f>
        <v>0</v>
      </c>
      <c r="BL154" s="18" t="s">
        <v>93</v>
      </c>
      <c r="BM154" s="230" t="s">
        <v>1077</v>
      </c>
    </row>
    <row r="155" s="2" customFormat="1">
      <c r="A155" s="39"/>
      <c r="B155" s="40"/>
      <c r="C155" s="41"/>
      <c r="D155" s="232" t="s">
        <v>137</v>
      </c>
      <c r="E155" s="41"/>
      <c r="F155" s="233" t="s">
        <v>177</v>
      </c>
      <c r="G155" s="41"/>
      <c r="H155" s="41"/>
      <c r="I155" s="234"/>
      <c r="J155" s="41"/>
      <c r="K155" s="41"/>
      <c r="L155" s="45"/>
      <c r="M155" s="235"/>
      <c r="N155" s="236"/>
      <c r="O155" s="92"/>
      <c r="P155" s="92"/>
      <c r="Q155" s="92"/>
      <c r="R155" s="92"/>
      <c r="S155" s="92"/>
      <c r="T155" s="93"/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T155" s="18" t="s">
        <v>137</v>
      </c>
      <c r="AU155" s="18" t="s">
        <v>87</v>
      </c>
    </row>
    <row r="156" s="13" customFormat="1">
      <c r="A156" s="13"/>
      <c r="B156" s="237"/>
      <c r="C156" s="238"/>
      <c r="D156" s="232" t="s">
        <v>139</v>
      </c>
      <c r="E156" s="239" t="s">
        <v>1</v>
      </c>
      <c r="F156" s="240" t="s">
        <v>1078</v>
      </c>
      <c r="G156" s="238"/>
      <c r="H156" s="241">
        <v>2.5</v>
      </c>
      <c r="I156" s="242"/>
      <c r="J156" s="238"/>
      <c r="K156" s="238"/>
      <c r="L156" s="243"/>
      <c r="M156" s="244"/>
      <c r="N156" s="245"/>
      <c r="O156" s="245"/>
      <c r="P156" s="245"/>
      <c r="Q156" s="245"/>
      <c r="R156" s="245"/>
      <c r="S156" s="245"/>
      <c r="T156" s="246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47" t="s">
        <v>139</v>
      </c>
      <c r="AU156" s="247" t="s">
        <v>87</v>
      </c>
      <c r="AV156" s="13" t="s">
        <v>87</v>
      </c>
      <c r="AW156" s="13" t="s">
        <v>33</v>
      </c>
      <c r="AX156" s="13" t="s">
        <v>78</v>
      </c>
      <c r="AY156" s="247" t="s">
        <v>129</v>
      </c>
    </row>
    <row r="157" s="15" customFormat="1">
      <c r="A157" s="15"/>
      <c r="B157" s="259"/>
      <c r="C157" s="260"/>
      <c r="D157" s="232" t="s">
        <v>139</v>
      </c>
      <c r="E157" s="261" t="s">
        <v>1</v>
      </c>
      <c r="F157" s="262" t="s">
        <v>147</v>
      </c>
      <c r="G157" s="260"/>
      <c r="H157" s="263">
        <v>2.5</v>
      </c>
      <c r="I157" s="264"/>
      <c r="J157" s="260"/>
      <c r="K157" s="260"/>
      <c r="L157" s="265"/>
      <c r="M157" s="266"/>
      <c r="N157" s="267"/>
      <c r="O157" s="267"/>
      <c r="P157" s="267"/>
      <c r="Q157" s="267"/>
      <c r="R157" s="267"/>
      <c r="S157" s="267"/>
      <c r="T157" s="268"/>
      <c r="U157" s="15"/>
      <c r="V157" s="15"/>
      <c r="W157" s="15"/>
      <c r="X157" s="15"/>
      <c r="Y157" s="15"/>
      <c r="Z157" s="15"/>
      <c r="AA157" s="15"/>
      <c r="AB157" s="15"/>
      <c r="AC157" s="15"/>
      <c r="AD157" s="15"/>
      <c r="AE157" s="15"/>
      <c r="AT157" s="269" t="s">
        <v>139</v>
      </c>
      <c r="AU157" s="269" t="s">
        <v>87</v>
      </c>
      <c r="AV157" s="15" t="s">
        <v>93</v>
      </c>
      <c r="AW157" s="15" t="s">
        <v>33</v>
      </c>
      <c r="AX157" s="15" t="s">
        <v>83</v>
      </c>
      <c r="AY157" s="269" t="s">
        <v>129</v>
      </c>
    </row>
    <row r="158" s="12" customFormat="1" ht="22.8" customHeight="1">
      <c r="A158" s="12"/>
      <c r="B158" s="203"/>
      <c r="C158" s="204"/>
      <c r="D158" s="205" t="s">
        <v>77</v>
      </c>
      <c r="E158" s="217" t="s">
        <v>90</v>
      </c>
      <c r="F158" s="217" t="s">
        <v>1079</v>
      </c>
      <c r="G158" s="204"/>
      <c r="H158" s="204"/>
      <c r="I158" s="207"/>
      <c r="J158" s="218">
        <f>BK158</f>
        <v>0</v>
      </c>
      <c r="K158" s="204"/>
      <c r="L158" s="209"/>
      <c r="M158" s="210"/>
      <c r="N158" s="211"/>
      <c r="O158" s="211"/>
      <c r="P158" s="212">
        <f>SUM(P159:P166)</f>
        <v>0</v>
      </c>
      <c r="Q158" s="211"/>
      <c r="R158" s="212">
        <f>SUM(R159:R166)</f>
        <v>0.2475</v>
      </c>
      <c r="S158" s="211"/>
      <c r="T158" s="213">
        <f>SUM(T159:T166)</f>
        <v>0</v>
      </c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R158" s="214" t="s">
        <v>83</v>
      </c>
      <c r="AT158" s="215" t="s">
        <v>77</v>
      </c>
      <c r="AU158" s="215" t="s">
        <v>83</v>
      </c>
      <c r="AY158" s="214" t="s">
        <v>129</v>
      </c>
      <c r="BK158" s="216">
        <f>SUM(BK159:BK166)</f>
        <v>0</v>
      </c>
    </row>
    <row r="159" s="2" customFormat="1" ht="37.8" customHeight="1">
      <c r="A159" s="39"/>
      <c r="B159" s="40"/>
      <c r="C159" s="219" t="s">
        <v>179</v>
      </c>
      <c r="D159" s="219" t="s">
        <v>131</v>
      </c>
      <c r="E159" s="220" t="s">
        <v>1080</v>
      </c>
      <c r="F159" s="221" t="s">
        <v>1081</v>
      </c>
      <c r="G159" s="222" t="s">
        <v>175</v>
      </c>
      <c r="H159" s="223">
        <v>7</v>
      </c>
      <c r="I159" s="224"/>
      <c r="J159" s="225">
        <f>ROUND(I159*H159,2)</f>
        <v>0</v>
      </c>
      <c r="K159" s="221" t="s">
        <v>1</v>
      </c>
      <c r="L159" s="45"/>
      <c r="M159" s="226" t="s">
        <v>1</v>
      </c>
      <c r="N159" s="227" t="s">
        <v>43</v>
      </c>
      <c r="O159" s="92"/>
      <c r="P159" s="228">
        <f>O159*H159</f>
        <v>0</v>
      </c>
      <c r="Q159" s="228">
        <v>0.014999999999999999</v>
      </c>
      <c r="R159" s="228">
        <f>Q159*H159</f>
        <v>0.105</v>
      </c>
      <c r="S159" s="228">
        <v>0</v>
      </c>
      <c r="T159" s="229">
        <f>S159*H159</f>
        <v>0</v>
      </c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R159" s="230" t="s">
        <v>93</v>
      </c>
      <c r="AT159" s="230" t="s">
        <v>131</v>
      </c>
      <c r="AU159" s="230" t="s">
        <v>87</v>
      </c>
      <c r="AY159" s="18" t="s">
        <v>129</v>
      </c>
      <c r="BE159" s="231">
        <f>IF(N159="základní",J159,0)</f>
        <v>0</v>
      </c>
      <c r="BF159" s="231">
        <f>IF(N159="snížená",J159,0)</f>
        <v>0</v>
      </c>
      <c r="BG159" s="231">
        <f>IF(N159="zákl. přenesená",J159,0)</f>
        <v>0</v>
      </c>
      <c r="BH159" s="231">
        <f>IF(N159="sníž. přenesená",J159,0)</f>
        <v>0</v>
      </c>
      <c r="BI159" s="231">
        <f>IF(N159="nulová",J159,0)</f>
        <v>0</v>
      </c>
      <c r="BJ159" s="18" t="s">
        <v>83</v>
      </c>
      <c r="BK159" s="231">
        <f>ROUND(I159*H159,2)</f>
        <v>0</v>
      </c>
      <c r="BL159" s="18" t="s">
        <v>93</v>
      </c>
      <c r="BM159" s="230" t="s">
        <v>1082</v>
      </c>
    </row>
    <row r="160" s="2" customFormat="1">
      <c r="A160" s="39"/>
      <c r="B160" s="40"/>
      <c r="C160" s="41"/>
      <c r="D160" s="232" t="s">
        <v>137</v>
      </c>
      <c r="E160" s="41"/>
      <c r="F160" s="233" t="s">
        <v>1081</v>
      </c>
      <c r="G160" s="41"/>
      <c r="H160" s="41"/>
      <c r="I160" s="234"/>
      <c r="J160" s="41"/>
      <c r="K160" s="41"/>
      <c r="L160" s="45"/>
      <c r="M160" s="235"/>
      <c r="N160" s="236"/>
      <c r="O160" s="92"/>
      <c r="P160" s="92"/>
      <c r="Q160" s="92"/>
      <c r="R160" s="92"/>
      <c r="S160" s="92"/>
      <c r="T160" s="93"/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T160" s="18" t="s">
        <v>137</v>
      </c>
      <c r="AU160" s="18" t="s">
        <v>87</v>
      </c>
    </row>
    <row r="161" s="2" customFormat="1">
      <c r="A161" s="39"/>
      <c r="B161" s="40"/>
      <c r="C161" s="41"/>
      <c r="D161" s="232" t="s">
        <v>296</v>
      </c>
      <c r="E161" s="41"/>
      <c r="F161" s="280" t="s">
        <v>1083</v>
      </c>
      <c r="G161" s="41"/>
      <c r="H161" s="41"/>
      <c r="I161" s="234"/>
      <c r="J161" s="41"/>
      <c r="K161" s="41"/>
      <c r="L161" s="45"/>
      <c r="M161" s="235"/>
      <c r="N161" s="236"/>
      <c r="O161" s="92"/>
      <c r="P161" s="92"/>
      <c r="Q161" s="92"/>
      <c r="R161" s="92"/>
      <c r="S161" s="92"/>
      <c r="T161" s="93"/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T161" s="18" t="s">
        <v>296</v>
      </c>
      <c r="AU161" s="18" t="s">
        <v>87</v>
      </c>
    </row>
    <row r="162" s="13" customFormat="1">
      <c r="A162" s="13"/>
      <c r="B162" s="237"/>
      <c r="C162" s="238"/>
      <c r="D162" s="232" t="s">
        <v>139</v>
      </c>
      <c r="E162" s="239" t="s">
        <v>1</v>
      </c>
      <c r="F162" s="240" t="s">
        <v>1084</v>
      </c>
      <c r="G162" s="238"/>
      <c r="H162" s="241">
        <v>7</v>
      </c>
      <c r="I162" s="242"/>
      <c r="J162" s="238"/>
      <c r="K162" s="238"/>
      <c r="L162" s="243"/>
      <c r="M162" s="244"/>
      <c r="N162" s="245"/>
      <c r="O162" s="245"/>
      <c r="P162" s="245"/>
      <c r="Q162" s="245"/>
      <c r="R162" s="245"/>
      <c r="S162" s="245"/>
      <c r="T162" s="246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47" t="s">
        <v>139</v>
      </c>
      <c r="AU162" s="247" t="s">
        <v>87</v>
      </c>
      <c r="AV162" s="13" t="s">
        <v>87</v>
      </c>
      <c r="AW162" s="13" t="s">
        <v>33</v>
      </c>
      <c r="AX162" s="13" t="s">
        <v>83</v>
      </c>
      <c r="AY162" s="247" t="s">
        <v>129</v>
      </c>
    </row>
    <row r="163" s="2" customFormat="1" ht="37.8" customHeight="1">
      <c r="A163" s="39"/>
      <c r="B163" s="40"/>
      <c r="C163" s="219" t="s">
        <v>184</v>
      </c>
      <c r="D163" s="219" t="s">
        <v>131</v>
      </c>
      <c r="E163" s="220" t="s">
        <v>1085</v>
      </c>
      <c r="F163" s="221" t="s">
        <v>1086</v>
      </c>
      <c r="G163" s="222" t="s">
        <v>175</v>
      </c>
      <c r="H163" s="223">
        <v>9.5</v>
      </c>
      <c r="I163" s="224"/>
      <c r="J163" s="225">
        <f>ROUND(I163*H163,2)</f>
        <v>0</v>
      </c>
      <c r="K163" s="221" t="s">
        <v>1</v>
      </c>
      <c r="L163" s="45"/>
      <c r="M163" s="226" t="s">
        <v>1</v>
      </c>
      <c r="N163" s="227" t="s">
        <v>43</v>
      </c>
      <c r="O163" s="92"/>
      <c r="P163" s="228">
        <f>O163*H163</f>
        <v>0</v>
      </c>
      <c r="Q163" s="228">
        <v>0.014999999999999999</v>
      </c>
      <c r="R163" s="228">
        <f>Q163*H163</f>
        <v>0.14249999999999999</v>
      </c>
      <c r="S163" s="228">
        <v>0</v>
      </c>
      <c r="T163" s="229">
        <f>S163*H163</f>
        <v>0</v>
      </c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R163" s="230" t="s">
        <v>93</v>
      </c>
      <c r="AT163" s="230" t="s">
        <v>131</v>
      </c>
      <c r="AU163" s="230" t="s">
        <v>87</v>
      </c>
      <c r="AY163" s="18" t="s">
        <v>129</v>
      </c>
      <c r="BE163" s="231">
        <f>IF(N163="základní",J163,0)</f>
        <v>0</v>
      </c>
      <c r="BF163" s="231">
        <f>IF(N163="snížená",J163,0)</f>
        <v>0</v>
      </c>
      <c r="BG163" s="231">
        <f>IF(N163="zákl. přenesená",J163,0)</f>
        <v>0</v>
      </c>
      <c r="BH163" s="231">
        <f>IF(N163="sníž. přenesená",J163,0)</f>
        <v>0</v>
      </c>
      <c r="BI163" s="231">
        <f>IF(N163="nulová",J163,0)</f>
        <v>0</v>
      </c>
      <c r="BJ163" s="18" t="s">
        <v>83</v>
      </c>
      <c r="BK163" s="231">
        <f>ROUND(I163*H163,2)</f>
        <v>0</v>
      </c>
      <c r="BL163" s="18" t="s">
        <v>93</v>
      </c>
      <c r="BM163" s="230" t="s">
        <v>1087</v>
      </c>
    </row>
    <row r="164" s="2" customFormat="1">
      <c r="A164" s="39"/>
      <c r="B164" s="40"/>
      <c r="C164" s="41"/>
      <c r="D164" s="232" t="s">
        <v>137</v>
      </c>
      <c r="E164" s="41"/>
      <c r="F164" s="233" t="s">
        <v>1086</v>
      </c>
      <c r="G164" s="41"/>
      <c r="H164" s="41"/>
      <c r="I164" s="234"/>
      <c r="J164" s="41"/>
      <c r="K164" s="41"/>
      <c r="L164" s="45"/>
      <c r="M164" s="235"/>
      <c r="N164" s="236"/>
      <c r="O164" s="92"/>
      <c r="P164" s="92"/>
      <c r="Q164" s="92"/>
      <c r="R164" s="92"/>
      <c r="S164" s="92"/>
      <c r="T164" s="93"/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T164" s="18" t="s">
        <v>137</v>
      </c>
      <c r="AU164" s="18" t="s">
        <v>87</v>
      </c>
    </row>
    <row r="165" s="2" customFormat="1">
      <c r="A165" s="39"/>
      <c r="B165" s="40"/>
      <c r="C165" s="41"/>
      <c r="D165" s="232" t="s">
        <v>296</v>
      </c>
      <c r="E165" s="41"/>
      <c r="F165" s="280" t="s">
        <v>1088</v>
      </c>
      <c r="G165" s="41"/>
      <c r="H165" s="41"/>
      <c r="I165" s="234"/>
      <c r="J165" s="41"/>
      <c r="K165" s="41"/>
      <c r="L165" s="45"/>
      <c r="M165" s="235"/>
      <c r="N165" s="236"/>
      <c r="O165" s="92"/>
      <c r="P165" s="92"/>
      <c r="Q165" s="92"/>
      <c r="R165" s="92"/>
      <c r="S165" s="92"/>
      <c r="T165" s="93"/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T165" s="18" t="s">
        <v>296</v>
      </c>
      <c r="AU165" s="18" t="s">
        <v>87</v>
      </c>
    </row>
    <row r="166" s="13" customFormat="1">
      <c r="A166" s="13"/>
      <c r="B166" s="237"/>
      <c r="C166" s="238"/>
      <c r="D166" s="232" t="s">
        <v>139</v>
      </c>
      <c r="E166" s="239" t="s">
        <v>1</v>
      </c>
      <c r="F166" s="240" t="s">
        <v>1089</v>
      </c>
      <c r="G166" s="238"/>
      <c r="H166" s="241">
        <v>9.5</v>
      </c>
      <c r="I166" s="242"/>
      <c r="J166" s="238"/>
      <c r="K166" s="238"/>
      <c r="L166" s="243"/>
      <c r="M166" s="244"/>
      <c r="N166" s="245"/>
      <c r="O166" s="245"/>
      <c r="P166" s="245"/>
      <c r="Q166" s="245"/>
      <c r="R166" s="245"/>
      <c r="S166" s="245"/>
      <c r="T166" s="246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47" t="s">
        <v>139</v>
      </c>
      <c r="AU166" s="247" t="s">
        <v>87</v>
      </c>
      <c r="AV166" s="13" t="s">
        <v>87</v>
      </c>
      <c r="AW166" s="13" t="s">
        <v>33</v>
      </c>
      <c r="AX166" s="13" t="s">
        <v>83</v>
      </c>
      <c r="AY166" s="247" t="s">
        <v>129</v>
      </c>
    </row>
    <row r="167" s="12" customFormat="1" ht="22.8" customHeight="1">
      <c r="A167" s="12"/>
      <c r="B167" s="203"/>
      <c r="C167" s="204"/>
      <c r="D167" s="205" t="s">
        <v>77</v>
      </c>
      <c r="E167" s="217" t="s">
        <v>93</v>
      </c>
      <c r="F167" s="217" t="s">
        <v>247</v>
      </c>
      <c r="G167" s="204"/>
      <c r="H167" s="204"/>
      <c r="I167" s="207"/>
      <c r="J167" s="218">
        <f>BK167</f>
        <v>0</v>
      </c>
      <c r="K167" s="204"/>
      <c r="L167" s="209"/>
      <c r="M167" s="210"/>
      <c r="N167" s="211"/>
      <c r="O167" s="211"/>
      <c r="P167" s="212">
        <f>SUM(P168:P174)</f>
        <v>0</v>
      </c>
      <c r="Q167" s="211"/>
      <c r="R167" s="212">
        <f>SUM(R168:R174)</f>
        <v>3.1948799999999999</v>
      </c>
      <c r="S167" s="211"/>
      <c r="T167" s="213">
        <f>SUM(T168:T174)</f>
        <v>0</v>
      </c>
      <c r="U167" s="12"/>
      <c r="V167" s="12"/>
      <c r="W167" s="12"/>
      <c r="X167" s="12"/>
      <c r="Y167" s="12"/>
      <c r="Z167" s="12"/>
      <c r="AA167" s="12"/>
      <c r="AB167" s="12"/>
      <c r="AC167" s="12"/>
      <c r="AD167" s="12"/>
      <c r="AE167" s="12"/>
      <c r="AR167" s="214" t="s">
        <v>83</v>
      </c>
      <c r="AT167" s="215" t="s">
        <v>77</v>
      </c>
      <c r="AU167" s="215" t="s">
        <v>83</v>
      </c>
      <c r="AY167" s="214" t="s">
        <v>129</v>
      </c>
      <c r="BK167" s="216">
        <f>SUM(BK168:BK174)</f>
        <v>0</v>
      </c>
    </row>
    <row r="168" s="2" customFormat="1" ht="24.15" customHeight="1">
      <c r="A168" s="39"/>
      <c r="B168" s="40"/>
      <c r="C168" s="219" t="s">
        <v>191</v>
      </c>
      <c r="D168" s="219" t="s">
        <v>131</v>
      </c>
      <c r="E168" s="220" t="s">
        <v>1090</v>
      </c>
      <c r="F168" s="221" t="s">
        <v>1091</v>
      </c>
      <c r="G168" s="222" t="s">
        <v>134</v>
      </c>
      <c r="H168" s="223">
        <v>4.4000000000000004</v>
      </c>
      <c r="I168" s="224"/>
      <c r="J168" s="225">
        <f>ROUND(I168*H168,2)</f>
        <v>0</v>
      </c>
      <c r="K168" s="221" t="s">
        <v>135</v>
      </c>
      <c r="L168" s="45"/>
      <c r="M168" s="226" t="s">
        <v>1</v>
      </c>
      <c r="N168" s="227" t="s">
        <v>43</v>
      </c>
      <c r="O168" s="92"/>
      <c r="P168" s="228">
        <f>O168*H168</f>
        <v>0</v>
      </c>
      <c r="Q168" s="228">
        <v>0</v>
      </c>
      <c r="R168" s="228">
        <f>Q168*H168</f>
        <v>0</v>
      </c>
      <c r="S168" s="228">
        <v>0</v>
      </c>
      <c r="T168" s="229">
        <f>S168*H168</f>
        <v>0</v>
      </c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R168" s="230" t="s">
        <v>93</v>
      </c>
      <c r="AT168" s="230" t="s">
        <v>131</v>
      </c>
      <c r="AU168" s="230" t="s">
        <v>87</v>
      </c>
      <c r="AY168" s="18" t="s">
        <v>129</v>
      </c>
      <c r="BE168" s="231">
        <f>IF(N168="základní",J168,0)</f>
        <v>0</v>
      </c>
      <c r="BF168" s="231">
        <f>IF(N168="snížená",J168,0)</f>
        <v>0</v>
      </c>
      <c r="BG168" s="231">
        <f>IF(N168="zákl. přenesená",J168,0)</f>
        <v>0</v>
      </c>
      <c r="BH168" s="231">
        <f>IF(N168="sníž. přenesená",J168,0)</f>
        <v>0</v>
      </c>
      <c r="BI168" s="231">
        <f>IF(N168="nulová",J168,0)</f>
        <v>0</v>
      </c>
      <c r="BJ168" s="18" t="s">
        <v>83</v>
      </c>
      <c r="BK168" s="231">
        <f>ROUND(I168*H168,2)</f>
        <v>0</v>
      </c>
      <c r="BL168" s="18" t="s">
        <v>93</v>
      </c>
      <c r="BM168" s="230" t="s">
        <v>1092</v>
      </c>
    </row>
    <row r="169" s="2" customFormat="1">
      <c r="A169" s="39"/>
      <c r="B169" s="40"/>
      <c r="C169" s="41"/>
      <c r="D169" s="232" t="s">
        <v>137</v>
      </c>
      <c r="E169" s="41"/>
      <c r="F169" s="233" t="s">
        <v>1093</v>
      </c>
      <c r="G169" s="41"/>
      <c r="H169" s="41"/>
      <c r="I169" s="234"/>
      <c r="J169" s="41"/>
      <c r="K169" s="41"/>
      <c r="L169" s="45"/>
      <c r="M169" s="235"/>
      <c r="N169" s="236"/>
      <c r="O169" s="92"/>
      <c r="P169" s="92"/>
      <c r="Q169" s="92"/>
      <c r="R169" s="92"/>
      <c r="S169" s="92"/>
      <c r="T169" s="93"/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T169" s="18" t="s">
        <v>137</v>
      </c>
      <c r="AU169" s="18" t="s">
        <v>87</v>
      </c>
    </row>
    <row r="170" s="13" customFormat="1">
      <c r="A170" s="13"/>
      <c r="B170" s="237"/>
      <c r="C170" s="238"/>
      <c r="D170" s="232" t="s">
        <v>139</v>
      </c>
      <c r="E170" s="239" t="s">
        <v>1</v>
      </c>
      <c r="F170" s="240" t="s">
        <v>1094</v>
      </c>
      <c r="G170" s="238"/>
      <c r="H170" s="241">
        <v>4.4000000000000004</v>
      </c>
      <c r="I170" s="242"/>
      <c r="J170" s="238"/>
      <c r="K170" s="238"/>
      <c r="L170" s="243"/>
      <c r="M170" s="244"/>
      <c r="N170" s="245"/>
      <c r="O170" s="245"/>
      <c r="P170" s="245"/>
      <c r="Q170" s="245"/>
      <c r="R170" s="245"/>
      <c r="S170" s="245"/>
      <c r="T170" s="246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47" t="s">
        <v>139</v>
      </c>
      <c r="AU170" s="247" t="s">
        <v>87</v>
      </c>
      <c r="AV170" s="13" t="s">
        <v>87</v>
      </c>
      <c r="AW170" s="13" t="s">
        <v>33</v>
      </c>
      <c r="AX170" s="13" t="s">
        <v>83</v>
      </c>
      <c r="AY170" s="247" t="s">
        <v>129</v>
      </c>
    </row>
    <row r="171" s="2" customFormat="1" ht="24.15" customHeight="1">
      <c r="A171" s="39"/>
      <c r="B171" s="40"/>
      <c r="C171" s="219" t="s">
        <v>198</v>
      </c>
      <c r="D171" s="219" t="s">
        <v>131</v>
      </c>
      <c r="E171" s="220" t="s">
        <v>1095</v>
      </c>
      <c r="F171" s="221" t="s">
        <v>1096</v>
      </c>
      <c r="G171" s="222" t="s">
        <v>187</v>
      </c>
      <c r="H171" s="223">
        <v>1.6000000000000001</v>
      </c>
      <c r="I171" s="224"/>
      <c r="J171" s="225">
        <f>ROUND(I171*H171,2)</f>
        <v>0</v>
      </c>
      <c r="K171" s="221" t="s">
        <v>135</v>
      </c>
      <c r="L171" s="45"/>
      <c r="M171" s="226" t="s">
        <v>1</v>
      </c>
      <c r="N171" s="227" t="s">
        <v>43</v>
      </c>
      <c r="O171" s="92"/>
      <c r="P171" s="228">
        <f>O171*H171</f>
        <v>0</v>
      </c>
      <c r="Q171" s="228">
        <v>1.9967999999999999</v>
      </c>
      <c r="R171" s="228">
        <f>Q171*H171</f>
        <v>3.1948799999999999</v>
      </c>
      <c r="S171" s="228">
        <v>0</v>
      </c>
      <c r="T171" s="229">
        <f>S171*H171</f>
        <v>0</v>
      </c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R171" s="230" t="s">
        <v>93</v>
      </c>
      <c r="AT171" s="230" t="s">
        <v>131</v>
      </c>
      <c r="AU171" s="230" t="s">
        <v>87</v>
      </c>
      <c r="AY171" s="18" t="s">
        <v>129</v>
      </c>
      <c r="BE171" s="231">
        <f>IF(N171="základní",J171,0)</f>
        <v>0</v>
      </c>
      <c r="BF171" s="231">
        <f>IF(N171="snížená",J171,0)</f>
        <v>0</v>
      </c>
      <c r="BG171" s="231">
        <f>IF(N171="zákl. přenesená",J171,0)</f>
        <v>0</v>
      </c>
      <c r="BH171" s="231">
        <f>IF(N171="sníž. přenesená",J171,0)</f>
        <v>0</v>
      </c>
      <c r="BI171" s="231">
        <f>IF(N171="nulová",J171,0)</f>
        <v>0</v>
      </c>
      <c r="BJ171" s="18" t="s">
        <v>83</v>
      </c>
      <c r="BK171" s="231">
        <f>ROUND(I171*H171,2)</f>
        <v>0</v>
      </c>
      <c r="BL171" s="18" t="s">
        <v>93</v>
      </c>
      <c r="BM171" s="230" t="s">
        <v>1097</v>
      </c>
    </row>
    <row r="172" s="2" customFormat="1">
      <c r="A172" s="39"/>
      <c r="B172" s="40"/>
      <c r="C172" s="41"/>
      <c r="D172" s="232" t="s">
        <v>137</v>
      </c>
      <c r="E172" s="41"/>
      <c r="F172" s="233" t="s">
        <v>1098</v>
      </c>
      <c r="G172" s="41"/>
      <c r="H172" s="41"/>
      <c r="I172" s="234"/>
      <c r="J172" s="41"/>
      <c r="K172" s="41"/>
      <c r="L172" s="45"/>
      <c r="M172" s="235"/>
      <c r="N172" s="236"/>
      <c r="O172" s="92"/>
      <c r="P172" s="92"/>
      <c r="Q172" s="92"/>
      <c r="R172" s="92"/>
      <c r="S172" s="92"/>
      <c r="T172" s="93"/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T172" s="18" t="s">
        <v>137</v>
      </c>
      <c r="AU172" s="18" t="s">
        <v>87</v>
      </c>
    </row>
    <row r="173" s="13" customFormat="1">
      <c r="A173" s="13"/>
      <c r="B173" s="237"/>
      <c r="C173" s="238"/>
      <c r="D173" s="232" t="s">
        <v>139</v>
      </c>
      <c r="E173" s="239" t="s">
        <v>1</v>
      </c>
      <c r="F173" s="240" t="s">
        <v>1099</v>
      </c>
      <c r="G173" s="238"/>
      <c r="H173" s="241">
        <v>1.6000000000000001</v>
      </c>
      <c r="I173" s="242"/>
      <c r="J173" s="238"/>
      <c r="K173" s="238"/>
      <c r="L173" s="243"/>
      <c r="M173" s="244"/>
      <c r="N173" s="245"/>
      <c r="O173" s="245"/>
      <c r="P173" s="245"/>
      <c r="Q173" s="245"/>
      <c r="R173" s="245"/>
      <c r="S173" s="245"/>
      <c r="T173" s="246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47" t="s">
        <v>139</v>
      </c>
      <c r="AU173" s="247" t="s">
        <v>87</v>
      </c>
      <c r="AV173" s="13" t="s">
        <v>87</v>
      </c>
      <c r="AW173" s="13" t="s">
        <v>33</v>
      </c>
      <c r="AX173" s="13" t="s">
        <v>78</v>
      </c>
      <c r="AY173" s="247" t="s">
        <v>129</v>
      </c>
    </row>
    <row r="174" s="15" customFormat="1">
      <c r="A174" s="15"/>
      <c r="B174" s="259"/>
      <c r="C174" s="260"/>
      <c r="D174" s="232" t="s">
        <v>139</v>
      </c>
      <c r="E174" s="261" t="s">
        <v>1</v>
      </c>
      <c r="F174" s="262" t="s">
        <v>147</v>
      </c>
      <c r="G174" s="260"/>
      <c r="H174" s="263">
        <v>1.6000000000000001</v>
      </c>
      <c r="I174" s="264"/>
      <c r="J174" s="260"/>
      <c r="K174" s="260"/>
      <c r="L174" s="265"/>
      <c r="M174" s="266"/>
      <c r="N174" s="267"/>
      <c r="O174" s="267"/>
      <c r="P174" s="267"/>
      <c r="Q174" s="267"/>
      <c r="R174" s="267"/>
      <c r="S174" s="267"/>
      <c r="T174" s="268"/>
      <c r="U174" s="15"/>
      <c r="V174" s="15"/>
      <c r="W174" s="15"/>
      <c r="X174" s="15"/>
      <c r="Y174" s="15"/>
      <c r="Z174" s="15"/>
      <c r="AA174" s="15"/>
      <c r="AB174" s="15"/>
      <c r="AC174" s="15"/>
      <c r="AD174" s="15"/>
      <c r="AE174" s="15"/>
      <c r="AT174" s="269" t="s">
        <v>139</v>
      </c>
      <c r="AU174" s="269" t="s">
        <v>87</v>
      </c>
      <c r="AV174" s="15" t="s">
        <v>93</v>
      </c>
      <c r="AW174" s="15" t="s">
        <v>33</v>
      </c>
      <c r="AX174" s="15" t="s">
        <v>83</v>
      </c>
      <c r="AY174" s="269" t="s">
        <v>129</v>
      </c>
    </row>
    <row r="175" s="12" customFormat="1" ht="22.8" customHeight="1">
      <c r="A175" s="12"/>
      <c r="B175" s="203"/>
      <c r="C175" s="204"/>
      <c r="D175" s="205" t="s">
        <v>77</v>
      </c>
      <c r="E175" s="217" t="s">
        <v>159</v>
      </c>
      <c r="F175" s="217" t="s">
        <v>1100</v>
      </c>
      <c r="G175" s="204"/>
      <c r="H175" s="204"/>
      <c r="I175" s="207"/>
      <c r="J175" s="218">
        <f>BK175</f>
        <v>0</v>
      </c>
      <c r="K175" s="204"/>
      <c r="L175" s="209"/>
      <c r="M175" s="210"/>
      <c r="N175" s="211"/>
      <c r="O175" s="211"/>
      <c r="P175" s="212">
        <f>SUM(P176:P185)</f>
        <v>0</v>
      </c>
      <c r="Q175" s="211"/>
      <c r="R175" s="212">
        <f>SUM(R176:R185)</f>
        <v>0.20520599999999997</v>
      </c>
      <c r="S175" s="211"/>
      <c r="T175" s="213">
        <f>SUM(T176:T185)</f>
        <v>0</v>
      </c>
      <c r="U175" s="12"/>
      <c r="V175" s="12"/>
      <c r="W175" s="12"/>
      <c r="X175" s="12"/>
      <c r="Y175" s="12"/>
      <c r="Z175" s="12"/>
      <c r="AA175" s="12"/>
      <c r="AB175" s="12"/>
      <c r="AC175" s="12"/>
      <c r="AD175" s="12"/>
      <c r="AE175" s="12"/>
      <c r="AR175" s="214" t="s">
        <v>83</v>
      </c>
      <c r="AT175" s="215" t="s">
        <v>77</v>
      </c>
      <c r="AU175" s="215" t="s">
        <v>83</v>
      </c>
      <c r="AY175" s="214" t="s">
        <v>129</v>
      </c>
      <c r="BK175" s="216">
        <f>SUM(BK176:BK185)</f>
        <v>0</v>
      </c>
    </row>
    <row r="176" s="2" customFormat="1" ht="21.75" customHeight="1">
      <c r="A176" s="39"/>
      <c r="B176" s="40"/>
      <c r="C176" s="219" t="s">
        <v>8</v>
      </c>
      <c r="D176" s="219" t="s">
        <v>131</v>
      </c>
      <c r="E176" s="220" t="s">
        <v>1101</v>
      </c>
      <c r="F176" s="221" t="s">
        <v>1102</v>
      </c>
      <c r="G176" s="222" t="s">
        <v>134</v>
      </c>
      <c r="H176" s="223">
        <v>18</v>
      </c>
      <c r="I176" s="224"/>
      <c r="J176" s="225">
        <f>ROUND(I176*H176,2)</f>
        <v>0</v>
      </c>
      <c r="K176" s="221" t="s">
        <v>135</v>
      </c>
      <c r="L176" s="45"/>
      <c r="M176" s="226" t="s">
        <v>1</v>
      </c>
      <c r="N176" s="227" t="s">
        <v>43</v>
      </c>
      <c r="O176" s="92"/>
      <c r="P176" s="228">
        <f>O176*H176</f>
        <v>0</v>
      </c>
      <c r="Q176" s="228">
        <v>0</v>
      </c>
      <c r="R176" s="228">
        <f>Q176*H176</f>
        <v>0</v>
      </c>
      <c r="S176" s="228">
        <v>0</v>
      </c>
      <c r="T176" s="229">
        <f>S176*H176</f>
        <v>0</v>
      </c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R176" s="230" t="s">
        <v>93</v>
      </c>
      <c r="AT176" s="230" t="s">
        <v>131</v>
      </c>
      <c r="AU176" s="230" t="s">
        <v>87</v>
      </c>
      <c r="AY176" s="18" t="s">
        <v>129</v>
      </c>
      <c r="BE176" s="231">
        <f>IF(N176="základní",J176,0)</f>
        <v>0</v>
      </c>
      <c r="BF176" s="231">
        <f>IF(N176="snížená",J176,0)</f>
        <v>0</v>
      </c>
      <c r="BG176" s="231">
        <f>IF(N176="zákl. přenesená",J176,0)</f>
        <v>0</v>
      </c>
      <c r="BH176" s="231">
        <f>IF(N176="sníž. přenesená",J176,0)</f>
        <v>0</v>
      </c>
      <c r="BI176" s="231">
        <f>IF(N176="nulová",J176,0)</f>
        <v>0</v>
      </c>
      <c r="BJ176" s="18" t="s">
        <v>83</v>
      </c>
      <c r="BK176" s="231">
        <f>ROUND(I176*H176,2)</f>
        <v>0</v>
      </c>
      <c r="BL176" s="18" t="s">
        <v>93</v>
      </c>
      <c r="BM176" s="230" t="s">
        <v>1103</v>
      </c>
    </row>
    <row r="177" s="2" customFormat="1">
      <c r="A177" s="39"/>
      <c r="B177" s="40"/>
      <c r="C177" s="41"/>
      <c r="D177" s="232" t="s">
        <v>137</v>
      </c>
      <c r="E177" s="41"/>
      <c r="F177" s="233" t="s">
        <v>1104</v>
      </c>
      <c r="G177" s="41"/>
      <c r="H177" s="41"/>
      <c r="I177" s="234"/>
      <c r="J177" s="41"/>
      <c r="K177" s="41"/>
      <c r="L177" s="45"/>
      <c r="M177" s="235"/>
      <c r="N177" s="236"/>
      <c r="O177" s="92"/>
      <c r="P177" s="92"/>
      <c r="Q177" s="92"/>
      <c r="R177" s="92"/>
      <c r="S177" s="92"/>
      <c r="T177" s="93"/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T177" s="18" t="s">
        <v>137</v>
      </c>
      <c r="AU177" s="18" t="s">
        <v>87</v>
      </c>
    </row>
    <row r="178" s="13" customFormat="1">
      <c r="A178" s="13"/>
      <c r="B178" s="237"/>
      <c r="C178" s="238"/>
      <c r="D178" s="232" t="s">
        <v>139</v>
      </c>
      <c r="E178" s="239" t="s">
        <v>1</v>
      </c>
      <c r="F178" s="240" t="s">
        <v>255</v>
      </c>
      <c r="G178" s="238"/>
      <c r="H178" s="241">
        <v>18</v>
      </c>
      <c r="I178" s="242"/>
      <c r="J178" s="238"/>
      <c r="K178" s="238"/>
      <c r="L178" s="243"/>
      <c r="M178" s="244"/>
      <c r="N178" s="245"/>
      <c r="O178" s="245"/>
      <c r="P178" s="245"/>
      <c r="Q178" s="245"/>
      <c r="R178" s="245"/>
      <c r="S178" s="245"/>
      <c r="T178" s="246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247" t="s">
        <v>139</v>
      </c>
      <c r="AU178" s="247" t="s">
        <v>87</v>
      </c>
      <c r="AV178" s="13" t="s">
        <v>87</v>
      </c>
      <c r="AW178" s="13" t="s">
        <v>33</v>
      </c>
      <c r="AX178" s="13" t="s">
        <v>83</v>
      </c>
      <c r="AY178" s="247" t="s">
        <v>129</v>
      </c>
    </row>
    <row r="179" s="2" customFormat="1" ht="24.15" customHeight="1">
      <c r="A179" s="39"/>
      <c r="B179" s="40"/>
      <c r="C179" s="219" t="s">
        <v>212</v>
      </c>
      <c r="D179" s="219" t="s">
        <v>131</v>
      </c>
      <c r="E179" s="220" t="s">
        <v>1105</v>
      </c>
      <c r="F179" s="221" t="s">
        <v>1106</v>
      </c>
      <c r="G179" s="222" t="s">
        <v>134</v>
      </c>
      <c r="H179" s="223">
        <v>18</v>
      </c>
      <c r="I179" s="224"/>
      <c r="J179" s="225">
        <f>ROUND(I179*H179,2)</f>
        <v>0</v>
      </c>
      <c r="K179" s="221" t="s">
        <v>135</v>
      </c>
      <c r="L179" s="45"/>
      <c r="M179" s="226" t="s">
        <v>1</v>
      </c>
      <c r="N179" s="227" t="s">
        <v>43</v>
      </c>
      <c r="O179" s="92"/>
      <c r="P179" s="228">
        <f>O179*H179</f>
        <v>0</v>
      </c>
      <c r="Q179" s="228">
        <v>0</v>
      </c>
      <c r="R179" s="228">
        <f>Q179*H179</f>
        <v>0</v>
      </c>
      <c r="S179" s="228">
        <v>0</v>
      </c>
      <c r="T179" s="229">
        <f>S179*H179</f>
        <v>0</v>
      </c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R179" s="230" t="s">
        <v>93</v>
      </c>
      <c r="AT179" s="230" t="s">
        <v>131</v>
      </c>
      <c r="AU179" s="230" t="s">
        <v>87</v>
      </c>
      <c r="AY179" s="18" t="s">
        <v>129</v>
      </c>
      <c r="BE179" s="231">
        <f>IF(N179="základní",J179,0)</f>
        <v>0</v>
      </c>
      <c r="BF179" s="231">
        <f>IF(N179="snížená",J179,0)</f>
        <v>0</v>
      </c>
      <c r="BG179" s="231">
        <f>IF(N179="zákl. přenesená",J179,0)</f>
        <v>0</v>
      </c>
      <c r="BH179" s="231">
        <f>IF(N179="sníž. přenesená",J179,0)</f>
        <v>0</v>
      </c>
      <c r="BI179" s="231">
        <f>IF(N179="nulová",J179,0)</f>
        <v>0</v>
      </c>
      <c r="BJ179" s="18" t="s">
        <v>83</v>
      </c>
      <c r="BK179" s="231">
        <f>ROUND(I179*H179,2)</f>
        <v>0</v>
      </c>
      <c r="BL179" s="18" t="s">
        <v>93</v>
      </c>
      <c r="BM179" s="230" t="s">
        <v>1107</v>
      </c>
    </row>
    <row r="180" s="2" customFormat="1">
      <c r="A180" s="39"/>
      <c r="B180" s="40"/>
      <c r="C180" s="41"/>
      <c r="D180" s="232" t="s">
        <v>137</v>
      </c>
      <c r="E180" s="41"/>
      <c r="F180" s="233" t="s">
        <v>1108</v>
      </c>
      <c r="G180" s="41"/>
      <c r="H180" s="41"/>
      <c r="I180" s="234"/>
      <c r="J180" s="41"/>
      <c r="K180" s="41"/>
      <c r="L180" s="45"/>
      <c r="M180" s="235"/>
      <c r="N180" s="236"/>
      <c r="O180" s="92"/>
      <c r="P180" s="92"/>
      <c r="Q180" s="92"/>
      <c r="R180" s="92"/>
      <c r="S180" s="92"/>
      <c r="T180" s="93"/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T180" s="18" t="s">
        <v>137</v>
      </c>
      <c r="AU180" s="18" t="s">
        <v>87</v>
      </c>
    </row>
    <row r="181" s="13" customFormat="1">
      <c r="A181" s="13"/>
      <c r="B181" s="237"/>
      <c r="C181" s="238"/>
      <c r="D181" s="232" t="s">
        <v>139</v>
      </c>
      <c r="E181" s="239" t="s">
        <v>1</v>
      </c>
      <c r="F181" s="240" t="s">
        <v>1109</v>
      </c>
      <c r="G181" s="238"/>
      <c r="H181" s="241">
        <v>18</v>
      </c>
      <c r="I181" s="242"/>
      <c r="J181" s="238"/>
      <c r="K181" s="238"/>
      <c r="L181" s="243"/>
      <c r="M181" s="244"/>
      <c r="N181" s="245"/>
      <c r="O181" s="245"/>
      <c r="P181" s="245"/>
      <c r="Q181" s="245"/>
      <c r="R181" s="245"/>
      <c r="S181" s="245"/>
      <c r="T181" s="246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247" t="s">
        <v>139</v>
      </c>
      <c r="AU181" s="247" t="s">
        <v>87</v>
      </c>
      <c r="AV181" s="13" t="s">
        <v>87</v>
      </c>
      <c r="AW181" s="13" t="s">
        <v>33</v>
      </c>
      <c r="AX181" s="13" t="s">
        <v>78</v>
      </c>
      <c r="AY181" s="247" t="s">
        <v>129</v>
      </c>
    </row>
    <row r="182" s="15" customFormat="1">
      <c r="A182" s="15"/>
      <c r="B182" s="259"/>
      <c r="C182" s="260"/>
      <c r="D182" s="232" t="s">
        <v>139</v>
      </c>
      <c r="E182" s="261" t="s">
        <v>1</v>
      </c>
      <c r="F182" s="262" t="s">
        <v>147</v>
      </c>
      <c r="G182" s="260"/>
      <c r="H182" s="263">
        <v>18</v>
      </c>
      <c r="I182" s="264"/>
      <c r="J182" s="260"/>
      <c r="K182" s="260"/>
      <c r="L182" s="265"/>
      <c r="M182" s="266"/>
      <c r="N182" s="267"/>
      <c r="O182" s="267"/>
      <c r="P182" s="267"/>
      <c r="Q182" s="267"/>
      <c r="R182" s="267"/>
      <c r="S182" s="267"/>
      <c r="T182" s="268"/>
      <c r="U182" s="15"/>
      <c r="V182" s="15"/>
      <c r="W182" s="15"/>
      <c r="X182" s="15"/>
      <c r="Y182" s="15"/>
      <c r="Z182" s="15"/>
      <c r="AA182" s="15"/>
      <c r="AB182" s="15"/>
      <c r="AC182" s="15"/>
      <c r="AD182" s="15"/>
      <c r="AE182" s="15"/>
      <c r="AT182" s="269" t="s">
        <v>139</v>
      </c>
      <c r="AU182" s="269" t="s">
        <v>87</v>
      </c>
      <c r="AV182" s="15" t="s">
        <v>93</v>
      </c>
      <c r="AW182" s="15" t="s">
        <v>33</v>
      </c>
      <c r="AX182" s="15" t="s">
        <v>83</v>
      </c>
      <c r="AY182" s="269" t="s">
        <v>129</v>
      </c>
    </row>
    <row r="183" s="2" customFormat="1" ht="33" customHeight="1">
      <c r="A183" s="39"/>
      <c r="B183" s="40"/>
      <c r="C183" s="219" t="s">
        <v>220</v>
      </c>
      <c r="D183" s="219" t="s">
        <v>131</v>
      </c>
      <c r="E183" s="220" t="s">
        <v>1110</v>
      </c>
      <c r="F183" s="221" t="s">
        <v>1111</v>
      </c>
      <c r="G183" s="222" t="s">
        <v>134</v>
      </c>
      <c r="H183" s="223">
        <v>2.2999999999999998</v>
      </c>
      <c r="I183" s="224"/>
      <c r="J183" s="225">
        <f>ROUND(I183*H183,2)</f>
        <v>0</v>
      </c>
      <c r="K183" s="221" t="s">
        <v>135</v>
      </c>
      <c r="L183" s="45"/>
      <c r="M183" s="226" t="s">
        <v>1</v>
      </c>
      <c r="N183" s="227" t="s">
        <v>43</v>
      </c>
      <c r="O183" s="92"/>
      <c r="P183" s="228">
        <f>O183*H183</f>
        <v>0</v>
      </c>
      <c r="Q183" s="228">
        <v>0.089219999999999994</v>
      </c>
      <c r="R183" s="228">
        <f>Q183*H183</f>
        <v>0.20520599999999997</v>
      </c>
      <c r="S183" s="228">
        <v>0</v>
      </c>
      <c r="T183" s="229">
        <f>S183*H183</f>
        <v>0</v>
      </c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R183" s="230" t="s">
        <v>93</v>
      </c>
      <c r="AT183" s="230" t="s">
        <v>131</v>
      </c>
      <c r="AU183" s="230" t="s">
        <v>87</v>
      </c>
      <c r="AY183" s="18" t="s">
        <v>129</v>
      </c>
      <c r="BE183" s="231">
        <f>IF(N183="základní",J183,0)</f>
        <v>0</v>
      </c>
      <c r="BF183" s="231">
        <f>IF(N183="snížená",J183,0)</f>
        <v>0</v>
      </c>
      <c r="BG183" s="231">
        <f>IF(N183="zákl. přenesená",J183,0)</f>
        <v>0</v>
      </c>
      <c r="BH183" s="231">
        <f>IF(N183="sníž. přenesená",J183,0)</f>
        <v>0</v>
      </c>
      <c r="BI183" s="231">
        <f>IF(N183="nulová",J183,0)</f>
        <v>0</v>
      </c>
      <c r="BJ183" s="18" t="s">
        <v>83</v>
      </c>
      <c r="BK183" s="231">
        <f>ROUND(I183*H183,2)</f>
        <v>0</v>
      </c>
      <c r="BL183" s="18" t="s">
        <v>93</v>
      </c>
      <c r="BM183" s="230" t="s">
        <v>1112</v>
      </c>
    </row>
    <row r="184" s="2" customFormat="1">
      <c r="A184" s="39"/>
      <c r="B184" s="40"/>
      <c r="C184" s="41"/>
      <c r="D184" s="232" t="s">
        <v>137</v>
      </c>
      <c r="E184" s="41"/>
      <c r="F184" s="233" t="s">
        <v>1113</v>
      </c>
      <c r="G184" s="41"/>
      <c r="H184" s="41"/>
      <c r="I184" s="234"/>
      <c r="J184" s="41"/>
      <c r="K184" s="41"/>
      <c r="L184" s="45"/>
      <c r="M184" s="235"/>
      <c r="N184" s="236"/>
      <c r="O184" s="92"/>
      <c r="P184" s="92"/>
      <c r="Q184" s="92"/>
      <c r="R184" s="92"/>
      <c r="S184" s="92"/>
      <c r="T184" s="93"/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T184" s="18" t="s">
        <v>137</v>
      </c>
      <c r="AU184" s="18" t="s">
        <v>87</v>
      </c>
    </row>
    <row r="185" s="13" customFormat="1">
      <c r="A185" s="13"/>
      <c r="B185" s="237"/>
      <c r="C185" s="238"/>
      <c r="D185" s="232" t="s">
        <v>139</v>
      </c>
      <c r="E185" s="239" t="s">
        <v>1</v>
      </c>
      <c r="F185" s="240" t="s">
        <v>430</v>
      </c>
      <c r="G185" s="238"/>
      <c r="H185" s="241">
        <v>2.2999999999999998</v>
      </c>
      <c r="I185" s="242"/>
      <c r="J185" s="238"/>
      <c r="K185" s="238"/>
      <c r="L185" s="243"/>
      <c r="M185" s="244"/>
      <c r="N185" s="245"/>
      <c r="O185" s="245"/>
      <c r="P185" s="245"/>
      <c r="Q185" s="245"/>
      <c r="R185" s="245"/>
      <c r="S185" s="245"/>
      <c r="T185" s="246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247" t="s">
        <v>139</v>
      </c>
      <c r="AU185" s="247" t="s">
        <v>87</v>
      </c>
      <c r="AV185" s="13" t="s">
        <v>87</v>
      </c>
      <c r="AW185" s="13" t="s">
        <v>33</v>
      </c>
      <c r="AX185" s="13" t="s">
        <v>83</v>
      </c>
      <c r="AY185" s="247" t="s">
        <v>129</v>
      </c>
    </row>
    <row r="186" s="12" customFormat="1" ht="22.8" customHeight="1">
      <c r="A186" s="12"/>
      <c r="B186" s="203"/>
      <c r="C186" s="204"/>
      <c r="D186" s="205" t="s">
        <v>77</v>
      </c>
      <c r="E186" s="217" t="s">
        <v>166</v>
      </c>
      <c r="F186" s="217" t="s">
        <v>390</v>
      </c>
      <c r="G186" s="204"/>
      <c r="H186" s="204"/>
      <c r="I186" s="207"/>
      <c r="J186" s="218">
        <f>BK186</f>
        <v>0</v>
      </c>
      <c r="K186" s="204"/>
      <c r="L186" s="209"/>
      <c r="M186" s="210"/>
      <c r="N186" s="211"/>
      <c r="O186" s="211"/>
      <c r="P186" s="212">
        <f>SUM(P187:P192)</f>
        <v>0</v>
      </c>
      <c r="Q186" s="211"/>
      <c r="R186" s="212">
        <f>SUM(R187:R192)</f>
        <v>0.1438682</v>
      </c>
      <c r="S186" s="211"/>
      <c r="T186" s="213">
        <f>SUM(T187:T192)</f>
        <v>0</v>
      </c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R186" s="214" t="s">
        <v>83</v>
      </c>
      <c r="AT186" s="215" t="s">
        <v>77</v>
      </c>
      <c r="AU186" s="215" t="s">
        <v>83</v>
      </c>
      <c r="AY186" s="214" t="s">
        <v>129</v>
      </c>
      <c r="BK186" s="216">
        <f>SUM(BK187:BK192)</f>
        <v>0</v>
      </c>
    </row>
    <row r="187" s="2" customFormat="1" ht="24.15" customHeight="1">
      <c r="A187" s="39"/>
      <c r="B187" s="40"/>
      <c r="C187" s="219" t="s">
        <v>233</v>
      </c>
      <c r="D187" s="219" t="s">
        <v>131</v>
      </c>
      <c r="E187" s="220" t="s">
        <v>1114</v>
      </c>
      <c r="F187" s="221" t="s">
        <v>1115</v>
      </c>
      <c r="G187" s="222" t="s">
        <v>134</v>
      </c>
      <c r="H187" s="223">
        <v>8</v>
      </c>
      <c r="I187" s="224"/>
      <c r="J187" s="225">
        <f>ROUND(I187*H187,2)</f>
        <v>0</v>
      </c>
      <c r="K187" s="221" t="s">
        <v>1</v>
      </c>
      <c r="L187" s="45"/>
      <c r="M187" s="226" t="s">
        <v>1</v>
      </c>
      <c r="N187" s="227" t="s">
        <v>43</v>
      </c>
      <c r="O187" s="92"/>
      <c r="P187" s="228">
        <f>O187*H187</f>
        <v>0</v>
      </c>
      <c r="Q187" s="228">
        <v>0.01162</v>
      </c>
      <c r="R187" s="228">
        <f>Q187*H187</f>
        <v>0.092960000000000001</v>
      </c>
      <c r="S187" s="228">
        <v>0</v>
      </c>
      <c r="T187" s="229">
        <f>S187*H187</f>
        <v>0</v>
      </c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R187" s="230" t="s">
        <v>93</v>
      </c>
      <c r="AT187" s="230" t="s">
        <v>131</v>
      </c>
      <c r="AU187" s="230" t="s">
        <v>87</v>
      </c>
      <c r="AY187" s="18" t="s">
        <v>129</v>
      </c>
      <c r="BE187" s="231">
        <f>IF(N187="základní",J187,0)</f>
        <v>0</v>
      </c>
      <c r="BF187" s="231">
        <f>IF(N187="snížená",J187,0)</f>
        <v>0</v>
      </c>
      <c r="BG187" s="231">
        <f>IF(N187="zákl. přenesená",J187,0)</f>
        <v>0</v>
      </c>
      <c r="BH187" s="231">
        <f>IF(N187="sníž. přenesená",J187,0)</f>
        <v>0</v>
      </c>
      <c r="BI187" s="231">
        <f>IF(N187="nulová",J187,0)</f>
        <v>0</v>
      </c>
      <c r="BJ187" s="18" t="s">
        <v>83</v>
      </c>
      <c r="BK187" s="231">
        <f>ROUND(I187*H187,2)</f>
        <v>0</v>
      </c>
      <c r="BL187" s="18" t="s">
        <v>93</v>
      </c>
      <c r="BM187" s="230" t="s">
        <v>1116</v>
      </c>
    </row>
    <row r="188" s="2" customFormat="1">
      <c r="A188" s="39"/>
      <c r="B188" s="40"/>
      <c r="C188" s="41"/>
      <c r="D188" s="232" t="s">
        <v>137</v>
      </c>
      <c r="E188" s="41"/>
      <c r="F188" s="233" t="s">
        <v>1115</v>
      </c>
      <c r="G188" s="41"/>
      <c r="H188" s="41"/>
      <c r="I188" s="234"/>
      <c r="J188" s="41"/>
      <c r="K188" s="41"/>
      <c r="L188" s="45"/>
      <c r="M188" s="235"/>
      <c r="N188" s="236"/>
      <c r="O188" s="92"/>
      <c r="P188" s="92"/>
      <c r="Q188" s="92"/>
      <c r="R188" s="92"/>
      <c r="S188" s="92"/>
      <c r="T188" s="93"/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T188" s="18" t="s">
        <v>137</v>
      </c>
      <c r="AU188" s="18" t="s">
        <v>87</v>
      </c>
    </row>
    <row r="189" s="13" customFormat="1">
      <c r="A189" s="13"/>
      <c r="B189" s="237"/>
      <c r="C189" s="238"/>
      <c r="D189" s="232" t="s">
        <v>139</v>
      </c>
      <c r="E189" s="239" t="s">
        <v>1</v>
      </c>
      <c r="F189" s="240" t="s">
        <v>1117</v>
      </c>
      <c r="G189" s="238"/>
      <c r="H189" s="241">
        <v>8</v>
      </c>
      <c r="I189" s="242"/>
      <c r="J189" s="238"/>
      <c r="K189" s="238"/>
      <c r="L189" s="243"/>
      <c r="M189" s="244"/>
      <c r="N189" s="245"/>
      <c r="O189" s="245"/>
      <c r="P189" s="245"/>
      <c r="Q189" s="245"/>
      <c r="R189" s="245"/>
      <c r="S189" s="245"/>
      <c r="T189" s="246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247" t="s">
        <v>139</v>
      </c>
      <c r="AU189" s="247" t="s">
        <v>87</v>
      </c>
      <c r="AV189" s="13" t="s">
        <v>87</v>
      </c>
      <c r="AW189" s="13" t="s">
        <v>33</v>
      </c>
      <c r="AX189" s="13" t="s">
        <v>83</v>
      </c>
      <c r="AY189" s="247" t="s">
        <v>129</v>
      </c>
    </row>
    <row r="190" s="2" customFormat="1" ht="16.5" customHeight="1">
      <c r="A190" s="39"/>
      <c r="B190" s="40"/>
      <c r="C190" s="219" t="s">
        <v>240</v>
      </c>
      <c r="D190" s="219" t="s">
        <v>131</v>
      </c>
      <c r="E190" s="220" t="s">
        <v>1118</v>
      </c>
      <c r="F190" s="221" t="s">
        <v>1119</v>
      </c>
      <c r="G190" s="222" t="s">
        <v>134</v>
      </c>
      <c r="H190" s="223">
        <v>2.1699999999999999</v>
      </c>
      <c r="I190" s="224"/>
      <c r="J190" s="225">
        <f>ROUND(I190*H190,2)</f>
        <v>0</v>
      </c>
      <c r="K190" s="221" t="s">
        <v>1</v>
      </c>
      <c r="L190" s="45"/>
      <c r="M190" s="226" t="s">
        <v>1</v>
      </c>
      <c r="N190" s="227" t="s">
        <v>43</v>
      </c>
      <c r="O190" s="92"/>
      <c r="P190" s="228">
        <f>O190*H190</f>
        <v>0</v>
      </c>
      <c r="Q190" s="228">
        <v>0.023460000000000002</v>
      </c>
      <c r="R190" s="228">
        <f>Q190*H190</f>
        <v>0.050908200000000001</v>
      </c>
      <c r="S190" s="228">
        <v>0</v>
      </c>
      <c r="T190" s="229">
        <f>S190*H190</f>
        <v>0</v>
      </c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R190" s="230" t="s">
        <v>93</v>
      </c>
      <c r="AT190" s="230" t="s">
        <v>131</v>
      </c>
      <c r="AU190" s="230" t="s">
        <v>87</v>
      </c>
      <c r="AY190" s="18" t="s">
        <v>129</v>
      </c>
      <c r="BE190" s="231">
        <f>IF(N190="základní",J190,0)</f>
        <v>0</v>
      </c>
      <c r="BF190" s="231">
        <f>IF(N190="snížená",J190,0)</f>
        <v>0</v>
      </c>
      <c r="BG190" s="231">
        <f>IF(N190="zákl. přenesená",J190,0)</f>
        <v>0</v>
      </c>
      <c r="BH190" s="231">
        <f>IF(N190="sníž. přenesená",J190,0)</f>
        <v>0</v>
      </c>
      <c r="BI190" s="231">
        <f>IF(N190="nulová",J190,0)</f>
        <v>0</v>
      </c>
      <c r="BJ190" s="18" t="s">
        <v>83</v>
      </c>
      <c r="BK190" s="231">
        <f>ROUND(I190*H190,2)</f>
        <v>0</v>
      </c>
      <c r="BL190" s="18" t="s">
        <v>93</v>
      </c>
      <c r="BM190" s="230" t="s">
        <v>1120</v>
      </c>
    </row>
    <row r="191" s="2" customFormat="1">
      <c r="A191" s="39"/>
      <c r="B191" s="40"/>
      <c r="C191" s="41"/>
      <c r="D191" s="232" t="s">
        <v>137</v>
      </c>
      <c r="E191" s="41"/>
      <c r="F191" s="233" t="s">
        <v>1119</v>
      </c>
      <c r="G191" s="41"/>
      <c r="H191" s="41"/>
      <c r="I191" s="234"/>
      <c r="J191" s="41"/>
      <c r="K191" s="41"/>
      <c r="L191" s="45"/>
      <c r="M191" s="235"/>
      <c r="N191" s="236"/>
      <c r="O191" s="92"/>
      <c r="P191" s="92"/>
      <c r="Q191" s="92"/>
      <c r="R191" s="92"/>
      <c r="S191" s="92"/>
      <c r="T191" s="93"/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T191" s="18" t="s">
        <v>137</v>
      </c>
      <c r="AU191" s="18" t="s">
        <v>87</v>
      </c>
    </row>
    <row r="192" s="13" customFormat="1">
      <c r="A192" s="13"/>
      <c r="B192" s="237"/>
      <c r="C192" s="238"/>
      <c r="D192" s="232" t="s">
        <v>139</v>
      </c>
      <c r="E192" s="239" t="s">
        <v>1</v>
      </c>
      <c r="F192" s="240" t="s">
        <v>1121</v>
      </c>
      <c r="G192" s="238"/>
      <c r="H192" s="241">
        <v>2.1699999999999999</v>
      </c>
      <c r="I192" s="242"/>
      <c r="J192" s="238"/>
      <c r="K192" s="238"/>
      <c r="L192" s="243"/>
      <c r="M192" s="244"/>
      <c r="N192" s="245"/>
      <c r="O192" s="245"/>
      <c r="P192" s="245"/>
      <c r="Q192" s="245"/>
      <c r="R192" s="245"/>
      <c r="S192" s="245"/>
      <c r="T192" s="246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247" t="s">
        <v>139</v>
      </c>
      <c r="AU192" s="247" t="s">
        <v>87</v>
      </c>
      <c r="AV192" s="13" t="s">
        <v>87</v>
      </c>
      <c r="AW192" s="13" t="s">
        <v>33</v>
      </c>
      <c r="AX192" s="13" t="s">
        <v>83</v>
      </c>
      <c r="AY192" s="247" t="s">
        <v>129</v>
      </c>
    </row>
    <row r="193" s="12" customFormat="1" ht="22.8" customHeight="1">
      <c r="A193" s="12"/>
      <c r="B193" s="203"/>
      <c r="C193" s="204"/>
      <c r="D193" s="205" t="s">
        <v>77</v>
      </c>
      <c r="E193" s="217" t="s">
        <v>184</v>
      </c>
      <c r="F193" s="217" t="s">
        <v>1122</v>
      </c>
      <c r="G193" s="204"/>
      <c r="H193" s="204"/>
      <c r="I193" s="207"/>
      <c r="J193" s="218">
        <f>BK193</f>
        <v>0</v>
      </c>
      <c r="K193" s="204"/>
      <c r="L193" s="209"/>
      <c r="M193" s="210"/>
      <c r="N193" s="211"/>
      <c r="O193" s="211"/>
      <c r="P193" s="212">
        <f>SUM(P194:P309)</f>
        <v>0</v>
      </c>
      <c r="Q193" s="211"/>
      <c r="R193" s="212">
        <f>SUM(R194:R309)</f>
        <v>1.5239768000000002</v>
      </c>
      <c r="S193" s="211"/>
      <c r="T193" s="213">
        <f>SUM(T194:T309)</f>
        <v>1.8647000000000003</v>
      </c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R193" s="214" t="s">
        <v>83</v>
      </c>
      <c r="AT193" s="215" t="s">
        <v>77</v>
      </c>
      <c r="AU193" s="215" t="s">
        <v>83</v>
      </c>
      <c r="AY193" s="214" t="s">
        <v>129</v>
      </c>
      <c r="BK193" s="216">
        <f>SUM(BK194:BK309)</f>
        <v>0</v>
      </c>
    </row>
    <row r="194" s="2" customFormat="1" ht="24.15" customHeight="1">
      <c r="A194" s="39"/>
      <c r="B194" s="40"/>
      <c r="C194" s="219" t="s">
        <v>248</v>
      </c>
      <c r="D194" s="219" t="s">
        <v>131</v>
      </c>
      <c r="E194" s="220" t="s">
        <v>1123</v>
      </c>
      <c r="F194" s="221" t="s">
        <v>1124</v>
      </c>
      <c r="G194" s="222" t="s">
        <v>175</v>
      </c>
      <c r="H194" s="223">
        <v>1</v>
      </c>
      <c r="I194" s="224"/>
      <c r="J194" s="225">
        <f>ROUND(I194*H194,2)</f>
        <v>0</v>
      </c>
      <c r="K194" s="221" t="s">
        <v>135</v>
      </c>
      <c r="L194" s="45"/>
      <c r="M194" s="226" t="s">
        <v>1</v>
      </c>
      <c r="N194" s="227" t="s">
        <v>43</v>
      </c>
      <c r="O194" s="92"/>
      <c r="P194" s="228">
        <f>O194*H194</f>
        <v>0</v>
      </c>
      <c r="Q194" s="228">
        <v>0.20219000000000001</v>
      </c>
      <c r="R194" s="228">
        <f>Q194*H194</f>
        <v>0.20219000000000001</v>
      </c>
      <c r="S194" s="228">
        <v>0</v>
      </c>
      <c r="T194" s="229">
        <f>S194*H194</f>
        <v>0</v>
      </c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R194" s="230" t="s">
        <v>93</v>
      </c>
      <c r="AT194" s="230" t="s">
        <v>131</v>
      </c>
      <c r="AU194" s="230" t="s">
        <v>87</v>
      </c>
      <c r="AY194" s="18" t="s">
        <v>129</v>
      </c>
      <c r="BE194" s="231">
        <f>IF(N194="základní",J194,0)</f>
        <v>0</v>
      </c>
      <c r="BF194" s="231">
        <f>IF(N194="snížená",J194,0)</f>
        <v>0</v>
      </c>
      <c r="BG194" s="231">
        <f>IF(N194="zákl. přenesená",J194,0)</f>
        <v>0</v>
      </c>
      <c r="BH194" s="231">
        <f>IF(N194="sníž. přenesená",J194,0)</f>
        <v>0</v>
      </c>
      <c r="BI194" s="231">
        <f>IF(N194="nulová",J194,0)</f>
        <v>0</v>
      </c>
      <c r="BJ194" s="18" t="s">
        <v>83</v>
      </c>
      <c r="BK194" s="231">
        <f>ROUND(I194*H194,2)</f>
        <v>0</v>
      </c>
      <c r="BL194" s="18" t="s">
        <v>93</v>
      </c>
      <c r="BM194" s="230" t="s">
        <v>1125</v>
      </c>
    </row>
    <row r="195" s="2" customFormat="1">
      <c r="A195" s="39"/>
      <c r="B195" s="40"/>
      <c r="C195" s="41"/>
      <c r="D195" s="232" t="s">
        <v>137</v>
      </c>
      <c r="E195" s="41"/>
      <c r="F195" s="233" t="s">
        <v>1126</v>
      </c>
      <c r="G195" s="41"/>
      <c r="H195" s="41"/>
      <c r="I195" s="234"/>
      <c r="J195" s="41"/>
      <c r="K195" s="41"/>
      <c r="L195" s="45"/>
      <c r="M195" s="235"/>
      <c r="N195" s="236"/>
      <c r="O195" s="92"/>
      <c r="P195" s="92"/>
      <c r="Q195" s="92"/>
      <c r="R195" s="92"/>
      <c r="S195" s="92"/>
      <c r="T195" s="93"/>
      <c r="U195" s="39"/>
      <c r="V195" s="39"/>
      <c r="W195" s="39"/>
      <c r="X195" s="39"/>
      <c r="Y195" s="39"/>
      <c r="Z195" s="39"/>
      <c r="AA195" s="39"/>
      <c r="AB195" s="39"/>
      <c r="AC195" s="39"/>
      <c r="AD195" s="39"/>
      <c r="AE195" s="39"/>
      <c r="AT195" s="18" t="s">
        <v>137</v>
      </c>
      <c r="AU195" s="18" t="s">
        <v>87</v>
      </c>
    </row>
    <row r="196" s="13" customFormat="1">
      <c r="A196" s="13"/>
      <c r="B196" s="237"/>
      <c r="C196" s="238"/>
      <c r="D196" s="232" t="s">
        <v>139</v>
      </c>
      <c r="E196" s="239" t="s">
        <v>1</v>
      </c>
      <c r="F196" s="240" t="s">
        <v>1127</v>
      </c>
      <c r="G196" s="238"/>
      <c r="H196" s="241">
        <v>1</v>
      </c>
      <c r="I196" s="242"/>
      <c r="J196" s="238"/>
      <c r="K196" s="238"/>
      <c r="L196" s="243"/>
      <c r="M196" s="244"/>
      <c r="N196" s="245"/>
      <c r="O196" s="245"/>
      <c r="P196" s="245"/>
      <c r="Q196" s="245"/>
      <c r="R196" s="245"/>
      <c r="S196" s="245"/>
      <c r="T196" s="246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247" t="s">
        <v>139</v>
      </c>
      <c r="AU196" s="247" t="s">
        <v>87</v>
      </c>
      <c r="AV196" s="13" t="s">
        <v>87</v>
      </c>
      <c r="AW196" s="13" t="s">
        <v>33</v>
      </c>
      <c r="AX196" s="13" t="s">
        <v>83</v>
      </c>
      <c r="AY196" s="247" t="s">
        <v>129</v>
      </c>
    </row>
    <row r="197" s="2" customFormat="1" ht="16.5" customHeight="1">
      <c r="A197" s="39"/>
      <c r="B197" s="40"/>
      <c r="C197" s="270" t="s">
        <v>255</v>
      </c>
      <c r="D197" s="270" t="s">
        <v>234</v>
      </c>
      <c r="E197" s="271" t="s">
        <v>611</v>
      </c>
      <c r="F197" s="272" t="s">
        <v>612</v>
      </c>
      <c r="G197" s="273" t="s">
        <v>175</v>
      </c>
      <c r="H197" s="274">
        <v>1.02</v>
      </c>
      <c r="I197" s="275"/>
      <c r="J197" s="276">
        <f>ROUND(I197*H197,2)</f>
        <v>0</v>
      </c>
      <c r="K197" s="272" t="s">
        <v>135</v>
      </c>
      <c r="L197" s="277"/>
      <c r="M197" s="278" t="s">
        <v>1</v>
      </c>
      <c r="N197" s="279" t="s">
        <v>43</v>
      </c>
      <c r="O197" s="92"/>
      <c r="P197" s="228">
        <f>O197*H197</f>
        <v>0</v>
      </c>
      <c r="Q197" s="228">
        <v>0.080000000000000002</v>
      </c>
      <c r="R197" s="228">
        <f>Q197*H197</f>
        <v>0.081600000000000006</v>
      </c>
      <c r="S197" s="228">
        <v>0</v>
      </c>
      <c r="T197" s="229">
        <f>S197*H197</f>
        <v>0</v>
      </c>
      <c r="U197" s="39"/>
      <c r="V197" s="39"/>
      <c r="W197" s="39"/>
      <c r="X197" s="39"/>
      <c r="Y197" s="39"/>
      <c r="Z197" s="39"/>
      <c r="AA197" s="39"/>
      <c r="AB197" s="39"/>
      <c r="AC197" s="39"/>
      <c r="AD197" s="39"/>
      <c r="AE197" s="39"/>
      <c r="AR197" s="230" t="s">
        <v>179</v>
      </c>
      <c r="AT197" s="230" t="s">
        <v>234</v>
      </c>
      <c r="AU197" s="230" t="s">
        <v>87</v>
      </c>
      <c r="AY197" s="18" t="s">
        <v>129</v>
      </c>
      <c r="BE197" s="231">
        <f>IF(N197="základní",J197,0)</f>
        <v>0</v>
      </c>
      <c r="BF197" s="231">
        <f>IF(N197="snížená",J197,0)</f>
        <v>0</v>
      </c>
      <c r="BG197" s="231">
        <f>IF(N197="zákl. přenesená",J197,0)</f>
        <v>0</v>
      </c>
      <c r="BH197" s="231">
        <f>IF(N197="sníž. přenesená",J197,0)</f>
        <v>0</v>
      </c>
      <c r="BI197" s="231">
        <f>IF(N197="nulová",J197,0)</f>
        <v>0</v>
      </c>
      <c r="BJ197" s="18" t="s">
        <v>83</v>
      </c>
      <c r="BK197" s="231">
        <f>ROUND(I197*H197,2)</f>
        <v>0</v>
      </c>
      <c r="BL197" s="18" t="s">
        <v>93</v>
      </c>
      <c r="BM197" s="230" t="s">
        <v>1128</v>
      </c>
    </row>
    <row r="198" s="2" customFormat="1">
      <c r="A198" s="39"/>
      <c r="B198" s="40"/>
      <c r="C198" s="41"/>
      <c r="D198" s="232" t="s">
        <v>137</v>
      </c>
      <c r="E198" s="41"/>
      <c r="F198" s="233" t="s">
        <v>612</v>
      </c>
      <c r="G198" s="41"/>
      <c r="H198" s="41"/>
      <c r="I198" s="234"/>
      <c r="J198" s="41"/>
      <c r="K198" s="41"/>
      <c r="L198" s="45"/>
      <c r="M198" s="235"/>
      <c r="N198" s="236"/>
      <c r="O198" s="92"/>
      <c r="P198" s="92"/>
      <c r="Q198" s="92"/>
      <c r="R198" s="92"/>
      <c r="S198" s="92"/>
      <c r="T198" s="93"/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T198" s="18" t="s">
        <v>137</v>
      </c>
      <c r="AU198" s="18" t="s">
        <v>87</v>
      </c>
    </row>
    <row r="199" s="13" customFormat="1">
      <c r="A199" s="13"/>
      <c r="B199" s="237"/>
      <c r="C199" s="238"/>
      <c r="D199" s="232" t="s">
        <v>139</v>
      </c>
      <c r="E199" s="239" t="s">
        <v>1</v>
      </c>
      <c r="F199" s="240" t="s">
        <v>1127</v>
      </c>
      <c r="G199" s="238"/>
      <c r="H199" s="241">
        <v>1</v>
      </c>
      <c r="I199" s="242"/>
      <c r="J199" s="238"/>
      <c r="K199" s="238"/>
      <c r="L199" s="243"/>
      <c r="M199" s="244"/>
      <c r="N199" s="245"/>
      <c r="O199" s="245"/>
      <c r="P199" s="245"/>
      <c r="Q199" s="245"/>
      <c r="R199" s="245"/>
      <c r="S199" s="245"/>
      <c r="T199" s="246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T199" s="247" t="s">
        <v>139</v>
      </c>
      <c r="AU199" s="247" t="s">
        <v>87</v>
      </c>
      <c r="AV199" s="13" t="s">
        <v>87</v>
      </c>
      <c r="AW199" s="13" t="s">
        <v>33</v>
      </c>
      <c r="AX199" s="13" t="s">
        <v>83</v>
      </c>
      <c r="AY199" s="247" t="s">
        <v>129</v>
      </c>
    </row>
    <row r="200" s="13" customFormat="1">
      <c r="A200" s="13"/>
      <c r="B200" s="237"/>
      <c r="C200" s="238"/>
      <c r="D200" s="232" t="s">
        <v>139</v>
      </c>
      <c r="E200" s="238"/>
      <c r="F200" s="240" t="s">
        <v>1129</v>
      </c>
      <c r="G200" s="238"/>
      <c r="H200" s="241">
        <v>1.02</v>
      </c>
      <c r="I200" s="242"/>
      <c r="J200" s="238"/>
      <c r="K200" s="238"/>
      <c r="L200" s="243"/>
      <c r="M200" s="244"/>
      <c r="N200" s="245"/>
      <c r="O200" s="245"/>
      <c r="P200" s="245"/>
      <c r="Q200" s="245"/>
      <c r="R200" s="245"/>
      <c r="S200" s="245"/>
      <c r="T200" s="246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T200" s="247" t="s">
        <v>139</v>
      </c>
      <c r="AU200" s="247" t="s">
        <v>87</v>
      </c>
      <c r="AV200" s="13" t="s">
        <v>87</v>
      </c>
      <c r="AW200" s="13" t="s">
        <v>4</v>
      </c>
      <c r="AX200" s="13" t="s">
        <v>83</v>
      </c>
      <c r="AY200" s="247" t="s">
        <v>129</v>
      </c>
    </row>
    <row r="201" s="2" customFormat="1" ht="24.15" customHeight="1">
      <c r="A201" s="39"/>
      <c r="B201" s="40"/>
      <c r="C201" s="219" t="s">
        <v>262</v>
      </c>
      <c r="D201" s="219" t="s">
        <v>131</v>
      </c>
      <c r="E201" s="220" t="s">
        <v>980</v>
      </c>
      <c r="F201" s="221" t="s">
        <v>1130</v>
      </c>
      <c r="G201" s="222" t="s">
        <v>175</v>
      </c>
      <c r="H201" s="223">
        <v>2.5</v>
      </c>
      <c r="I201" s="224"/>
      <c r="J201" s="225">
        <f>ROUND(I201*H201,2)</f>
        <v>0</v>
      </c>
      <c r="K201" s="221" t="s">
        <v>135</v>
      </c>
      <c r="L201" s="45"/>
      <c r="M201" s="226" t="s">
        <v>1</v>
      </c>
      <c r="N201" s="227" t="s">
        <v>43</v>
      </c>
      <c r="O201" s="92"/>
      <c r="P201" s="228">
        <f>O201*H201</f>
        <v>0</v>
      </c>
      <c r="Q201" s="228">
        <v>0.14066999999999999</v>
      </c>
      <c r="R201" s="228">
        <f>Q201*H201</f>
        <v>0.35167499999999996</v>
      </c>
      <c r="S201" s="228">
        <v>0</v>
      </c>
      <c r="T201" s="229">
        <f>S201*H201</f>
        <v>0</v>
      </c>
      <c r="U201" s="39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R201" s="230" t="s">
        <v>93</v>
      </c>
      <c r="AT201" s="230" t="s">
        <v>131</v>
      </c>
      <c r="AU201" s="230" t="s">
        <v>87</v>
      </c>
      <c r="AY201" s="18" t="s">
        <v>129</v>
      </c>
      <c r="BE201" s="231">
        <f>IF(N201="základní",J201,0)</f>
        <v>0</v>
      </c>
      <c r="BF201" s="231">
        <f>IF(N201="snížená",J201,0)</f>
        <v>0</v>
      </c>
      <c r="BG201" s="231">
        <f>IF(N201="zákl. přenesená",J201,0)</f>
        <v>0</v>
      </c>
      <c r="BH201" s="231">
        <f>IF(N201="sníž. přenesená",J201,0)</f>
        <v>0</v>
      </c>
      <c r="BI201" s="231">
        <f>IF(N201="nulová",J201,0)</f>
        <v>0</v>
      </c>
      <c r="BJ201" s="18" t="s">
        <v>83</v>
      </c>
      <c r="BK201" s="231">
        <f>ROUND(I201*H201,2)</f>
        <v>0</v>
      </c>
      <c r="BL201" s="18" t="s">
        <v>93</v>
      </c>
      <c r="BM201" s="230" t="s">
        <v>1131</v>
      </c>
    </row>
    <row r="202" s="2" customFormat="1">
      <c r="A202" s="39"/>
      <c r="B202" s="40"/>
      <c r="C202" s="41"/>
      <c r="D202" s="232" t="s">
        <v>137</v>
      </c>
      <c r="E202" s="41"/>
      <c r="F202" s="233" t="s">
        <v>983</v>
      </c>
      <c r="G202" s="41"/>
      <c r="H202" s="41"/>
      <c r="I202" s="234"/>
      <c r="J202" s="41"/>
      <c r="K202" s="41"/>
      <c r="L202" s="45"/>
      <c r="M202" s="235"/>
      <c r="N202" s="236"/>
      <c r="O202" s="92"/>
      <c r="P202" s="92"/>
      <c r="Q202" s="92"/>
      <c r="R202" s="92"/>
      <c r="S202" s="92"/>
      <c r="T202" s="93"/>
      <c r="U202" s="39"/>
      <c r="V202" s="39"/>
      <c r="W202" s="39"/>
      <c r="X202" s="39"/>
      <c r="Y202" s="39"/>
      <c r="Z202" s="39"/>
      <c r="AA202" s="39"/>
      <c r="AB202" s="39"/>
      <c r="AC202" s="39"/>
      <c r="AD202" s="39"/>
      <c r="AE202" s="39"/>
      <c r="AT202" s="18" t="s">
        <v>137</v>
      </c>
      <c r="AU202" s="18" t="s">
        <v>87</v>
      </c>
    </row>
    <row r="203" s="13" customFormat="1">
      <c r="A203" s="13"/>
      <c r="B203" s="237"/>
      <c r="C203" s="238"/>
      <c r="D203" s="232" t="s">
        <v>139</v>
      </c>
      <c r="E203" s="239" t="s">
        <v>1</v>
      </c>
      <c r="F203" s="240" t="s">
        <v>1132</v>
      </c>
      <c r="G203" s="238"/>
      <c r="H203" s="241">
        <v>2.5</v>
      </c>
      <c r="I203" s="242"/>
      <c r="J203" s="238"/>
      <c r="K203" s="238"/>
      <c r="L203" s="243"/>
      <c r="M203" s="244"/>
      <c r="N203" s="245"/>
      <c r="O203" s="245"/>
      <c r="P203" s="245"/>
      <c r="Q203" s="245"/>
      <c r="R203" s="245"/>
      <c r="S203" s="245"/>
      <c r="T203" s="246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T203" s="247" t="s">
        <v>139</v>
      </c>
      <c r="AU203" s="247" t="s">
        <v>87</v>
      </c>
      <c r="AV203" s="13" t="s">
        <v>87</v>
      </c>
      <c r="AW203" s="13" t="s">
        <v>33</v>
      </c>
      <c r="AX203" s="13" t="s">
        <v>83</v>
      </c>
      <c r="AY203" s="247" t="s">
        <v>129</v>
      </c>
    </row>
    <row r="204" s="2" customFormat="1" ht="24.15" customHeight="1">
      <c r="A204" s="39"/>
      <c r="B204" s="40"/>
      <c r="C204" s="219" t="s">
        <v>269</v>
      </c>
      <c r="D204" s="219" t="s">
        <v>131</v>
      </c>
      <c r="E204" s="220" t="s">
        <v>658</v>
      </c>
      <c r="F204" s="221" t="s">
        <v>659</v>
      </c>
      <c r="G204" s="222" t="s">
        <v>187</v>
      </c>
      <c r="H204" s="223">
        <v>0.17999999999999999</v>
      </c>
      <c r="I204" s="224"/>
      <c r="J204" s="225">
        <f>ROUND(I204*H204,2)</f>
        <v>0</v>
      </c>
      <c r="K204" s="221" t="s">
        <v>135</v>
      </c>
      <c r="L204" s="45"/>
      <c r="M204" s="226" t="s">
        <v>1</v>
      </c>
      <c r="N204" s="227" t="s">
        <v>43</v>
      </c>
      <c r="O204" s="92"/>
      <c r="P204" s="228">
        <f>O204*H204</f>
        <v>0</v>
      </c>
      <c r="Q204" s="228">
        <v>2.2563399999999998</v>
      </c>
      <c r="R204" s="228">
        <f>Q204*H204</f>
        <v>0.40614119999999992</v>
      </c>
      <c r="S204" s="228">
        <v>0</v>
      </c>
      <c r="T204" s="229">
        <f>S204*H204</f>
        <v>0</v>
      </c>
      <c r="U204" s="39"/>
      <c r="V204" s="39"/>
      <c r="W204" s="39"/>
      <c r="X204" s="39"/>
      <c r="Y204" s="39"/>
      <c r="Z204" s="39"/>
      <c r="AA204" s="39"/>
      <c r="AB204" s="39"/>
      <c r="AC204" s="39"/>
      <c r="AD204" s="39"/>
      <c r="AE204" s="39"/>
      <c r="AR204" s="230" t="s">
        <v>93</v>
      </c>
      <c r="AT204" s="230" t="s">
        <v>131</v>
      </c>
      <c r="AU204" s="230" t="s">
        <v>87</v>
      </c>
      <c r="AY204" s="18" t="s">
        <v>129</v>
      </c>
      <c r="BE204" s="231">
        <f>IF(N204="základní",J204,0)</f>
        <v>0</v>
      </c>
      <c r="BF204" s="231">
        <f>IF(N204="snížená",J204,0)</f>
        <v>0</v>
      </c>
      <c r="BG204" s="231">
        <f>IF(N204="zákl. přenesená",J204,0)</f>
        <v>0</v>
      </c>
      <c r="BH204" s="231">
        <f>IF(N204="sníž. přenesená",J204,0)</f>
        <v>0</v>
      </c>
      <c r="BI204" s="231">
        <f>IF(N204="nulová",J204,0)</f>
        <v>0</v>
      </c>
      <c r="BJ204" s="18" t="s">
        <v>83</v>
      </c>
      <c r="BK204" s="231">
        <f>ROUND(I204*H204,2)</f>
        <v>0</v>
      </c>
      <c r="BL204" s="18" t="s">
        <v>93</v>
      </c>
      <c r="BM204" s="230" t="s">
        <v>1133</v>
      </c>
    </row>
    <row r="205" s="2" customFormat="1">
      <c r="A205" s="39"/>
      <c r="B205" s="40"/>
      <c r="C205" s="41"/>
      <c r="D205" s="232" t="s">
        <v>137</v>
      </c>
      <c r="E205" s="41"/>
      <c r="F205" s="233" t="s">
        <v>659</v>
      </c>
      <c r="G205" s="41"/>
      <c r="H205" s="41"/>
      <c r="I205" s="234"/>
      <c r="J205" s="41"/>
      <c r="K205" s="41"/>
      <c r="L205" s="45"/>
      <c r="M205" s="235"/>
      <c r="N205" s="236"/>
      <c r="O205" s="92"/>
      <c r="P205" s="92"/>
      <c r="Q205" s="92"/>
      <c r="R205" s="92"/>
      <c r="S205" s="92"/>
      <c r="T205" s="93"/>
      <c r="U205" s="39"/>
      <c r="V205" s="39"/>
      <c r="W205" s="39"/>
      <c r="X205" s="39"/>
      <c r="Y205" s="39"/>
      <c r="Z205" s="39"/>
      <c r="AA205" s="39"/>
      <c r="AB205" s="39"/>
      <c r="AC205" s="39"/>
      <c r="AD205" s="39"/>
      <c r="AE205" s="39"/>
      <c r="AT205" s="18" t="s">
        <v>137</v>
      </c>
      <c r="AU205" s="18" t="s">
        <v>87</v>
      </c>
    </row>
    <row r="206" s="13" customFormat="1">
      <c r="A206" s="13"/>
      <c r="B206" s="237"/>
      <c r="C206" s="238"/>
      <c r="D206" s="232" t="s">
        <v>139</v>
      </c>
      <c r="E206" s="239" t="s">
        <v>1</v>
      </c>
      <c r="F206" s="240" t="s">
        <v>1134</v>
      </c>
      <c r="G206" s="238"/>
      <c r="H206" s="241">
        <v>0.17499999999999999</v>
      </c>
      <c r="I206" s="242"/>
      <c r="J206" s="238"/>
      <c r="K206" s="238"/>
      <c r="L206" s="243"/>
      <c r="M206" s="244"/>
      <c r="N206" s="245"/>
      <c r="O206" s="245"/>
      <c r="P206" s="245"/>
      <c r="Q206" s="245"/>
      <c r="R206" s="245"/>
      <c r="S206" s="245"/>
      <c r="T206" s="246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T206" s="247" t="s">
        <v>139</v>
      </c>
      <c r="AU206" s="247" t="s">
        <v>87</v>
      </c>
      <c r="AV206" s="13" t="s">
        <v>87</v>
      </c>
      <c r="AW206" s="13" t="s">
        <v>33</v>
      </c>
      <c r="AX206" s="13" t="s">
        <v>78</v>
      </c>
      <c r="AY206" s="247" t="s">
        <v>129</v>
      </c>
    </row>
    <row r="207" s="15" customFormat="1">
      <c r="A207" s="15"/>
      <c r="B207" s="259"/>
      <c r="C207" s="260"/>
      <c r="D207" s="232" t="s">
        <v>139</v>
      </c>
      <c r="E207" s="261" t="s">
        <v>1</v>
      </c>
      <c r="F207" s="262" t="s">
        <v>147</v>
      </c>
      <c r="G207" s="260"/>
      <c r="H207" s="263">
        <v>0.17499999999999999</v>
      </c>
      <c r="I207" s="264"/>
      <c r="J207" s="260"/>
      <c r="K207" s="260"/>
      <c r="L207" s="265"/>
      <c r="M207" s="266"/>
      <c r="N207" s="267"/>
      <c r="O207" s="267"/>
      <c r="P207" s="267"/>
      <c r="Q207" s="267"/>
      <c r="R207" s="267"/>
      <c r="S207" s="267"/>
      <c r="T207" s="268"/>
      <c r="U207" s="15"/>
      <c r="V207" s="15"/>
      <c r="W207" s="15"/>
      <c r="X207" s="15"/>
      <c r="Y207" s="15"/>
      <c r="Z207" s="15"/>
      <c r="AA207" s="15"/>
      <c r="AB207" s="15"/>
      <c r="AC207" s="15"/>
      <c r="AD207" s="15"/>
      <c r="AE207" s="15"/>
      <c r="AT207" s="269" t="s">
        <v>139</v>
      </c>
      <c r="AU207" s="269" t="s">
        <v>87</v>
      </c>
      <c r="AV207" s="15" t="s">
        <v>93</v>
      </c>
      <c r="AW207" s="15" t="s">
        <v>33</v>
      </c>
      <c r="AX207" s="15" t="s">
        <v>78</v>
      </c>
      <c r="AY207" s="269" t="s">
        <v>129</v>
      </c>
    </row>
    <row r="208" s="13" customFormat="1">
      <c r="A208" s="13"/>
      <c r="B208" s="237"/>
      <c r="C208" s="238"/>
      <c r="D208" s="232" t="s">
        <v>139</v>
      </c>
      <c r="E208" s="239" t="s">
        <v>1</v>
      </c>
      <c r="F208" s="240" t="s">
        <v>1135</v>
      </c>
      <c r="G208" s="238"/>
      <c r="H208" s="241">
        <v>0.17999999999999999</v>
      </c>
      <c r="I208" s="242"/>
      <c r="J208" s="238"/>
      <c r="K208" s="238"/>
      <c r="L208" s="243"/>
      <c r="M208" s="244"/>
      <c r="N208" s="245"/>
      <c r="O208" s="245"/>
      <c r="P208" s="245"/>
      <c r="Q208" s="245"/>
      <c r="R208" s="245"/>
      <c r="S208" s="245"/>
      <c r="T208" s="246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T208" s="247" t="s">
        <v>139</v>
      </c>
      <c r="AU208" s="247" t="s">
        <v>87</v>
      </c>
      <c r="AV208" s="13" t="s">
        <v>87</v>
      </c>
      <c r="AW208" s="13" t="s">
        <v>33</v>
      </c>
      <c r="AX208" s="13" t="s">
        <v>83</v>
      </c>
      <c r="AY208" s="247" t="s">
        <v>129</v>
      </c>
    </row>
    <row r="209" s="2" customFormat="1" ht="24.15" customHeight="1">
      <c r="A209" s="39"/>
      <c r="B209" s="40"/>
      <c r="C209" s="219" t="s">
        <v>7</v>
      </c>
      <c r="D209" s="219" t="s">
        <v>131</v>
      </c>
      <c r="E209" s="220" t="s">
        <v>1136</v>
      </c>
      <c r="F209" s="221" t="s">
        <v>1137</v>
      </c>
      <c r="G209" s="222" t="s">
        <v>134</v>
      </c>
      <c r="H209" s="223">
        <v>4</v>
      </c>
      <c r="I209" s="224"/>
      <c r="J209" s="225">
        <f>ROUND(I209*H209,2)</f>
        <v>0</v>
      </c>
      <c r="K209" s="221" t="s">
        <v>135</v>
      </c>
      <c r="L209" s="45"/>
      <c r="M209" s="226" t="s">
        <v>1</v>
      </c>
      <c r="N209" s="227" t="s">
        <v>43</v>
      </c>
      <c r="O209" s="92"/>
      <c r="P209" s="228">
        <f>O209*H209</f>
        <v>0</v>
      </c>
      <c r="Q209" s="228">
        <v>0.00046999999999999999</v>
      </c>
      <c r="R209" s="228">
        <f>Q209*H209</f>
        <v>0.0018799999999999999</v>
      </c>
      <c r="S209" s="228">
        <v>0</v>
      </c>
      <c r="T209" s="229">
        <f>S209*H209</f>
        <v>0</v>
      </c>
      <c r="U209" s="39"/>
      <c r="V209" s="39"/>
      <c r="W209" s="39"/>
      <c r="X209" s="39"/>
      <c r="Y209" s="39"/>
      <c r="Z209" s="39"/>
      <c r="AA209" s="39"/>
      <c r="AB209" s="39"/>
      <c r="AC209" s="39"/>
      <c r="AD209" s="39"/>
      <c r="AE209" s="39"/>
      <c r="AR209" s="230" t="s">
        <v>93</v>
      </c>
      <c r="AT209" s="230" t="s">
        <v>131</v>
      </c>
      <c r="AU209" s="230" t="s">
        <v>87</v>
      </c>
      <c r="AY209" s="18" t="s">
        <v>129</v>
      </c>
      <c r="BE209" s="231">
        <f>IF(N209="základní",J209,0)</f>
        <v>0</v>
      </c>
      <c r="BF209" s="231">
        <f>IF(N209="snížená",J209,0)</f>
        <v>0</v>
      </c>
      <c r="BG209" s="231">
        <f>IF(N209="zákl. přenesená",J209,0)</f>
        <v>0</v>
      </c>
      <c r="BH209" s="231">
        <f>IF(N209="sníž. přenesená",J209,0)</f>
        <v>0</v>
      </c>
      <c r="BI209" s="231">
        <f>IF(N209="nulová",J209,0)</f>
        <v>0</v>
      </c>
      <c r="BJ209" s="18" t="s">
        <v>83</v>
      </c>
      <c r="BK209" s="231">
        <f>ROUND(I209*H209,2)</f>
        <v>0</v>
      </c>
      <c r="BL209" s="18" t="s">
        <v>93</v>
      </c>
      <c r="BM209" s="230" t="s">
        <v>1138</v>
      </c>
    </row>
    <row r="210" s="2" customFormat="1">
      <c r="A210" s="39"/>
      <c r="B210" s="40"/>
      <c r="C210" s="41"/>
      <c r="D210" s="232" t="s">
        <v>137</v>
      </c>
      <c r="E210" s="41"/>
      <c r="F210" s="233" t="s">
        <v>1139</v>
      </c>
      <c r="G210" s="41"/>
      <c r="H210" s="41"/>
      <c r="I210" s="234"/>
      <c r="J210" s="41"/>
      <c r="K210" s="41"/>
      <c r="L210" s="45"/>
      <c r="M210" s="235"/>
      <c r="N210" s="236"/>
      <c r="O210" s="92"/>
      <c r="P210" s="92"/>
      <c r="Q210" s="92"/>
      <c r="R210" s="92"/>
      <c r="S210" s="92"/>
      <c r="T210" s="93"/>
      <c r="U210" s="39"/>
      <c r="V210" s="39"/>
      <c r="W210" s="39"/>
      <c r="X210" s="39"/>
      <c r="Y210" s="39"/>
      <c r="Z210" s="39"/>
      <c r="AA210" s="39"/>
      <c r="AB210" s="39"/>
      <c r="AC210" s="39"/>
      <c r="AD210" s="39"/>
      <c r="AE210" s="39"/>
      <c r="AT210" s="18" t="s">
        <v>137</v>
      </c>
      <c r="AU210" s="18" t="s">
        <v>87</v>
      </c>
    </row>
    <row r="211" s="13" customFormat="1">
      <c r="A211" s="13"/>
      <c r="B211" s="237"/>
      <c r="C211" s="238"/>
      <c r="D211" s="232" t="s">
        <v>139</v>
      </c>
      <c r="E211" s="239" t="s">
        <v>1</v>
      </c>
      <c r="F211" s="240" t="s">
        <v>93</v>
      </c>
      <c r="G211" s="238"/>
      <c r="H211" s="241">
        <v>4</v>
      </c>
      <c r="I211" s="242"/>
      <c r="J211" s="238"/>
      <c r="K211" s="238"/>
      <c r="L211" s="243"/>
      <c r="M211" s="244"/>
      <c r="N211" s="245"/>
      <c r="O211" s="245"/>
      <c r="P211" s="245"/>
      <c r="Q211" s="245"/>
      <c r="R211" s="245"/>
      <c r="S211" s="245"/>
      <c r="T211" s="246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T211" s="247" t="s">
        <v>139</v>
      </c>
      <c r="AU211" s="247" t="s">
        <v>87</v>
      </c>
      <c r="AV211" s="13" t="s">
        <v>87</v>
      </c>
      <c r="AW211" s="13" t="s">
        <v>33</v>
      </c>
      <c r="AX211" s="13" t="s">
        <v>83</v>
      </c>
      <c r="AY211" s="247" t="s">
        <v>129</v>
      </c>
    </row>
    <row r="212" s="2" customFormat="1" ht="24.15" customHeight="1">
      <c r="A212" s="39"/>
      <c r="B212" s="40"/>
      <c r="C212" s="219" t="s">
        <v>279</v>
      </c>
      <c r="D212" s="219" t="s">
        <v>131</v>
      </c>
      <c r="E212" s="220" t="s">
        <v>669</v>
      </c>
      <c r="F212" s="221" t="s">
        <v>1140</v>
      </c>
      <c r="G212" s="222" t="s">
        <v>175</v>
      </c>
      <c r="H212" s="223">
        <v>42</v>
      </c>
      <c r="I212" s="224"/>
      <c r="J212" s="225">
        <f>ROUND(I212*H212,2)</f>
        <v>0</v>
      </c>
      <c r="K212" s="221" t="s">
        <v>1</v>
      </c>
      <c r="L212" s="45"/>
      <c r="M212" s="226" t="s">
        <v>1</v>
      </c>
      <c r="N212" s="227" t="s">
        <v>43</v>
      </c>
      <c r="O212" s="92"/>
      <c r="P212" s="228">
        <f>O212*H212</f>
        <v>0</v>
      </c>
      <c r="Q212" s="228">
        <v>0</v>
      </c>
      <c r="R212" s="228">
        <f>Q212*H212</f>
        <v>0</v>
      </c>
      <c r="S212" s="228">
        <v>0</v>
      </c>
      <c r="T212" s="229">
        <f>S212*H212</f>
        <v>0</v>
      </c>
      <c r="U212" s="39"/>
      <c r="V212" s="39"/>
      <c r="W212" s="39"/>
      <c r="X212" s="39"/>
      <c r="Y212" s="39"/>
      <c r="Z212" s="39"/>
      <c r="AA212" s="39"/>
      <c r="AB212" s="39"/>
      <c r="AC212" s="39"/>
      <c r="AD212" s="39"/>
      <c r="AE212" s="39"/>
      <c r="AR212" s="230" t="s">
        <v>93</v>
      </c>
      <c r="AT212" s="230" t="s">
        <v>131</v>
      </c>
      <c r="AU212" s="230" t="s">
        <v>87</v>
      </c>
      <c r="AY212" s="18" t="s">
        <v>129</v>
      </c>
      <c r="BE212" s="231">
        <f>IF(N212="základní",J212,0)</f>
        <v>0</v>
      </c>
      <c r="BF212" s="231">
        <f>IF(N212="snížená",J212,0)</f>
        <v>0</v>
      </c>
      <c r="BG212" s="231">
        <f>IF(N212="zákl. přenesená",J212,0)</f>
        <v>0</v>
      </c>
      <c r="BH212" s="231">
        <f>IF(N212="sníž. přenesená",J212,0)</f>
        <v>0</v>
      </c>
      <c r="BI212" s="231">
        <f>IF(N212="nulová",J212,0)</f>
        <v>0</v>
      </c>
      <c r="BJ212" s="18" t="s">
        <v>83</v>
      </c>
      <c r="BK212" s="231">
        <f>ROUND(I212*H212,2)</f>
        <v>0</v>
      </c>
      <c r="BL212" s="18" t="s">
        <v>93</v>
      </c>
      <c r="BM212" s="230" t="s">
        <v>1141</v>
      </c>
    </row>
    <row r="213" s="2" customFormat="1">
      <c r="A213" s="39"/>
      <c r="B213" s="40"/>
      <c r="C213" s="41"/>
      <c r="D213" s="232" t="s">
        <v>137</v>
      </c>
      <c r="E213" s="41"/>
      <c r="F213" s="233" t="s">
        <v>1142</v>
      </c>
      <c r="G213" s="41"/>
      <c r="H213" s="41"/>
      <c r="I213" s="234"/>
      <c r="J213" s="41"/>
      <c r="K213" s="41"/>
      <c r="L213" s="45"/>
      <c r="M213" s="235"/>
      <c r="N213" s="236"/>
      <c r="O213" s="92"/>
      <c r="P213" s="92"/>
      <c r="Q213" s="92"/>
      <c r="R213" s="92"/>
      <c r="S213" s="92"/>
      <c r="T213" s="93"/>
      <c r="U213" s="39"/>
      <c r="V213" s="39"/>
      <c r="W213" s="39"/>
      <c r="X213" s="39"/>
      <c r="Y213" s="39"/>
      <c r="Z213" s="39"/>
      <c r="AA213" s="39"/>
      <c r="AB213" s="39"/>
      <c r="AC213" s="39"/>
      <c r="AD213" s="39"/>
      <c r="AE213" s="39"/>
      <c r="AT213" s="18" t="s">
        <v>137</v>
      </c>
      <c r="AU213" s="18" t="s">
        <v>87</v>
      </c>
    </row>
    <row r="214" s="13" customFormat="1">
      <c r="A214" s="13"/>
      <c r="B214" s="237"/>
      <c r="C214" s="238"/>
      <c r="D214" s="232" t="s">
        <v>139</v>
      </c>
      <c r="E214" s="239" t="s">
        <v>1</v>
      </c>
      <c r="F214" s="240" t="s">
        <v>405</v>
      </c>
      <c r="G214" s="238"/>
      <c r="H214" s="241">
        <v>42</v>
      </c>
      <c r="I214" s="242"/>
      <c r="J214" s="238"/>
      <c r="K214" s="238"/>
      <c r="L214" s="243"/>
      <c r="M214" s="244"/>
      <c r="N214" s="245"/>
      <c r="O214" s="245"/>
      <c r="P214" s="245"/>
      <c r="Q214" s="245"/>
      <c r="R214" s="245"/>
      <c r="S214" s="245"/>
      <c r="T214" s="246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T214" s="247" t="s">
        <v>139</v>
      </c>
      <c r="AU214" s="247" t="s">
        <v>87</v>
      </c>
      <c r="AV214" s="13" t="s">
        <v>87</v>
      </c>
      <c r="AW214" s="13" t="s">
        <v>33</v>
      </c>
      <c r="AX214" s="13" t="s">
        <v>83</v>
      </c>
      <c r="AY214" s="247" t="s">
        <v>129</v>
      </c>
    </row>
    <row r="215" s="2" customFormat="1" ht="16.5" customHeight="1">
      <c r="A215" s="39"/>
      <c r="B215" s="40"/>
      <c r="C215" s="219" t="s">
        <v>286</v>
      </c>
      <c r="D215" s="219" t="s">
        <v>131</v>
      </c>
      <c r="E215" s="220" t="s">
        <v>676</v>
      </c>
      <c r="F215" s="221" t="s">
        <v>677</v>
      </c>
      <c r="G215" s="222" t="s">
        <v>175</v>
      </c>
      <c r="H215" s="223">
        <v>42</v>
      </c>
      <c r="I215" s="224"/>
      <c r="J215" s="225">
        <f>ROUND(I215*H215,2)</f>
        <v>0</v>
      </c>
      <c r="K215" s="221" t="s">
        <v>135</v>
      </c>
      <c r="L215" s="45"/>
      <c r="M215" s="226" t="s">
        <v>1</v>
      </c>
      <c r="N215" s="227" t="s">
        <v>43</v>
      </c>
      <c r="O215" s="92"/>
      <c r="P215" s="228">
        <f>O215*H215</f>
        <v>0</v>
      </c>
      <c r="Q215" s="228">
        <v>0</v>
      </c>
      <c r="R215" s="228">
        <f>Q215*H215</f>
        <v>0</v>
      </c>
      <c r="S215" s="228">
        <v>0</v>
      </c>
      <c r="T215" s="229">
        <f>S215*H215</f>
        <v>0</v>
      </c>
      <c r="U215" s="39"/>
      <c r="V215" s="39"/>
      <c r="W215" s="39"/>
      <c r="X215" s="39"/>
      <c r="Y215" s="39"/>
      <c r="Z215" s="39"/>
      <c r="AA215" s="39"/>
      <c r="AB215" s="39"/>
      <c r="AC215" s="39"/>
      <c r="AD215" s="39"/>
      <c r="AE215" s="39"/>
      <c r="AR215" s="230" t="s">
        <v>93</v>
      </c>
      <c r="AT215" s="230" t="s">
        <v>131</v>
      </c>
      <c r="AU215" s="230" t="s">
        <v>87</v>
      </c>
      <c r="AY215" s="18" t="s">
        <v>129</v>
      </c>
      <c r="BE215" s="231">
        <f>IF(N215="základní",J215,0)</f>
        <v>0</v>
      </c>
      <c r="BF215" s="231">
        <f>IF(N215="snížená",J215,0)</f>
        <v>0</v>
      </c>
      <c r="BG215" s="231">
        <f>IF(N215="zákl. přenesená",J215,0)</f>
        <v>0</v>
      </c>
      <c r="BH215" s="231">
        <f>IF(N215="sníž. přenesená",J215,0)</f>
        <v>0</v>
      </c>
      <c r="BI215" s="231">
        <f>IF(N215="nulová",J215,0)</f>
        <v>0</v>
      </c>
      <c r="BJ215" s="18" t="s">
        <v>83</v>
      </c>
      <c r="BK215" s="231">
        <f>ROUND(I215*H215,2)</f>
        <v>0</v>
      </c>
      <c r="BL215" s="18" t="s">
        <v>93</v>
      </c>
      <c r="BM215" s="230" t="s">
        <v>1143</v>
      </c>
    </row>
    <row r="216" s="2" customFormat="1">
      <c r="A216" s="39"/>
      <c r="B216" s="40"/>
      <c r="C216" s="41"/>
      <c r="D216" s="232" t="s">
        <v>137</v>
      </c>
      <c r="E216" s="41"/>
      <c r="F216" s="233" t="s">
        <v>679</v>
      </c>
      <c r="G216" s="41"/>
      <c r="H216" s="41"/>
      <c r="I216" s="234"/>
      <c r="J216" s="41"/>
      <c r="K216" s="41"/>
      <c r="L216" s="45"/>
      <c r="M216" s="235"/>
      <c r="N216" s="236"/>
      <c r="O216" s="92"/>
      <c r="P216" s="92"/>
      <c r="Q216" s="92"/>
      <c r="R216" s="92"/>
      <c r="S216" s="92"/>
      <c r="T216" s="93"/>
      <c r="U216" s="39"/>
      <c r="V216" s="39"/>
      <c r="W216" s="39"/>
      <c r="X216" s="39"/>
      <c r="Y216" s="39"/>
      <c r="Z216" s="39"/>
      <c r="AA216" s="39"/>
      <c r="AB216" s="39"/>
      <c r="AC216" s="39"/>
      <c r="AD216" s="39"/>
      <c r="AE216" s="39"/>
      <c r="AT216" s="18" t="s">
        <v>137</v>
      </c>
      <c r="AU216" s="18" t="s">
        <v>87</v>
      </c>
    </row>
    <row r="217" s="13" customFormat="1">
      <c r="A217" s="13"/>
      <c r="B217" s="237"/>
      <c r="C217" s="238"/>
      <c r="D217" s="232" t="s">
        <v>139</v>
      </c>
      <c r="E217" s="239" t="s">
        <v>1</v>
      </c>
      <c r="F217" s="240" t="s">
        <v>1144</v>
      </c>
      <c r="G217" s="238"/>
      <c r="H217" s="241">
        <v>18</v>
      </c>
      <c r="I217" s="242"/>
      <c r="J217" s="238"/>
      <c r="K217" s="238"/>
      <c r="L217" s="243"/>
      <c r="M217" s="244"/>
      <c r="N217" s="245"/>
      <c r="O217" s="245"/>
      <c r="P217" s="245"/>
      <c r="Q217" s="245"/>
      <c r="R217" s="245"/>
      <c r="S217" s="245"/>
      <c r="T217" s="246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T217" s="247" t="s">
        <v>139</v>
      </c>
      <c r="AU217" s="247" t="s">
        <v>87</v>
      </c>
      <c r="AV217" s="13" t="s">
        <v>87</v>
      </c>
      <c r="AW217" s="13" t="s">
        <v>33</v>
      </c>
      <c r="AX217" s="13" t="s">
        <v>78</v>
      </c>
      <c r="AY217" s="247" t="s">
        <v>129</v>
      </c>
    </row>
    <row r="218" s="13" customFormat="1">
      <c r="A218" s="13"/>
      <c r="B218" s="237"/>
      <c r="C218" s="238"/>
      <c r="D218" s="232" t="s">
        <v>139</v>
      </c>
      <c r="E218" s="239" t="s">
        <v>1</v>
      </c>
      <c r="F218" s="240" t="s">
        <v>1145</v>
      </c>
      <c r="G218" s="238"/>
      <c r="H218" s="241">
        <v>24</v>
      </c>
      <c r="I218" s="242"/>
      <c r="J218" s="238"/>
      <c r="K218" s="238"/>
      <c r="L218" s="243"/>
      <c r="M218" s="244"/>
      <c r="N218" s="245"/>
      <c r="O218" s="245"/>
      <c r="P218" s="245"/>
      <c r="Q218" s="245"/>
      <c r="R218" s="245"/>
      <c r="S218" s="245"/>
      <c r="T218" s="246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T218" s="247" t="s">
        <v>139</v>
      </c>
      <c r="AU218" s="247" t="s">
        <v>87</v>
      </c>
      <c r="AV218" s="13" t="s">
        <v>87</v>
      </c>
      <c r="AW218" s="13" t="s">
        <v>33</v>
      </c>
      <c r="AX218" s="13" t="s">
        <v>78</v>
      </c>
      <c r="AY218" s="247" t="s">
        <v>129</v>
      </c>
    </row>
    <row r="219" s="15" customFormat="1">
      <c r="A219" s="15"/>
      <c r="B219" s="259"/>
      <c r="C219" s="260"/>
      <c r="D219" s="232" t="s">
        <v>139</v>
      </c>
      <c r="E219" s="261" t="s">
        <v>1</v>
      </c>
      <c r="F219" s="262" t="s">
        <v>147</v>
      </c>
      <c r="G219" s="260"/>
      <c r="H219" s="263">
        <v>42</v>
      </c>
      <c r="I219" s="264"/>
      <c r="J219" s="260"/>
      <c r="K219" s="260"/>
      <c r="L219" s="265"/>
      <c r="M219" s="266"/>
      <c r="N219" s="267"/>
      <c r="O219" s="267"/>
      <c r="P219" s="267"/>
      <c r="Q219" s="267"/>
      <c r="R219" s="267"/>
      <c r="S219" s="267"/>
      <c r="T219" s="268"/>
      <c r="U219" s="15"/>
      <c r="V219" s="15"/>
      <c r="W219" s="15"/>
      <c r="X219" s="15"/>
      <c r="Y219" s="15"/>
      <c r="Z219" s="15"/>
      <c r="AA219" s="15"/>
      <c r="AB219" s="15"/>
      <c r="AC219" s="15"/>
      <c r="AD219" s="15"/>
      <c r="AE219" s="15"/>
      <c r="AT219" s="269" t="s">
        <v>139</v>
      </c>
      <c r="AU219" s="269" t="s">
        <v>87</v>
      </c>
      <c r="AV219" s="15" t="s">
        <v>93</v>
      </c>
      <c r="AW219" s="15" t="s">
        <v>33</v>
      </c>
      <c r="AX219" s="15" t="s">
        <v>83</v>
      </c>
      <c r="AY219" s="269" t="s">
        <v>129</v>
      </c>
    </row>
    <row r="220" s="2" customFormat="1" ht="24.15" customHeight="1">
      <c r="A220" s="39"/>
      <c r="B220" s="40"/>
      <c r="C220" s="219" t="s">
        <v>291</v>
      </c>
      <c r="D220" s="219" t="s">
        <v>131</v>
      </c>
      <c r="E220" s="220" t="s">
        <v>1146</v>
      </c>
      <c r="F220" s="221" t="s">
        <v>1147</v>
      </c>
      <c r="G220" s="222" t="s">
        <v>175</v>
      </c>
      <c r="H220" s="223">
        <v>7</v>
      </c>
      <c r="I220" s="224"/>
      <c r="J220" s="225">
        <f>ROUND(I220*H220,2)</f>
        <v>0</v>
      </c>
      <c r="K220" s="221" t="s">
        <v>1</v>
      </c>
      <c r="L220" s="45"/>
      <c r="M220" s="226" t="s">
        <v>1</v>
      </c>
      <c r="N220" s="227" t="s">
        <v>43</v>
      </c>
      <c r="O220" s="92"/>
      <c r="P220" s="228">
        <f>O220*H220</f>
        <v>0</v>
      </c>
      <c r="Q220" s="228">
        <v>0.00059999999999999995</v>
      </c>
      <c r="R220" s="228">
        <f>Q220*H220</f>
        <v>0.0041999999999999997</v>
      </c>
      <c r="S220" s="228">
        <v>0</v>
      </c>
      <c r="T220" s="229">
        <f>S220*H220</f>
        <v>0</v>
      </c>
      <c r="U220" s="39"/>
      <c r="V220" s="39"/>
      <c r="W220" s="39"/>
      <c r="X220" s="39"/>
      <c r="Y220" s="39"/>
      <c r="Z220" s="39"/>
      <c r="AA220" s="39"/>
      <c r="AB220" s="39"/>
      <c r="AC220" s="39"/>
      <c r="AD220" s="39"/>
      <c r="AE220" s="39"/>
      <c r="AR220" s="230" t="s">
        <v>93</v>
      </c>
      <c r="AT220" s="230" t="s">
        <v>131</v>
      </c>
      <c r="AU220" s="230" t="s">
        <v>87</v>
      </c>
      <c r="AY220" s="18" t="s">
        <v>129</v>
      </c>
      <c r="BE220" s="231">
        <f>IF(N220="základní",J220,0)</f>
        <v>0</v>
      </c>
      <c r="BF220" s="231">
        <f>IF(N220="snížená",J220,0)</f>
        <v>0</v>
      </c>
      <c r="BG220" s="231">
        <f>IF(N220="zákl. přenesená",J220,0)</f>
        <v>0</v>
      </c>
      <c r="BH220" s="231">
        <f>IF(N220="sníž. přenesená",J220,0)</f>
        <v>0</v>
      </c>
      <c r="BI220" s="231">
        <f>IF(N220="nulová",J220,0)</f>
        <v>0</v>
      </c>
      <c r="BJ220" s="18" t="s">
        <v>83</v>
      </c>
      <c r="BK220" s="231">
        <f>ROUND(I220*H220,2)</f>
        <v>0</v>
      </c>
      <c r="BL220" s="18" t="s">
        <v>93</v>
      </c>
      <c r="BM220" s="230" t="s">
        <v>1148</v>
      </c>
    </row>
    <row r="221" s="2" customFormat="1">
      <c r="A221" s="39"/>
      <c r="B221" s="40"/>
      <c r="C221" s="41"/>
      <c r="D221" s="232" t="s">
        <v>137</v>
      </c>
      <c r="E221" s="41"/>
      <c r="F221" s="233" t="s">
        <v>1149</v>
      </c>
      <c r="G221" s="41"/>
      <c r="H221" s="41"/>
      <c r="I221" s="234"/>
      <c r="J221" s="41"/>
      <c r="K221" s="41"/>
      <c r="L221" s="45"/>
      <c r="M221" s="235"/>
      <c r="N221" s="236"/>
      <c r="O221" s="92"/>
      <c r="P221" s="92"/>
      <c r="Q221" s="92"/>
      <c r="R221" s="92"/>
      <c r="S221" s="92"/>
      <c r="T221" s="93"/>
      <c r="U221" s="39"/>
      <c r="V221" s="39"/>
      <c r="W221" s="39"/>
      <c r="X221" s="39"/>
      <c r="Y221" s="39"/>
      <c r="Z221" s="39"/>
      <c r="AA221" s="39"/>
      <c r="AB221" s="39"/>
      <c r="AC221" s="39"/>
      <c r="AD221" s="39"/>
      <c r="AE221" s="39"/>
      <c r="AT221" s="18" t="s">
        <v>137</v>
      </c>
      <c r="AU221" s="18" t="s">
        <v>87</v>
      </c>
    </row>
    <row r="222" s="13" customFormat="1">
      <c r="A222" s="13"/>
      <c r="B222" s="237"/>
      <c r="C222" s="238"/>
      <c r="D222" s="232" t="s">
        <v>139</v>
      </c>
      <c r="E222" s="239" t="s">
        <v>1</v>
      </c>
      <c r="F222" s="240" t="s">
        <v>1084</v>
      </c>
      <c r="G222" s="238"/>
      <c r="H222" s="241">
        <v>7</v>
      </c>
      <c r="I222" s="242"/>
      <c r="J222" s="238"/>
      <c r="K222" s="238"/>
      <c r="L222" s="243"/>
      <c r="M222" s="244"/>
      <c r="N222" s="245"/>
      <c r="O222" s="245"/>
      <c r="P222" s="245"/>
      <c r="Q222" s="245"/>
      <c r="R222" s="245"/>
      <c r="S222" s="245"/>
      <c r="T222" s="246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T222" s="247" t="s">
        <v>139</v>
      </c>
      <c r="AU222" s="247" t="s">
        <v>87</v>
      </c>
      <c r="AV222" s="13" t="s">
        <v>87</v>
      </c>
      <c r="AW222" s="13" t="s">
        <v>33</v>
      </c>
      <c r="AX222" s="13" t="s">
        <v>83</v>
      </c>
      <c r="AY222" s="247" t="s">
        <v>129</v>
      </c>
    </row>
    <row r="223" s="2" customFormat="1" ht="16.5" customHeight="1">
      <c r="A223" s="39"/>
      <c r="B223" s="40"/>
      <c r="C223" s="219" t="s">
        <v>299</v>
      </c>
      <c r="D223" s="219" t="s">
        <v>131</v>
      </c>
      <c r="E223" s="220" t="s">
        <v>1150</v>
      </c>
      <c r="F223" s="221" t="s">
        <v>1151</v>
      </c>
      <c r="G223" s="222" t="s">
        <v>134</v>
      </c>
      <c r="H223" s="223">
        <v>2.1699999999999999</v>
      </c>
      <c r="I223" s="224"/>
      <c r="J223" s="225">
        <f>ROUND(I223*H223,2)</f>
        <v>0</v>
      </c>
      <c r="K223" s="221" t="s">
        <v>135</v>
      </c>
      <c r="L223" s="45"/>
      <c r="M223" s="226" t="s">
        <v>1</v>
      </c>
      <c r="N223" s="227" t="s">
        <v>43</v>
      </c>
      <c r="O223" s="92"/>
      <c r="P223" s="228">
        <f>O223*H223</f>
        <v>0</v>
      </c>
      <c r="Q223" s="228">
        <v>0</v>
      </c>
      <c r="R223" s="228">
        <f>Q223*H223</f>
        <v>0</v>
      </c>
      <c r="S223" s="228">
        <v>0</v>
      </c>
      <c r="T223" s="229">
        <f>S223*H223</f>
        <v>0</v>
      </c>
      <c r="U223" s="39"/>
      <c r="V223" s="39"/>
      <c r="W223" s="39"/>
      <c r="X223" s="39"/>
      <c r="Y223" s="39"/>
      <c r="Z223" s="39"/>
      <c r="AA223" s="39"/>
      <c r="AB223" s="39"/>
      <c r="AC223" s="39"/>
      <c r="AD223" s="39"/>
      <c r="AE223" s="39"/>
      <c r="AR223" s="230" t="s">
        <v>93</v>
      </c>
      <c r="AT223" s="230" t="s">
        <v>131</v>
      </c>
      <c r="AU223" s="230" t="s">
        <v>87</v>
      </c>
      <c r="AY223" s="18" t="s">
        <v>129</v>
      </c>
      <c r="BE223" s="231">
        <f>IF(N223="základní",J223,0)</f>
        <v>0</v>
      </c>
      <c r="BF223" s="231">
        <f>IF(N223="snížená",J223,0)</f>
        <v>0</v>
      </c>
      <c r="BG223" s="231">
        <f>IF(N223="zákl. přenesená",J223,0)</f>
        <v>0</v>
      </c>
      <c r="BH223" s="231">
        <f>IF(N223="sníž. přenesená",J223,0)</f>
        <v>0</v>
      </c>
      <c r="BI223" s="231">
        <f>IF(N223="nulová",J223,0)</f>
        <v>0</v>
      </c>
      <c r="BJ223" s="18" t="s">
        <v>83</v>
      </c>
      <c r="BK223" s="231">
        <f>ROUND(I223*H223,2)</f>
        <v>0</v>
      </c>
      <c r="BL223" s="18" t="s">
        <v>93</v>
      </c>
      <c r="BM223" s="230" t="s">
        <v>1152</v>
      </c>
    </row>
    <row r="224" s="2" customFormat="1">
      <c r="A224" s="39"/>
      <c r="B224" s="40"/>
      <c r="C224" s="41"/>
      <c r="D224" s="232" t="s">
        <v>137</v>
      </c>
      <c r="E224" s="41"/>
      <c r="F224" s="233" t="s">
        <v>1153</v>
      </c>
      <c r="G224" s="41"/>
      <c r="H224" s="41"/>
      <c r="I224" s="234"/>
      <c r="J224" s="41"/>
      <c r="K224" s="41"/>
      <c r="L224" s="45"/>
      <c r="M224" s="235"/>
      <c r="N224" s="236"/>
      <c r="O224" s="92"/>
      <c r="P224" s="92"/>
      <c r="Q224" s="92"/>
      <c r="R224" s="92"/>
      <c r="S224" s="92"/>
      <c r="T224" s="93"/>
      <c r="U224" s="39"/>
      <c r="V224" s="39"/>
      <c r="W224" s="39"/>
      <c r="X224" s="39"/>
      <c r="Y224" s="39"/>
      <c r="Z224" s="39"/>
      <c r="AA224" s="39"/>
      <c r="AB224" s="39"/>
      <c r="AC224" s="39"/>
      <c r="AD224" s="39"/>
      <c r="AE224" s="39"/>
      <c r="AT224" s="18" t="s">
        <v>137</v>
      </c>
      <c r="AU224" s="18" t="s">
        <v>87</v>
      </c>
    </row>
    <row r="225" s="13" customFormat="1">
      <c r="A225" s="13"/>
      <c r="B225" s="237"/>
      <c r="C225" s="238"/>
      <c r="D225" s="232" t="s">
        <v>139</v>
      </c>
      <c r="E225" s="239" t="s">
        <v>1</v>
      </c>
      <c r="F225" s="240" t="s">
        <v>1154</v>
      </c>
      <c r="G225" s="238"/>
      <c r="H225" s="241">
        <v>2.1699999999999999</v>
      </c>
      <c r="I225" s="242"/>
      <c r="J225" s="238"/>
      <c r="K225" s="238"/>
      <c r="L225" s="243"/>
      <c r="M225" s="244"/>
      <c r="N225" s="245"/>
      <c r="O225" s="245"/>
      <c r="P225" s="245"/>
      <c r="Q225" s="245"/>
      <c r="R225" s="245"/>
      <c r="S225" s="245"/>
      <c r="T225" s="246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T225" s="247" t="s">
        <v>139</v>
      </c>
      <c r="AU225" s="247" t="s">
        <v>87</v>
      </c>
      <c r="AV225" s="13" t="s">
        <v>87</v>
      </c>
      <c r="AW225" s="13" t="s">
        <v>33</v>
      </c>
      <c r="AX225" s="13" t="s">
        <v>83</v>
      </c>
      <c r="AY225" s="247" t="s">
        <v>129</v>
      </c>
    </row>
    <row r="226" s="2" customFormat="1" ht="37.8" customHeight="1">
      <c r="A226" s="39"/>
      <c r="B226" s="40"/>
      <c r="C226" s="219" t="s">
        <v>305</v>
      </c>
      <c r="D226" s="219" t="s">
        <v>131</v>
      </c>
      <c r="E226" s="220" t="s">
        <v>1155</v>
      </c>
      <c r="F226" s="221" t="s">
        <v>1156</v>
      </c>
      <c r="G226" s="222" t="s">
        <v>134</v>
      </c>
      <c r="H226" s="223">
        <v>8.5500000000000007</v>
      </c>
      <c r="I226" s="224"/>
      <c r="J226" s="225">
        <f>ROUND(I226*H226,2)</f>
        <v>0</v>
      </c>
      <c r="K226" s="221" t="s">
        <v>135</v>
      </c>
      <c r="L226" s="45"/>
      <c r="M226" s="226" t="s">
        <v>1</v>
      </c>
      <c r="N226" s="227" t="s">
        <v>43</v>
      </c>
      <c r="O226" s="92"/>
      <c r="P226" s="228">
        <f>O226*H226</f>
        <v>0</v>
      </c>
      <c r="Q226" s="228">
        <v>0.00012999999999999999</v>
      </c>
      <c r="R226" s="228">
        <f>Q226*H226</f>
        <v>0.0011115000000000001</v>
      </c>
      <c r="S226" s="228">
        <v>0</v>
      </c>
      <c r="T226" s="229">
        <f>S226*H226</f>
        <v>0</v>
      </c>
      <c r="U226" s="39"/>
      <c r="V226" s="39"/>
      <c r="W226" s="39"/>
      <c r="X226" s="39"/>
      <c r="Y226" s="39"/>
      <c r="Z226" s="39"/>
      <c r="AA226" s="39"/>
      <c r="AB226" s="39"/>
      <c r="AC226" s="39"/>
      <c r="AD226" s="39"/>
      <c r="AE226" s="39"/>
      <c r="AR226" s="230" t="s">
        <v>93</v>
      </c>
      <c r="AT226" s="230" t="s">
        <v>131</v>
      </c>
      <c r="AU226" s="230" t="s">
        <v>87</v>
      </c>
      <c r="AY226" s="18" t="s">
        <v>129</v>
      </c>
      <c r="BE226" s="231">
        <f>IF(N226="základní",J226,0)</f>
        <v>0</v>
      </c>
      <c r="BF226" s="231">
        <f>IF(N226="snížená",J226,0)</f>
        <v>0</v>
      </c>
      <c r="BG226" s="231">
        <f>IF(N226="zákl. přenesená",J226,0)</f>
        <v>0</v>
      </c>
      <c r="BH226" s="231">
        <f>IF(N226="sníž. přenesená",J226,0)</f>
        <v>0</v>
      </c>
      <c r="BI226" s="231">
        <f>IF(N226="nulová",J226,0)</f>
        <v>0</v>
      </c>
      <c r="BJ226" s="18" t="s">
        <v>83</v>
      </c>
      <c r="BK226" s="231">
        <f>ROUND(I226*H226,2)</f>
        <v>0</v>
      </c>
      <c r="BL226" s="18" t="s">
        <v>93</v>
      </c>
      <c r="BM226" s="230" t="s">
        <v>1157</v>
      </c>
    </row>
    <row r="227" s="2" customFormat="1">
      <c r="A227" s="39"/>
      <c r="B227" s="40"/>
      <c r="C227" s="41"/>
      <c r="D227" s="232" t="s">
        <v>137</v>
      </c>
      <c r="E227" s="41"/>
      <c r="F227" s="233" t="s">
        <v>1158</v>
      </c>
      <c r="G227" s="41"/>
      <c r="H227" s="41"/>
      <c r="I227" s="234"/>
      <c r="J227" s="41"/>
      <c r="K227" s="41"/>
      <c r="L227" s="45"/>
      <c r="M227" s="235"/>
      <c r="N227" s="236"/>
      <c r="O227" s="92"/>
      <c r="P227" s="92"/>
      <c r="Q227" s="92"/>
      <c r="R227" s="92"/>
      <c r="S227" s="92"/>
      <c r="T227" s="93"/>
      <c r="U227" s="39"/>
      <c r="V227" s="39"/>
      <c r="W227" s="39"/>
      <c r="X227" s="39"/>
      <c r="Y227" s="39"/>
      <c r="Z227" s="39"/>
      <c r="AA227" s="39"/>
      <c r="AB227" s="39"/>
      <c r="AC227" s="39"/>
      <c r="AD227" s="39"/>
      <c r="AE227" s="39"/>
      <c r="AT227" s="18" t="s">
        <v>137</v>
      </c>
      <c r="AU227" s="18" t="s">
        <v>87</v>
      </c>
    </row>
    <row r="228" s="13" customFormat="1">
      <c r="A228" s="13"/>
      <c r="B228" s="237"/>
      <c r="C228" s="238"/>
      <c r="D228" s="232" t="s">
        <v>139</v>
      </c>
      <c r="E228" s="239" t="s">
        <v>1</v>
      </c>
      <c r="F228" s="240" t="s">
        <v>1159</v>
      </c>
      <c r="G228" s="238"/>
      <c r="H228" s="241">
        <v>8.5500000000000007</v>
      </c>
      <c r="I228" s="242"/>
      <c r="J228" s="238"/>
      <c r="K228" s="238"/>
      <c r="L228" s="243"/>
      <c r="M228" s="244"/>
      <c r="N228" s="245"/>
      <c r="O228" s="245"/>
      <c r="P228" s="245"/>
      <c r="Q228" s="245"/>
      <c r="R228" s="245"/>
      <c r="S228" s="245"/>
      <c r="T228" s="246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T228" s="247" t="s">
        <v>139</v>
      </c>
      <c r="AU228" s="247" t="s">
        <v>87</v>
      </c>
      <c r="AV228" s="13" t="s">
        <v>87</v>
      </c>
      <c r="AW228" s="13" t="s">
        <v>33</v>
      </c>
      <c r="AX228" s="13" t="s">
        <v>83</v>
      </c>
      <c r="AY228" s="247" t="s">
        <v>129</v>
      </c>
    </row>
    <row r="229" s="2" customFormat="1" ht="16.5" customHeight="1">
      <c r="A229" s="39"/>
      <c r="B229" s="40"/>
      <c r="C229" s="219" t="s">
        <v>311</v>
      </c>
      <c r="D229" s="219" t="s">
        <v>131</v>
      </c>
      <c r="E229" s="220" t="s">
        <v>1160</v>
      </c>
      <c r="F229" s="221" t="s">
        <v>1161</v>
      </c>
      <c r="G229" s="222" t="s">
        <v>187</v>
      </c>
      <c r="H229" s="223">
        <v>0.11</v>
      </c>
      <c r="I229" s="224"/>
      <c r="J229" s="225">
        <f>ROUND(I229*H229,2)</f>
        <v>0</v>
      </c>
      <c r="K229" s="221" t="s">
        <v>135</v>
      </c>
      <c r="L229" s="45"/>
      <c r="M229" s="226" t="s">
        <v>1</v>
      </c>
      <c r="N229" s="227" t="s">
        <v>43</v>
      </c>
      <c r="O229" s="92"/>
      <c r="P229" s="228">
        <f>O229*H229</f>
        <v>0</v>
      </c>
      <c r="Q229" s="228">
        <v>0.12171</v>
      </c>
      <c r="R229" s="228">
        <f>Q229*H229</f>
        <v>0.0133881</v>
      </c>
      <c r="S229" s="228">
        <v>2.3999999999999999</v>
      </c>
      <c r="T229" s="229">
        <f>S229*H229</f>
        <v>0.26400000000000001</v>
      </c>
      <c r="U229" s="39"/>
      <c r="V229" s="39"/>
      <c r="W229" s="39"/>
      <c r="X229" s="39"/>
      <c r="Y229" s="39"/>
      <c r="Z229" s="39"/>
      <c r="AA229" s="39"/>
      <c r="AB229" s="39"/>
      <c r="AC229" s="39"/>
      <c r="AD229" s="39"/>
      <c r="AE229" s="39"/>
      <c r="AR229" s="230" t="s">
        <v>93</v>
      </c>
      <c r="AT229" s="230" t="s">
        <v>131</v>
      </c>
      <c r="AU229" s="230" t="s">
        <v>87</v>
      </c>
      <c r="AY229" s="18" t="s">
        <v>129</v>
      </c>
      <c r="BE229" s="231">
        <f>IF(N229="základní",J229,0)</f>
        <v>0</v>
      </c>
      <c r="BF229" s="231">
        <f>IF(N229="snížená",J229,0)</f>
        <v>0</v>
      </c>
      <c r="BG229" s="231">
        <f>IF(N229="zákl. přenesená",J229,0)</f>
        <v>0</v>
      </c>
      <c r="BH229" s="231">
        <f>IF(N229="sníž. přenesená",J229,0)</f>
        <v>0</v>
      </c>
      <c r="BI229" s="231">
        <f>IF(N229="nulová",J229,0)</f>
        <v>0</v>
      </c>
      <c r="BJ229" s="18" t="s">
        <v>83</v>
      </c>
      <c r="BK229" s="231">
        <f>ROUND(I229*H229,2)</f>
        <v>0</v>
      </c>
      <c r="BL229" s="18" t="s">
        <v>93</v>
      </c>
      <c r="BM229" s="230" t="s">
        <v>1162</v>
      </c>
    </row>
    <row r="230" s="2" customFormat="1">
      <c r="A230" s="39"/>
      <c r="B230" s="40"/>
      <c r="C230" s="41"/>
      <c r="D230" s="232" t="s">
        <v>137</v>
      </c>
      <c r="E230" s="41"/>
      <c r="F230" s="233" t="s">
        <v>1163</v>
      </c>
      <c r="G230" s="41"/>
      <c r="H230" s="41"/>
      <c r="I230" s="234"/>
      <c r="J230" s="41"/>
      <c r="K230" s="41"/>
      <c r="L230" s="45"/>
      <c r="M230" s="235"/>
      <c r="N230" s="236"/>
      <c r="O230" s="92"/>
      <c r="P230" s="92"/>
      <c r="Q230" s="92"/>
      <c r="R230" s="92"/>
      <c r="S230" s="92"/>
      <c r="T230" s="93"/>
      <c r="U230" s="39"/>
      <c r="V230" s="39"/>
      <c r="W230" s="39"/>
      <c r="X230" s="39"/>
      <c r="Y230" s="39"/>
      <c r="Z230" s="39"/>
      <c r="AA230" s="39"/>
      <c r="AB230" s="39"/>
      <c r="AC230" s="39"/>
      <c r="AD230" s="39"/>
      <c r="AE230" s="39"/>
      <c r="AT230" s="18" t="s">
        <v>137</v>
      </c>
      <c r="AU230" s="18" t="s">
        <v>87</v>
      </c>
    </row>
    <row r="231" s="2" customFormat="1">
      <c r="A231" s="39"/>
      <c r="B231" s="40"/>
      <c r="C231" s="41"/>
      <c r="D231" s="232" t="s">
        <v>296</v>
      </c>
      <c r="E231" s="41"/>
      <c r="F231" s="280" t="s">
        <v>1164</v>
      </c>
      <c r="G231" s="41"/>
      <c r="H231" s="41"/>
      <c r="I231" s="234"/>
      <c r="J231" s="41"/>
      <c r="K231" s="41"/>
      <c r="L231" s="45"/>
      <c r="M231" s="235"/>
      <c r="N231" s="236"/>
      <c r="O231" s="92"/>
      <c r="P231" s="92"/>
      <c r="Q231" s="92"/>
      <c r="R231" s="92"/>
      <c r="S231" s="92"/>
      <c r="T231" s="93"/>
      <c r="U231" s="39"/>
      <c r="V231" s="39"/>
      <c r="W231" s="39"/>
      <c r="X231" s="39"/>
      <c r="Y231" s="39"/>
      <c r="Z231" s="39"/>
      <c r="AA231" s="39"/>
      <c r="AB231" s="39"/>
      <c r="AC231" s="39"/>
      <c r="AD231" s="39"/>
      <c r="AE231" s="39"/>
      <c r="AT231" s="18" t="s">
        <v>296</v>
      </c>
      <c r="AU231" s="18" t="s">
        <v>87</v>
      </c>
    </row>
    <row r="232" s="13" customFormat="1">
      <c r="A232" s="13"/>
      <c r="B232" s="237"/>
      <c r="C232" s="238"/>
      <c r="D232" s="232" t="s">
        <v>139</v>
      </c>
      <c r="E232" s="239" t="s">
        <v>1</v>
      </c>
      <c r="F232" s="240" t="s">
        <v>1165</v>
      </c>
      <c r="G232" s="238"/>
      <c r="H232" s="241">
        <v>0.109</v>
      </c>
      <c r="I232" s="242"/>
      <c r="J232" s="238"/>
      <c r="K232" s="238"/>
      <c r="L232" s="243"/>
      <c r="M232" s="244"/>
      <c r="N232" s="245"/>
      <c r="O232" s="245"/>
      <c r="P232" s="245"/>
      <c r="Q232" s="245"/>
      <c r="R232" s="245"/>
      <c r="S232" s="245"/>
      <c r="T232" s="246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T232" s="247" t="s">
        <v>139</v>
      </c>
      <c r="AU232" s="247" t="s">
        <v>87</v>
      </c>
      <c r="AV232" s="13" t="s">
        <v>87</v>
      </c>
      <c r="AW232" s="13" t="s">
        <v>33</v>
      </c>
      <c r="AX232" s="13" t="s">
        <v>78</v>
      </c>
      <c r="AY232" s="247" t="s">
        <v>129</v>
      </c>
    </row>
    <row r="233" s="15" customFormat="1">
      <c r="A233" s="15"/>
      <c r="B233" s="259"/>
      <c r="C233" s="260"/>
      <c r="D233" s="232" t="s">
        <v>139</v>
      </c>
      <c r="E233" s="261" t="s">
        <v>1</v>
      </c>
      <c r="F233" s="262" t="s">
        <v>147</v>
      </c>
      <c r="G233" s="260"/>
      <c r="H233" s="263">
        <v>0.109</v>
      </c>
      <c r="I233" s="264"/>
      <c r="J233" s="260"/>
      <c r="K233" s="260"/>
      <c r="L233" s="265"/>
      <c r="M233" s="266"/>
      <c r="N233" s="267"/>
      <c r="O233" s="267"/>
      <c r="P233" s="267"/>
      <c r="Q233" s="267"/>
      <c r="R233" s="267"/>
      <c r="S233" s="267"/>
      <c r="T233" s="268"/>
      <c r="U233" s="15"/>
      <c r="V233" s="15"/>
      <c r="W233" s="15"/>
      <c r="X233" s="15"/>
      <c r="Y233" s="15"/>
      <c r="Z233" s="15"/>
      <c r="AA233" s="15"/>
      <c r="AB233" s="15"/>
      <c r="AC233" s="15"/>
      <c r="AD233" s="15"/>
      <c r="AE233" s="15"/>
      <c r="AT233" s="269" t="s">
        <v>139</v>
      </c>
      <c r="AU233" s="269" t="s">
        <v>87</v>
      </c>
      <c r="AV233" s="15" t="s">
        <v>93</v>
      </c>
      <c r="AW233" s="15" t="s">
        <v>33</v>
      </c>
      <c r="AX233" s="15" t="s">
        <v>78</v>
      </c>
      <c r="AY233" s="269" t="s">
        <v>129</v>
      </c>
    </row>
    <row r="234" s="13" customFormat="1">
      <c r="A234" s="13"/>
      <c r="B234" s="237"/>
      <c r="C234" s="238"/>
      <c r="D234" s="232" t="s">
        <v>139</v>
      </c>
      <c r="E234" s="239" t="s">
        <v>1</v>
      </c>
      <c r="F234" s="240" t="s">
        <v>1166</v>
      </c>
      <c r="G234" s="238"/>
      <c r="H234" s="241">
        <v>0.11</v>
      </c>
      <c r="I234" s="242"/>
      <c r="J234" s="238"/>
      <c r="K234" s="238"/>
      <c r="L234" s="243"/>
      <c r="M234" s="244"/>
      <c r="N234" s="245"/>
      <c r="O234" s="245"/>
      <c r="P234" s="245"/>
      <c r="Q234" s="245"/>
      <c r="R234" s="245"/>
      <c r="S234" s="245"/>
      <c r="T234" s="246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T234" s="247" t="s">
        <v>139</v>
      </c>
      <c r="AU234" s="247" t="s">
        <v>87</v>
      </c>
      <c r="AV234" s="13" t="s">
        <v>87</v>
      </c>
      <c r="AW234" s="13" t="s">
        <v>33</v>
      </c>
      <c r="AX234" s="13" t="s">
        <v>83</v>
      </c>
      <c r="AY234" s="247" t="s">
        <v>129</v>
      </c>
    </row>
    <row r="235" s="2" customFormat="1" ht="24.15" customHeight="1">
      <c r="A235" s="39"/>
      <c r="B235" s="40"/>
      <c r="C235" s="219" t="s">
        <v>316</v>
      </c>
      <c r="D235" s="219" t="s">
        <v>131</v>
      </c>
      <c r="E235" s="220" t="s">
        <v>1167</v>
      </c>
      <c r="F235" s="221" t="s">
        <v>1168</v>
      </c>
      <c r="G235" s="222" t="s">
        <v>175</v>
      </c>
      <c r="H235" s="223">
        <v>16.699999999999999</v>
      </c>
      <c r="I235" s="224"/>
      <c r="J235" s="225">
        <f>ROUND(I235*H235,2)</f>
        <v>0</v>
      </c>
      <c r="K235" s="221" t="s">
        <v>1</v>
      </c>
      <c r="L235" s="45"/>
      <c r="M235" s="226" t="s">
        <v>1</v>
      </c>
      <c r="N235" s="227" t="s">
        <v>43</v>
      </c>
      <c r="O235" s="92"/>
      <c r="P235" s="228">
        <f>O235*H235</f>
        <v>0</v>
      </c>
      <c r="Q235" s="228">
        <v>0</v>
      </c>
      <c r="R235" s="228">
        <f>Q235*H235</f>
        <v>0</v>
      </c>
      <c r="S235" s="228">
        <v>0.025000000000000001</v>
      </c>
      <c r="T235" s="229">
        <f>S235*H235</f>
        <v>0.41749999999999998</v>
      </c>
      <c r="U235" s="39"/>
      <c r="V235" s="39"/>
      <c r="W235" s="39"/>
      <c r="X235" s="39"/>
      <c r="Y235" s="39"/>
      <c r="Z235" s="39"/>
      <c r="AA235" s="39"/>
      <c r="AB235" s="39"/>
      <c r="AC235" s="39"/>
      <c r="AD235" s="39"/>
      <c r="AE235" s="39"/>
      <c r="AR235" s="230" t="s">
        <v>93</v>
      </c>
      <c r="AT235" s="230" t="s">
        <v>131</v>
      </c>
      <c r="AU235" s="230" t="s">
        <v>87</v>
      </c>
      <c r="AY235" s="18" t="s">
        <v>129</v>
      </c>
      <c r="BE235" s="231">
        <f>IF(N235="základní",J235,0)</f>
        <v>0</v>
      </c>
      <c r="BF235" s="231">
        <f>IF(N235="snížená",J235,0)</f>
        <v>0</v>
      </c>
      <c r="BG235" s="231">
        <f>IF(N235="zákl. přenesená",J235,0)</f>
        <v>0</v>
      </c>
      <c r="BH235" s="231">
        <f>IF(N235="sníž. přenesená",J235,0)</f>
        <v>0</v>
      </c>
      <c r="BI235" s="231">
        <f>IF(N235="nulová",J235,0)</f>
        <v>0</v>
      </c>
      <c r="BJ235" s="18" t="s">
        <v>83</v>
      </c>
      <c r="BK235" s="231">
        <f>ROUND(I235*H235,2)</f>
        <v>0</v>
      </c>
      <c r="BL235" s="18" t="s">
        <v>93</v>
      </c>
      <c r="BM235" s="230" t="s">
        <v>1169</v>
      </c>
    </row>
    <row r="236" s="2" customFormat="1">
      <c r="A236" s="39"/>
      <c r="B236" s="40"/>
      <c r="C236" s="41"/>
      <c r="D236" s="232" t="s">
        <v>137</v>
      </c>
      <c r="E236" s="41"/>
      <c r="F236" s="233" t="s">
        <v>1170</v>
      </c>
      <c r="G236" s="41"/>
      <c r="H236" s="41"/>
      <c r="I236" s="234"/>
      <c r="J236" s="41"/>
      <c r="K236" s="41"/>
      <c r="L236" s="45"/>
      <c r="M236" s="235"/>
      <c r="N236" s="236"/>
      <c r="O236" s="92"/>
      <c r="P236" s="92"/>
      <c r="Q236" s="92"/>
      <c r="R236" s="92"/>
      <c r="S236" s="92"/>
      <c r="T236" s="93"/>
      <c r="U236" s="39"/>
      <c r="V236" s="39"/>
      <c r="W236" s="39"/>
      <c r="X236" s="39"/>
      <c r="Y236" s="39"/>
      <c r="Z236" s="39"/>
      <c r="AA236" s="39"/>
      <c r="AB236" s="39"/>
      <c r="AC236" s="39"/>
      <c r="AD236" s="39"/>
      <c r="AE236" s="39"/>
      <c r="AT236" s="18" t="s">
        <v>137</v>
      </c>
      <c r="AU236" s="18" t="s">
        <v>87</v>
      </c>
    </row>
    <row r="237" s="13" customFormat="1">
      <c r="A237" s="13"/>
      <c r="B237" s="237"/>
      <c r="C237" s="238"/>
      <c r="D237" s="232" t="s">
        <v>139</v>
      </c>
      <c r="E237" s="239" t="s">
        <v>1</v>
      </c>
      <c r="F237" s="240" t="s">
        <v>1171</v>
      </c>
      <c r="G237" s="238"/>
      <c r="H237" s="241">
        <v>9</v>
      </c>
      <c r="I237" s="242"/>
      <c r="J237" s="238"/>
      <c r="K237" s="238"/>
      <c r="L237" s="243"/>
      <c r="M237" s="244"/>
      <c r="N237" s="245"/>
      <c r="O237" s="245"/>
      <c r="P237" s="245"/>
      <c r="Q237" s="245"/>
      <c r="R237" s="245"/>
      <c r="S237" s="245"/>
      <c r="T237" s="246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T237" s="247" t="s">
        <v>139</v>
      </c>
      <c r="AU237" s="247" t="s">
        <v>87</v>
      </c>
      <c r="AV237" s="13" t="s">
        <v>87</v>
      </c>
      <c r="AW237" s="13" t="s">
        <v>33</v>
      </c>
      <c r="AX237" s="13" t="s">
        <v>78</v>
      </c>
      <c r="AY237" s="247" t="s">
        <v>129</v>
      </c>
    </row>
    <row r="238" s="13" customFormat="1">
      <c r="A238" s="13"/>
      <c r="B238" s="237"/>
      <c r="C238" s="238"/>
      <c r="D238" s="232" t="s">
        <v>139</v>
      </c>
      <c r="E238" s="239" t="s">
        <v>1</v>
      </c>
      <c r="F238" s="240" t="s">
        <v>1172</v>
      </c>
      <c r="G238" s="238"/>
      <c r="H238" s="241">
        <v>7.7000000000000002</v>
      </c>
      <c r="I238" s="242"/>
      <c r="J238" s="238"/>
      <c r="K238" s="238"/>
      <c r="L238" s="243"/>
      <c r="M238" s="244"/>
      <c r="N238" s="245"/>
      <c r="O238" s="245"/>
      <c r="P238" s="245"/>
      <c r="Q238" s="245"/>
      <c r="R238" s="245"/>
      <c r="S238" s="245"/>
      <c r="T238" s="246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T238" s="247" t="s">
        <v>139</v>
      </c>
      <c r="AU238" s="247" t="s">
        <v>87</v>
      </c>
      <c r="AV238" s="13" t="s">
        <v>87</v>
      </c>
      <c r="AW238" s="13" t="s">
        <v>33</v>
      </c>
      <c r="AX238" s="13" t="s">
        <v>78</v>
      </c>
      <c r="AY238" s="247" t="s">
        <v>129</v>
      </c>
    </row>
    <row r="239" s="15" customFormat="1">
      <c r="A239" s="15"/>
      <c r="B239" s="259"/>
      <c r="C239" s="260"/>
      <c r="D239" s="232" t="s">
        <v>139</v>
      </c>
      <c r="E239" s="261" t="s">
        <v>1</v>
      </c>
      <c r="F239" s="262" t="s">
        <v>147</v>
      </c>
      <c r="G239" s="260"/>
      <c r="H239" s="263">
        <v>16.699999999999999</v>
      </c>
      <c r="I239" s="264"/>
      <c r="J239" s="260"/>
      <c r="K239" s="260"/>
      <c r="L239" s="265"/>
      <c r="M239" s="266"/>
      <c r="N239" s="267"/>
      <c r="O239" s="267"/>
      <c r="P239" s="267"/>
      <c r="Q239" s="267"/>
      <c r="R239" s="267"/>
      <c r="S239" s="267"/>
      <c r="T239" s="268"/>
      <c r="U239" s="15"/>
      <c r="V239" s="15"/>
      <c r="W239" s="15"/>
      <c r="X239" s="15"/>
      <c r="Y239" s="15"/>
      <c r="Z239" s="15"/>
      <c r="AA239" s="15"/>
      <c r="AB239" s="15"/>
      <c r="AC239" s="15"/>
      <c r="AD239" s="15"/>
      <c r="AE239" s="15"/>
      <c r="AT239" s="269" t="s">
        <v>139</v>
      </c>
      <c r="AU239" s="269" t="s">
        <v>87</v>
      </c>
      <c r="AV239" s="15" t="s">
        <v>93</v>
      </c>
      <c r="AW239" s="15" t="s">
        <v>33</v>
      </c>
      <c r="AX239" s="15" t="s">
        <v>83</v>
      </c>
      <c r="AY239" s="269" t="s">
        <v>129</v>
      </c>
    </row>
    <row r="240" s="2" customFormat="1" ht="24.15" customHeight="1">
      <c r="A240" s="39"/>
      <c r="B240" s="40"/>
      <c r="C240" s="219" t="s">
        <v>323</v>
      </c>
      <c r="D240" s="219" t="s">
        <v>131</v>
      </c>
      <c r="E240" s="220" t="s">
        <v>1173</v>
      </c>
      <c r="F240" s="221" t="s">
        <v>1174</v>
      </c>
      <c r="G240" s="222" t="s">
        <v>175</v>
      </c>
      <c r="H240" s="223">
        <v>2.5</v>
      </c>
      <c r="I240" s="224"/>
      <c r="J240" s="225">
        <f>ROUND(I240*H240,2)</f>
        <v>0</v>
      </c>
      <c r="K240" s="221" t="s">
        <v>135</v>
      </c>
      <c r="L240" s="45"/>
      <c r="M240" s="226" t="s">
        <v>1</v>
      </c>
      <c r="N240" s="227" t="s">
        <v>43</v>
      </c>
      <c r="O240" s="92"/>
      <c r="P240" s="228">
        <f>O240*H240</f>
        <v>0</v>
      </c>
      <c r="Q240" s="228">
        <v>0</v>
      </c>
      <c r="R240" s="228">
        <f>Q240*H240</f>
        <v>0</v>
      </c>
      <c r="S240" s="228">
        <v>0</v>
      </c>
      <c r="T240" s="229">
        <f>S240*H240</f>
        <v>0</v>
      </c>
      <c r="U240" s="39"/>
      <c r="V240" s="39"/>
      <c r="W240" s="39"/>
      <c r="X240" s="39"/>
      <c r="Y240" s="39"/>
      <c r="Z240" s="39"/>
      <c r="AA240" s="39"/>
      <c r="AB240" s="39"/>
      <c r="AC240" s="39"/>
      <c r="AD240" s="39"/>
      <c r="AE240" s="39"/>
      <c r="AR240" s="230" t="s">
        <v>93</v>
      </c>
      <c r="AT240" s="230" t="s">
        <v>131</v>
      </c>
      <c r="AU240" s="230" t="s">
        <v>87</v>
      </c>
      <c r="AY240" s="18" t="s">
        <v>129</v>
      </c>
      <c r="BE240" s="231">
        <f>IF(N240="základní",J240,0)</f>
        <v>0</v>
      </c>
      <c r="BF240" s="231">
        <f>IF(N240="snížená",J240,0)</f>
        <v>0</v>
      </c>
      <c r="BG240" s="231">
        <f>IF(N240="zákl. přenesená",J240,0)</f>
        <v>0</v>
      </c>
      <c r="BH240" s="231">
        <f>IF(N240="sníž. přenesená",J240,0)</f>
        <v>0</v>
      </c>
      <c r="BI240" s="231">
        <f>IF(N240="nulová",J240,0)</f>
        <v>0</v>
      </c>
      <c r="BJ240" s="18" t="s">
        <v>83</v>
      </c>
      <c r="BK240" s="231">
        <f>ROUND(I240*H240,2)</f>
        <v>0</v>
      </c>
      <c r="BL240" s="18" t="s">
        <v>93</v>
      </c>
      <c r="BM240" s="230" t="s">
        <v>1175</v>
      </c>
    </row>
    <row r="241" s="2" customFormat="1">
      <c r="A241" s="39"/>
      <c r="B241" s="40"/>
      <c r="C241" s="41"/>
      <c r="D241" s="232" t="s">
        <v>137</v>
      </c>
      <c r="E241" s="41"/>
      <c r="F241" s="233" t="s">
        <v>1176</v>
      </c>
      <c r="G241" s="41"/>
      <c r="H241" s="41"/>
      <c r="I241" s="234"/>
      <c r="J241" s="41"/>
      <c r="K241" s="41"/>
      <c r="L241" s="45"/>
      <c r="M241" s="235"/>
      <c r="N241" s="236"/>
      <c r="O241" s="92"/>
      <c r="P241" s="92"/>
      <c r="Q241" s="92"/>
      <c r="R241" s="92"/>
      <c r="S241" s="92"/>
      <c r="T241" s="93"/>
      <c r="U241" s="39"/>
      <c r="V241" s="39"/>
      <c r="W241" s="39"/>
      <c r="X241" s="39"/>
      <c r="Y241" s="39"/>
      <c r="Z241" s="39"/>
      <c r="AA241" s="39"/>
      <c r="AB241" s="39"/>
      <c r="AC241" s="39"/>
      <c r="AD241" s="39"/>
      <c r="AE241" s="39"/>
      <c r="AT241" s="18" t="s">
        <v>137</v>
      </c>
      <c r="AU241" s="18" t="s">
        <v>87</v>
      </c>
    </row>
    <row r="242" s="13" customFormat="1">
      <c r="A242" s="13"/>
      <c r="B242" s="237"/>
      <c r="C242" s="238"/>
      <c r="D242" s="232" t="s">
        <v>139</v>
      </c>
      <c r="E242" s="239" t="s">
        <v>1</v>
      </c>
      <c r="F242" s="240" t="s">
        <v>1177</v>
      </c>
      <c r="G242" s="238"/>
      <c r="H242" s="241">
        <v>2.5</v>
      </c>
      <c r="I242" s="242"/>
      <c r="J242" s="238"/>
      <c r="K242" s="238"/>
      <c r="L242" s="243"/>
      <c r="M242" s="244"/>
      <c r="N242" s="245"/>
      <c r="O242" s="245"/>
      <c r="P242" s="245"/>
      <c r="Q242" s="245"/>
      <c r="R242" s="245"/>
      <c r="S242" s="245"/>
      <c r="T242" s="246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T242" s="247" t="s">
        <v>139</v>
      </c>
      <c r="AU242" s="247" t="s">
        <v>87</v>
      </c>
      <c r="AV242" s="13" t="s">
        <v>87</v>
      </c>
      <c r="AW242" s="13" t="s">
        <v>33</v>
      </c>
      <c r="AX242" s="13" t="s">
        <v>83</v>
      </c>
      <c r="AY242" s="247" t="s">
        <v>129</v>
      </c>
    </row>
    <row r="243" s="2" customFormat="1" ht="33" customHeight="1">
      <c r="A243" s="39"/>
      <c r="B243" s="40"/>
      <c r="C243" s="219" t="s">
        <v>329</v>
      </c>
      <c r="D243" s="219" t="s">
        <v>131</v>
      </c>
      <c r="E243" s="220" t="s">
        <v>1178</v>
      </c>
      <c r="F243" s="221" t="s">
        <v>1179</v>
      </c>
      <c r="G243" s="222" t="s">
        <v>134</v>
      </c>
      <c r="H243" s="223">
        <v>2.2999999999999998</v>
      </c>
      <c r="I243" s="224"/>
      <c r="J243" s="225">
        <f>ROUND(I243*H243,2)</f>
        <v>0</v>
      </c>
      <c r="K243" s="221" t="s">
        <v>135</v>
      </c>
      <c r="L243" s="45"/>
      <c r="M243" s="226" t="s">
        <v>1</v>
      </c>
      <c r="N243" s="227" t="s">
        <v>43</v>
      </c>
      <c r="O243" s="92"/>
      <c r="P243" s="228">
        <f>O243*H243</f>
        <v>0</v>
      </c>
      <c r="Q243" s="228">
        <v>0</v>
      </c>
      <c r="R243" s="228">
        <f>Q243*H243</f>
        <v>0</v>
      </c>
      <c r="S243" s="228">
        <v>0</v>
      </c>
      <c r="T243" s="229">
        <f>S243*H243</f>
        <v>0</v>
      </c>
      <c r="U243" s="39"/>
      <c r="V243" s="39"/>
      <c r="W243" s="39"/>
      <c r="X243" s="39"/>
      <c r="Y243" s="39"/>
      <c r="Z243" s="39"/>
      <c r="AA243" s="39"/>
      <c r="AB243" s="39"/>
      <c r="AC243" s="39"/>
      <c r="AD243" s="39"/>
      <c r="AE243" s="39"/>
      <c r="AR243" s="230" t="s">
        <v>93</v>
      </c>
      <c r="AT243" s="230" t="s">
        <v>131</v>
      </c>
      <c r="AU243" s="230" t="s">
        <v>87</v>
      </c>
      <c r="AY243" s="18" t="s">
        <v>129</v>
      </c>
      <c r="BE243" s="231">
        <f>IF(N243="základní",J243,0)</f>
        <v>0</v>
      </c>
      <c r="BF243" s="231">
        <f>IF(N243="snížená",J243,0)</f>
        <v>0</v>
      </c>
      <c r="BG243" s="231">
        <f>IF(N243="zákl. přenesená",J243,0)</f>
        <v>0</v>
      </c>
      <c r="BH243" s="231">
        <f>IF(N243="sníž. přenesená",J243,0)</f>
        <v>0</v>
      </c>
      <c r="BI243" s="231">
        <f>IF(N243="nulová",J243,0)</f>
        <v>0</v>
      </c>
      <c r="BJ243" s="18" t="s">
        <v>83</v>
      </c>
      <c r="BK243" s="231">
        <f>ROUND(I243*H243,2)</f>
        <v>0</v>
      </c>
      <c r="BL243" s="18" t="s">
        <v>93</v>
      </c>
      <c r="BM243" s="230" t="s">
        <v>1180</v>
      </c>
    </row>
    <row r="244" s="2" customFormat="1">
      <c r="A244" s="39"/>
      <c r="B244" s="40"/>
      <c r="C244" s="41"/>
      <c r="D244" s="232" t="s">
        <v>137</v>
      </c>
      <c r="E244" s="41"/>
      <c r="F244" s="233" t="s">
        <v>1181</v>
      </c>
      <c r="G244" s="41"/>
      <c r="H244" s="41"/>
      <c r="I244" s="234"/>
      <c r="J244" s="41"/>
      <c r="K244" s="41"/>
      <c r="L244" s="45"/>
      <c r="M244" s="235"/>
      <c r="N244" s="236"/>
      <c r="O244" s="92"/>
      <c r="P244" s="92"/>
      <c r="Q244" s="92"/>
      <c r="R244" s="92"/>
      <c r="S244" s="92"/>
      <c r="T244" s="93"/>
      <c r="U244" s="39"/>
      <c r="V244" s="39"/>
      <c r="W244" s="39"/>
      <c r="X244" s="39"/>
      <c r="Y244" s="39"/>
      <c r="Z244" s="39"/>
      <c r="AA244" s="39"/>
      <c r="AB244" s="39"/>
      <c r="AC244" s="39"/>
      <c r="AD244" s="39"/>
      <c r="AE244" s="39"/>
      <c r="AT244" s="18" t="s">
        <v>137</v>
      </c>
      <c r="AU244" s="18" t="s">
        <v>87</v>
      </c>
    </row>
    <row r="245" s="13" customFormat="1">
      <c r="A245" s="13"/>
      <c r="B245" s="237"/>
      <c r="C245" s="238"/>
      <c r="D245" s="232" t="s">
        <v>139</v>
      </c>
      <c r="E245" s="239" t="s">
        <v>1</v>
      </c>
      <c r="F245" s="240" t="s">
        <v>430</v>
      </c>
      <c r="G245" s="238"/>
      <c r="H245" s="241">
        <v>2.2999999999999998</v>
      </c>
      <c r="I245" s="242"/>
      <c r="J245" s="238"/>
      <c r="K245" s="238"/>
      <c r="L245" s="243"/>
      <c r="M245" s="244"/>
      <c r="N245" s="245"/>
      <c r="O245" s="245"/>
      <c r="P245" s="245"/>
      <c r="Q245" s="245"/>
      <c r="R245" s="245"/>
      <c r="S245" s="245"/>
      <c r="T245" s="246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T245" s="247" t="s">
        <v>139</v>
      </c>
      <c r="AU245" s="247" t="s">
        <v>87</v>
      </c>
      <c r="AV245" s="13" t="s">
        <v>87</v>
      </c>
      <c r="AW245" s="13" t="s">
        <v>33</v>
      </c>
      <c r="AX245" s="13" t="s">
        <v>83</v>
      </c>
      <c r="AY245" s="247" t="s">
        <v>129</v>
      </c>
    </row>
    <row r="246" s="2" customFormat="1" ht="21.75" customHeight="1">
      <c r="A246" s="39"/>
      <c r="B246" s="40"/>
      <c r="C246" s="219" t="s">
        <v>336</v>
      </c>
      <c r="D246" s="219" t="s">
        <v>131</v>
      </c>
      <c r="E246" s="220" t="s">
        <v>1182</v>
      </c>
      <c r="F246" s="221" t="s">
        <v>1183</v>
      </c>
      <c r="G246" s="222" t="s">
        <v>134</v>
      </c>
      <c r="H246" s="223">
        <v>2</v>
      </c>
      <c r="I246" s="224"/>
      <c r="J246" s="225">
        <f>ROUND(I246*H246,2)</f>
        <v>0</v>
      </c>
      <c r="K246" s="221" t="s">
        <v>135</v>
      </c>
      <c r="L246" s="45"/>
      <c r="M246" s="226" t="s">
        <v>1</v>
      </c>
      <c r="N246" s="227" t="s">
        <v>43</v>
      </c>
      <c r="O246" s="92"/>
      <c r="P246" s="228">
        <f>O246*H246</f>
        <v>0</v>
      </c>
      <c r="Q246" s="228">
        <v>0</v>
      </c>
      <c r="R246" s="228">
        <f>Q246*H246</f>
        <v>0</v>
      </c>
      <c r="S246" s="228">
        <v>0.021999999999999999</v>
      </c>
      <c r="T246" s="229">
        <f>S246*H246</f>
        <v>0.043999999999999997</v>
      </c>
      <c r="U246" s="39"/>
      <c r="V246" s="39"/>
      <c r="W246" s="39"/>
      <c r="X246" s="39"/>
      <c r="Y246" s="39"/>
      <c r="Z246" s="39"/>
      <c r="AA246" s="39"/>
      <c r="AB246" s="39"/>
      <c r="AC246" s="39"/>
      <c r="AD246" s="39"/>
      <c r="AE246" s="39"/>
      <c r="AR246" s="230" t="s">
        <v>93</v>
      </c>
      <c r="AT246" s="230" t="s">
        <v>131</v>
      </c>
      <c r="AU246" s="230" t="s">
        <v>87</v>
      </c>
      <c r="AY246" s="18" t="s">
        <v>129</v>
      </c>
      <c r="BE246" s="231">
        <f>IF(N246="základní",J246,0)</f>
        <v>0</v>
      </c>
      <c r="BF246" s="231">
        <f>IF(N246="snížená",J246,0)</f>
        <v>0</v>
      </c>
      <c r="BG246" s="231">
        <f>IF(N246="zákl. přenesená",J246,0)</f>
        <v>0</v>
      </c>
      <c r="BH246" s="231">
        <f>IF(N246="sníž. přenesená",J246,0)</f>
        <v>0</v>
      </c>
      <c r="BI246" s="231">
        <f>IF(N246="nulová",J246,0)</f>
        <v>0</v>
      </c>
      <c r="BJ246" s="18" t="s">
        <v>83</v>
      </c>
      <c r="BK246" s="231">
        <f>ROUND(I246*H246,2)</f>
        <v>0</v>
      </c>
      <c r="BL246" s="18" t="s">
        <v>93</v>
      </c>
      <c r="BM246" s="230" t="s">
        <v>1184</v>
      </c>
    </row>
    <row r="247" s="2" customFormat="1">
      <c r="A247" s="39"/>
      <c r="B247" s="40"/>
      <c r="C247" s="41"/>
      <c r="D247" s="232" t="s">
        <v>137</v>
      </c>
      <c r="E247" s="41"/>
      <c r="F247" s="233" t="s">
        <v>1185</v>
      </c>
      <c r="G247" s="41"/>
      <c r="H247" s="41"/>
      <c r="I247" s="234"/>
      <c r="J247" s="41"/>
      <c r="K247" s="41"/>
      <c r="L247" s="45"/>
      <c r="M247" s="235"/>
      <c r="N247" s="236"/>
      <c r="O247" s="92"/>
      <c r="P247" s="92"/>
      <c r="Q247" s="92"/>
      <c r="R247" s="92"/>
      <c r="S247" s="92"/>
      <c r="T247" s="93"/>
      <c r="U247" s="39"/>
      <c r="V247" s="39"/>
      <c r="W247" s="39"/>
      <c r="X247" s="39"/>
      <c r="Y247" s="39"/>
      <c r="Z247" s="39"/>
      <c r="AA247" s="39"/>
      <c r="AB247" s="39"/>
      <c r="AC247" s="39"/>
      <c r="AD247" s="39"/>
      <c r="AE247" s="39"/>
      <c r="AT247" s="18" t="s">
        <v>137</v>
      </c>
      <c r="AU247" s="18" t="s">
        <v>87</v>
      </c>
    </row>
    <row r="248" s="13" customFormat="1">
      <c r="A248" s="13"/>
      <c r="B248" s="237"/>
      <c r="C248" s="238"/>
      <c r="D248" s="232" t="s">
        <v>139</v>
      </c>
      <c r="E248" s="239" t="s">
        <v>1</v>
      </c>
      <c r="F248" s="240" t="s">
        <v>87</v>
      </c>
      <c r="G248" s="238"/>
      <c r="H248" s="241">
        <v>2</v>
      </c>
      <c r="I248" s="242"/>
      <c r="J248" s="238"/>
      <c r="K248" s="238"/>
      <c r="L248" s="243"/>
      <c r="M248" s="244"/>
      <c r="N248" s="245"/>
      <c r="O248" s="245"/>
      <c r="P248" s="245"/>
      <c r="Q248" s="245"/>
      <c r="R248" s="245"/>
      <c r="S248" s="245"/>
      <c r="T248" s="246"/>
      <c r="U248" s="13"/>
      <c r="V248" s="13"/>
      <c r="W248" s="13"/>
      <c r="X248" s="13"/>
      <c r="Y248" s="13"/>
      <c r="Z248" s="13"/>
      <c r="AA248" s="13"/>
      <c r="AB248" s="13"/>
      <c r="AC248" s="13"/>
      <c r="AD248" s="13"/>
      <c r="AE248" s="13"/>
      <c r="AT248" s="247" t="s">
        <v>139</v>
      </c>
      <c r="AU248" s="247" t="s">
        <v>87</v>
      </c>
      <c r="AV248" s="13" t="s">
        <v>87</v>
      </c>
      <c r="AW248" s="13" t="s">
        <v>33</v>
      </c>
      <c r="AX248" s="13" t="s">
        <v>83</v>
      </c>
      <c r="AY248" s="247" t="s">
        <v>129</v>
      </c>
    </row>
    <row r="249" s="2" customFormat="1" ht="24.15" customHeight="1">
      <c r="A249" s="39"/>
      <c r="B249" s="40"/>
      <c r="C249" s="219" t="s">
        <v>342</v>
      </c>
      <c r="D249" s="219" t="s">
        <v>131</v>
      </c>
      <c r="E249" s="220" t="s">
        <v>1186</v>
      </c>
      <c r="F249" s="221" t="s">
        <v>1187</v>
      </c>
      <c r="G249" s="222" t="s">
        <v>134</v>
      </c>
      <c r="H249" s="223">
        <v>2</v>
      </c>
      <c r="I249" s="224"/>
      <c r="J249" s="225">
        <f>ROUND(I249*H249,2)</f>
        <v>0</v>
      </c>
      <c r="K249" s="221" t="s">
        <v>135</v>
      </c>
      <c r="L249" s="45"/>
      <c r="M249" s="226" t="s">
        <v>1</v>
      </c>
      <c r="N249" s="227" t="s">
        <v>43</v>
      </c>
      <c r="O249" s="92"/>
      <c r="P249" s="228">
        <f>O249*H249</f>
        <v>0</v>
      </c>
      <c r="Q249" s="228">
        <v>0</v>
      </c>
      <c r="R249" s="228">
        <f>Q249*H249</f>
        <v>0</v>
      </c>
      <c r="S249" s="228">
        <v>0</v>
      </c>
      <c r="T249" s="229">
        <f>S249*H249</f>
        <v>0</v>
      </c>
      <c r="U249" s="39"/>
      <c r="V249" s="39"/>
      <c r="W249" s="39"/>
      <c r="X249" s="39"/>
      <c r="Y249" s="39"/>
      <c r="Z249" s="39"/>
      <c r="AA249" s="39"/>
      <c r="AB249" s="39"/>
      <c r="AC249" s="39"/>
      <c r="AD249" s="39"/>
      <c r="AE249" s="39"/>
      <c r="AR249" s="230" t="s">
        <v>93</v>
      </c>
      <c r="AT249" s="230" t="s">
        <v>131</v>
      </c>
      <c r="AU249" s="230" t="s">
        <v>87</v>
      </c>
      <c r="AY249" s="18" t="s">
        <v>129</v>
      </c>
      <c r="BE249" s="231">
        <f>IF(N249="základní",J249,0)</f>
        <v>0</v>
      </c>
      <c r="BF249" s="231">
        <f>IF(N249="snížená",J249,0)</f>
        <v>0</v>
      </c>
      <c r="BG249" s="231">
        <f>IF(N249="zákl. přenesená",J249,0)</f>
        <v>0</v>
      </c>
      <c r="BH249" s="231">
        <f>IF(N249="sníž. přenesená",J249,0)</f>
        <v>0</v>
      </c>
      <c r="BI249" s="231">
        <f>IF(N249="nulová",J249,0)</f>
        <v>0</v>
      </c>
      <c r="BJ249" s="18" t="s">
        <v>83</v>
      </c>
      <c r="BK249" s="231">
        <f>ROUND(I249*H249,2)</f>
        <v>0</v>
      </c>
      <c r="BL249" s="18" t="s">
        <v>93</v>
      </c>
      <c r="BM249" s="230" t="s">
        <v>1188</v>
      </c>
    </row>
    <row r="250" s="2" customFormat="1">
      <c r="A250" s="39"/>
      <c r="B250" s="40"/>
      <c r="C250" s="41"/>
      <c r="D250" s="232" t="s">
        <v>137</v>
      </c>
      <c r="E250" s="41"/>
      <c r="F250" s="233" t="s">
        <v>1189</v>
      </c>
      <c r="G250" s="41"/>
      <c r="H250" s="41"/>
      <c r="I250" s="234"/>
      <c r="J250" s="41"/>
      <c r="K250" s="41"/>
      <c r="L250" s="45"/>
      <c r="M250" s="235"/>
      <c r="N250" s="236"/>
      <c r="O250" s="92"/>
      <c r="P250" s="92"/>
      <c r="Q250" s="92"/>
      <c r="R250" s="92"/>
      <c r="S250" s="92"/>
      <c r="T250" s="93"/>
      <c r="U250" s="39"/>
      <c r="V250" s="39"/>
      <c r="W250" s="39"/>
      <c r="X250" s="39"/>
      <c r="Y250" s="39"/>
      <c r="Z250" s="39"/>
      <c r="AA250" s="39"/>
      <c r="AB250" s="39"/>
      <c r="AC250" s="39"/>
      <c r="AD250" s="39"/>
      <c r="AE250" s="39"/>
      <c r="AT250" s="18" t="s">
        <v>137</v>
      </c>
      <c r="AU250" s="18" t="s">
        <v>87</v>
      </c>
    </row>
    <row r="251" s="13" customFormat="1">
      <c r="A251" s="13"/>
      <c r="B251" s="237"/>
      <c r="C251" s="238"/>
      <c r="D251" s="232" t="s">
        <v>139</v>
      </c>
      <c r="E251" s="239" t="s">
        <v>1</v>
      </c>
      <c r="F251" s="240" t="s">
        <v>87</v>
      </c>
      <c r="G251" s="238"/>
      <c r="H251" s="241">
        <v>2</v>
      </c>
      <c r="I251" s="242"/>
      <c r="J251" s="238"/>
      <c r="K251" s="238"/>
      <c r="L251" s="243"/>
      <c r="M251" s="244"/>
      <c r="N251" s="245"/>
      <c r="O251" s="245"/>
      <c r="P251" s="245"/>
      <c r="Q251" s="245"/>
      <c r="R251" s="245"/>
      <c r="S251" s="245"/>
      <c r="T251" s="246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  <c r="AE251" s="13"/>
      <c r="AT251" s="247" t="s">
        <v>139</v>
      </c>
      <c r="AU251" s="247" t="s">
        <v>87</v>
      </c>
      <c r="AV251" s="13" t="s">
        <v>87</v>
      </c>
      <c r="AW251" s="13" t="s">
        <v>33</v>
      </c>
      <c r="AX251" s="13" t="s">
        <v>83</v>
      </c>
      <c r="AY251" s="247" t="s">
        <v>129</v>
      </c>
    </row>
    <row r="252" s="2" customFormat="1" ht="24.15" customHeight="1">
      <c r="A252" s="39"/>
      <c r="B252" s="40"/>
      <c r="C252" s="219" t="s">
        <v>348</v>
      </c>
      <c r="D252" s="219" t="s">
        <v>131</v>
      </c>
      <c r="E252" s="220" t="s">
        <v>1190</v>
      </c>
      <c r="F252" s="221" t="s">
        <v>1191</v>
      </c>
      <c r="G252" s="222" t="s">
        <v>134</v>
      </c>
      <c r="H252" s="223">
        <v>11.76</v>
      </c>
      <c r="I252" s="224"/>
      <c r="J252" s="225">
        <f>ROUND(I252*H252,2)</f>
        <v>0</v>
      </c>
      <c r="K252" s="221" t="s">
        <v>135</v>
      </c>
      <c r="L252" s="45"/>
      <c r="M252" s="226" t="s">
        <v>1</v>
      </c>
      <c r="N252" s="227" t="s">
        <v>43</v>
      </c>
      <c r="O252" s="92"/>
      <c r="P252" s="228">
        <f>O252*H252</f>
        <v>0</v>
      </c>
      <c r="Q252" s="228">
        <v>0</v>
      </c>
      <c r="R252" s="228">
        <f>Q252*H252</f>
        <v>0</v>
      </c>
      <c r="S252" s="228">
        <v>0.070000000000000007</v>
      </c>
      <c r="T252" s="229">
        <f>S252*H252</f>
        <v>0.82320000000000004</v>
      </c>
      <c r="U252" s="39"/>
      <c r="V252" s="39"/>
      <c r="W252" s="39"/>
      <c r="X252" s="39"/>
      <c r="Y252" s="39"/>
      <c r="Z252" s="39"/>
      <c r="AA252" s="39"/>
      <c r="AB252" s="39"/>
      <c r="AC252" s="39"/>
      <c r="AD252" s="39"/>
      <c r="AE252" s="39"/>
      <c r="AR252" s="230" t="s">
        <v>93</v>
      </c>
      <c r="AT252" s="230" t="s">
        <v>131</v>
      </c>
      <c r="AU252" s="230" t="s">
        <v>87</v>
      </c>
      <c r="AY252" s="18" t="s">
        <v>129</v>
      </c>
      <c r="BE252" s="231">
        <f>IF(N252="základní",J252,0)</f>
        <v>0</v>
      </c>
      <c r="BF252" s="231">
        <f>IF(N252="snížená",J252,0)</f>
        <v>0</v>
      </c>
      <c r="BG252" s="231">
        <f>IF(N252="zákl. přenesená",J252,0)</f>
        <v>0</v>
      </c>
      <c r="BH252" s="231">
        <f>IF(N252="sníž. přenesená",J252,0)</f>
        <v>0</v>
      </c>
      <c r="BI252" s="231">
        <f>IF(N252="nulová",J252,0)</f>
        <v>0</v>
      </c>
      <c r="BJ252" s="18" t="s">
        <v>83</v>
      </c>
      <c r="BK252" s="231">
        <f>ROUND(I252*H252,2)</f>
        <v>0</v>
      </c>
      <c r="BL252" s="18" t="s">
        <v>93</v>
      </c>
      <c r="BM252" s="230" t="s">
        <v>1192</v>
      </c>
    </row>
    <row r="253" s="2" customFormat="1">
      <c r="A253" s="39"/>
      <c r="B253" s="40"/>
      <c r="C253" s="41"/>
      <c r="D253" s="232" t="s">
        <v>137</v>
      </c>
      <c r="E253" s="41"/>
      <c r="F253" s="233" t="s">
        <v>1193</v>
      </c>
      <c r="G253" s="41"/>
      <c r="H253" s="41"/>
      <c r="I253" s="234"/>
      <c r="J253" s="41"/>
      <c r="K253" s="41"/>
      <c r="L253" s="45"/>
      <c r="M253" s="235"/>
      <c r="N253" s="236"/>
      <c r="O253" s="92"/>
      <c r="P253" s="92"/>
      <c r="Q253" s="92"/>
      <c r="R253" s="92"/>
      <c r="S253" s="92"/>
      <c r="T253" s="93"/>
      <c r="U253" s="39"/>
      <c r="V253" s="39"/>
      <c r="W253" s="39"/>
      <c r="X253" s="39"/>
      <c r="Y253" s="39"/>
      <c r="Z253" s="39"/>
      <c r="AA253" s="39"/>
      <c r="AB253" s="39"/>
      <c r="AC253" s="39"/>
      <c r="AD253" s="39"/>
      <c r="AE253" s="39"/>
      <c r="AT253" s="18" t="s">
        <v>137</v>
      </c>
      <c r="AU253" s="18" t="s">
        <v>87</v>
      </c>
    </row>
    <row r="254" s="13" customFormat="1">
      <c r="A254" s="13"/>
      <c r="B254" s="237"/>
      <c r="C254" s="238"/>
      <c r="D254" s="232" t="s">
        <v>139</v>
      </c>
      <c r="E254" s="239" t="s">
        <v>1</v>
      </c>
      <c r="F254" s="240" t="s">
        <v>1194</v>
      </c>
      <c r="G254" s="238"/>
      <c r="H254" s="241">
        <v>11.76</v>
      </c>
      <c r="I254" s="242"/>
      <c r="J254" s="238"/>
      <c r="K254" s="238"/>
      <c r="L254" s="243"/>
      <c r="M254" s="244"/>
      <c r="N254" s="245"/>
      <c r="O254" s="245"/>
      <c r="P254" s="245"/>
      <c r="Q254" s="245"/>
      <c r="R254" s="245"/>
      <c r="S254" s="245"/>
      <c r="T254" s="246"/>
      <c r="U254" s="13"/>
      <c r="V254" s="13"/>
      <c r="W254" s="13"/>
      <c r="X254" s="13"/>
      <c r="Y254" s="13"/>
      <c r="Z254" s="13"/>
      <c r="AA254" s="13"/>
      <c r="AB254" s="13"/>
      <c r="AC254" s="13"/>
      <c r="AD254" s="13"/>
      <c r="AE254" s="13"/>
      <c r="AT254" s="247" t="s">
        <v>139</v>
      </c>
      <c r="AU254" s="247" t="s">
        <v>87</v>
      </c>
      <c r="AV254" s="13" t="s">
        <v>87</v>
      </c>
      <c r="AW254" s="13" t="s">
        <v>33</v>
      </c>
      <c r="AX254" s="13" t="s">
        <v>78</v>
      </c>
      <c r="AY254" s="247" t="s">
        <v>129</v>
      </c>
    </row>
    <row r="255" s="15" customFormat="1">
      <c r="A255" s="15"/>
      <c r="B255" s="259"/>
      <c r="C255" s="260"/>
      <c r="D255" s="232" t="s">
        <v>139</v>
      </c>
      <c r="E255" s="261" t="s">
        <v>1</v>
      </c>
      <c r="F255" s="262" t="s">
        <v>147</v>
      </c>
      <c r="G255" s="260"/>
      <c r="H255" s="263">
        <v>11.76</v>
      </c>
      <c r="I255" s="264"/>
      <c r="J255" s="260"/>
      <c r="K255" s="260"/>
      <c r="L255" s="265"/>
      <c r="M255" s="266"/>
      <c r="N255" s="267"/>
      <c r="O255" s="267"/>
      <c r="P255" s="267"/>
      <c r="Q255" s="267"/>
      <c r="R255" s="267"/>
      <c r="S255" s="267"/>
      <c r="T255" s="268"/>
      <c r="U255" s="15"/>
      <c r="V255" s="15"/>
      <c r="W255" s="15"/>
      <c r="X255" s="15"/>
      <c r="Y255" s="15"/>
      <c r="Z255" s="15"/>
      <c r="AA255" s="15"/>
      <c r="AB255" s="15"/>
      <c r="AC255" s="15"/>
      <c r="AD255" s="15"/>
      <c r="AE255" s="15"/>
      <c r="AT255" s="269" t="s">
        <v>139</v>
      </c>
      <c r="AU255" s="269" t="s">
        <v>87</v>
      </c>
      <c r="AV255" s="15" t="s">
        <v>93</v>
      </c>
      <c r="AW255" s="15" t="s">
        <v>33</v>
      </c>
      <c r="AX255" s="15" t="s">
        <v>83</v>
      </c>
      <c r="AY255" s="269" t="s">
        <v>129</v>
      </c>
    </row>
    <row r="256" s="2" customFormat="1" ht="24.15" customHeight="1">
      <c r="A256" s="39"/>
      <c r="B256" s="40"/>
      <c r="C256" s="219" t="s">
        <v>140</v>
      </c>
      <c r="D256" s="219" t="s">
        <v>131</v>
      </c>
      <c r="E256" s="220" t="s">
        <v>1195</v>
      </c>
      <c r="F256" s="221" t="s">
        <v>1196</v>
      </c>
      <c r="G256" s="222" t="s">
        <v>134</v>
      </c>
      <c r="H256" s="223">
        <v>0.5</v>
      </c>
      <c r="I256" s="224"/>
      <c r="J256" s="225">
        <f>ROUND(I256*H256,2)</f>
        <v>0</v>
      </c>
      <c r="K256" s="221" t="s">
        <v>135</v>
      </c>
      <c r="L256" s="45"/>
      <c r="M256" s="226" t="s">
        <v>1</v>
      </c>
      <c r="N256" s="227" t="s">
        <v>43</v>
      </c>
      <c r="O256" s="92"/>
      <c r="P256" s="228">
        <f>O256*H256</f>
        <v>0</v>
      </c>
      <c r="Q256" s="228">
        <v>0</v>
      </c>
      <c r="R256" s="228">
        <f>Q256*H256</f>
        <v>0</v>
      </c>
      <c r="S256" s="228">
        <v>0</v>
      </c>
      <c r="T256" s="229">
        <f>S256*H256</f>
        <v>0</v>
      </c>
      <c r="U256" s="39"/>
      <c r="V256" s="39"/>
      <c r="W256" s="39"/>
      <c r="X256" s="39"/>
      <c r="Y256" s="39"/>
      <c r="Z256" s="39"/>
      <c r="AA256" s="39"/>
      <c r="AB256" s="39"/>
      <c r="AC256" s="39"/>
      <c r="AD256" s="39"/>
      <c r="AE256" s="39"/>
      <c r="AR256" s="230" t="s">
        <v>93</v>
      </c>
      <c r="AT256" s="230" t="s">
        <v>131</v>
      </c>
      <c r="AU256" s="230" t="s">
        <v>87</v>
      </c>
      <c r="AY256" s="18" t="s">
        <v>129</v>
      </c>
      <c r="BE256" s="231">
        <f>IF(N256="základní",J256,0)</f>
        <v>0</v>
      </c>
      <c r="BF256" s="231">
        <f>IF(N256="snížená",J256,0)</f>
        <v>0</v>
      </c>
      <c r="BG256" s="231">
        <f>IF(N256="zákl. přenesená",J256,0)</f>
        <v>0</v>
      </c>
      <c r="BH256" s="231">
        <f>IF(N256="sníž. přenesená",J256,0)</f>
        <v>0</v>
      </c>
      <c r="BI256" s="231">
        <f>IF(N256="nulová",J256,0)</f>
        <v>0</v>
      </c>
      <c r="BJ256" s="18" t="s">
        <v>83</v>
      </c>
      <c r="BK256" s="231">
        <f>ROUND(I256*H256,2)</f>
        <v>0</v>
      </c>
      <c r="BL256" s="18" t="s">
        <v>93</v>
      </c>
      <c r="BM256" s="230" t="s">
        <v>1197</v>
      </c>
    </row>
    <row r="257" s="2" customFormat="1">
      <c r="A257" s="39"/>
      <c r="B257" s="40"/>
      <c r="C257" s="41"/>
      <c r="D257" s="232" t="s">
        <v>137</v>
      </c>
      <c r="E257" s="41"/>
      <c r="F257" s="233" t="s">
        <v>1198</v>
      </c>
      <c r="G257" s="41"/>
      <c r="H257" s="41"/>
      <c r="I257" s="234"/>
      <c r="J257" s="41"/>
      <c r="K257" s="41"/>
      <c r="L257" s="45"/>
      <c r="M257" s="235"/>
      <c r="N257" s="236"/>
      <c r="O257" s="92"/>
      <c r="P257" s="92"/>
      <c r="Q257" s="92"/>
      <c r="R257" s="92"/>
      <c r="S257" s="92"/>
      <c r="T257" s="93"/>
      <c r="U257" s="39"/>
      <c r="V257" s="39"/>
      <c r="W257" s="39"/>
      <c r="X257" s="39"/>
      <c r="Y257" s="39"/>
      <c r="Z257" s="39"/>
      <c r="AA257" s="39"/>
      <c r="AB257" s="39"/>
      <c r="AC257" s="39"/>
      <c r="AD257" s="39"/>
      <c r="AE257" s="39"/>
      <c r="AT257" s="18" t="s">
        <v>137</v>
      </c>
      <c r="AU257" s="18" t="s">
        <v>87</v>
      </c>
    </row>
    <row r="258" s="13" customFormat="1">
      <c r="A258" s="13"/>
      <c r="B258" s="237"/>
      <c r="C258" s="238"/>
      <c r="D258" s="232" t="s">
        <v>139</v>
      </c>
      <c r="E258" s="239" t="s">
        <v>1</v>
      </c>
      <c r="F258" s="240" t="s">
        <v>1199</v>
      </c>
      <c r="G258" s="238"/>
      <c r="H258" s="241">
        <v>0.5</v>
      </c>
      <c r="I258" s="242"/>
      <c r="J258" s="238"/>
      <c r="K258" s="238"/>
      <c r="L258" s="243"/>
      <c r="M258" s="244"/>
      <c r="N258" s="245"/>
      <c r="O258" s="245"/>
      <c r="P258" s="245"/>
      <c r="Q258" s="245"/>
      <c r="R258" s="245"/>
      <c r="S258" s="245"/>
      <c r="T258" s="246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T258" s="247" t="s">
        <v>139</v>
      </c>
      <c r="AU258" s="247" t="s">
        <v>87</v>
      </c>
      <c r="AV258" s="13" t="s">
        <v>87</v>
      </c>
      <c r="AW258" s="13" t="s">
        <v>33</v>
      </c>
      <c r="AX258" s="13" t="s">
        <v>83</v>
      </c>
      <c r="AY258" s="247" t="s">
        <v>129</v>
      </c>
    </row>
    <row r="259" s="2" customFormat="1" ht="24.15" customHeight="1">
      <c r="A259" s="39"/>
      <c r="B259" s="40"/>
      <c r="C259" s="219" t="s">
        <v>361</v>
      </c>
      <c r="D259" s="219" t="s">
        <v>131</v>
      </c>
      <c r="E259" s="220" t="s">
        <v>1200</v>
      </c>
      <c r="F259" s="221" t="s">
        <v>1201</v>
      </c>
      <c r="G259" s="222" t="s">
        <v>134</v>
      </c>
      <c r="H259" s="223">
        <v>0.5</v>
      </c>
      <c r="I259" s="224"/>
      <c r="J259" s="225">
        <f>ROUND(I259*H259,2)</f>
        <v>0</v>
      </c>
      <c r="K259" s="221" t="s">
        <v>135</v>
      </c>
      <c r="L259" s="45"/>
      <c r="M259" s="226" t="s">
        <v>1</v>
      </c>
      <c r="N259" s="227" t="s">
        <v>43</v>
      </c>
      <c r="O259" s="92"/>
      <c r="P259" s="228">
        <f>O259*H259</f>
        <v>0</v>
      </c>
      <c r="Q259" s="228">
        <v>0</v>
      </c>
      <c r="R259" s="228">
        <f>Q259*H259</f>
        <v>0</v>
      </c>
      <c r="S259" s="228">
        <v>0</v>
      </c>
      <c r="T259" s="229">
        <f>S259*H259</f>
        <v>0</v>
      </c>
      <c r="U259" s="39"/>
      <c r="V259" s="39"/>
      <c r="W259" s="39"/>
      <c r="X259" s="39"/>
      <c r="Y259" s="39"/>
      <c r="Z259" s="39"/>
      <c r="AA259" s="39"/>
      <c r="AB259" s="39"/>
      <c r="AC259" s="39"/>
      <c r="AD259" s="39"/>
      <c r="AE259" s="39"/>
      <c r="AR259" s="230" t="s">
        <v>93</v>
      </c>
      <c r="AT259" s="230" t="s">
        <v>131</v>
      </c>
      <c r="AU259" s="230" t="s">
        <v>87</v>
      </c>
      <c r="AY259" s="18" t="s">
        <v>129</v>
      </c>
      <c r="BE259" s="231">
        <f>IF(N259="základní",J259,0)</f>
        <v>0</v>
      </c>
      <c r="BF259" s="231">
        <f>IF(N259="snížená",J259,0)</f>
        <v>0</v>
      </c>
      <c r="BG259" s="231">
        <f>IF(N259="zákl. přenesená",J259,0)</f>
        <v>0</v>
      </c>
      <c r="BH259" s="231">
        <f>IF(N259="sníž. přenesená",J259,0)</f>
        <v>0</v>
      </c>
      <c r="BI259" s="231">
        <f>IF(N259="nulová",J259,0)</f>
        <v>0</v>
      </c>
      <c r="BJ259" s="18" t="s">
        <v>83</v>
      </c>
      <c r="BK259" s="231">
        <f>ROUND(I259*H259,2)</f>
        <v>0</v>
      </c>
      <c r="BL259" s="18" t="s">
        <v>93</v>
      </c>
      <c r="BM259" s="230" t="s">
        <v>1202</v>
      </c>
    </row>
    <row r="260" s="2" customFormat="1">
      <c r="A260" s="39"/>
      <c r="B260" s="40"/>
      <c r="C260" s="41"/>
      <c r="D260" s="232" t="s">
        <v>137</v>
      </c>
      <c r="E260" s="41"/>
      <c r="F260" s="233" t="s">
        <v>1203</v>
      </c>
      <c r="G260" s="41"/>
      <c r="H260" s="41"/>
      <c r="I260" s="234"/>
      <c r="J260" s="41"/>
      <c r="K260" s="41"/>
      <c r="L260" s="45"/>
      <c r="M260" s="235"/>
      <c r="N260" s="236"/>
      <c r="O260" s="92"/>
      <c r="P260" s="92"/>
      <c r="Q260" s="92"/>
      <c r="R260" s="92"/>
      <c r="S260" s="92"/>
      <c r="T260" s="93"/>
      <c r="U260" s="39"/>
      <c r="V260" s="39"/>
      <c r="W260" s="39"/>
      <c r="X260" s="39"/>
      <c r="Y260" s="39"/>
      <c r="Z260" s="39"/>
      <c r="AA260" s="39"/>
      <c r="AB260" s="39"/>
      <c r="AC260" s="39"/>
      <c r="AD260" s="39"/>
      <c r="AE260" s="39"/>
      <c r="AT260" s="18" t="s">
        <v>137</v>
      </c>
      <c r="AU260" s="18" t="s">
        <v>87</v>
      </c>
    </row>
    <row r="261" s="13" customFormat="1">
      <c r="A261" s="13"/>
      <c r="B261" s="237"/>
      <c r="C261" s="238"/>
      <c r="D261" s="232" t="s">
        <v>139</v>
      </c>
      <c r="E261" s="239" t="s">
        <v>1</v>
      </c>
      <c r="F261" s="240" t="s">
        <v>285</v>
      </c>
      <c r="G261" s="238"/>
      <c r="H261" s="241">
        <v>0.5</v>
      </c>
      <c r="I261" s="242"/>
      <c r="J261" s="238"/>
      <c r="K261" s="238"/>
      <c r="L261" s="243"/>
      <c r="M261" s="244"/>
      <c r="N261" s="245"/>
      <c r="O261" s="245"/>
      <c r="P261" s="245"/>
      <c r="Q261" s="245"/>
      <c r="R261" s="245"/>
      <c r="S261" s="245"/>
      <c r="T261" s="246"/>
      <c r="U261" s="13"/>
      <c r="V261" s="13"/>
      <c r="W261" s="13"/>
      <c r="X261" s="13"/>
      <c r="Y261" s="13"/>
      <c r="Z261" s="13"/>
      <c r="AA261" s="13"/>
      <c r="AB261" s="13"/>
      <c r="AC261" s="13"/>
      <c r="AD261" s="13"/>
      <c r="AE261" s="13"/>
      <c r="AT261" s="247" t="s">
        <v>139</v>
      </c>
      <c r="AU261" s="247" t="s">
        <v>87</v>
      </c>
      <c r="AV261" s="13" t="s">
        <v>87</v>
      </c>
      <c r="AW261" s="13" t="s">
        <v>33</v>
      </c>
      <c r="AX261" s="13" t="s">
        <v>83</v>
      </c>
      <c r="AY261" s="247" t="s">
        <v>129</v>
      </c>
    </row>
    <row r="262" s="2" customFormat="1" ht="21.75" customHeight="1">
      <c r="A262" s="39"/>
      <c r="B262" s="40"/>
      <c r="C262" s="219" t="s">
        <v>367</v>
      </c>
      <c r="D262" s="219" t="s">
        <v>131</v>
      </c>
      <c r="E262" s="220" t="s">
        <v>1204</v>
      </c>
      <c r="F262" s="221" t="s">
        <v>1205</v>
      </c>
      <c r="G262" s="222" t="s">
        <v>134</v>
      </c>
      <c r="H262" s="223">
        <v>8</v>
      </c>
      <c r="I262" s="224"/>
      <c r="J262" s="225">
        <f>ROUND(I262*H262,2)</f>
        <v>0</v>
      </c>
      <c r="K262" s="221" t="s">
        <v>1</v>
      </c>
      <c r="L262" s="45"/>
      <c r="M262" s="226" t="s">
        <v>1</v>
      </c>
      <c r="N262" s="227" t="s">
        <v>43</v>
      </c>
      <c r="O262" s="92"/>
      <c r="P262" s="228">
        <f>O262*H262</f>
        <v>0</v>
      </c>
      <c r="Q262" s="228">
        <v>0</v>
      </c>
      <c r="R262" s="228">
        <f>Q262*H262</f>
        <v>0</v>
      </c>
      <c r="S262" s="228">
        <v>0.0395</v>
      </c>
      <c r="T262" s="229">
        <f>S262*H262</f>
        <v>0.316</v>
      </c>
      <c r="U262" s="39"/>
      <c r="V262" s="39"/>
      <c r="W262" s="39"/>
      <c r="X262" s="39"/>
      <c r="Y262" s="39"/>
      <c r="Z262" s="39"/>
      <c r="AA262" s="39"/>
      <c r="AB262" s="39"/>
      <c r="AC262" s="39"/>
      <c r="AD262" s="39"/>
      <c r="AE262" s="39"/>
      <c r="AR262" s="230" t="s">
        <v>93</v>
      </c>
      <c r="AT262" s="230" t="s">
        <v>131</v>
      </c>
      <c r="AU262" s="230" t="s">
        <v>87</v>
      </c>
      <c r="AY262" s="18" t="s">
        <v>129</v>
      </c>
      <c r="BE262" s="231">
        <f>IF(N262="základní",J262,0)</f>
        <v>0</v>
      </c>
      <c r="BF262" s="231">
        <f>IF(N262="snížená",J262,0)</f>
        <v>0</v>
      </c>
      <c r="BG262" s="231">
        <f>IF(N262="zákl. přenesená",J262,0)</f>
        <v>0</v>
      </c>
      <c r="BH262" s="231">
        <f>IF(N262="sníž. přenesená",J262,0)</f>
        <v>0</v>
      </c>
      <c r="BI262" s="231">
        <f>IF(N262="nulová",J262,0)</f>
        <v>0</v>
      </c>
      <c r="BJ262" s="18" t="s">
        <v>83</v>
      </c>
      <c r="BK262" s="231">
        <f>ROUND(I262*H262,2)</f>
        <v>0</v>
      </c>
      <c r="BL262" s="18" t="s">
        <v>93</v>
      </c>
      <c r="BM262" s="230" t="s">
        <v>1206</v>
      </c>
    </row>
    <row r="263" s="2" customFormat="1">
      <c r="A263" s="39"/>
      <c r="B263" s="40"/>
      <c r="C263" s="41"/>
      <c r="D263" s="232" t="s">
        <v>137</v>
      </c>
      <c r="E263" s="41"/>
      <c r="F263" s="233" t="s">
        <v>1207</v>
      </c>
      <c r="G263" s="41"/>
      <c r="H263" s="41"/>
      <c r="I263" s="234"/>
      <c r="J263" s="41"/>
      <c r="K263" s="41"/>
      <c r="L263" s="45"/>
      <c r="M263" s="235"/>
      <c r="N263" s="236"/>
      <c r="O263" s="92"/>
      <c r="P263" s="92"/>
      <c r="Q263" s="92"/>
      <c r="R263" s="92"/>
      <c r="S263" s="92"/>
      <c r="T263" s="93"/>
      <c r="U263" s="39"/>
      <c r="V263" s="39"/>
      <c r="W263" s="39"/>
      <c r="X263" s="39"/>
      <c r="Y263" s="39"/>
      <c r="Z263" s="39"/>
      <c r="AA263" s="39"/>
      <c r="AB263" s="39"/>
      <c r="AC263" s="39"/>
      <c r="AD263" s="39"/>
      <c r="AE263" s="39"/>
      <c r="AT263" s="18" t="s">
        <v>137</v>
      </c>
      <c r="AU263" s="18" t="s">
        <v>87</v>
      </c>
    </row>
    <row r="264" s="13" customFormat="1">
      <c r="A264" s="13"/>
      <c r="B264" s="237"/>
      <c r="C264" s="238"/>
      <c r="D264" s="232" t="s">
        <v>139</v>
      </c>
      <c r="E264" s="239" t="s">
        <v>1</v>
      </c>
      <c r="F264" s="240" t="s">
        <v>1208</v>
      </c>
      <c r="G264" s="238"/>
      <c r="H264" s="241">
        <v>8</v>
      </c>
      <c r="I264" s="242"/>
      <c r="J264" s="238"/>
      <c r="K264" s="238"/>
      <c r="L264" s="243"/>
      <c r="M264" s="244"/>
      <c r="N264" s="245"/>
      <c r="O264" s="245"/>
      <c r="P264" s="245"/>
      <c r="Q264" s="245"/>
      <c r="R264" s="245"/>
      <c r="S264" s="245"/>
      <c r="T264" s="246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T264" s="247" t="s">
        <v>139</v>
      </c>
      <c r="AU264" s="247" t="s">
        <v>87</v>
      </c>
      <c r="AV264" s="13" t="s">
        <v>87</v>
      </c>
      <c r="AW264" s="13" t="s">
        <v>33</v>
      </c>
      <c r="AX264" s="13" t="s">
        <v>83</v>
      </c>
      <c r="AY264" s="247" t="s">
        <v>129</v>
      </c>
    </row>
    <row r="265" s="2" customFormat="1" ht="24.15" customHeight="1">
      <c r="A265" s="39"/>
      <c r="B265" s="40"/>
      <c r="C265" s="219" t="s">
        <v>178</v>
      </c>
      <c r="D265" s="219" t="s">
        <v>131</v>
      </c>
      <c r="E265" s="220" t="s">
        <v>1209</v>
      </c>
      <c r="F265" s="221" t="s">
        <v>1210</v>
      </c>
      <c r="G265" s="222" t="s">
        <v>134</v>
      </c>
      <c r="H265" s="223">
        <v>8</v>
      </c>
      <c r="I265" s="224"/>
      <c r="J265" s="225">
        <f>ROUND(I265*H265,2)</f>
        <v>0</v>
      </c>
      <c r="K265" s="221" t="s">
        <v>135</v>
      </c>
      <c r="L265" s="45"/>
      <c r="M265" s="226" t="s">
        <v>1</v>
      </c>
      <c r="N265" s="227" t="s">
        <v>43</v>
      </c>
      <c r="O265" s="92"/>
      <c r="P265" s="228">
        <f>O265*H265</f>
        <v>0</v>
      </c>
      <c r="Q265" s="228">
        <v>0</v>
      </c>
      <c r="R265" s="228">
        <f>Q265*H265</f>
        <v>0</v>
      </c>
      <c r="S265" s="228">
        <v>0</v>
      </c>
      <c r="T265" s="229">
        <f>S265*H265</f>
        <v>0</v>
      </c>
      <c r="U265" s="39"/>
      <c r="V265" s="39"/>
      <c r="W265" s="39"/>
      <c r="X265" s="39"/>
      <c r="Y265" s="39"/>
      <c r="Z265" s="39"/>
      <c r="AA265" s="39"/>
      <c r="AB265" s="39"/>
      <c r="AC265" s="39"/>
      <c r="AD265" s="39"/>
      <c r="AE265" s="39"/>
      <c r="AR265" s="230" t="s">
        <v>93</v>
      </c>
      <c r="AT265" s="230" t="s">
        <v>131</v>
      </c>
      <c r="AU265" s="230" t="s">
        <v>87</v>
      </c>
      <c r="AY265" s="18" t="s">
        <v>129</v>
      </c>
      <c r="BE265" s="231">
        <f>IF(N265="základní",J265,0)</f>
        <v>0</v>
      </c>
      <c r="BF265" s="231">
        <f>IF(N265="snížená",J265,0)</f>
        <v>0</v>
      </c>
      <c r="BG265" s="231">
        <f>IF(N265="zákl. přenesená",J265,0)</f>
        <v>0</v>
      </c>
      <c r="BH265" s="231">
        <f>IF(N265="sníž. přenesená",J265,0)</f>
        <v>0</v>
      </c>
      <c r="BI265" s="231">
        <f>IF(N265="nulová",J265,0)</f>
        <v>0</v>
      </c>
      <c r="BJ265" s="18" t="s">
        <v>83</v>
      </c>
      <c r="BK265" s="231">
        <f>ROUND(I265*H265,2)</f>
        <v>0</v>
      </c>
      <c r="BL265" s="18" t="s">
        <v>93</v>
      </c>
      <c r="BM265" s="230" t="s">
        <v>1211</v>
      </c>
    </row>
    <row r="266" s="2" customFormat="1">
      <c r="A266" s="39"/>
      <c r="B266" s="40"/>
      <c r="C266" s="41"/>
      <c r="D266" s="232" t="s">
        <v>137</v>
      </c>
      <c r="E266" s="41"/>
      <c r="F266" s="233" t="s">
        <v>1212</v>
      </c>
      <c r="G266" s="41"/>
      <c r="H266" s="41"/>
      <c r="I266" s="234"/>
      <c r="J266" s="41"/>
      <c r="K266" s="41"/>
      <c r="L266" s="45"/>
      <c r="M266" s="235"/>
      <c r="N266" s="236"/>
      <c r="O266" s="92"/>
      <c r="P266" s="92"/>
      <c r="Q266" s="92"/>
      <c r="R266" s="92"/>
      <c r="S266" s="92"/>
      <c r="T266" s="93"/>
      <c r="U266" s="39"/>
      <c r="V266" s="39"/>
      <c r="W266" s="39"/>
      <c r="X266" s="39"/>
      <c r="Y266" s="39"/>
      <c r="Z266" s="39"/>
      <c r="AA266" s="39"/>
      <c r="AB266" s="39"/>
      <c r="AC266" s="39"/>
      <c r="AD266" s="39"/>
      <c r="AE266" s="39"/>
      <c r="AT266" s="18" t="s">
        <v>137</v>
      </c>
      <c r="AU266" s="18" t="s">
        <v>87</v>
      </c>
    </row>
    <row r="267" s="13" customFormat="1">
      <c r="A267" s="13"/>
      <c r="B267" s="237"/>
      <c r="C267" s="238"/>
      <c r="D267" s="232" t="s">
        <v>139</v>
      </c>
      <c r="E267" s="239" t="s">
        <v>1</v>
      </c>
      <c r="F267" s="240" t="s">
        <v>179</v>
      </c>
      <c r="G267" s="238"/>
      <c r="H267" s="241">
        <v>8</v>
      </c>
      <c r="I267" s="242"/>
      <c r="J267" s="238"/>
      <c r="K267" s="238"/>
      <c r="L267" s="243"/>
      <c r="M267" s="244"/>
      <c r="N267" s="245"/>
      <c r="O267" s="245"/>
      <c r="P267" s="245"/>
      <c r="Q267" s="245"/>
      <c r="R267" s="245"/>
      <c r="S267" s="245"/>
      <c r="T267" s="246"/>
      <c r="U267" s="13"/>
      <c r="V267" s="13"/>
      <c r="W267" s="13"/>
      <c r="X267" s="13"/>
      <c r="Y267" s="13"/>
      <c r="Z267" s="13"/>
      <c r="AA267" s="13"/>
      <c r="AB267" s="13"/>
      <c r="AC267" s="13"/>
      <c r="AD267" s="13"/>
      <c r="AE267" s="13"/>
      <c r="AT267" s="247" t="s">
        <v>139</v>
      </c>
      <c r="AU267" s="247" t="s">
        <v>87</v>
      </c>
      <c r="AV267" s="13" t="s">
        <v>87</v>
      </c>
      <c r="AW267" s="13" t="s">
        <v>33</v>
      </c>
      <c r="AX267" s="13" t="s">
        <v>83</v>
      </c>
      <c r="AY267" s="247" t="s">
        <v>129</v>
      </c>
    </row>
    <row r="268" s="2" customFormat="1" ht="24.15" customHeight="1">
      <c r="A268" s="39"/>
      <c r="B268" s="40"/>
      <c r="C268" s="219" t="s">
        <v>377</v>
      </c>
      <c r="D268" s="219" t="s">
        <v>131</v>
      </c>
      <c r="E268" s="220" t="s">
        <v>1213</v>
      </c>
      <c r="F268" s="221" t="s">
        <v>1214</v>
      </c>
      <c r="G268" s="222" t="s">
        <v>134</v>
      </c>
      <c r="H268" s="223">
        <v>5</v>
      </c>
      <c r="I268" s="224"/>
      <c r="J268" s="225">
        <f>ROUND(I268*H268,2)</f>
        <v>0</v>
      </c>
      <c r="K268" s="221" t="s">
        <v>135</v>
      </c>
      <c r="L268" s="45"/>
      <c r="M268" s="226" t="s">
        <v>1</v>
      </c>
      <c r="N268" s="227" t="s">
        <v>43</v>
      </c>
      <c r="O268" s="92"/>
      <c r="P268" s="228">
        <f>O268*H268</f>
        <v>0</v>
      </c>
      <c r="Q268" s="228">
        <v>0.020140000000000002</v>
      </c>
      <c r="R268" s="228">
        <f>Q268*H268</f>
        <v>0.10070000000000001</v>
      </c>
      <c r="S268" s="228">
        <v>0</v>
      </c>
      <c r="T268" s="229">
        <f>S268*H268</f>
        <v>0</v>
      </c>
      <c r="U268" s="39"/>
      <c r="V268" s="39"/>
      <c r="W268" s="39"/>
      <c r="X268" s="39"/>
      <c r="Y268" s="39"/>
      <c r="Z268" s="39"/>
      <c r="AA268" s="39"/>
      <c r="AB268" s="39"/>
      <c r="AC268" s="39"/>
      <c r="AD268" s="39"/>
      <c r="AE268" s="39"/>
      <c r="AR268" s="230" t="s">
        <v>93</v>
      </c>
      <c r="AT268" s="230" t="s">
        <v>131</v>
      </c>
      <c r="AU268" s="230" t="s">
        <v>87</v>
      </c>
      <c r="AY268" s="18" t="s">
        <v>129</v>
      </c>
      <c r="BE268" s="231">
        <f>IF(N268="základní",J268,0)</f>
        <v>0</v>
      </c>
      <c r="BF268" s="231">
        <f>IF(N268="snížená",J268,0)</f>
        <v>0</v>
      </c>
      <c r="BG268" s="231">
        <f>IF(N268="zákl. přenesená",J268,0)</f>
        <v>0</v>
      </c>
      <c r="BH268" s="231">
        <f>IF(N268="sníž. přenesená",J268,0)</f>
        <v>0</v>
      </c>
      <c r="BI268" s="231">
        <f>IF(N268="nulová",J268,0)</f>
        <v>0</v>
      </c>
      <c r="BJ268" s="18" t="s">
        <v>83</v>
      </c>
      <c r="BK268" s="231">
        <f>ROUND(I268*H268,2)</f>
        <v>0</v>
      </c>
      <c r="BL268" s="18" t="s">
        <v>93</v>
      </c>
      <c r="BM268" s="230" t="s">
        <v>1215</v>
      </c>
    </row>
    <row r="269" s="2" customFormat="1">
      <c r="A269" s="39"/>
      <c r="B269" s="40"/>
      <c r="C269" s="41"/>
      <c r="D269" s="232" t="s">
        <v>137</v>
      </c>
      <c r="E269" s="41"/>
      <c r="F269" s="233" t="s">
        <v>1216</v>
      </c>
      <c r="G269" s="41"/>
      <c r="H269" s="41"/>
      <c r="I269" s="234"/>
      <c r="J269" s="41"/>
      <c r="K269" s="41"/>
      <c r="L269" s="45"/>
      <c r="M269" s="235"/>
      <c r="N269" s="236"/>
      <c r="O269" s="92"/>
      <c r="P269" s="92"/>
      <c r="Q269" s="92"/>
      <c r="R269" s="92"/>
      <c r="S269" s="92"/>
      <c r="T269" s="93"/>
      <c r="U269" s="39"/>
      <c r="V269" s="39"/>
      <c r="W269" s="39"/>
      <c r="X269" s="39"/>
      <c r="Y269" s="39"/>
      <c r="Z269" s="39"/>
      <c r="AA269" s="39"/>
      <c r="AB269" s="39"/>
      <c r="AC269" s="39"/>
      <c r="AD269" s="39"/>
      <c r="AE269" s="39"/>
      <c r="AT269" s="18" t="s">
        <v>137</v>
      </c>
      <c r="AU269" s="18" t="s">
        <v>87</v>
      </c>
    </row>
    <row r="270" s="2" customFormat="1">
      <c r="A270" s="39"/>
      <c r="B270" s="40"/>
      <c r="C270" s="41"/>
      <c r="D270" s="232" t="s">
        <v>296</v>
      </c>
      <c r="E270" s="41"/>
      <c r="F270" s="280" t="s">
        <v>1217</v>
      </c>
      <c r="G270" s="41"/>
      <c r="H270" s="41"/>
      <c r="I270" s="234"/>
      <c r="J270" s="41"/>
      <c r="K270" s="41"/>
      <c r="L270" s="45"/>
      <c r="M270" s="235"/>
      <c r="N270" s="236"/>
      <c r="O270" s="92"/>
      <c r="P270" s="92"/>
      <c r="Q270" s="92"/>
      <c r="R270" s="92"/>
      <c r="S270" s="92"/>
      <c r="T270" s="93"/>
      <c r="U270" s="39"/>
      <c r="V270" s="39"/>
      <c r="W270" s="39"/>
      <c r="X270" s="39"/>
      <c r="Y270" s="39"/>
      <c r="Z270" s="39"/>
      <c r="AA270" s="39"/>
      <c r="AB270" s="39"/>
      <c r="AC270" s="39"/>
      <c r="AD270" s="39"/>
      <c r="AE270" s="39"/>
      <c r="AT270" s="18" t="s">
        <v>296</v>
      </c>
      <c r="AU270" s="18" t="s">
        <v>87</v>
      </c>
    </row>
    <row r="271" s="13" customFormat="1">
      <c r="A271" s="13"/>
      <c r="B271" s="237"/>
      <c r="C271" s="238"/>
      <c r="D271" s="232" t="s">
        <v>139</v>
      </c>
      <c r="E271" s="239" t="s">
        <v>1</v>
      </c>
      <c r="F271" s="240" t="s">
        <v>1218</v>
      </c>
      <c r="G271" s="238"/>
      <c r="H271" s="241">
        <v>5</v>
      </c>
      <c r="I271" s="242"/>
      <c r="J271" s="238"/>
      <c r="K271" s="238"/>
      <c r="L271" s="243"/>
      <c r="M271" s="244"/>
      <c r="N271" s="245"/>
      <c r="O271" s="245"/>
      <c r="P271" s="245"/>
      <c r="Q271" s="245"/>
      <c r="R271" s="245"/>
      <c r="S271" s="245"/>
      <c r="T271" s="246"/>
      <c r="U271" s="13"/>
      <c r="V271" s="13"/>
      <c r="W271" s="13"/>
      <c r="X271" s="13"/>
      <c r="Y271" s="13"/>
      <c r="Z271" s="13"/>
      <c r="AA271" s="13"/>
      <c r="AB271" s="13"/>
      <c r="AC271" s="13"/>
      <c r="AD271" s="13"/>
      <c r="AE271" s="13"/>
      <c r="AT271" s="247" t="s">
        <v>139</v>
      </c>
      <c r="AU271" s="247" t="s">
        <v>87</v>
      </c>
      <c r="AV271" s="13" t="s">
        <v>87</v>
      </c>
      <c r="AW271" s="13" t="s">
        <v>33</v>
      </c>
      <c r="AX271" s="13" t="s">
        <v>83</v>
      </c>
      <c r="AY271" s="247" t="s">
        <v>129</v>
      </c>
    </row>
    <row r="272" s="2" customFormat="1" ht="24.15" customHeight="1">
      <c r="A272" s="39"/>
      <c r="B272" s="40"/>
      <c r="C272" s="219" t="s">
        <v>383</v>
      </c>
      <c r="D272" s="219" t="s">
        <v>131</v>
      </c>
      <c r="E272" s="220" t="s">
        <v>1219</v>
      </c>
      <c r="F272" s="221" t="s">
        <v>1220</v>
      </c>
      <c r="G272" s="222" t="s">
        <v>134</v>
      </c>
      <c r="H272" s="223">
        <v>3.5</v>
      </c>
      <c r="I272" s="224"/>
      <c r="J272" s="225">
        <f>ROUND(I272*H272,2)</f>
        <v>0</v>
      </c>
      <c r="K272" s="221" t="s">
        <v>135</v>
      </c>
      <c r="L272" s="45"/>
      <c r="M272" s="226" t="s">
        <v>1</v>
      </c>
      <c r="N272" s="227" t="s">
        <v>43</v>
      </c>
      <c r="O272" s="92"/>
      <c r="P272" s="228">
        <f>O272*H272</f>
        <v>0</v>
      </c>
      <c r="Q272" s="228">
        <v>0.038850000000000003</v>
      </c>
      <c r="R272" s="228">
        <f>Q272*H272</f>
        <v>0.13597500000000001</v>
      </c>
      <c r="S272" s="228">
        <v>0</v>
      </c>
      <c r="T272" s="229">
        <f>S272*H272</f>
        <v>0</v>
      </c>
      <c r="U272" s="39"/>
      <c r="V272" s="39"/>
      <c r="W272" s="39"/>
      <c r="X272" s="39"/>
      <c r="Y272" s="39"/>
      <c r="Z272" s="39"/>
      <c r="AA272" s="39"/>
      <c r="AB272" s="39"/>
      <c r="AC272" s="39"/>
      <c r="AD272" s="39"/>
      <c r="AE272" s="39"/>
      <c r="AR272" s="230" t="s">
        <v>93</v>
      </c>
      <c r="AT272" s="230" t="s">
        <v>131</v>
      </c>
      <c r="AU272" s="230" t="s">
        <v>87</v>
      </c>
      <c r="AY272" s="18" t="s">
        <v>129</v>
      </c>
      <c r="BE272" s="231">
        <f>IF(N272="základní",J272,0)</f>
        <v>0</v>
      </c>
      <c r="BF272" s="231">
        <f>IF(N272="snížená",J272,0)</f>
        <v>0</v>
      </c>
      <c r="BG272" s="231">
        <f>IF(N272="zákl. přenesená",J272,0)</f>
        <v>0</v>
      </c>
      <c r="BH272" s="231">
        <f>IF(N272="sníž. přenesená",J272,0)</f>
        <v>0</v>
      </c>
      <c r="BI272" s="231">
        <f>IF(N272="nulová",J272,0)</f>
        <v>0</v>
      </c>
      <c r="BJ272" s="18" t="s">
        <v>83</v>
      </c>
      <c r="BK272" s="231">
        <f>ROUND(I272*H272,2)</f>
        <v>0</v>
      </c>
      <c r="BL272" s="18" t="s">
        <v>93</v>
      </c>
      <c r="BM272" s="230" t="s">
        <v>1221</v>
      </c>
    </row>
    <row r="273" s="2" customFormat="1">
      <c r="A273" s="39"/>
      <c r="B273" s="40"/>
      <c r="C273" s="41"/>
      <c r="D273" s="232" t="s">
        <v>137</v>
      </c>
      <c r="E273" s="41"/>
      <c r="F273" s="233" t="s">
        <v>1222</v>
      </c>
      <c r="G273" s="41"/>
      <c r="H273" s="41"/>
      <c r="I273" s="234"/>
      <c r="J273" s="41"/>
      <c r="K273" s="41"/>
      <c r="L273" s="45"/>
      <c r="M273" s="235"/>
      <c r="N273" s="236"/>
      <c r="O273" s="92"/>
      <c r="P273" s="92"/>
      <c r="Q273" s="92"/>
      <c r="R273" s="92"/>
      <c r="S273" s="92"/>
      <c r="T273" s="93"/>
      <c r="U273" s="39"/>
      <c r="V273" s="39"/>
      <c r="W273" s="39"/>
      <c r="X273" s="39"/>
      <c r="Y273" s="39"/>
      <c r="Z273" s="39"/>
      <c r="AA273" s="39"/>
      <c r="AB273" s="39"/>
      <c r="AC273" s="39"/>
      <c r="AD273" s="39"/>
      <c r="AE273" s="39"/>
      <c r="AT273" s="18" t="s">
        <v>137</v>
      </c>
      <c r="AU273" s="18" t="s">
        <v>87</v>
      </c>
    </row>
    <row r="274" s="2" customFormat="1">
      <c r="A274" s="39"/>
      <c r="B274" s="40"/>
      <c r="C274" s="41"/>
      <c r="D274" s="232" t="s">
        <v>296</v>
      </c>
      <c r="E274" s="41"/>
      <c r="F274" s="280" t="s">
        <v>1217</v>
      </c>
      <c r="G274" s="41"/>
      <c r="H274" s="41"/>
      <c r="I274" s="234"/>
      <c r="J274" s="41"/>
      <c r="K274" s="41"/>
      <c r="L274" s="45"/>
      <c r="M274" s="235"/>
      <c r="N274" s="236"/>
      <c r="O274" s="92"/>
      <c r="P274" s="92"/>
      <c r="Q274" s="92"/>
      <c r="R274" s="92"/>
      <c r="S274" s="92"/>
      <c r="T274" s="93"/>
      <c r="U274" s="39"/>
      <c r="V274" s="39"/>
      <c r="W274" s="39"/>
      <c r="X274" s="39"/>
      <c r="Y274" s="39"/>
      <c r="Z274" s="39"/>
      <c r="AA274" s="39"/>
      <c r="AB274" s="39"/>
      <c r="AC274" s="39"/>
      <c r="AD274" s="39"/>
      <c r="AE274" s="39"/>
      <c r="AT274" s="18" t="s">
        <v>296</v>
      </c>
      <c r="AU274" s="18" t="s">
        <v>87</v>
      </c>
    </row>
    <row r="275" s="13" customFormat="1">
      <c r="A275" s="13"/>
      <c r="B275" s="237"/>
      <c r="C275" s="238"/>
      <c r="D275" s="232" t="s">
        <v>139</v>
      </c>
      <c r="E275" s="239" t="s">
        <v>1</v>
      </c>
      <c r="F275" s="240" t="s">
        <v>389</v>
      </c>
      <c r="G275" s="238"/>
      <c r="H275" s="241">
        <v>3.5</v>
      </c>
      <c r="I275" s="242"/>
      <c r="J275" s="238"/>
      <c r="K275" s="238"/>
      <c r="L275" s="243"/>
      <c r="M275" s="244"/>
      <c r="N275" s="245"/>
      <c r="O275" s="245"/>
      <c r="P275" s="245"/>
      <c r="Q275" s="245"/>
      <c r="R275" s="245"/>
      <c r="S275" s="245"/>
      <c r="T275" s="246"/>
      <c r="U275" s="13"/>
      <c r="V275" s="13"/>
      <c r="W275" s="13"/>
      <c r="X275" s="13"/>
      <c r="Y275" s="13"/>
      <c r="Z275" s="13"/>
      <c r="AA275" s="13"/>
      <c r="AB275" s="13"/>
      <c r="AC275" s="13"/>
      <c r="AD275" s="13"/>
      <c r="AE275" s="13"/>
      <c r="AT275" s="247" t="s">
        <v>139</v>
      </c>
      <c r="AU275" s="247" t="s">
        <v>87</v>
      </c>
      <c r="AV275" s="13" t="s">
        <v>87</v>
      </c>
      <c r="AW275" s="13" t="s">
        <v>33</v>
      </c>
      <c r="AX275" s="13" t="s">
        <v>83</v>
      </c>
      <c r="AY275" s="247" t="s">
        <v>129</v>
      </c>
    </row>
    <row r="276" s="2" customFormat="1" ht="24.15" customHeight="1">
      <c r="A276" s="39"/>
      <c r="B276" s="40"/>
      <c r="C276" s="219" t="s">
        <v>391</v>
      </c>
      <c r="D276" s="219" t="s">
        <v>131</v>
      </c>
      <c r="E276" s="220" t="s">
        <v>1223</v>
      </c>
      <c r="F276" s="221" t="s">
        <v>1224</v>
      </c>
      <c r="G276" s="222" t="s">
        <v>134</v>
      </c>
      <c r="H276" s="223">
        <v>1</v>
      </c>
      <c r="I276" s="224"/>
      <c r="J276" s="225">
        <f>ROUND(I276*H276,2)</f>
        <v>0</v>
      </c>
      <c r="K276" s="221" t="s">
        <v>135</v>
      </c>
      <c r="L276" s="45"/>
      <c r="M276" s="226" t="s">
        <v>1</v>
      </c>
      <c r="N276" s="227" t="s">
        <v>43</v>
      </c>
      <c r="O276" s="92"/>
      <c r="P276" s="228">
        <f>O276*H276</f>
        <v>0</v>
      </c>
      <c r="Q276" s="228">
        <v>0.10007000000000001</v>
      </c>
      <c r="R276" s="228">
        <f>Q276*H276</f>
        <v>0.10007000000000001</v>
      </c>
      <c r="S276" s="228">
        <v>0</v>
      </c>
      <c r="T276" s="229">
        <f>S276*H276</f>
        <v>0</v>
      </c>
      <c r="U276" s="39"/>
      <c r="V276" s="39"/>
      <c r="W276" s="39"/>
      <c r="X276" s="39"/>
      <c r="Y276" s="39"/>
      <c r="Z276" s="39"/>
      <c r="AA276" s="39"/>
      <c r="AB276" s="39"/>
      <c r="AC276" s="39"/>
      <c r="AD276" s="39"/>
      <c r="AE276" s="39"/>
      <c r="AR276" s="230" t="s">
        <v>93</v>
      </c>
      <c r="AT276" s="230" t="s">
        <v>131</v>
      </c>
      <c r="AU276" s="230" t="s">
        <v>87</v>
      </c>
      <c r="AY276" s="18" t="s">
        <v>129</v>
      </c>
      <c r="BE276" s="231">
        <f>IF(N276="základní",J276,0)</f>
        <v>0</v>
      </c>
      <c r="BF276" s="231">
        <f>IF(N276="snížená",J276,0)</f>
        <v>0</v>
      </c>
      <c r="BG276" s="231">
        <f>IF(N276="zákl. přenesená",J276,0)</f>
        <v>0</v>
      </c>
      <c r="BH276" s="231">
        <f>IF(N276="sníž. přenesená",J276,0)</f>
        <v>0</v>
      </c>
      <c r="BI276" s="231">
        <f>IF(N276="nulová",J276,0)</f>
        <v>0</v>
      </c>
      <c r="BJ276" s="18" t="s">
        <v>83</v>
      </c>
      <c r="BK276" s="231">
        <f>ROUND(I276*H276,2)</f>
        <v>0</v>
      </c>
      <c r="BL276" s="18" t="s">
        <v>93</v>
      </c>
      <c r="BM276" s="230" t="s">
        <v>1225</v>
      </c>
    </row>
    <row r="277" s="2" customFormat="1">
      <c r="A277" s="39"/>
      <c r="B277" s="40"/>
      <c r="C277" s="41"/>
      <c r="D277" s="232" t="s">
        <v>137</v>
      </c>
      <c r="E277" s="41"/>
      <c r="F277" s="233" t="s">
        <v>1226</v>
      </c>
      <c r="G277" s="41"/>
      <c r="H277" s="41"/>
      <c r="I277" s="234"/>
      <c r="J277" s="41"/>
      <c r="K277" s="41"/>
      <c r="L277" s="45"/>
      <c r="M277" s="235"/>
      <c r="N277" s="236"/>
      <c r="O277" s="92"/>
      <c r="P277" s="92"/>
      <c r="Q277" s="92"/>
      <c r="R277" s="92"/>
      <c r="S277" s="92"/>
      <c r="T277" s="93"/>
      <c r="U277" s="39"/>
      <c r="V277" s="39"/>
      <c r="W277" s="39"/>
      <c r="X277" s="39"/>
      <c r="Y277" s="39"/>
      <c r="Z277" s="39"/>
      <c r="AA277" s="39"/>
      <c r="AB277" s="39"/>
      <c r="AC277" s="39"/>
      <c r="AD277" s="39"/>
      <c r="AE277" s="39"/>
      <c r="AT277" s="18" t="s">
        <v>137</v>
      </c>
      <c r="AU277" s="18" t="s">
        <v>87</v>
      </c>
    </row>
    <row r="278" s="13" customFormat="1">
      <c r="A278" s="13"/>
      <c r="B278" s="237"/>
      <c r="C278" s="238"/>
      <c r="D278" s="232" t="s">
        <v>139</v>
      </c>
      <c r="E278" s="239" t="s">
        <v>1</v>
      </c>
      <c r="F278" s="240" t="s">
        <v>1227</v>
      </c>
      <c r="G278" s="238"/>
      <c r="H278" s="241">
        <v>1</v>
      </c>
      <c r="I278" s="242"/>
      <c r="J278" s="238"/>
      <c r="K278" s="238"/>
      <c r="L278" s="243"/>
      <c r="M278" s="244"/>
      <c r="N278" s="245"/>
      <c r="O278" s="245"/>
      <c r="P278" s="245"/>
      <c r="Q278" s="245"/>
      <c r="R278" s="245"/>
      <c r="S278" s="245"/>
      <c r="T278" s="246"/>
      <c r="U278" s="13"/>
      <c r="V278" s="13"/>
      <c r="W278" s="13"/>
      <c r="X278" s="13"/>
      <c r="Y278" s="13"/>
      <c r="Z278" s="13"/>
      <c r="AA278" s="13"/>
      <c r="AB278" s="13"/>
      <c r="AC278" s="13"/>
      <c r="AD278" s="13"/>
      <c r="AE278" s="13"/>
      <c r="AT278" s="247" t="s">
        <v>139</v>
      </c>
      <c r="AU278" s="247" t="s">
        <v>87</v>
      </c>
      <c r="AV278" s="13" t="s">
        <v>87</v>
      </c>
      <c r="AW278" s="13" t="s">
        <v>33</v>
      </c>
      <c r="AX278" s="13" t="s">
        <v>83</v>
      </c>
      <c r="AY278" s="247" t="s">
        <v>129</v>
      </c>
    </row>
    <row r="279" s="2" customFormat="1" ht="24.15" customHeight="1">
      <c r="A279" s="39"/>
      <c r="B279" s="40"/>
      <c r="C279" s="219" t="s">
        <v>398</v>
      </c>
      <c r="D279" s="219" t="s">
        <v>131</v>
      </c>
      <c r="E279" s="220" t="s">
        <v>1228</v>
      </c>
      <c r="F279" s="221" t="s">
        <v>1229</v>
      </c>
      <c r="G279" s="222" t="s">
        <v>134</v>
      </c>
      <c r="H279" s="223">
        <v>9.5</v>
      </c>
      <c r="I279" s="224"/>
      <c r="J279" s="225">
        <f>ROUND(I279*H279,2)</f>
        <v>0</v>
      </c>
      <c r="K279" s="221" t="s">
        <v>135</v>
      </c>
      <c r="L279" s="45"/>
      <c r="M279" s="226" t="s">
        <v>1</v>
      </c>
      <c r="N279" s="227" t="s">
        <v>43</v>
      </c>
      <c r="O279" s="92"/>
      <c r="P279" s="228">
        <f>O279*H279</f>
        <v>0</v>
      </c>
      <c r="Q279" s="228">
        <v>0</v>
      </c>
      <c r="R279" s="228">
        <f>Q279*H279</f>
        <v>0</v>
      </c>
      <c r="S279" s="228">
        <v>0</v>
      </c>
      <c r="T279" s="229">
        <f>S279*H279</f>
        <v>0</v>
      </c>
      <c r="U279" s="39"/>
      <c r="V279" s="39"/>
      <c r="W279" s="39"/>
      <c r="X279" s="39"/>
      <c r="Y279" s="39"/>
      <c r="Z279" s="39"/>
      <c r="AA279" s="39"/>
      <c r="AB279" s="39"/>
      <c r="AC279" s="39"/>
      <c r="AD279" s="39"/>
      <c r="AE279" s="39"/>
      <c r="AR279" s="230" t="s">
        <v>93</v>
      </c>
      <c r="AT279" s="230" t="s">
        <v>131</v>
      </c>
      <c r="AU279" s="230" t="s">
        <v>87</v>
      </c>
      <c r="AY279" s="18" t="s">
        <v>129</v>
      </c>
      <c r="BE279" s="231">
        <f>IF(N279="základní",J279,0)</f>
        <v>0</v>
      </c>
      <c r="BF279" s="231">
        <f>IF(N279="snížená",J279,0)</f>
        <v>0</v>
      </c>
      <c r="BG279" s="231">
        <f>IF(N279="zákl. přenesená",J279,0)</f>
        <v>0</v>
      </c>
      <c r="BH279" s="231">
        <f>IF(N279="sníž. přenesená",J279,0)</f>
        <v>0</v>
      </c>
      <c r="BI279" s="231">
        <f>IF(N279="nulová",J279,0)</f>
        <v>0</v>
      </c>
      <c r="BJ279" s="18" t="s">
        <v>83</v>
      </c>
      <c r="BK279" s="231">
        <f>ROUND(I279*H279,2)</f>
        <v>0</v>
      </c>
      <c r="BL279" s="18" t="s">
        <v>93</v>
      </c>
      <c r="BM279" s="230" t="s">
        <v>1230</v>
      </c>
    </row>
    <row r="280" s="2" customFormat="1">
      <c r="A280" s="39"/>
      <c r="B280" s="40"/>
      <c r="C280" s="41"/>
      <c r="D280" s="232" t="s">
        <v>137</v>
      </c>
      <c r="E280" s="41"/>
      <c r="F280" s="233" t="s">
        <v>1231</v>
      </c>
      <c r="G280" s="41"/>
      <c r="H280" s="41"/>
      <c r="I280" s="234"/>
      <c r="J280" s="41"/>
      <c r="K280" s="41"/>
      <c r="L280" s="45"/>
      <c r="M280" s="235"/>
      <c r="N280" s="236"/>
      <c r="O280" s="92"/>
      <c r="P280" s="92"/>
      <c r="Q280" s="92"/>
      <c r="R280" s="92"/>
      <c r="S280" s="92"/>
      <c r="T280" s="93"/>
      <c r="U280" s="39"/>
      <c r="V280" s="39"/>
      <c r="W280" s="39"/>
      <c r="X280" s="39"/>
      <c r="Y280" s="39"/>
      <c r="Z280" s="39"/>
      <c r="AA280" s="39"/>
      <c r="AB280" s="39"/>
      <c r="AC280" s="39"/>
      <c r="AD280" s="39"/>
      <c r="AE280" s="39"/>
      <c r="AT280" s="18" t="s">
        <v>137</v>
      </c>
      <c r="AU280" s="18" t="s">
        <v>87</v>
      </c>
    </row>
    <row r="281" s="13" customFormat="1">
      <c r="A281" s="13"/>
      <c r="B281" s="237"/>
      <c r="C281" s="238"/>
      <c r="D281" s="232" t="s">
        <v>139</v>
      </c>
      <c r="E281" s="239" t="s">
        <v>1</v>
      </c>
      <c r="F281" s="240" t="s">
        <v>1232</v>
      </c>
      <c r="G281" s="238"/>
      <c r="H281" s="241">
        <v>9.5</v>
      </c>
      <c r="I281" s="242"/>
      <c r="J281" s="238"/>
      <c r="K281" s="238"/>
      <c r="L281" s="243"/>
      <c r="M281" s="244"/>
      <c r="N281" s="245"/>
      <c r="O281" s="245"/>
      <c r="P281" s="245"/>
      <c r="Q281" s="245"/>
      <c r="R281" s="245"/>
      <c r="S281" s="245"/>
      <c r="T281" s="246"/>
      <c r="U281" s="13"/>
      <c r="V281" s="13"/>
      <c r="W281" s="13"/>
      <c r="X281" s="13"/>
      <c r="Y281" s="13"/>
      <c r="Z281" s="13"/>
      <c r="AA281" s="13"/>
      <c r="AB281" s="13"/>
      <c r="AC281" s="13"/>
      <c r="AD281" s="13"/>
      <c r="AE281" s="13"/>
      <c r="AT281" s="247" t="s">
        <v>139</v>
      </c>
      <c r="AU281" s="247" t="s">
        <v>87</v>
      </c>
      <c r="AV281" s="13" t="s">
        <v>87</v>
      </c>
      <c r="AW281" s="13" t="s">
        <v>33</v>
      </c>
      <c r="AX281" s="13" t="s">
        <v>83</v>
      </c>
      <c r="AY281" s="247" t="s">
        <v>129</v>
      </c>
    </row>
    <row r="282" s="2" customFormat="1" ht="24.15" customHeight="1">
      <c r="A282" s="39"/>
      <c r="B282" s="40"/>
      <c r="C282" s="219" t="s">
        <v>405</v>
      </c>
      <c r="D282" s="219" t="s">
        <v>131</v>
      </c>
      <c r="E282" s="220" t="s">
        <v>1233</v>
      </c>
      <c r="F282" s="221" t="s">
        <v>1234</v>
      </c>
      <c r="G282" s="222" t="s">
        <v>134</v>
      </c>
      <c r="H282" s="223">
        <v>8.3000000000000007</v>
      </c>
      <c r="I282" s="224"/>
      <c r="J282" s="225">
        <f>ROUND(I282*H282,2)</f>
        <v>0</v>
      </c>
      <c r="K282" s="221" t="s">
        <v>1</v>
      </c>
      <c r="L282" s="45"/>
      <c r="M282" s="226" t="s">
        <v>1</v>
      </c>
      <c r="N282" s="227" t="s">
        <v>43</v>
      </c>
      <c r="O282" s="92"/>
      <c r="P282" s="228">
        <f>O282*H282</f>
        <v>0</v>
      </c>
      <c r="Q282" s="228">
        <v>0.01</v>
      </c>
      <c r="R282" s="228">
        <f>Q282*H282</f>
        <v>0.083000000000000004</v>
      </c>
      <c r="S282" s="228">
        <v>0</v>
      </c>
      <c r="T282" s="229">
        <f>S282*H282</f>
        <v>0</v>
      </c>
      <c r="U282" s="39"/>
      <c r="V282" s="39"/>
      <c r="W282" s="39"/>
      <c r="X282" s="39"/>
      <c r="Y282" s="39"/>
      <c r="Z282" s="39"/>
      <c r="AA282" s="39"/>
      <c r="AB282" s="39"/>
      <c r="AC282" s="39"/>
      <c r="AD282" s="39"/>
      <c r="AE282" s="39"/>
      <c r="AR282" s="230" t="s">
        <v>93</v>
      </c>
      <c r="AT282" s="230" t="s">
        <v>131</v>
      </c>
      <c r="AU282" s="230" t="s">
        <v>87</v>
      </c>
      <c r="AY282" s="18" t="s">
        <v>129</v>
      </c>
      <c r="BE282" s="231">
        <f>IF(N282="základní",J282,0)</f>
        <v>0</v>
      </c>
      <c r="BF282" s="231">
        <f>IF(N282="snížená",J282,0)</f>
        <v>0</v>
      </c>
      <c r="BG282" s="231">
        <f>IF(N282="zákl. přenesená",J282,0)</f>
        <v>0</v>
      </c>
      <c r="BH282" s="231">
        <f>IF(N282="sníž. přenesená",J282,0)</f>
        <v>0</v>
      </c>
      <c r="BI282" s="231">
        <f>IF(N282="nulová",J282,0)</f>
        <v>0</v>
      </c>
      <c r="BJ282" s="18" t="s">
        <v>83</v>
      </c>
      <c r="BK282" s="231">
        <f>ROUND(I282*H282,2)</f>
        <v>0</v>
      </c>
      <c r="BL282" s="18" t="s">
        <v>93</v>
      </c>
      <c r="BM282" s="230" t="s">
        <v>1235</v>
      </c>
    </row>
    <row r="283" s="2" customFormat="1">
      <c r="A283" s="39"/>
      <c r="B283" s="40"/>
      <c r="C283" s="41"/>
      <c r="D283" s="232" t="s">
        <v>137</v>
      </c>
      <c r="E283" s="41"/>
      <c r="F283" s="233" t="s">
        <v>1234</v>
      </c>
      <c r="G283" s="41"/>
      <c r="H283" s="41"/>
      <c r="I283" s="234"/>
      <c r="J283" s="41"/>
      <c r="K283" s="41"/>
      <c r="L283" s="45"/>
      <c r="M283" s="235"/>
      <c r="N283" s="236"/>
      <c r="O283" s="92"/>
      <c r="P283" s="92"/>
      <c r="Q283" s="92"/>
      <c r="R283" s="92"/>
      <c r="S283" s="92"/>
      <c r="T283" s="93"/>
      <c r="U283" s="39"/>
      <c r="V283" s="39"/>
      <c r="W283" s="39"/>
      <c r="X283" s="39"/>
      <c r="Y283" s="39"/>
      <c r="Z283" s="39"/>
      <c r="AA283" s="39"/>
      <c r="AB283" s="39"/>
      <c r="AC283" s="39"/>
      <c r="AD283" s="39"/>
      <c r="AE283" s="39"/>
      <c r="AT283" s="18" t="s">
        <v>137</v>
      </c>
      <c r="AU283" s="18" t="s">
        <v>87</v>
      </c>
    </row>
    <row r="284" s="13" customFormat="1">
      <c r="A284" s="13"/>
      <c r="B284" s="237"/>
      <c r="C284" s="238"/>
      <c r="D284" s="232" t="s">
        <v>139</v>
      </c>
      <c r="E284" s="239" t="s">
        <v>1</v>
      </c>
      <c r="F284" s="240" t="s">
        <v>1236</v>
      </c>
      <c r="G284" s="238"/>
      <c r="H284" s="241">
        <v>8.3000000000000007</v>
      </c>
      <c r="I284" s="242"/>
      <c r="J284" s="238"/>
      <c r="K284" s="238"/>
      <c r="L284" s="243"/>
      <c r="M284" s="244"/>
      <c r="N284" s="245"/>
      <c r="O284" s="245"/>
      <c r="P284" s="245"/>
      <c r="Q284" s="245"/>
      <c r="R284" s="245"/>
      <c r="S284" s="245"/>
      <c r="T284" s="246"/>
      <c r="U284" s="13"/>
      <c r="V284" s="13"/>
      <c r="W284" s="13"/>
      <c r="X284" s="13"/>
      <c r="Y284" s="13"/>
      <c r="Z284" s="13"/>
      <c r="AA284" s="13"/>
      <c r="AB284" s="13"/>
      <c r="AC284" s="13"/>
      <c r="AD284" s="13"/>
      <c r="AE284" s="13"/>
      <c r="AT284" s="247" t="s">
        <v>139</v>
      </c>
      <c r="AU284" s="247" t="s">
        <v>87</v>
      </c>
      <c r="AV284" s="13" t="s">
        <v>87</v>
      </c>
      <c r="AW284" s="13" t="s">
        <v>33</v>
      </c>
      <c r="AX284" s="13" t="s">
        <v>78</v>
      </c>
      <c r="AY284" s="247" t="s">
        <v>129</v>
      </c>
    </row>
    <row r="285" s="15" customFormat="1">
      <c r="A285" s="15"/>
      <c r="B285" s="259"/>
      <c r="C285" s="260"/>
      <c r="D285" s="232" t="s">
        <v>139</v>
      </c>
      <c r="E285" s="261" t="s">
        <v>1</v>
      </c>
      <c r="F285" s="262" t="s">
        <v>147</v>
      </c>
      <c r="G285" s="260"/>
      <c r="H285" s="263">
        <v>8.3000000000000007</v>
      </c>
      <c r="I285" s="264"/>
      <c r="J285" s="260"/>
      <c r="K285" s="260"/>
      <c r="L285" s="265"/>
      <c r="M285" s="266"/>
      <c r="N285" s="267"/>
      <c r="O285" s="267"/>
      <c r="P285" s="267"/>
      <c r="Q285" s="267"/>
      <c r="R285" s="267"/>
      <c r="S285" s="267"/>
      <c r="T285" s="268"/>
      <c r="U285" s="15"/>
      <c r="V285" s="15"/>
      <c r="W285" s="15"/>
      <c r="X285" s="15"/>
      <c r="Y285" s="15"/>
      <c r="Z285" s="15"/>
      <c r="AA285" s="15"/>
      <c r="AB285" s="15"/>
      <c r="AC285" s="15"/>
      <c r="AD285" s="15"/>
      <c r="AE285" s="15"/>
      <c r="AT285" s="269" t="s">
        <v>139</v>
      </c>
      <c r="AU285" s="269" t="s">
        <v>87</v>
      </c>
      <c r="AV285" s="15" t="s">
        <v>93</v>
      </c>
      <c r="AW285" s="15" t="s">
        <v>33</v>
      </c>
      <c r="AX285" s="15" t="s">
        <v>83</v>
      </c>
      <c r="AY285" s="269" t="s">
        <v>129</v>
      </c>
    </row>
    <row r="286" s="2" customFormat="1" ht="24.15" customHeight="1">
      <c r="A286" s="39"/>
      <c r="B286" s="40"/>
      <c r="C286" s="219" t="s">
        <v>412</v>
      </c>
      <c r="D286" s="219" t="s">
        <v>131</v>
      </c>
      <c r="E286" s="220" t="s">
        <v>1237</v>
      </c>
      <c r="F286" s="221" t="s">
        <v>1238</v>
      </c>
      <c r="G286" s="222" t="s">
        <v>134</v>
      </c>
      <c r="H286" s="223">
        <v>8.3000000000000007</v>
      </c>
      <c r="I286" s="224"/>
      <c r="J286" s="225">
        <f>ROUND(I286*H286,2)</f>
        <v>0</v>
      </c>
      <c r="K286" s="221" t="s">
        <v>135</v>
      </c>
      <c r="L286" s="45"/>
      <c r="M286" s="226" t="s">
        <v>1</v>
      </c>
      <c r="N286" s="227" t="s">
        <v>43</v>
      </c>
      <c r="O286" s="92"/>
      <c r="P286" s="228">
        <f>O286*H286</f>
        <v>0</v>
      </c>
      <c r="Q286" s="228">
        <v>0</v>
      </c>
      <c r="R286" s="228">
        <f>Q286*H286</f>
        <v>0</v>
      </c>
      <c r="S286" s="228">
        <v>0</v>
      </c>
      <c r="T286" s="229">
        <f>S286*H286</f>
        <v>0</v>
      </c>
      <c r="U286" s="39"/>
      <c r="V286" s="39"/>
      <c r="W286" s="39"/>
      <c r="X286" s="39"/>
      <c r="Y286" s="39"/>
      <c r="Z286" s="39"/>
      <c r="AA286" s="39"/>
      <c r="AB286" s="39"/>
      <c r="AC286" s="39"/>
      <c r="AD286" s="39"/>
      <c r="AE286" s="39"/>
      <c r="AR286" s="230" t="s">
        <v>93</v>
      </c>
      <c r="AT286" s="230" t="s">
        <v>131</v>
      </c>
      <c r="AU286" s="230" t="s">
        <v>87</v>
      </c>
      <c r="AY286" s="18" t="s">
        <v>129</v>
      </c>
      <c r="BE286" s="231">
        <f>IF(N286="základní",J286,0)</f>
        <v>0</v>
      </c>
      <c r="BF286" s="231">
        <f>IF(N286="snížená",J286,0)</f>
        <v>0</v>
      </c>
      <c r="BG286" s="231">
        <f>IF(N286="zákl. přenesená",J286,0)</f>
        <v>0</v>
      </c>
      <c r="BH286" s="231">
        <f>IF(N286="sníž. přenesená",J286,0)</f>
        <v>0</v>
      </c>
      <c r="BI286" s="231">
        <f>IF(N286="nulová",J286,0)</f>
        <v>0</v>
      </c>
      <c r="BJ286" s="18" t="s">
        <v>83</v>
      </c>
      <c r="BK286" s="231">
        <f>ROUND(I286*H286,2)</f>
        <v>0</v>
      </c>
      <c r="BL286" s="18" t="s">
        <v>93</v>
      </c>
      <c r="BM286" s="230" t="s">
        <v>1239</v>
      </c>
    </row>
    <row r="287" s="2" customFormat="1">
      <c r="A287" s="39"/>
      <c r="B287" s="40"/>
      <c r="C287" s="41"/>
      <c r="D287" s="232" t="s">
        <v>137</v>
      </c>
      <c r="E287" s="41"/>
      <c r="F287" s="233" t="s">
        <v>1240</v>
      </c>
      <c r="G287" s="41"/>
      <c r="H287" s="41"/>
      <c r="I287" s="234"/>
      <c r="J287" s="41"/>
      <c r="K287" s="41"/>
      <c r="L287" s="45"/>
      <c r="M287" s="235"/>
      <c r="N287" s="236"/>
      <c r="O287" s="92"/>
      <c r="P287" s="92"/>
      <c r="Q287" s="92"/>
      <c r="R287" s="92"/>
      <c r="S287" s="92"/>
      <c r="T287" s="93"/>
      <c r="U287" s="39"/>
      <c r="V287" s="39"/>
      <c r="W287" s="39"/>
      <c r="X287" s="39"/>
      <c r="Y287" s="39"/>
      <c r="Z287" s="39"/>
      <c r="AA287" s="39"/>
      <c r="AB287" s="39"/>
      <c r="AC287" s="39"/>
      <c r="AD287" s="39"/>
      <c r="AE287" s="39"/>
      <c r="AT287" s="18" t="s">
        <v>137</v>
      </c>
      <c r="AU287" s="18" t="s">
        <v>87</v>
      </c>
    </row>
    <row r="288" s="13" customFormat="1">
      <c r="A288" s="13"/>
      <c r="B288" s="237"/>
      <c r="C288" s="238"/>
      <c r="D288" s="232" t="s">
        <v>139</v>
      </c>
      <c r="E288" s="239" t="s">
        <v>1</v>
      </c>
      <c r="F288" s="240" t="s">
        <v>1241</v>
      </c>
      <c r="G288" s="238"/>
      <c r="H288" s="241">
        <v>8.3000000000000007</v>
      </c>
      <c r="I288" s="242"/>
      <c r="J288" s="238"/>
      <c r="K288" s="238"/>
      <c r="L288" s="243"/>
      <c r="M288" s="244"/>
      <c r="N288" s="245"/>
      <c r="O288" s="245"/>
      <c r="P288" s="245"/>
      <c r="Q288" s="245"/>
      <c r="R288" s="245"/>
      <c r="S288" s="245"/>
      <c r="T288" s="246"/>
      <c r="U288" s="13"/>
      <c r="V288" s="13"/>
      <c r="W288" s="13"/>
      <c r="X288" s="13"/>
      <c r="Y288" s="13"/>
      <c r="Z288" s="13"/>
      <c r="AA288" s="13"/>
      <c r="AB288" s="13"/>
      <c r="AC288" s="13"/>
      <c r="AD288" s="13"/>
      <c r="AE288" s="13"/>
      <c r="AT288" s="247" t="s">
        <v>139</v>
      </c>
      <c r="AU288" s="247" t="s">
        <v>87</v>
      </c>
      <c r="AV288" s="13" t="s">
        <v>87</v>
      </c>
      <c r="AW288" s="13" t="s">
        <v>33</v>
      </c>
      <c r="AX288" s="13" t="s">
        <v>83</v>
      </c>
      <c r="AY288" s="247" t="s">
        <v>129</v>
      </c>
    </row>
    <row r="289" s="2" customFormat="1" ht="24.15" customHeight="1">
      <c r="A289" s="39"/>
      <c r="B289" s="40"/>
      <c r="C289" s="219" t="s">
        <v>418</v>
      </c>
      <c r="D289" s="219" t="s">
        <v>131</v>
      </c>
      <c r="E289" s="220" t="s">
        <v>1242</v>
      </c>
      <c r="F289" s="221" t="s">
        <v>1243</v>
      </c>
      <c r="G289" s="222" t="s">
        <v>134</v>
      </c>
      <c r="H289" s="223">
        <v>0.5</v>
      </c>
      <c r="I289" s="224"/>
      <c r="J289" s="225">
        <f>ROUND(I289*H289,2)</f>
        <v>0</v>
      </c>
      <c r="K289" s="221" t="s">
        <v>135</v>
      </c>
      <c r="L289" s="45"/>
      <c r="M289" s="226" t="s">
        <v>1</v>
      </c>
      <c r="N289" s="227" t="s">
        <v>43</v>
      </c>
      <c r="O289" s="92"/>
      <c r="P289" s="228">
        <f>O289*H289</f>
        <v>0</v>
      </c>
      <c r="Q289" s="228">
        <v>0.0015299999999999999</v>
      </c>
      <c r="R289" s="228">
        <f>Q289*H289</f>
        <v>0.00076499999999999995</v>
      </c>
      <c r="S289" s="228">
        <v>0</v>
      </c>
      <c r="T289" s="229">
        <f>S289*H289</f>
        <v>0</v>
      </c>
      <c r="U289" s="39"/>
      <c r="V289" s="39"/>
      <c r="W289" s="39"/>
      <c r="X289" s="39"/>
      <c r="Y289" s="39"/>
      <c r="Z289" s="39"/>
      <c r="AA289" s="39"/>
      <c r="AB289" s="39"/>
      <c r="AC289" s="39"/>
      <c r="AD289" s="39"/>
      <c r="AE289" s="39"/>
      <c r="AR289" s="230" t="s">
        <v>93</v>
      </c>
      <c r="AT289" s="230" t="s">
        <v>131</v>
      </c>
      <c r="AU289" s="230" t="s">
        <v>87</v>
      </c>
      <c r="AY289" s="18" t="s">
        <v>129</v>
      </c>
      <c r="BE289" s="231">
        <f>IF(N289="základní",J289,0)</f>
        <v>0</v>
      </c>
      <c r="BF289" s="231">
        <f>IF(N289="snížená",J289,0)</f>
        <v>0</v>
      </c>
      <c r="BG289" s="231">
        <f>IF(N289="zákl. přenesená",J289,0)</f>
        <v>0</v>
      </c>
      <c r="BH289" s="231">
        <f>IF(N289="sníž. přenesená",J289,0)</f>
        <v>0</v>
      </c>
      <c r="BI289" s="231">
        <f>IF(N289="nulová",J289,0)</f>
        <v>0</v>
      </c>
      <c r="BJ289" s="18" t="s">
        <v>83</v>
      </c>
      <c r="BK289" s="231">
        <f>ROUND(I289*H289,2)</f>
        <v>0</v>
      </c>
      <c r="BL289" s="18" t="s">
        <v>93</v>
      </c>
      <c r="BM289" s="230" t="s">
        <v>1244</v>
      </c>
    </row>
    <row r="290" s="2" customFormat="1">
      <c r="A290" s="39"/>
      <c r="B290" s="40"/>
      <c r="C290" s="41"/>
      <c r="D290" s="232" t="s">
        <v>137</v>
      </c>
      <c r="E290" s="41"/>
      <c r="F290" s="233" t="s">
        <v>1245</v>
      </c>
      <c r="G290" s="41"/>
      <c r="H290" s="41"/>
      <c r="I290" s="234"/>
      <c r="J290" s="41"/>
      <c r="K290" s="41"/>
      <c r="L290" s="45"/>
      <c r="M290" s="235"/>
      <c r="N290" s="236"/>
      <c r="O290" s="92"/>
      <c r="P290" s="92"/>
      <c r="Q290" s="92"/>
      <c r="R290" s="92"/>
      <c r="S290" s="92"/>
      <c r="T290" s="93"/>
      <c r="U290" s="39"/>
      <c r="V290" s="39"/>
      <c r="W290" s="39"/>
      <c r="X290" s="39"/>
      <c r="Y290" s="39"/>
      <c r="Z290" s="39"/>
      <c r="AA290" s="39"/>
      <c r="AB290" s="39"/>
      <c r="AC290" s="39"/>
      <c r="AD290" s="39"/>
      <c r="AE290" s="39"/>
      <c r="AT290" s="18" t="s">
        <v>137</v>
      </c>
      <c r="AU290" s="18" t="s">
        <v>87</v>
      </c>
    </row>
    <row r="291" s="13" customFormat="1">
      <c r="A291" s="13"/>
      <c r="B291" s="237"/>
      <c r="C291" s="238"/>
      <c r="D291" s="232" t="s">
        <v>139</v>
      </c>
      <c r="E291" s="239" t="s">
        <v>1</v>
      </c>
      <c r="F291" s="240" t="s">
        <v>285</v>
      </c>
      <c r="G291" s="238"/>
      <c r="H291" s="241">
        <v>0.5</v>
      </c>
      <c r="I291" s="242"/>
      <c r="J291" s="238"/>
      <c r="K291" s="238"/>
      <c r="L291" s="243"/>
      <c r="M291" s="244"/>
      <c r="N291" s="245"/>
      <c r="O291" s="245"/>
      <c r="P291" s="245"/>
      <c r="Q291" s="245"/>
      <c r="R291" s="245"/>
      <c r="S291" s="245"/>
      <c r="T291" s="246"/>
      <c r="U291" s="13"/>
      <c r="V291" s="13"/>
      <c r="W291" s="13"/>
      <c r="X291" s="13"/>
      <c r="Y291" s="13"/>
      <c r="Z291" s="13"/>
      <c r="AA291" s="13"/>
      <c r="AB291" s="13"/>
      <c r="AC291" s="13"/>
      <c r="AD291" s="13"/>
      <c r="AE291" s="13"/>
      <c r="AT291" s="247" t="s">
        <v>139</v>
      </c>
      <c r="AU291" s="247" t="s">
        <v>87</v>
      </c>
      <c r="AV291" s="13" t="s">
        <v>87</v>
      </c>
      <c r="AW291" s="13" t="s">
        <v>33</v>
      </c>
      <c r="AX291" s="13" t="s">
        <v>83</v>
      </c>
      <c r="AY291" s="247" t="s">
        <v>129</v>
      </c>
    </row>
    <row r="292" s="2" customFormat="1" ht="24.15" customHeight="1">
      <c r="A292" s="39"/>
      <c r="B292" s="40"/>
      <c r="C292" s="219" t="s">
        <v>422</v>
      </c>
      <c r="D292" s="219" t="s">
        <v>131</v>
      </c>
      <c r="E292" s="220" t="s">
        <v>1246</v>
      </c>
      <c r="F292" s="221" t="s">
        <v>1247</v>
      </c>
      <c r="G292" s="222" t="s">
        <v>134</v>
      </c>
      <c r="H292" s="223">
        <v>0.5</v>
      </c>
      <c r="I292" s="224"/>
      <c r="J292" s="225">
        <f>ROUND(I292*H292,2)</f>
        <v>0</v>
      </c>
      <c r="K292" s="221" t="s">
        <v>135</v>
      </c>
      <c r="L292" s="45"/>
      <c r="M292" s="226" t="s">
        <v>1</v>
      </c>
      <c r="N292" s="227" t="s">
        <v>43</v>
      </c>
      <c r="O292" s="92"/>
      <c r="P292" s="228">
        <f>O292*H292</f>
        <v>0</v>
      </c>
      <c r="Q292" s="228">
        <v>0</v>
      </c>
      <c r="R292" s="228">
        <f>Q292*H292</f>
        <v>0</v>
      </c>
      <c r="S292" s="228">
        <v>0</v>
      </c>
      <c r="T292" s="229">
        <f>S292*H292</f>
        <v>0</v>
      </c>
      <c r="U292" s="39"/>
      <c r="V292" s="39"/>
      <c r="W292" s="39"/>
      <c r="X292" s="39"/>
      <c r="Y292" s="39"/>
      <c r="Z292" s="39"/>
      <c r="AA292" s="39"/>
      <c r="AB292" s="39"/>
      <c r="AC292" s="39"/>
      <c r="AD292" s="39"/>
      <c r="AE292" s="39"/>
      <c r="AR292" s="230" t="s">
        <v>93</v>
      </c>
      <c r="AT292" s="230" t="s">
        <v>131</v>
      </c>
      <c r="AU292" s="230" t="s">
        <v>87</v>
      </c>
      <c r="AY292" s="18" t="s">
        <v>129</v>
      </c>
      <c r="BE292" s="231">
        <f>IF(N292="základní",J292,0)</f>
        <v>0</v>
      </c>
      <c r="BF292" s="231">
        <f>IF(N292="snížená",J292,0)</f>
        <v>0</v>
      </c>
      <c r="BG292" s="231">
        <f>IF(N292="zákl. přenesená",J292,0)</f>
        <v>0</v>
      </c>
      <c r="BH292" s="231">
        <f>IF(N292="sníž. přenesená",J292,0)</f>
        <v>0</v>
      </c>
      <c r="BI292" s="231">
        <f>IF(N292="nulová",J292,0)</f>
        <v>0</v>
      </c>
      <c r="BJ292" s="18" t="s">
        <v>83</v>
      </c>
      <c r="BK292" s="231">
        <f>ROUND(I292*H292,2)</f>
        <v>0</v>
      </c>
      <c r="BL292" s="18" t="s">
        <v>93</v>
      </c>
      <c r="BM292" s="230" t="s">
        <v>1248</v>
      </c>
    </row>
    <row r="293" s="2" customFormat="1">
      <c r="A293" s="39"/>
      <c r="B293" s="40"/>
      <c r="C293" s="41"/>
      <c r="D293" s="232" t="s">
        <v>137</v>
      </c>
      <c r="E293" s="41"/>
      <c r="F293" s="233" t="s">
        <v>1249</v>
      </c>
      <c r="G293" s="41"/>
      <c r="H293" s="41"/>
      <c r="I293" s="234"/>
      <c r="J293" s="41"/>
      <c r="K293" s="41"/>
      <c r="L293" s="45"/>
      <c r="M293" s="235"/>
      <c r="N293" s="236"/>
      <c r="O293" s="92"/>
      <c r="P293" s="92"/>
      <c r="Q293" s="92"/>
      <c r="R293" s="92"/>
      <c r="S293" s="92"/>
      <c r="T293" s="93"/>
      <c r="U293" s="39"/>
      <c r="V293" s="39"/>
      <c r="W293" s="39"/>
      <c r="X293" s="39"/>
      <c r="Y293" s="39"/>
      <c r="Z293" s="39"/>
      <c r="AA293" s="39"/>
      <c r="AB293" s="39"/>
      <c r="AC293" s="39"/>
      <c r="AD293" s="39"/>
      <c r="AE293" s="39"/>
      <c r="AT293" s="18" t="s">
        <v>137</v>
      </c>
      <c r="AU293" s="18" t="s">
        <v>87</v>
      </c>
    </row>
    <row r="294" s="13" customFormat="1">
      <c r="A294" s="13"/>
      <c r="B294" s="237"/>
      <c r="C294" s="238"/>
      <c r="D294" s="232" t="s">
        <v>139</v>
      </c>
      <c r="E294" s="239" t="s">
        <v>1</v>
      </c>
      <c r="F294" s="240" t="s">
        <v>285</v>
      </c>
      <c r="G294" s="238"/>
      <c r="H294" s="241">
        <v>0.5</v>
      </c>
      <c r="I294" s="242"/>
      <c r="J294" s="238"/>
      <c r="K294" s="238"/>
      <c r="L294" s="243"/>
      <c r="M294" s="244"/>
      <c r="N294" s="245"/>
      <c r="O294" s="245"/>
      <c r="P294" s="245"/>
      <c r="Q294" s="245"/>
      <c r="R294" s="245"/>
      <c r="S294" s="245"/>
      <c r="T294" s="246"/>
      <c r="U294" s="13"/>
      <c r="V294" s="13"/>
      <c r="W294" s="13"/>
      <c r="X294" s="13"/>
      <c r="Y294" s="13"/>
      <c r="Z294" s="13"/>
      <c r="AA294" s="13"/>
      <c r="AB294" s="13"/>
      <c r="AC294" s="13"/>
      <c r="AD294" s="13"/>
      <c r="AE294" s="13"/>
      <c r="AT294" s="247" t="s">
        <v>139</v>
      </c>
      <c r="AU294" s="247" t="s">
        <v>87</v>
      </c>
      <c r="AV294" s="13" t="s">
        <v>87</v>
      </c>
      <c r="AW294" s="13" t="s">
        <v>33</v>
      </c>
      <c r="AX294" s="13" t="s">
        <v>83</v>
      </c>
      <c r="AY294" s="247" t="s">
        <v>129</v>
      </c>
    </row>
    <row r="295" s="2" customFormat="1" ht="24.15" customHeight="1">
      <c r="A295" s="39"/>
      <c r="B295" s="40"/>
      <c r="C295" s="219" t="s">
        <v>431</v>
      </c>
      <c r="D295" s="219" t="s">
        <v>131</v>
      </c>
      <c r="E295" s="220" t="s">
        <v>1250</v>
      </c>
      <c r="F295" s="221" t="s">
        <v>1251</v>
      </c>
      <c r="G295" s="222" t="s">
        <v>134</v>
      </c>
      <c r="H295" s="223">
        <v>17.800000000000001</v>
      </c>
      <c r="I295" s="224"/>
      <c r="J295" s="225">
        <f>ROUND(I295*H295,2)</f>
        <v>0</v>
      </c>
      <c r="K295" s="221" t="s">
        <v>135</v>
      </c>
      <c r="L295" s="45"/>
      <c r="M295" s="226" t="s">
        <v>1</v>
      </c>
      <c r="N295" s="227" t="s">
        <v>43</v>
      </c>
      <c r="O295" s="92"/>
      <c r="P295" s="228">
        <f>O295*H295</f>
        <v>0</v>
      </c>
      <c r="Q295" s="228">
        <v>0.0020999999999999999</v>
      </c>
      <c r="R295" s="228">
        <f>Q295*H295</f>
        <v>0.037379999999999997</v>
      </c>
      <c r="S295" s="228">
        <v>0</v>
      </c>
      <c r="T295" s="229">
        <f>S295*H295</f>
        <v>0</v>
      </c>
      <c r="U295" s="39"/>
      <c r="V295" s="39"/>
      <c r="W295" s="39"/>
      <c r="X295" s="39"/>
      <c r="Y295" s="39"/>
      <c r="Z295" s="39"/>
      <c r="AA295" s="39"/>
      <c r="AB295" s="39"/>
      <c r="AC295" s="39"/>
      <c r="AD295" s="39"/>
      <c r="AE295" s="39"/>
      <c r="AR295" s="230" t="s">
        <v>93</v>
      </c>
      <c r="AT295" s="230" t="s">
        <v>131</v>
      </c>
      <c r="AU295" s="230" t="s">
        <v>87</v>
      </c>
      <c r="AY295" s="18" t="s">
        <v>129</v>
      </c>
      <c r="BE295" s="231">
        <f>IF(N295="základní",J295,0)</f>
        <v>0</v>
      </c>
      <c r="BF295" s="231">
        <f>IF(N295="snížená",J295,0)</f>
        <v>0</v>
      </c>
      <c r="BG295" s="231">
        <f>IF(N295="zákl. přenesená",J295,0)</f>
        <v>0</v>
      </c>
      <c r="BH295" s="231">
        <f>IF(N295="sníž. přenesená",J295,0)</f>
        <v>0</v>
      </c>
      <c r="BI295" s="231">
        <f>IF(N295="nulová",J295,0)</f>
        <v>0</v>
      </c>
      <c r="BJ295" s="18" t="s">
        <v>83</v>
      </c>
      <c r="BK295" s="231">
        <f>ROUND(I295*H295,2)</f>
        <v>0</v>
      </c>
      <c r="BL295" s="18" t="s">
        <v>93</v>
      </c>
      <c r="BM295" s="230" t="s">
        <v>1252</v>
      </c>
    </row>
    <row r="296" s="2" customFormat="1">
      <c r="A296" s="39"/>
      <c r="B296" s="40"/>
      <c r="C296" s="41"/>
      <c r="D296" s="232" t="s">
        <v>137</v>
      </c>
      <c r="E296" s="41"/>
      <c r="F296" s="233" t="s">
        <v>1253</v>
      </c>
      <c r="G296" s="41"/>
      <c r="H296" s="41"/>
      <c r="I296" s="234"/>
      <c r="J296" s="41"/>
      <c r="K296" s="41"/>
      <c r="L296" s="45"/>
      <c r="M296" s="235"/>
      <c r="N296" s="236"/>
      <c r="O296" s="92"/>
      <c r="P296" s="92"/>
      <c r="Q296" s="92"/>
      <c r="R296" s="92"/>
      <c r="S296" s="92"/>
      <c r="T296" s="93"/>
      <c r="U296" s="39"/>
      <c r="V296" s="39"/>
      <c r="W296" s="39"/>
      <c r="X296" s="39"/>
      <c r="Y296" s="39"/>
      <c r="Z296" s="39"/>
      <c r="AA296" s="39"/>
      <c r="AB296" s="39"/>
      <c r="AC296" s="39"/>
      <c r="AD296" s="39"/>
      <c r="AE296" s="39"/>
      <c r="AT296" s="18" t="s">
        <v>137</v>
      </c>
      <c r="AU296" s="18" t="s">
        <v>87</v>
      </c>
    </row>
    <row r="297" s="13" customFormat="1">
      <c r="A297" s="13"/>
      <c r="B297" s="237"/>
      <c r="C297" s="238"/>
      <c r="D297" s="232" t="s">
        <v>139</v>
      </c>
      <c r="E297" s="239" t="s">
        <v>1</v>
      </c>
      <c r="F297" s="240" t="s">
        <v>1232</v>
      </c>
      <c r="G297" s="238"/>
      <c r="H297" s="241">
        <v>9.5</v>
      </c>
      <c r="I297" s="242"/>
      <c r="J297" s="238"/>
      <c r="K297" s="238"/>
      <c r="L297" s="243"/>
      <c r="M297" s="244"/>
      <c r="N297" s="245"/>
      <c r="O297" s="245"/>
      <c r="P297" s="245"/>
      <c r="Q297" s="245"/>
      <c r="R297" s="245"/>
      <c r="S297" s="245"/>
      <c r="T297" s="246"/>
      <c r="U297" s="13"/>
      <c r="V297" s="13"/>
      <c r="W297" s="13"/>
      <c r="X297" s="13"/>
      <c r="Y297" s="13"/>
      <c r="Z297" s="13"/>
      <c r="AA297" s="13"/>
      <c r="AB297" s="13"/>
      <c r="AC297" s="13"/>
      <c r="AD297" s="13"/>
      <c r="AE297" s="13"/>
      <c r="AT297" s="247" t="s">
        <v>139</v>
      </c>
      <c r="AU297" s="247" t="s">
        <v>87</v>
      </c>
      <c r="AV297" s="13" t="s">
        <v>87</v>
      </c>
      <c r="AW297" s="13" t="s">
        <v>33</v>
      </c>
      <c r="AX297" s="13" t="s">
        <v>78</v>
      </c>
      <c r="AY297" s="247" t="s">
        <v>129</v>
      </c>
    </row>
    <row r="298" s="13" customFormat="1">
      <c r="A298" s="13"/>
      <c r="B298" s="237"/>
      <c r="C298" s="238"/>
      <c r="D298" s="232" t="s">
        <v>139</v>
      </c>
      <c r="E298" s="239" t="s">
        <v>1</v>
      </c>
      <c r="F298" s="240" t="s">
        <v>1241</v>
      </c>
      <c r="G298" s="238"/>
      <c r="H298" s="241">
        <v>8.3000000000000007</v>
      </c>
      <c r="I298" s="242"/>
      <c r="J298" s="238"/>
      <c r="K298" s="238"/>
      <c r="L298" s="243"/>
      <c r="M298" s="244"/>
      <c r="N298" s="245"/>
      <c r="O298" s="245"/>
      <c r="P298" s="245"/>
      <c r="Q298" s="245"/>
      <c r="R298" s="245"/>
      <c r="S298" s="245"/>
      <c r="T298" s="246"/>
      <c r="U298" s="13"/>
      <c r="V298" s="13"/>
      <c r="W298" s="13"/>
      <c r="X298" s="13"/>
      <c r="Y298" s="13"/>
      <c r="Z298" s="13"/>
      <c r="AA298" s="13"/>
      <c r="AB298" s="13"/>
      <c r="AC298" s="13"/>
      <c r="AD298" s="13"/>
      <c r="AE298" s="13"/>
      <c r="AT298" s="247" t="s">
        <v>139</v>
      </c>
      <c r="AU298" s="247" t="s">
        <v>87</v>
      </c>
      <c r="AV298" s="13" t="s">
        <v>87</v>
      </c>
      <c r="AW298" s="13" t="s">
        <v>33</v>
      </c>
      <c r="AX298" s="13" t="s">
        <v>78</v>
      </c>
      <c r="AY298" s="247" t="s">
        <v>129</v>
      </c>
    </row>
    <row r="299" s="15" customFormat="1">
      <c r="A299" s="15"/>
      <c r="B299" s="259"/>
      <c r="C299" s="260"/>
      <c r="D299" s="232" t="s">
        <v>139</v>
      </c>
      <c r="E299" s="261" t="s">
        <v>1</v>
      </c>
      <c r="F299" s="262" t="s">
        <v>147</v>
      </c>
      <c r="G299" s="260"/>
      <c r="H299" s="263">
        <v>17.800000000000001</v>
      </c>
      <c r="I299" s="264"/>
      <c r="J299" s="260"/>
      <c r="K299" s="260"/>
      <c r="L299" s="265"/>
      <c r="M299" s="266"/>
      <c r="N299" s="267"/>
      <c r="O299" s="267"/>
      <c r="P299" s="267"/>
      <c r="Q299" s="267"/>
      <c r="R299" s="267"/>
      <c r="S299" s="267"/>
      <c r="T299" s="268"/>
      <c r="U299" s="15"/>
      <c r="V299" s="15"/>
      <c r="W299" s="15"/>
      <c r="X299" s="15"/>
      <c r="Y299" s="15"/>
      <c r="Z299" s="15"/>
      <c r="AA299" s="15"/>
      <c r="AB299" s="15"/>
      <c r="AC299" s="15"/>
      <c r="AD299" s="15"/>
      <c r="AE299" s="15"/>
      <c r="AT299" s="269" t="s">
        <v>139</v>
      </c>
      <c r="AU299" s="269" t="s">
        <v>87</v>
      </c>
      <c r="AV299" s="15" t="s">
        <v>93</v>
      </c>
      <c r="AW299" s="15" t="s">
        <v>33</v>
      </c>
      <c r="AX299" s="15" t="s">
        <v>83</v>
      </c>
      <c r="AY299" s="269" t="s">
        <v>129</v>
      </c>
    </row>
    <row r="300" s="2" customFormat="1" ht="24.15" customHeight="1">
      <c r="A300" s="39"/>
      <c r="B300" s="40"/>
      <c r="C300" s="219" t="s">
        <v>438</v>
      </c>
      <c r="D300" s="219" t="s">
        <v>131</v>
      </c>
      <c r="E300" s="220" t="s">
        <v>1254</v>
      </c>
      <c r="F300" s="221" t="s">
        <v>1255</v>
      </c>
      <c r="G300" s="222" t="s">
        <v>134</v>
      </c>
      <c r="H300" s="223">
        <v>17.800000000000001</v>
      </c>
      <c r="I300" s="224"/>
      <c r="J300" s="225">
        <f>ROUND(I300*H300,2)</f>
        <v>0</v>
      </c>
      <c r="K300" s="221" t="s">
        <v>135</v>
      </c>
      <c r="L300" s="45"/>
      <c r="M300" s="226" t="s">
        <v>1</v>
      </c>
      <c r="N300" s="227" t="s">
        <v>43</v>
      </c>
      <c r="O300" s="92"/>
      <c r="P300" s="228">
        <f>O300*H300</f>
        <v>0</v>
      </c>
      <c r="Q300" s="228">
        <v>0</v>
      </c>
      <c r="R300" s="228">
        <f>Q300*H300</f>
        <v>0</v>
      </c>
      <c r="S300" s="228">
        <v>0</v>
      </c>
      <c r="T300" s="229">
        <f>S300*H300</f>
        <v>0</v>
      </c>
      <c r="U300" s="39"/>
      <c r="V300" s="39"/>
      <c r="W300" s="39"/>
      <c r="X300" s="39"/>
      <c r="Y300" s="39"/>
      <c r="Z300" s="39"/>
      <c r="AA300" s="39"/>
      <c r="AB300" s="39"/>
      <c r="AC300" s="39"/>
      <c r="AD300" s="39"/>
      <c r="AE300" s="39"/>
      <c r="AR300" s="230" t="s">
        <v>93</v>
      </c>
      <c r="AT300" s="230" t="s">
        <v>131</v>
      </c>
      <c r="AU300" s="230" t="s">
        <v>87</v>
      </c>
      <c r="AY300" s="18" t="s">
        <v>129</v>
      </c>
      <c r="BE300" s="231">
        <f>IF(N300="základní",J300,0)</f>
        <v>0</v>
      </c>
      <c r="BF300" s="231">
        <f>IF(N300="snížená",J300,0)</f>
        <v>0</v>
      </c>
      <c r="BG300" s="231">
        <f>IF(N300="zákl. přenesená",J300,0)</f>
        <v>0</v>
      </c>
      <c r="BH300" s="231">
        <f>IF(N300="sníž. přenesená",J300,0)</f>
        <v>0</v>
      </c>
      <c r="BI300" s="231">
        <f>IF(N300="nulová",J300,0)</f>
        <v>0</v>
      </c>
      <c r="BJ300" s="18" t="s">
        <v>83</v>
      </c>
      <c r="BK300" s="231">
        <f>ROUND(I300*H300,2)</f>
        <v>0</v>
      </c>
      <c r="BL300" s="18" t="s">
        <v>93</v>
      </c>
      <c r="BM300" s="230" t="s">
        <v>1256</v>
      </c>
    </row>
    <row r="301" s="2" customFormat="1">
      <c r="A301" s="39"/>
      <c r="B301" s="40"/>
      <c r="C301" s="41"/>
      <c r="D301" s="232" t="s">
        <v>137</v>
      </c>
      <c r="E301" s="41"/>
      <c r="F301" s="233" t="s">
        <v>1257</v>
      </c>
      <c r="G301" s="41"/>
      <c r="H301" s="41"/>
      <c r="I301" s="234"/>
      <c r="J301" s="41"/>
      <c r="K301" s="41"/>
      <c r="L301" s="45"/>
      <c r="M301" s="235"/>
      <c r="N301" s="236"/>
      <c r="O301" s="92"/>
      <c r="P301" s="92"/>
      <c r="Q301" s="92"/>
      <c r="R301" s="92"/>
      <c r="S301" s="92"/>
      <c r="T301" s="93"/>
      <c r="U301" s="39"/>
      <c r="V301" s="39"/>
      <c r="W301" s="39"/>
      <c r="X301" s="39"/>
      <c r="Y301" s="39"/>
      <c r="Z301" s="39"/>
      <c r="AA301" s="39"/>
      <c r="AB301" s="39"/>
      <c r="AC301" s="39"/>
      <c r="AD301" s="39"/>
      <c r="AE301" s="39"/>
      <c r="AT301" s="18" t="s">
        <v>137</v>
      </c>
      <c r="AU301" s="18" t="s">
        <v>87</v>
      </c>
    </row>
    <row r="302" s="13" customFormat="1">
      <c r="A302" s="13"/>
      <c r="B302" s="237"/>
      <c r="C302" s="238"/>
      <c r="D302" s="232" t="s">
        <v>139</v>
      </c>
      <c r="E302" s="239" t="s">
        <v>1</v>
      </c>
      <c r="F302" s="240" t="s">
        <v>1258</v>
      </c>
      <c r="G302" s="238"/>
      <c r="H302" s="241">
        <v>17.800000000000001</v>
      </c>
      <c r="I302" s="242"/>
      <c r="J302" s="238"/>
      <c r="K302" s="238"/>
      <c r="L302" s="243"/>
      <c r="M302" s="244"/>
      <c r="N302" s="245"/>
      <c r="O302" s="245"/>
      <c r="P302" s="245"/>
      <c r="Q302" s="245"/>
      <c r="R302" s="245"/>
      <c r="S302" s="245"/>
      <c r="T302" s="246"/>
      <c r="U302" s="13"/>
      <c r="V302" s="13"/>
      <c r="W302" s="13"/>
      <c r="X302" s="13"/>
      <c r="Y302" s="13"/>
      <c r="Z302" s="13"/>
      <c r="AA302" s="13"/>
      <c r="AB302" s="13"/>
      <c r="AC302" s="13"/>
      <c r="AD302" s="13"/>
      <c r="AE302" s="13"/>
      <c r="AT302" s="247" t="s">
        <v>139</v>
      </c>
      <c r="AU302" s="247" t="s">
        <v>87</v>
      </c>
      <c r="AV302" s="13" t="s">
        <v>87</v>
      </c>
      <c r="AW302" s="13" t="s">
        <v>33</v>
      </c>
      <c r="AX302" s="13" t="s">
        <v>83</v>
      </c>
      <c r="AY302" s="247" t="s">
        <v>129</v>
      </c>
    </row>
    <row r="303" s="2" customFormat="1" ht="24.15" customHeight="1">
      <c r="A303" s="39"/>
      <c r="B303" s="40"/>
      <c r="C303" s="219" t="s">
        <v>443</v>
      </c>
      <c r="D303" s="219" t="s">
        <v>131</v>
      </c>
      <c r="E303" s="220" t="s">
        <v>1259</v>
      </c>
      <c r="F303" s="221" t="s">
        <v>1260</v>
      </c>
      <c r="G303" s="222" t="s">
        <v>134</v>
      </c>
      <c r="H303" s="223">
        <v>8.3000000000000007</v>
      </c>
      <c r="I303" s="224"/>
      <c r="J303" s="225">
        <f>ROUND(I303*H303,2)</f>
        <v>0</v>
      </c>
      <c r="K303" s="221" t="s">
        <v>1</v>
      </c>
      <c r="L303" s="45"/>
      <c r="M303" s="226" t="s">
        <v>1</v>
      </c>
      <c r="N303" s="227" t="s">
        <v>43</v>
      </c>
      <c r="O303" s="92"/>
      <c r="P303" s="228">
        <f>O303*H303</f>
        <v>0</v>
      </c>
      <c r="Q303" s="228">
        <v>0.00046999999999999999</v>
      </c>
      <c r="R303" s="228">
        <f>Q303*H303</f>
        <v>0.0039010000000000004</v>
      </c>
      <c r="S303" s="228">
        <v>0</v>
      </c>
      <c r="T303" s="229">
        <f>S303*H303</f>
        <v>0</v>
      </c>
      <c r="U303" s="39"/>
      <c r="V303" s="39"/>
      <c r="W303" s="39"/>
      <c r="X303" s="39"/>
      <c r="Y303" s="39"/>
      <c r="Z303" s="39"/>
      <c r="AA303" s="39"/>
      <c r="AB303" s="39"/>
      <c r="AC303" s="39"/>
      <c r="AD303" s="39"/>
      <c r="AE303" s="39"/>
      <c r="AR303" s="230" t="s">
        <v>93</v>
      </c>
      <c r="AT303" s="230" t="s">
        <v>131</v>
      </c>
      <c r="AU303" s="230" t="s">
        <v>87</v>
      </c>
      <c r="AY303" s="18" t="s">
        <v>129</v>
      </c>
      <c r="BE303" s="231">
        <f>IF(N303="základní",J303,0)</f>
        <v>0</v>
      </c>
      <c r="BF303" s="231">
        <f>IF(N303="snížená",J303,0)</f>
        <v>0</v>
      </c>
      <c r="BG303" s="231">
        <f>IF(N303="zákl. přenesená",J303,0)</f>
        <v>0</v>
      </c>
      <c r="BH303" s="231">
        <f>IF(N303="sníž. přenesená",J303,0)</f>
        <v>0</v>
      </c>
      <c r="BI303" s="231">
        <f>IF(N303="nulová",J303,0)</f>
        <v>0</v>
      </c>
      <c r="BJ303" s="18" t="s">
        <v>83</v>
      </c>
      <c r="BK303" s="231">
        <f>ROUND(I303*H303,2)</f>
        <v>0</v>
      </c>
      <c r="BL303" s="18" t="s">
        <v>93</v>
      </c>
      <c r="BM303" s="230" t="s">
        <v>1261</v>
      </c>
    </row>
    <row r="304" s="2" customFormat="1">
      <c r="A304" s="39"/>
      <c r="B304" s="40"/>
      <c r="C304" s="41"/>
      <c r="D304" s="232" t="s">
        <v>137</v>
      </c>
      <c r="E304" s="41"/>
      <c r="F304" s="233" t="s">
        <v>1260</v>
      </c>
      <c r="G304" s="41"/>
      <c r="H304" s="41"/>
      <c r="I304" s="234"/>
      <c r="J304" s="41"/>
      <c r="K304" s="41"/>
      <c r="L304" s="45"/>
      <c r="M304" s="235"/>
      <c r="N304" s="236"/>
      <c r="O304" s="92"/>
      <c r="P304" s="92"/>
      <c r="Q304" s="92"/>
      <c r="R304" s="92"/>
      <c r="S304" s="92"/>
      <c r="T304" s="93"/>
      <c r="U304" s="39"/>
      <c r="V304" s="39"/>
      <c r="W304" s="39"/>
      <c r="X304" s="39"/>
      <c r="Y304" s="39"/>
      <c r="Z304" s="39"/>
      <c r="AA304" s="39"/>
      <c r="AB304" s="39"/>
      <c r="AC304" s="39"/>
      <c r="AD304" s="39"/>
      <c r="AE304" s="39"/>
      <c r="AT304" s="18" t="s">
        <v>137</v>
      </c>
      <c r="AU304" s="18" t="s">
        <v>87</v>
      </c>
    </row>
    <row r="305" s="13" customFormat="1">
      <c r="A305" s="13"/>
      <c r="B305" s="237"/>
      <c r="C305" s="238"/>
      <c r="D305" s="232" t="s">
        <v>139</v>
      </c>
      <c r="E305" s="239" t="s">
        <v>1</v>
      </c>
      <c r="F305" s="240" t="s">
        <v>1236</v>
      </c>
      <c r="G305" s="238"/>
      <c r="H305" s="241">
        <v>8.3000000000000007</v>
      </c>
      <c r="I305" s="242"/>
      <c r="J305" s="238"/>
      <c r="K305" s="238"/>
      <c r="L305" s="243"/>
      <c r="M305" s="244"/>
      <c r="N305" s="245"/>
      <c r="O305" s="245"/>
      <c r="P305" s="245"/>
      <c r="Q305" s="245"/>
      <c r="R305" s="245"/>
      <c r="S305" s="245"/>
      <c r="T305" s="246"/>
      <c r="U305" s="13"/>
      <c r="V305" s="13"/>
      <c r="W305" s="13"/>
      <c r="X305" s="13"/>
      <c r="Y305" s="13"/>
      <c r="Z305" s="13"/>
      <c r="AA305" s="13"/>
      <c r="AB305" s="13"/>
      <c r="AC305" s="13"/>
      <c r="AD305" s="13"/>
      <c r="AE305" s="13"/>
      <c r="AT305" s="247" t="s">
        <v>139</v>
      </c>
      <c r="AU305" s="247" t="s">
        <v>87</v>
      </c>
      <c r="AV305" s="13" t="s">
        <v>87</v>
      </c>
      <c r="AW305" s="13" t="s">
        <v>33</v>
      </c>
      <c r="AX305" s="13" t="s">
        <v>78</v>
      </c>
      <c r="AY305" s="247" t="s">
        <v>129</v>
      </c>
    </row>
    <row r="306" s="15" customFormat="1">
      <c r="A306" s="15"/>
      <c r="B306" s="259"/>
      <c r="C306" s="260"/>
      <c r="D306" s="232" t="s">
        <v>139</v>
      </c>
      <c r="E306" s="261" t="s">
        <v>1</v>
      </c>
      <c r="F306" s="262" t="s">
        <v>147</v>
      </c>
      <c r="G306" s="260"/>
      <c r="H306" s="263">
        <v>8.3000000000000007</v>
      </c>
      <c r="I306" s="264"/>
      <c r="J306" s="260"/>
      <c r="K306" s="260"/>
      <c r="L306" s="265"/>
      <c r="M306" s="266"/>
      <c r="N306" s="267"/>
      <c r="O306" s="267"/>
      <c r="P306" s="267"/>
      <c r="Q306" s="267"/>
      <c r="R306" s="267"/>
      <c r="S306" s="267"/>
      <c r="T306" s="268"/>
      <c r="U306" s="15"/>
      <c r="V306" s="15"/>
      <c r="W306" s="15"/>
      <c r="X306" s="15"/>
      <c r="Y306" s="15"/>
      <c r="Z306" s="15"/>
      <c r="AA306" s="15"/>
      <c r="AB306" s="15"/>
      <c r="AC306" s="15"/>
      <c r="AD306" s="15"/>
      <c r="AE306" s="15"/>
      <c r="AT306" s="269" t="s">
        <v>139</v>
      </c>
      <c r="AU306" s="269" t="s">
        <v>87</v>
      </c>
      <c r="AV306" s="15" t="s">
        <v>93</v>
      </c>
      <c r="AW306" s="15" t="s">
        <v>33</v>
      </c>
      <c r="AX306" s="15" t="s">
        <v>83</v>
      </c>
      <c r="AY306" s="269" t="s">
        <v>129</v>
      </c>
    </row>
    <row r="307" s="2" customFormat="1" ht="24.15" customHeight="1">
      <c r="A307" s="39"/>
      <c r="B307" s="40"/>
      <c r="C307" s="219" t="s">
        <v>449</v>
      </c>
      <c r="D307" s="219" t="s">
        <v>131</v>
      </c>
      <c r="E307" s="220" t="s">
        <v>1262</v>
      </c>
      <c r="F307" s="221" t="s">
        <v>1263</v>
      </c>
      <c r="G307" s="222" t="s">
        <v>134</v>
      </c>
      <c r="H307" s="223">
        <v>8.3000000000000007</v>
      </c>
      <c r="I307" s="224"/>
      <c r="J307" s="225">
        <f>ROUND(I307*H307,2)</f>
        <v>0</v>
      </c>
      <c r="K307" s="221" t="s">
        <v>135</v>
      </c>
      <c r="L307" s="45"/>
      <c r="M307" s="226" t="s">
        <v>1</v>
      </c>
      <c r="N307" s="227" t="s">
        <v>43</v>
      </c>
      <c r="O307" s="92"/>
      <c r="P307" s="228">
        <f>O307*H307</f>
        <v>0</v>
      </c>
      <c r="Q307" s="228">
        <v>0</v>
      </c>
      <c r="R307" s="228">
        <f>Q307*H307</f>
        <v>0</v>
      </c>
      <c r="S307" s="228">
        <v>0</v>
      </c>
      <c r="T307" s="229">
        <f>S307*H307</f>
        <v>0</v>
      </c>
      <c r="U307" s="39"/>
      <c r="V307" s="39"/>
      <c r="W307" s="39"/>
      <c r="X307" s="39"/>
      <c r="Y307" s="39"/>
      <c r="Z307" s="39"/>
      <c r="AA307" s="39"/>
      <c r="AB307" s="39"/>
      <c r="AC307" s="39"/>
      <c r="AD307" s="39"/>
      <c r="AE307" s="39"/>
      <c r="AR307" s="230" t="s">
        <v>93</v>
      </c>
      <c r="AT307" s="230" t="s">
        <v>131</v>
      </c>
      <c r="AU307" s="230" t="s">
        <v>87</v>
      </c>
      <c r="AY307" s="18" t="s">
        <v>129</v>
      </c>
      <c r="BE307" s="231">
        <f>IF(N307="základní",J307,0)</f>
        <v>0</v>
      </c>
      <c r="BF307" s="231">
        <f>IF(N307="snížená",J307,0)</f>
        <v>0</v>
      </c>
      <c r="BG307" s="231">
        <f>IF(N307="zákl. přenesená",J307,0)</f>
        <v>0</v>
      </c>
      <c r="BH307" s="231">
        <f>IF(N307="sníž. přenesená",J307,0)</f>
        <v>0</v>
      </c>
      <c r="BI307" s="231">
        <f>IF(N307="nulová",J307,0)</f>
        <v>0</v>
      </c>
      <c r="BJ307" s="18" t="s">
        <v>83</v>
      </c>
      <c r="BK307" s="231">
        <f>ROUND(I307*H307,2)</f>
        <v>0</v>
      </c>
      <c r="BL307" s="18" t="s">
        <v>93</v>
      </c>
      <c r="BM307" s="230" t="s">
        <v>1264</v>
      </c>
    </row>
    <row r="308" s="2" customFormat="1">
      <c r="A308" s="39"/>
      <c r="B308" s="40"/>
      <c r="C308" s="41"/>
      <c r="D308" s="232" t="s">
        <v>137</v>
      </c>
      <c r="E308" s="41"/>
      <c r="F308" s="233" t="s">
        <v>1265</v>
      </c>
      <c r="G308" s="41"/>
      <c r="H308" s="41"/>
      <c r="I308" s="234"/>
      <c r="J308" s="41"/>
      <c r="K308" s="41"/>
      <c r="L308" s="45"/>
      <c r="M308" s="235"/>
      <c r="N308" s="236"/>
      <c r="O308" s="92"/>
      <c r="P308" s="92"/>
      <c r="Q308" s="92"/>
      <c r="R308" s="92"/>
      <c r="S308" s="92"/>
      <c r="T308" s="93"/>
      <c r="U308" s="39"/>
      <c r="V308" s="39"/>
      <c r="W308" s="39"/>
      <c r="X308" s="39"/>
      <c r="Y308" s="39"/>
      <c r="Z308" s="39"/>
      <c r="AA308" s="39"/>
      <c r="AB308" s="39"/>
      <c r="AC308" s="39"/>
      <c r="AD308" s="39"/>
      <c r="AE308" s="39"/>
      <c r="AT308" s="18" t="s">
        <v>137</v>
      </c>
      <c r="AU308" s="18" t="s">
        <v>87</v>
      </c>
    </row>
    <row r="309" s="13" customFormat="1">
      <c r="A309" s="13"/>
      <c r="B309" s="237"/>
      <c r="C309" s="238"/>
      <c r="D309" s="232" t="s">
        <v>139</v>
      </c>
      <c r="E309" s="239" t="s">
        <v>1</v>
      </c>
      <c r="F309" s="240" t="s">
        <v>1241</v>
      </c>
      <c r="G309" s="238"/>
      <c r="H309" s="241">
        <v>8.3000000000000007</v>
      </c>
      <c r="I309" s="242"/>
      <c r="J309" s="238"/>
      <c r="K309" s="238"/>
      <c r="L309" s="243"/>
      <c r="M309" s="244"/>
      <c r="N309" s="245"/>
      <c r="O309" s="245"/>
      <c r="P309" s="245"/>
      <c r="Q309" s="245"/>
      <c r="R309" s="245"/>
      <c r="S309" s="245"/>
      <c r="T309" s="246"/>
      <c r="U309" s="13"/>
      <c r="V309" s="13"/>
      <c r="W309" s="13"/>
      <c r="X309" s="13"/>
      <c r="Y309" s="13"/>
      <c r="Z309" s="13"/>
      <c r="AA309" s="13"/>
      <c r="AB309" s="13"/>
      <c r="AC309" s="13"/>
      <c r="AD309" s="13"/>
      <c r="AE309" s="13"/>
      <c r="AT309" s="247" t="s">
        <v>139</v>
      </c>
      <c r="AU309" s="247" t="s">
        <v>87</v>
      </c>
      <c r="AV309" s="13" t="s">
        <v>87</v>
      </c>
      <c r="AW309" s="13" t="s">
        <v>33</v>
      </c>
      <c r="AX309" s="13" t="s">
        <v>83</v>
      </c>
      <c r="AY309" s="247" t="s">
        <v>129</v>
      </c>
    </row>
    <row r="310" s="12" customFormat="1" ht="22.8" customHeight="1">
      <c r="A310" s="12"/>
      <c r="B310" s="203"/>
      <c r="C310" s="204"/>
      <c r="D310" s="205" t="s">
        <v>77</v>
      </c>
      <c r="E310" s="217" t="s">
        <v>754</v>
      </c>
      <c r="F310" s="217" t="s">
        <v>755</v>
      </c>
      <c r="G310" s="204"/>
      <c r="H310" s="204"/>
      <c r="I310" s="207"/>
      <c r="J310" s="218">
        <f>BK310</f>
        <v>0</v>
      </c>
      <c r="K310" s="204"/>
      <c r="L310" s="209"/>
      <c r="M310" s="210"/>
      <c r="N310" s="211"/>
      <c r="O310" s="211"/>
      <c r="P310" s="212">
        <f>SUM(P311:P344)</f>
        <v>0</v>
      </c>
      <c r="Q310" s="211"/>
      <c r="R310" s="212">
        <f>SUM(R311:R344)</f>
        <v>0</v>
      </c>
      <c r="S310" s="211"/>
      <c r="T310" s="213">
        <f>SUM(T311:T344)</f>
        <v>0</v>
      </c>
      <c r="U310" s="12"/>
      <c r="V310" s="12"/>
      <c r="W310" s="12"/>
      <c r="X310" s="12"/>
      <c r="Y310" s="12"/>
      <c r="Z310" s="12"/>
      <c r="AA310" s="12"/>
      <c r="AB310" s="12"/>
      <c r="AC310" s="12"/>
      <c r="AD310" s="12"/>
      <c r="AE310" s="12"/>
      <c r="AR310" s="214" t="s">
        <v>83</v>
      </c>
      <c r="AT310" s="215" t="s">
        <v>77</v>
      </c>
      <c r="AU310" s="215" t="s">
        <v>83</v>
      </c>
      <c r="AY310" s="214" t="s">
        <v>129</v>
      </c>
      <c r="BK310" s="216">
        <f>SUM(BK311:BK344)</f>
        <v>0</v>
      </c>
    </row>
    <row r="311" s="2" customFormat="1" ht="24.15" customHeight="1">
      <c r="A311" s="39"/>
      <c r="B311" s="40"/>
      <c r="C311" s="219" t="s">
        <v>453</v>
      </c>
      <c r="D311" s="219" t="s">
        <v>131</v>
      </c>
      <c r="E311" s="220" t="s">
        <v>1266</v>
      </c>
      <c r="F311" s="221" t="s">
        <v>1267</v>
      </c>
      <c r="G311" s="222" t="s">
        <v>215</v>
      </c>
      <c r="H311" s="223">
        <v>6.3639999999999999</v>
      </c>
      <c r="I311" s="224"/>
      <c r="J311" s="225">
        <f>ROUND(I311*H311,2)</f>
        <v>0</v>
      </c>
      <c r="K311" s="221" t="s">
        <v>135</v>
      </c>
      <c r="L311" s="45"/>
      <c r="M311" s="226" t="s">
        <v>1</v>
      </c>
      <c r="N311" s="227" t="s">
        <v>43</v>
      </c>
      <c r="O311" s="92"/>
      <c r="P311" s="228">
        <f>O311*H311</f>
        <v>0</v>
      </c>
      <c r="Q311" s="228">
        <v>0</v>
      </c>
      <c r="R311" s="228">
        <f>Q311*H311</f>
        <v>0</v>
      </c>
      <c r="S311" s="228">
        <v>0</v>
      </c>
      <c r="T311" s="229">
        <f>S311*H311</f>
        <v>0</v>
      </c>
      <c r="U311" s="39"/>
      <c r="V311" s="39"/>
      <c r="W311" s="39"/>
      <c r="X311" s="39"/>
      <c r="Y311" s="39"/>
      <c r="Z311" s="39"/>
      <c r="AA311" s="39"/>
      <c r="AB311" s="39"/>
      <c r="AC311" s="39"/>
      <c r="AD311" s="39"/>
      <c r="AE311" s="39"/>
      <c r="AR311" s="230" t="s">
        <v>93</v>
      </c>
      <c r="AT311" s="230" t="s">
        <v>131</v>
      </c>
      <c r="AU311" s="230" t="s">
        <v>87</v>
      </c>
      <c r="AY311" s="18" t="s">
        <v>129</v>
      </c>
      <c r="BE311" s="231">
        <f>IF(N311="základní",J311,0)</f>
        <v>0</v>
      </c>
      <c r="BF311" s="231">
        <f>IF(N311="snížená",J311,0)</f>
        <v>0</v>
      </c>
      <c r="BG311" s="231">
        <f>IF(N311="zákl. přenesená",J311,0)</f>
        <v>0</v>
      </c>
      <c r="BH311" s="231">
        <f>IF(N311="sníž. přenesená",J311,0)</f>
        <v>0</v>
      </c>
      <c r="BI311" s="231">
        <f>IF(N311="nulová",J311,0)</f>
        <v>0</v>
      </c>
      <c r="BJ311" s="18" t="s">
        <v>83</v>
      </c>
      <c r="BK311" s="231">
        <f>ROUND(I311*H311,2)</f>
        <v>0</v>
      </c>
      <c r="BL311" s="18" t="s">
        <v>93</v>
      </c>
      <c r="BM311" s="230" t="s">
        <v>1268</v>
      </c>
    </row>
    <row r="312" s="2" customFormat="1">
      <c r="A312" s="39"/>
      <c r="B312" s="40"/>
      <c r="C312" s="41"/>
      <c r="D312" s="232" t="s">
        <v>137</v>
      </c>
      <c r="E312" s="41"/>
      <c r="F312" s="233" t="s">
        <v>1269</v>
      </c>
      <c r="G312" s="41"/>
      <c r="H312" s="41"/>
      <c r="I312" s="234"/>
      <c r="J312" s="41"/>
      <c r="K312" s="41"/>
      <c r="L312" s="45"/>
      <c r="M312" s="235"/>
      <c r="N312" s="236"/>
      <c r="O312" s="92"/>
      <c r="P312" s="92"/>
      <c r="Q312" s="92"/>
      <c r="R312" s="92"/>
      <c r="S312" s="92"/>
      <c r="T312" s="93"/>
      <c r="U312" s="39"/>
      <c r="V312" s="39"/>
      <c r="W312" s="39"/>
      <c r="X312" s="39"/>
      <c r="Y312" s="39"/>
      <c r="Z312" s="39"/>
      <c r="AA312" s="39"/>
      <c r="AB312" s="39"/>
      <c r="AC312" s="39"/>
      <c r="AD312" s="39"/>
      <c r="AE312" s="39"/>
      <c r="AT312" s="18" t="s">
        <v>137</v>
      </c>
      <c r="AU312" s="18" t="s">
        <v>87</v>
      </c>
    </row>
    <row r="313" s="13" customFormat="1">
      <c r="A313" s="13"/>
      <c r="B313" s="237"/>
      <c r="C313" s="238"/>
      <c r="D313" s="232" t="s">
        <v>139</v>
      </c>
      <c r="E313" s="239" t="s">
        <v>1</v>
      </c>
      <c r="F313" s="240" t="s">
        <v>1270</v>
      </c>
      <c r="G313" s="238"/>
      <c r="H313" s="241">
        <v>3.9820000000000002</v>
      </c>
      <c r="I313" s="242"/>
      <c r="J313" s="238"/>
      <c r="K313" s="238"/>
      <c r="L313" s="243"/>
      <c r="M313" s="244"/>
      <c r="N313" s="245"/>
      <c r="O313" s="245"/>
      <c r="P313" s="245"/>
      <c r="Q313" s="245"/>
      <c r="R313" s="245"/>
      <c r="S313" s="245"/>
      <c r="T313" s="246"/>
      <c r="U313" s="13"/>
      <c r="V313" s="13"/>
      <c r="W313" s="13"/>
      <c r="X313" s="13"/>
      <c r="Y313" s="13"/>
      <c r="Z313" s="13"/>
      <c r="AA313" s="13"/>
      <c r="AB313" s="13"/>
      <c r="AC313" s="13"/>
      <c r="AD313" s="13"/>
      <c r="AE313" s="13"/>
      <c r="AT313" s="247" t="s">
        <v>139</v>
      </c>
      <c r="AU313" s="247" t="s">
        <v>87</v>
      </c>
      <c r="AV313" s="13" t="s">
        <v>87</v>
      </c>
      <c r="AW313" s="13" t="s">
        <v>33</v>
      </c>
      <c r="AX313" s="13" t="s">
        <v>78</v>
      </c>
      <c r="AY313" s="247" t="s">
        <v>129</v>
      </c>
    </row>
    <row r="314" s="13" customFormat="1">
      <c r="A314" s="13"/>
      <c r="B314" s="237"/>
      <c r="C314" s="238"/>
      <c r="D314" s="232" t="s">
        <v>139</v>
      </c>
      <c r="E314" s="239" t="s">
        <v>1</v>
      </c>
      <c r="F314" s="240" t="s">
        <v>1271</v>
      </c>
      <c r="G314" s="238"/>
      <c r="H314" s="241">
        <v>2.3820000000000001</v>
      </c>
      <c r="I314" s="242"/>
      <c r="J314" s="238"/>
      <c r="K314" s="238"/>
      <c r="L314" s="243"/>
      <c r="M314" s="244"/>
      <c r="N314" s="245"/>
      <c r="O314" s="245"/>
      <c r="P314" s="245"/>
      <c r="Q314" s="245"/>
      <c r="R314" s="245"/>
      <c r="S314" s="245"/>
      <c r="T314" s="246"/>
      <c r="U314" s="13"/>
      <c r="V314" s="13"/>
      <c r="W314" s="13"/>
      <c r="X314" s="13"/>
      <c r="Y314" s="13"/>
      <c r="Z314" s="13"/>
      <c r="AA314" s="13"/>
      <c r="AB314" s="13"/>
      <c r="AC314" s="13"/>
      <c r="AD314" s="13"/>
      <c r="AE314" s="13"/>
      <c r="AT314" s="247" t="s">
        <v>139</v>
      </c>
      <c r="AU314" s="247" t="s">
        <v>87</v>
      </c>
      <c r="AV314" s="13" t="s">
        <v>87</v>
      </c>
      <c r="AW314" s="13" t="s">
        <v>33</v>
      </c>
      <c r="AX314" s="13" t="s">
        <v>78</v>
      </c>
      <c r="AY314" s="247" t="s">
        <v>129</v>
      </c>
    </row>
    <row r="315" s="15" customFormat="1">
      <c r="A315" s="15"/>
      <c r="B315" s="259"/>
      <c r="C315" s="260"/>
      <c r="D315" s="232" t="s">
        <v>139</v>
      </c>
      <c r="E315" s="261" t="s">
        <v>1</v>
      </c>
      <c r="F315" s="262" t="s">
        <v>147</v>
      </c>
      <c r="G315" s="260"/>
      <c r="H315" s="263">
        <v>6.3640000000000008</v>
      </c>
      <c r="I315" s="264"/>
      <c r="J315" s="260"/>
      <c r="K315" s="260"/>
      <c r="L315" s="265"/>
      <c r="M315" s="266"/>
      <c r="N315" s="267"/>
      <c r="O315" s="267"/>
      <c r="P315" s="267"/>
      <c r="Q315" s="267"/>
      <c r="R315" s="267"/>
      <c r="S315" s="267"/>
      <c r="T315" s="268"/>
      <c r="U315" s="15"/>
      <c r="V315" s="15"/>
      <c r="W315" s="15"/>
      <c r="X315" s="15"/>
      <c r="Y315" s="15"/>
      <c r="Z315" s="15"/>
      <c r="AA315" s="15"/>
      <c r="AB315" s="15"/>
      <c r="AC315" s="15"/>
      <c r="AD315" s="15"/>
      <c r="AE315" s="15"/>
      <c r="AT315" s="269" t="s">
        <v>139</v>
      </c>
      <c r="AU315" s="269" t="s">
        <v>87</v>
      </c>
      <c r="AV315" s="15" t="s">
        <v>93</v>
      </c>
      <c r="AW315" s="15" t="s">
        <v>33</v>
      </c>
      <c r="AX315" s="15" t="s">
        <v>83</v>
      </c>
      <c r="AY315" s="269" t="s">
        <v>129</v>
      </c>
    </row>
    <row r="316" s="2" customFormat="1" ht="16.5" customHeight="1">
      <c r="A316" s="39"/>
      <c r="B316" s="40"/>
      <c r="C316" s="219" t="s">
        <v>458</v>
      </c>
      <c r="D316" s="219" t="s">
        <v>131</v>
      </c>
      <c r="E316" s="220" t="s">
        <v>1272</v>
      </c>
      <c r="F316" s="221" t="s">
        <v>1273</v>
      </c>
      <c r="G316" s="222" t="s">
        <v>215</v>
      </c>
      <c r="H316" s="223">
        <v>55.747999999999998</v>
      </c>
      <c r="I316" s="224"/>
      <c r="J316" s="225">
        <f>ROUND(I316*H316,2)</f>
        <v>0</v>
      </c>
      <c r="K316" s="221" t="s">
        <v>135</v>
      </c>
      <c r="L316" s="45"/>
      <c r="M316" s="226" t="s">
        <v>1</v>
      </c>
      <c r="N316" s="227" t="s">
        <v>43</v>
      </c>
      <c r="O316" s="92"/>
      <c r="P316" s="228">
        <f>O316*H316</f>
        <v>0</v>
      </c>
      <c r="Q316" s="228">
        <v>0</v>
      </c>
      <c r="R316" s="228">
        <f>Q316*H316</f>
        <v>0</v>
      </c>
      <c r="S316" s="228">
        <v>0</v>
      </c>
      <c r="T316" s="229">
        <f>S316*H316</f>
        <v>0</v>
      </c>
      <c r="U316" s="39"/>
      <c r="V316" s="39"/>
      <c r="W316" s="39"/>
      <c r="X316" s="39"/>
      <c r="Y316" s="39"/>
      <c r="Z316" s="39"/>
      <c r="AA316" s="39"/>
      <c r="AB316" s="39"/>
      <c r="AC316" s="39"/>
      <c r="AD316" s="39"/>
      <c r="AE316" s="39"/>
      <c r="AR316" s="230" t="s">
        <v>93</v>
      </c>
      <c r="AT316" s="230" t="s">
        <v>131</v>
      </c>
      <c r="AU316" s="230" t="s">
        <v>87</v>
      </c>
      <c r="AY316" s="18" t="s">
        <v>129</v>
      </c>
      <c r="BE316" s="231">
        <f>IF(N316="základní",J316,0)</f>
        <v>0</v>
      </c>
      <c r="BF316" s="231">
        <f>IF(N316="snížená",J316,0)</f>
        <v>0</v>
      </c>
      <c r="BG316" s="231">
        <f>IF(N316="zákl. přenesená",J316,0)</f>
        <v>0</v>
      </c>
      <c r="BH316" s="231">
        <f>IF(N316="sníž. přenesená",J316,0)</f>
        <v>0</v>
      </c>
      <c r="BI316" s="231">
        <f>IF(N316="nulová",J316,0)</f>
        <v>0</v>
      </c>
      <c r="BJ316" s="18" t="s">
        <v>83</v>
      </c>
      <c r="BK316" s="231">
        <f>ROUND(I316*H316,2)</f>
        <v>0</v>
      </c>
      <c r="BL316" s="18" t="s">
        <v>93</v>
      </c>
      <c r="BM316" s="230" t="s">
        <v>1274</v>
      </c>
    </row>
    <row r="317" s="2" customFormat="1">
      <c r="A317" s="39"/>
      <c r="B317" s="40"/>
      <c r="C317" s="41"/>
      <c r="D317" s="232" t="s">
        <v>137</v>
      </c>
      <c r="E317" s="41"/>
      <c r="F317" s="233" t="s">
        <v>1275</v>
      </c>
      <c r="G317" s="41"/>
      <c r="H317" s="41"/>
      <c r="I317" s="234"/>
      <c r="J317" s="41"/>
      <c r="K317" s="41"/>
      <c r="L317" s="45"/>
      <c r="M317" s="235"/>
      <c r="N317" s="236"/>
      <c r="O317" s="92"/>
      <c r="P317" s="92"/>
      <c r="Q317" s="92"/>
      <c r="R317" s="92"/>
      <c r="S317" s="92"/>
      <c r="T317" s="93"/>
      <c r="U317" s="39"/>
      <c r="V317" s="39"/>
      <c r="W317" s="39"/>
      <c r="X317" s="39"/>
      <c r="Y317" s="39"/>
      <c r="Z317" s="39"/>
      <c r="AA317" s="39"/>
      <c r="AB317" s="39"/>
      <c r="AC317" s="39"/>
      <c r="AD317" s="39"/>
      <c r="AE317" s="39"/>
      <c r="AT317" s="18" t="s">
        <v>137</v>
      </c>
      <c r="AU317" s="18" t="s">
        <v>87</v>
      </c>
    </row>
    <row r="318" s="13" customFormat="1">
      <c r="A318" s="13"/>
      <c r="B318" s="237"/>
      <c r="C318" s="238"/>
      <c r="D318" s="232" t="s">
        <v>139</v>
      </c>
      <c r="E318" s="239" t="s">
        <v>1</v>
      </c>
      <c r="F318" s="240" t="s">
        <v>1276</v>
      </c>
      <c r="G318" s="238"/>
      <c r="H318" s="241">
        <v>55.747999999999998</v>
      </c>
      <c r="I318" s="242"/>
      <c r="J318" s="238"/>
      <c r="K318" s="238"/>
      <c r="L318" s="243"/>
      <c r="M318" s="244"/>
      <c r="N318" s="245"/>
      <c r="O318" s="245"/>
      <c r="P318" s="245"/>
      <c r="Q318" s="245"/>
      <c r="R318" s="245"/>
      <c r="S318" s="245"/>
      <c r="T318" s="246"/>
      <c r="U318" s="13"/>
      <c r="V318" s="13"/>
      <c r="W318" s="13"/>
      <c r="X318" s="13"/>
      <c r="Y318" s="13"/>
      <c r="Z318" s="13"/>
      <c r="AA318" s="13"/>
      <c r="AB318" s="13"/>
      <c r="AC318" s="13"/>
      <c r="AD318" s="13"/>
      <c r="AE318" s="13"/>
      <c r="AT318" s="247" t="s">
        <v>139</v>
      </c>
      <c r="AU318" s="247" t="s">
        <v>87</v>
      </c>
      <c r="AV318" s="13" t="s">
        <v>87</v>
      </c>
      <c r="AW318" s="13" t="s">
        <v>33</v>
      </c>
      <c r="AX318" s="13" t="s">
        <v>78</v>
      </c>
      <c r="AY318" s="247" t="s">
        <v>129</v>
      </c>
    </row>
    <row r="319" s="15" customFormat="1">
      <c r="A319" s="15"/>
      <c r="B319" s="259"/>
      <c r="C319" s="260"/>
      <c r="D319" s="232" t="s">
        <v>139</v>
      </c>
      <c r="E319" s="261" t="s">
        <v>1</v>
      </c>
      <c r="F319" s="262" t="s">
        <v>147</v>
      </c>
      <c r="G319" s="260"/>
      <c r="H319" s="263">
        <v>55.747999999999998</v>
      </c>
      <c r="I319" s="264"/>
      <c r="J319" s="260"/>
      <c r="K319" s="260"/>
      <c r="L319" s="265"/>
      <c r="M319" s="266"/>
      <c r="N319" s="267"/>
      <c r="O319" s="267"/>
      <c r="P319" s="267"/>
      <c r="Q319" s="267"/>
      <c r="R319" s="267"/>
      <c r="S319" s="267"/>
      <c r="T319" s="268"/>
      <c r="U319" s="15"/>
      <c r="V319" s="15"/>
      <c r="W319" s="15"/>
      <c r="X319" s="15"/>
      <c r="Y319" s="15"/>
      <c r="Z319" s="15"/>
      <c r="AA319" s="15"/>
      <c r="AB319" s="15"/>
      <c r="AC319" s="15"/>
      <c r="AD319" s="15"/>
      <c r="AE319" s="15"/>
      <c r="AT319" s="269" t="s">
        <v>139</v>
      </c>
      <c r="AU319" s="269" t="s">
        <v>87</v>
      </c>
      <c r="AV319" s="15" t="s">
        <v>93</v>
      </c>
      <c r="AW319" s="15" t="s">
        <v>33</v>
      </c>
      <c r="AX319" s="15" t="s">
        <v>83</v>
      </c>
      <c r="AY319" s="269" t="s">
        <v>129</v>
      </c>
    </row>
    <row r="320" s="2" customFormat="1" ht="24.15" customHeight="1">
      <c r="A320" s="39"/>
      <c r="B320" s="40"/>
      <c r="C320" s="219" t="s">
        <v>463</v>
      </c>
      <c r="D320" s="219" t="s">
        <v>131</v>
      </c>
      <c r="E320" s="220" t="s">
        <v>1277</v>
      </c>
      <c r="F320" s="221" t="s">
        <v>1278</v>
      </c>
      <c r="G320" s="222" t="s">
        <v>215</v>
      </c>
      <c r="H320" s="223">
        <v>1.845</v>
      </c>
      <c r="I320" s="224"/>
      <c r="J320" s="225">
        <f>ROUND(I320*H320,2)</f>
        <v>0</v>
      </c>
      <c r="K320" s="221" t="s">
        <v>135</v>
      </c>
      <c r="L320" s="45"/>
      <c r="M320" s="226" t="s">
        <v>1</v>
      </c>
      <c r="N320" s="227" t="s">
        <v>43</v>
      </c>
      <c r="O320" s="92"/>
      <c r="P320" s="228">
        <f>O320*H320</f>
        <v>0</v>
      </c>
      <c r="Q320" s="228">
        <v>0</v>
      </c>
      <c r="R320" s="228">
        <f>Q320*H320</f>
        <v>0</v>
      </c>
      <c r="S320" s="228">
        <v>0</v>
      </c>
      <c r="T320" s="229">
        <f>S320*H320</f>
        <v>0</v>
      </c>
      <c r="U320" s="39"/>
      <c r="V320" s="39"/>
      <c r="W320" s="39"/>
      <c r="X320" s="39"/>
      <c r="Y320" s="39"/>
      <c r="Z320" s="39"/>
      <c r="AA320" s="39"/>
      <c r="AB320" s="39"/>
      <c r="AC320" s="39"/>
      <c r="AD320" s="39"/>
      <c r="AE320" s="39"/>
      <c r="AR320" s="230" t="s">
        <v>93</v>
      </c>
      <c r="AT320" s="230" t="s">
        <v>131</v>
      </c>
      <c r="AU320" s="230" t="s">
        <v>87</v>
      </c>
      <c r="AY320" s="18" t="s">
        <v>129</v>
      </c>
      <c r="BE320" s="231">
        <f>IF(N320="základní",J320,0)</f>
        <v>0</v>
      </c>
      <c r="BF320" s="231">
        <f>IF(N320="snížená",J320,0)</f>
        <v>0</v>
      </c>
      <c r="BG320" s="231">
        <f>IF(N320="zákl. přenesená",J320,0)</f>
        <v>0</v>
      </c>
      <c r="BH320" s="231">
        <f>IF(N320="sníž. přenesená",J320,0)</f>
        <v>0</v>
      </c>
      <c r="BI320" s="231">
        <f>IF(N320="nulová",J320,0)</f>
        <v>0</v>
      </c>
      <c r="BJ320" s="18" t="s">
        <v>83</v>
      </c>
      <c r="BK320" s="231">
        <f>ROUND(I320*H320,2)</f>
        <v>0</v>
      </c>
      <c r="BL320" s="18" t="s">
        <v>93</v>
      </c>
      <c r="BM320" s="230" t="s">
        <v>1279</v>
      </c>
    </row>
    <row r="321" s="2" customFormat="1">
      <c r="A321" s="39"/>
      <c r="B321" s="40"/>
      <c r="C321" s="41"/>
      <c r="D321" s="232" t="s">
        <v>137</v>
      </c>
      <c r="E321" s="41"/>
      <c r="F321" s="233" t="s">
        <v>1280</v>
      </c>
      <c r="G321" s="41"/>
      <c r="H321" s="41"/>
      <c r="I321" s="234"/>
      <c r="J321" s="41"/>
      <c r="K321" s="41"/>
      <c r="L321" s="45"/>
      <c r="M321" s="235"/>
      <c r="N321" s="236"/>
      <c r="O321" s="92"/>
      <c r="P321" s="92"/>
      <c r="Q321" s="92"/>
      <c r="R321" s="92"/>
      <c r="S321" s="92"/>
      <c r="T321" s="93"/>
      <c r="U321" s="39"/>
      <c r="V321" s="39"/>
      <c r="W321" s="39"/>
      <c r="X321" s="39"/>
      <c r="Y321" s="39"/>
      <c r="Z321" s="39"/>
      <c r="AA321" s="39"/>
      <c r="AB321" s="39"/>
      <c r="AC321" s="39"/>
      <c r="AD321" s="39"/>
      <c r="AE321" s="39"/>
      <c r="AT321" s="18" t="s">
        <v>137</v>
      </c>
      <c r="AU321" s="18" t="s">
        <v>87</v>
      </c>
    </row>
    <row r="322" s="13" customFormat="1">
      <c r="A322" s="13"/>
      <c r="B322" s="237"/>
      <c r="C322" s="238"/>
      <c r="D322" s="232" t="s">
        <v>139</v>
      </c>
      <c r="E322" s="239" t="s">
        <v>1</v>
      </c>
      <c r="F322" s="240" t="s">
        <v>1281</v>
      </c>
      <c r="G322" s="238"/>
      <c r="H322" s="241">
        <v>1.845</v>
      </c>
      <c r="I322" s="242"/>
      <c r="J322" s="238"/>
      <c r="K322" s="238"/>
      <c r="L322" s="243"/>
      <c r="M322" s="244"/>
      <c r="N322" s="245"/>
      <c r="O322" s="245"/>
      <c r="P322" s="245"/>
      <c r="Q322" s="245"/>
      <c r="R322" s="245"/>
      <c r="S322" s="245"/>
      <c r="T322" s="246"/>
      <c r="U322" s="13"/>
      <c r="V322" s="13"/>
      <c r="W322" s="13"/>
      <c r="X322" s="13"/>
      <c r="Y322" s="13"/>
      <c r="Z322" s="13"/>
      <c r="AA322" s="13"/>
      <c r="AB322" s="13"/>
      <c r="AC322" s="13"/>
      <c r="AD322" s="13"/>
      <c r="AE322" s="13"/>
      <c r="AT322" s="247" t="s">
        <v>139</v>
      </c>
      <c r="AU322" s="247" t="s">
        <v>87</v>
      </c>
      <c r="AV322" s="13" t="s">
        <v>87</v>
      </c>
      <c r="AW322" s="13" t="s">
        <v>33</v>
      </c>
      <c r="AX322" s="13" t="s">
        <v>78</v>
      </c>
      <c r="AY322" s="247" t="s">
        <v>129</v>
      </c>
    </row>
    <row r="323" s="15" customFormat="1">
      <c r="A323" s="15"/>
      <c r="B323" s="259"/>
      <c r="C323" s="260"/>
      <c r="D323" s="232" t="s">
        <v>139</v>
      </c>
      <c r="E323" s="261" t="s">
        <v>1</v>
      </c>
      <c r="F323" s="262" t="s">
        <v>147</v>
      </c>
      <c r="G323" s="260"/>
      <c r="H323" s="263">
        <v>1.845</v>
      </c>
      <c r="I323" s="264"/>
      <c r="J323" s="260"/>
      <c r="K323" s="260"/>
      <c r="L323" s="265"/>
      <c r="M323" s="266"/>
      <c r="N323" s="267"/>
      <c r="O323" s="267"/>
      <c r="P323" s="267"/>
      <c r="Q323" s="267"/>
      <c r="R323" s="267"/>
      <c r="S323" s="267"/>
      <c r="T323" s="268"/>
      <c r="U323" s="15"/>
      <c r="V323" s="15"/>
      <c r="W323" s="15"/>
      <c r="X323" s="15"/>
      <c r="Y323" s="15"/>
      <c r="Z323" s="15"/>
      <c r="AA323" s="15"/>
      <c r="AB323" s="15"/>
      <c r="AC323" s="15"/>
      <c r="AD323" s="15"/>
      <c r="AE323" s="15"/>
      <c r="AT323" s="269" t="s">
        <v>139</v>
      </c>
      <c r="AU323" s="269" t="s">
        <v>87</v>
      </c>
      <c r="AV323" s="15" t="s">
        <v>93</v>
      </c>
      <c r="AW323" s="15" t="s">
        <v>33</v>
      </c>
      <c r="AX323" s="15" t="s">
        <v>83</v>
      </c>
      <c r="AY323" s="269" t="s">
        <v>129</v>
      </c>
    </row>
    <row r="324" s="2" customFormat="1" ht="24.15" customHeight="1">
      <c r="A324" s="39"/>
      <c r="B324" s="40"/>
      <c r="C324" s="219" t="s">
        <v>468</v>
      </c>
      <c r="D324" s="219" t="s">
        <v>131</v>
      </c>
      <c r="E324" s="220" t="s">
        <v>1282</v>
      </c>
      <c r="F324" s="221" t="s">
        <v>799</v>
      </c>
      <c r="G324" s="222" t="s">
        <v>215</v>
      </c>
      <c r="H324" s="223">
        <v>25.829999999999998</v>
      </c>
      <c r="I324" s="224"/>
      <c r="J324" s="225">
        <f>ROUND(I324*H324,2)</f>
        <v>0</v>
      </c>
      <c r="K324" s="221" t="s">
        <v>135</v>
      </c>
      <c r="L324" s="45"/>
      <c r="M324" s="226" t="s">
        <v>1</v>
      </c>
      <c r="N324" s="227" t="s">
        <v>43</v>
      </c>
      <c r="O324" s="92"/>
      <c r="P324" s="228">
        <f>O324*H324</f>
        <v>0</v>
      </c>
      <c r="Q324" s="228">
        <v>0</v>
      </c>
      <c r="R324" s="228">
        <f>Q324*H324</f>
        <v>0</v>
      </c>
      <c r="S324" s="228">
        <v>0</v>
      </c>
      <c r="T324" s="229">
        <f>S324*H324</f>
        <v>0</v>
      </c>
      <c r="U324" s="39"/>
      <c r="V324" s="39"/>
      <c r="W324" s="39"/>
      <c r="X324" s="39"/>
      <c r="Y324" s="39"/>
      <c r="Z324" s="39"/>
      <c r="AA324" s="39"/>
      <c r="AB324" s="39"/>
      <c r="AC324" s="39"/>
      <c r="AD324" s="39"/>
      <c r="AE324" s="39"/>
      <c r="AR324" s="230" t="s">
        <v>93</v>
      </c>
      <c r="AT324" s="230" t="s">
        <v>131</v>
      </c>
      <c r="AU324" s="230" t="s">
        <v>87</v>
      </c>
      <c r="AY324" s="18" t="s">
        <v>129</v>
      </c>
      <c r="BE324" s="231">
        <f>IF(N324="základní",J324,0)</f>
        <v>0</v>
      </c>
      <c r="BF324" s="231">
        <f>IF(N324="snížená",J324,0)</f>
        <v>0</v>
      </c>
      <c r="BG324" s="231">
        <f>IF(N324="zákl. přenesená",J324,0)</f>
        <v>0</v>
      </c>
      <c r="BH324" s="231">
        <f>IF(N324="sníž. přenesená",J324,0)</f>
        <v>0</v>
      </c>
      <c r="BI324" s="231">
        <f>IF(N324="nulová",J324,0)</f>
        <v>0</v>
      </c>
      <c r="BJ324" s="18" t="s">
        <v>83</v>
      </c>
      <c r="BK324" s="231">
        <f>ROUND(I324*H324,2)</f>
        <v>0</v>
      </c>
      <c r="BL324" s="18" t="s">
        <v>93</v>
      </c>
      <c r="BM324" s="230" t="s">
        <v>1283</v>
      </c>
    </row>
    <row r="325" s="2" customFormat="1">
      <c r="A325" s="39"/>
      <c r="B325" s="40"/>
      <c r="C325" s="41"/>
      <c r="D325" s="232" t="s">
        <v>137</v>
      </c>
      <c r="E325" s="41"/>
      <c r="F325" s="233" t="s">
        <v>1284</v>
      </c>
      <c r="G325" s="41"/>
      <c r="H325" s="41"/>
      <c r="I325" s="234"/>
      <c r="J325" s="41"/>
      <c r="K325" s="41"/>
      <c r="L325" s="45"/>
      <c r="M325" s="235"/>
      <c r="N325" s="236"/>
      <c r="O325" s="92"/>
      <c r="P325" s="92"/>
      <c r="Q325" s="92"/>
      <c r="R325" s="92"/>
      <c r="S325" s="92"/>
      <c r="T325" s="93"/>
      <c r="U325" s="39"/>
      <c r="V325" s="39"/>
      <c r="W325" s="39"/>
      <c r="X325" s="39"/>
      <c r="Y325" s="39"/>
      <c r="Z325" s="39"/>
      <c r="AA325" s="39"/>
      <c r="AB325" s="39"/>
      <c r="AC325" s="39"/>
      <c r="AD325" s="39"/>
      <c r="AE325" s="39"/>
      <c r="AT325" s="18" t="s">
        <v>137</v>
      </c>
      <c r="AU325" s="18" t="s">
        <v>87</v>
      </c>
    </row>
    <row r="326" s="13" customFormat="1">
      <c r="A326" s="13"/>
      <c r="B326" s="237"/>
      <c r="C326" s="238"/>
      <c r="D326" s="232" t="s">
        <v>139</v>
      </c>
      <c r="E326" s="239" t="s">
        <v>1</v>
      </c>
      <c r="F326" s="240" t="s">
        <v>1285</v>
      </c>
      <c r="G326" s="238"/>
      <c r="H326" s="241">
        <v>25.829999999999998</v>
      </c>
      <c r="I326" s="242"/>
      <c r="J326" s="238"/>
      <c r="K326" s="238"/>
      <c r="L326" s="243"/>
      <c r="M326" s="244"/>
      <c r="N326" s="245"/>
      <c r="O326" s="245"/>
      <c r="P326" s="245"/>
      <c r="Q326" s="245"/>
      <c r="R326" s="245"/>
      <c r="S326" s="245"/>
      <c r="T326" s="246"/>
      <c r="U326" s="13"/>
      <c r="V326" s="13"/>
      <c r="W326" s="13"/>
      <c r="X326" s="13"/>
      <c r="Y326" s="13"/>
      <c r="Z326" s="13"/>
      <c r="AA326" s="13"/>
      <c r="AB326" s="13"/>
      <c r="AC326" s="13"/>
      <c r="AD326" s="13"/>
      <c r="AE326" s="13"/>
      <c r="AT326" s="247" t="s">
        <v>139</v>
      </c>
      <c r="AU326" s="247" t="s">
        <v>87</v>
      </c>
      <c r="AV326" s="13" t="s">
        <v>87</v>
      </c>
      <c r="AW326" s="13" t="s">
        <v>33</v>
      </c>
      <c r="AX326" s="13" t="s">
        <v>78</v>
      </c>
      <c r="AY326" s="247" t="s">
        <v>129</v>
      </c>
    </row>
    <row r="327" s="15" customFormat="1">
      <c r="A327" s="15"/>
      <c r="B327" s="259"/>
      <c r="C327" s="260"/>
      <c r="D327" s="232" t="s">
        <v>139</v>
      </c>
      <c r="E327" s="261" t="s">
        <v>1</v>
      </c>
      <c r="F327" s="262" t="s">
        <v>147</v>
      </c>
      <c r="G327" s="260"/>
      <c r="H327" s="263">
        <v>25.829999999999998</v>
      </c>
      <c r="I327" s="264"/>
      <c r="J327" s="260"/>
      <c r="K327" s="260"/>
      <c r="L327" s="265"/>
      <c r="M327" s="266"/>
      <c r="N327" s="267"/>
      <c r="O327" s="267"/>
      <c r="P327" s="267"/>
      <c r="Q327" s="267"/>
      <c r="R327" s="267"/>
      <c r="S327" s="267"/>
      <c r="T327" s="268"/>
      <c r="U327" s="15"/>
      <c r="V327" s="15"/>
      <c r="W327" s="15"/>
      <c r="X327" s="15"/>
      <c r="Y327" s="15"/>
      <c r="Z327" s="15"/>
      <c r="AA327" s="15"/>
      <c r="AB327" s="15"/>
      <c r="AC327" s="15"/>
      <c r="AD327" s="15"/>
      <c r="AE327" s="15"/>
      <c r="AT327" s="269" t="s">
        <v>139</v>
      </c>
      <c r="AU327" s="269" t="s">
        <v>87</v>
      </c>
      <c r="AV327" s="15" t="s">
        <v>93</v>
      </c>
      <c r="AW327" s="15" t="s">
        <v>33</v>
      </c>
      <c r="AX327" s="15" t="s">
        <v>83</v>
      </c>
      <c r="AY327" s="269" t="s">
        <v>129</v>
      </c>
    </row>
    <row r="328" s="2" customFormat="1" ht="24.15" customHeight="1">
      <c r="A328" s="39"/>
      <c r="B328" s="40"/>
      <c r="C328" s="219" t="s">
        <v>473</v>
      </c>
      <c r="D328" s="219" t="s">
        <v>131</v>
      </c>
      <c r="E328" s="220" t="s">
        <v>1286</v>
      </c>
      <c r="F328" s="221" t="s">
        <v>805</v>
      </c>
      <c r="G328" s="222" t="s">
        <v>215</v>
      </c>
      <c r="H328" s="223">
        <v>1.1910000000000001</v>
      </c>
      <c r="I328" s="224"/>
      <c r="J328" s="225">
        <f>ROUND(I328*H328,2)</f>
        <v>0</v>
      </c>
      <c r="K328" s="221" t="s">
        <v>135</v>
      </c>
      <c r="L328" s="45"/>
      <c r="M328" s="226" t="s">
        <v>1</v>
      </c>
      <c r="N328" s="227" t="s">
        <v>43</v>
      </c>
      <c r="O328" s="92"/>
      <c r="P328" s="228">
        <f>O328*H328</f>
        <v>0</v>
      </c>
      <c r="Q328" s="228">
        <v>0</v>
      </c>
      <c r="R328" s="228">
        <f>Q328*H328</f>
        <v>0</v>
      </c>
      <c r="S328" s="228">
        <v>0</v>
      </c>
      <c r="T328" s="229">
        <f>S328*H328</f>
        <v>0</v>
      </c>
      <c r="U328" s="39"/>
      <c r="V328" s="39"/>
      <c r="W328" s="39"/>
      <c r="X328" s="39"/>
      <c r="Y328" s="39"/>
      <c r="Z328" s="39"/>
      <c r="AA328" s="39"/>
      <c r="AB328" s="39"/>
      <c r="AC328" s="39"/>
      <c r="AD328" s="39"/>
      <c r="AE328" s="39"/>
      <c r="AR328" s="230" t="s">
        <v>93</v>
      </c>
      <c r="AT328" s="230" t="s">
        <v>131</v>
      </c>
      <c r="AU328" s="230" t="s">
        <v>87</v>
      </c>
      <c r="AY328" s="18" t="s">
        <v>129</v>
      </c>
      <c r="BE328" s="231">
        <f>IF(N328="základní",J328,0)</f>
        <v>0</v>
      </c>
      <c r="BF328" s="231">
        <f>IF(N328="snížená",J328,0)</f>
        <v>0</v>
      </c>
      <c r="BG328" s="231">
        <f>IF(N328="zákl. přenesená",J328,0)</f>
        <v>0</v>
      </c>
      <c r="BH328" s="231">
        <f>IF(N328="sníž. přenesená",J328,0)</f>
        <v>0</v>
      </c>
      <c r="BI328" s="231">
        <f>IF(N328="nulová",J328,0)</f>
        <v>0</v>
      </c>
      <c r="BJ328" s="18" t="s">
        <v>83</v>
      </c>
      <c r="BK328" s="231">
        <f>ROUND(I328*H328,2)</f>
        <v>0</v>
      </c>
      <c r="BL328" s="18" t="s">
        <v>93</v>
      </c>
      <c r="BM328" s="230" t="s">
        <v>1287</v>
      </c>
    </row>
    <row r="329" s="2" customFormat="1">
      <c r="A329" s="39"/>
      <c r="B329" s="40"/>
      <c r="C329" s="41"/>
      <c r="D329" s="232" t="s">
        <v>137</v>
      </c>
      <c r="E329" s="41"/>
      <c r="F329" s="233" t="s">
        <v>1288</v>
      </c>
      <c r="G329" s="41"/>
      <c r="H329" s="41"/>
      <c r="I329" s="234"/>
      <c r="J329" s="41"/>
      <c r="K329" s="41"/>
      <c r="L329" s="45"/>
      <c r="M329" s="235"/>
      <c r="N329" s="236"/>
      <c r="O329" s="92"/>
      <c r="P329" s="92"/>
      <c r="Q329" s="92"/>
      <c r="R329" s="92"/>
      <c r="S329" s="92"/>
      <c r="T329" s="93"/>
      <c r="U329" s="39"/>
      <c r="V329" s="39"/>
      <c r="W329" s="39"/>
      <c r="X329" s="39"/>
      <c r="Y329" s="39"/>
      <c r="Z329" s="39"/>
      <c r="AA329" s="39"/>
      <c r="AB329" s="39"/>
      <c r="AC329" s="39"/>
      <c r="AD329" s="39"/>
      <c r="AE329" s="39"/>
      <c r="AT329" s="18" t="s">
        <v>137</v>
      </c>
      <c r="AU329" s="18" t="s">
        <v>87</v>
      </c>
    </row>
    <row r="330" s="13" customFormat="1">
      <c r="A330" s="13"/>
      <c r="B330" s="237"/>
      <c r="C330" s="238"/>
      <c r="D330" s="232" t="s">
        <v>139</v>
      </c>
      <c r="E330" s="239" t="s">
        <v>1</v>
      </c>
      <c r="F330" s="240" t="s">
        <v>1289</v>
      </c>
      <c r="G330" s="238"/>
      <c r="H330" s="241">
        <v>1.1910000000000001</v>
      </c>
      <c r="I330" s="242"/>
      <c r="J330" s="238"/>
      <c r="K330" s="238"/>
      <c r="L330" s="243"/>
      <c r="M330" s="244"/>
      <c r="N330" s="245"/>
      <c r="O330" s="245"/>
      <c r="P330" s="245"/>
      <c r="Q330" s="245"/>
      <c r="R330" s="245"/>
      <c r="S330" s="245"/>
      <c r="T330" s="246"/>
      <c r="U330" s="13"/>
      <c r="V330" s="13"/>
      <c r="W330" s="13"/>
      <c r="X330" s="13"/>
      <c r="Y330" s="13"/>
      <c r="Z330" s="13"/>
      <c r="AA330" s="13"/>
      <c r="AB330" s="13"/>
      <c r="AC330" s="13"/>
      <c r="AD330" s="13"/>
      <c r="AE330" s="13"/>
      <c r="AT330" s="247" t="s">
        <v>139</v>
      </c>
      <c r="AU330" s="247" t="s">
        <v>87</v>
      </c>
      <c r="AV330" s="13" t="s">
        <v>87</v>
      </c>
      <c r="AW330" s="13" t="s">
        <v>33</v>
      </c>
      <c r="AX330" s="13" t="s">
        <v>78</v>
      </c>
      <c r="AY330" s="247" t="s">
        <v>129</v>
      </c>
    </row>
    <row r="331" s="15" customFormat="1">
      <c r="A331" s="15"/>
      <c r="B331" s="259"/>
      <c r="C331" s="260"/>
      <c r="D331" s="232" t="s">
        <v>139</v>
      </c>
      <c r="E331" s="261" t="s">
        <v>1</v>
      </c>
      <c r="F331" s="262" t="s">
        <v>147</v>
      </c>
      <c r="G331" s="260"/>
      <c r="H331" s="263">
        <v>1.1910000000000001</v>
      </c>
      <c r="I331" s="264"/>
      <c r="J331" s="260"/>
      <c r="K331" s="260"/>
      <c r="L331" s="265"/>
      <c r="M331" s="266"/>
      <c r="N331" s="267"/>
      <c r="O331" s="267"/>
      <c r="P331" s="267"/>
      <c r="Q331" s="267"/>
      <c r="R331" s="267"/>
      <c r="S331" s="267"/>
      <c r="T331" s="268"/>
      <c r="U331" s="15"/>
      <c r="V331" s="15"/>
      <c r="W331" s="15"/>
      <c r="X331" s="15"/>
      <c r="Y331" s="15"/>
      <c r="Z331" s="15"/>
      <c r="AA331" s="15"/>
      <c r="AB331" s="15"/>
      <c r="AC331" s="15"/>
      <c r="AD331" s="15"/>
      <c r="AE331" s="15"/>
      <c r="AT331" s="269" t="s">
        <v>139</v>
      </c>
      <c r="AU331" s="269" t="s">
        <v>87</v>
      </c>
      <c r="AV331" s="15" t="s">
        <v>93</v>
      </c>
      <c r="AW331" s="15" t="s">
        <v>33</v>
      </c>
      <c r="AX331" s="15" t="s">
        <v>83</v>
      </c>
      <c r="AY331" s="269" t="s">
        <v>129</v>
      </c>
    </row>
    <row r="332" s="2" customFormat="1" ht="37.8" customHeight="1">
      <c r="A332" s="39"/>
      <c r="B332" s="40"/>
      <c r="C332" s="219" t="s">
        <v>478</v>
      </c>
      <c r="D332" s="219" t="s">
        <v>131</v>
      </c>
      <c r="E332" s="220" t="s">
        <v>1290</v>
      </c>
      <c r="F332" s="221" t="s">
        <v>1291</v>
      </c>
      <c r="G332" s="222" t="s">
        <v>215</v>
      </c>
      <c r="H332" s="223">
        <v>3.3759999999999999</v>
      </c>
      <c r="I332" s="224"/>
      <c r="J332" s="225">
        <f>ROUND(I332*H332,2)</f>
        <v>0</v>
      </c>
      <c r="K332" s="221" t="s">
        <v>135</v>
      </c>
      <c r="L332" s="45"/>
      <c r="M332" s="226" t="s">
        <v>1</v>
      </c>
      <c r="N332" s="227" t="s">
        <v>43</v>
      </c>
      <c r="O332" s="92"/>
      <c r="P332" s="228">
        <f>O332*H332</f>
        <v>0</v>
      </c>
      <c r="Q332" s="228">
        <v>0</v>
      </c>
      <c r="R332" s="228">
        <f>Q332*H332</f>
        <v>0</v>
      </c>
      <c r="S332" s="228">
        <v>0</v>
      </c>
      <c r="T332" s="229">
        <f>S332*H332</f>
        <v>0</v>
      </c>
      <c r="U332" s="39"/>
      <c r="V332" s="39"/>
      <c r="W332" s="39"/>
      <c r="X332" s="39"/>
      <c r="Y332" s="39"/>
      <c r="Z332" s="39"/>
      <c r="AA332" s="39"/>
      <c r="AB332" s="39"/>
      <c r="AC332" s="39"/>
      <c r="AD332" s="39"/>
      <c r="AE332" s="39"/>
      <c r="AR332" s="230" t="s">
        <v>93</v>
      </c>
      <c r="AT332" s="230" t="s">
        <v>131</v>
      </c>
      <c r="AU332" s="230" t="s">
        <v>87</v>
      </c>
      <c r="AY332" s="18" t="s">
        <v>129</v>
      </c>
      <c r="BE332" s="231">
        <f>IF(N332="základní",J332,0)</f>
        <v>0</v>
      </c>
      <c r="BF332" s="231">
        <f>IF(N332="snížená",J332,0)</f>
        <v>0</v>
      </c>
      <c r="BG332" s="231">
        <f>IF(N332="zákl. přenesená",J332,0)</f>
        <v>0</v>
      </c>
      <c r="BH332" s="231">
        <f>IF(N332="sníž. přenesená",J332,0)</f>
        <v>0</v>
      </c>
      <c r="BI332" s="231">
        <f>IF(N332="nulová",J332,0)</f>
        <v>0</v>
      </c>
      <c r="BJ332" s="18" t="s">
        <v>83</v>
      </c>
      <c r="BK332" s="231">
        <f>ROUND(I332*H332,2)</f>
        <v>0</v>
      </c>
      <c r="BL332" s="18" t="s">
        <v>93</v>
      </c>
      <c r="BM332" s="230" t="s">
        <v>1292</v>
      </c>
    </row>
    <row r="333" s="2" customFormat="1">
      <c r="A333" s="39"/>
      <c r="B333" s="40"/>
      <c r="C333" s="41"/>
      <c r="D333" s="232" t="s">
        <v>137</v>
      </c>
      <c r="E333" s="41"/>
      <c r="F333" s="233" t="s">
        <v>814</v>
      </c>
      <c r="G333" s="41"/>
      <c r="H333" s="41"/>
      <c r="I333" s="234"/>
      <c r="J333" s="41"/>
      <c r="K333" s="41"/>
      <c r="L333" s="45"/>
      <c r="M333" s="235"/>
      <c r="N333" s="236"/>
      <c r="O333" s="92"/>
      <c r="P333" s="92"/>
      <c r="Q333" s="92"/>
      <c r="R333" s="92"/>
      <c r="S333" s="92"/>
      <c r="T333" s="93"/>
      <c r="U333" s="39"/>
      <c r="V333" s="39"/>
      <c r="W333" s="39"/>
      <c r="X333" s="39"/>
      <c r="Y333" s="39"/>
      <c r="Z333" s="39"/>
      <c r="AA333" s="39"/>
      <c r="AB333" s="39"/>
      <c r="AC333" s="39"/>
      <c r="AD333" s="39"/>
      <c r="AE333" s="39"/>
      <c r="AT333" s="18" t="s">
        <v>137</v>
      </c>
      <c r="AU333" s="18" t="s">
        <v>87</v>
      </c>
    </row>
    <row r="334" s="13" customFormat="1">
      <c r="A334" s="13"/>
      <c r="B334" s="237"/>
      <c r="C334" s="238"/>
      <c r="D334" s="232" t="s">
        <v>139</v>
      </c>
      <c r="E334" s="239" t="s">
        <v>1</v>
      </c>
      <c r="F334" s="240" t="s">
        <v>1293</v>
      </c>
      <c r="G334" s="238"/>
      <c r="H334" s="241">
        <v>3.794</v>
      </c>
      <c r="I334" s="242"/>
      <c r="J334" s="238"/>
      <c r="K334" s="238"/>
      <c r="L334" s="243"/>
      <c r="M334" s="244"/>
      <c r="N334" s="245"/>
      <c r="O334" s="245"/>
      <c r="P334" s="245"/>
      <c r="Q334" s="245"/>
      <c r="R334" s="245"/>
      <c r="S334" s="245"/>
      <c r="T334" s="246"/>
      <c r="U334" s="13"/>
      <c r="V334" s="13"/>
      <c r="W334" s="13"/>
      <c r="X334" s="13"/>
      <c r="Y334" s="13"/>
      <c r="Z334" s="13"/>
      <c r="AA334" s="13"/>
      <c r="AB334" s="13"/>
      <c r="AC334" s="13"/>
      <c r="AD334" s="13"/>
      <c r="AE334" s="13"/>
      <c r="AT334" s="247" t="s">
        <v>139</v>
      </c>
      <c r="AU334" s="247" t="s">
        <v>87</v>
      </c>
      <c r="AV334" s="13" t="s">
        <v>87</v>
      </c>
      <c r="AW334" s="13" t="s">
        <v>33</v>
      </c>
      <c r="AX334" s="13" t="s">
        <v>78</v>
      </c>
      <c r="AY334" s="247" t="s">
        <v>129</v>
      </c>
    </row>
    <row r="335" s="13" customFormat="1">
      <c r="A335" s="13"/>
      <c r="B335" s="237"/>
      <c r="C335" s="238"/>
      <c r="D335" s="232" t="s">
        <v>139</v>
      </c>
      <c r="E335" s="239" t="s">
        <v>1</v>
      </c>
      <c r="F335" s="240" t="s">
        <v>1294</v>
      </c>
      <c r="G335" s="238"/>
      <c r="H335" s="241">
        <v>-0.41799999999999998</v>
      </c>
      <c r="I335" s="242"/>
      <c r="J335" s="238"/>
      <c r="K335" s="238"/>
      <c r="L335" s="243"/>
      <c r="M335" s="244"/>
      <c r="N335" s="245"/>
      <c r="O335" s="245"/>
      <c r="P335" s="245"/>
      <c r="Q335" s="245"/>
      <c r="R335" s="245"/>
      <c r="S335" s="245"/>
      <c r="T335" s="246"/>
      <c r="U335" s="13"/>
      <c r="V335" s="13"/>
      <c r="W335" s="13"/>
      <c r="X335" s="13"/>
      <c r="Y335" s="13"/>
      <c r="Z335" s="13"/>
      <c r="AA335" s="13"/>
      <c r="AB335" s="13"/>
      <c r="AC335" s="13"/>
      <c r="AD335" s="13"/>
      <c r="AE335" s="13"/>
      <c r="AT335" s="247" t="s">
        <v>139</v>
      </c>
      <c r="AU335" s="247" t="s">
        <v>87</v>
      </c>
      <c r="AV335" s="13" t="s">
        <v>87</v>
      </c>
      <c r="AW335" s="13" t="s">
        <v>33</v>
      </c>
      <c r="AX335" s="13" t="s">
        <v>78</v>
      </c>
      <c r="AY335" s="247" t="s">
        <v>129</v>
      </c>
    </row>
    <row r="336" s="15" customFormat="1">
      <c r="A336" s="15"/>
      <c r="B336" s="259"/>
      <c r="C336" s="260"/>
      <c r="D336" s="232" t="s">
        <v>139</v>
      </c>
      <c r="E336" s="261" t="s">
        <v>1</v>
      </c>
      <c r="F336" s="262" t="s">
        <v>147</v>
      </c>
      <c r="G336" s="260"/>
      <c r="H336" s="263">
        <v>3.3759999999999999</v>
      </c>
      <c r="I336" s="264"/>
      <c r="J336" s="260"/>
      <c r="K336" s="260"/>
      <c r="L336" s="265"/>
      <c r="M336" s="266"/>
      <c r="N336" s="267"/>
      <c r="O336" s="267"/>
      <c r="P336" s="267"/>
      <c r="Q336" s="267"/>
      <c r="R336" s="267"/>
      <c r="S336" s="267"/>
      <c r="T336" s="268"/>
      <c r="U336" s="15"/>
      <c r="V336" s="15"/>
      <c r="W336" s="15"/>
      <c r="X336" s="15"/>
      <c r="Y336" s="15"/>
      <c r="Z336" s="15"/>
      <c r="AA336" s="15"/>
      <c r="AB336" s="15"/>
      <c r="AC336" s="15"/>
      <c r="AD336" s="15"/>
      <c r="AE336" s="15"/>
      <c r="AT336" s="269" t="s">
        <v>139</v>
      </c>
      <c r="AU336" s="269" t="s">
        <v>87</v>
      </c>
      <c r="AV336" s="15" t="s">
        <v>93</v>
      </c>
      <c r="AW336" s="15" t="s">
        <v>33</v>
      </c>
      <c r="AX336" s="15" t="s">
        <v>83</v>
      </c>
      <c r="AY336" s="269" t="s">
        <v>129</v>
      </c>
    </row>
    <row r="337" s="2" customFormat="1" ht="44.25" customHeight="1">
      <c r="A337" s="39"/>
      <c r="B337" s="40"/>
      <c r="C337" s="219" t="s">
        <v>484</v>
      </c>
      <c r="D337" s="219" t="s">
        <v>131</v>
      </c>
      <c r="E337" s="220" t="s">
        <v>1295</v>
      </c>
      <c r="F337" s="221" t="s">
        <v>1033</v>
      </c>
      <c r="G337" s="222" t="s">
        <v>215</v>
      </c>
      <c r="H337" s="223">
        <v>2.0009999999999999</v>
      </c>
      <c r="I337" s="224"/>
      <c r="J337" s="225">
        <f>ROUND(I337*H337,2)</f>
        <v>0</v>
      </c>
      <c r="K337" s="221" t="s">
        <v>135</v>
      </c>
      <c r="L337" s="45"/>
      <c r="M337" s="226" t="s">
        <v>1</v>
      </c>
      <c r="N337" s="227" t="s">
        <v>43</v>
      </c>
      <c r="O337" s="92"/>
      <c r="P337" s="228">
        <f>O337*H337</f>
        <v>0</v>
      </c>
      <c r="Q337" s="228">
        <v>0</v>
      </c>
      <c r="R337" s="228">
        <f>Q337*H337</f>
        <v>0</v>
      </c>
      <c r="S337" s="228">
        <v>0</v>
      </c>
      <c r="T337" s="229">
        <f>S337*H337</f>
        <v>0</v>
      </c>
      <c r="U337" s="39"/>
      <c r="V337" s="39"/>
      <c r="W337" s="39"/>
      <c r="X337" s="39"/>
      <c r="Y337" s="39"/>
      <c r="Z337" s="39"/>
      <c r="AA337" s="39"/>
      <c r="AB337" s="39"/>
      <c r="AC337" s="39"/>
      <c r="AD337" s="39"/>
      <c r="AE337" s="39"/>
      <c r="AR337" s="230" t="s">
        <v>93</v>
      </c>
      <c r="AT337" s="230" t="s">
        <v>131</v>
      </c>
      <c r="AU337" s="230" t="s">
        <v>87</v>
      </c>
      <c r="AY337" s="18" t="s">
        <v>129</v>
      </c>
      <c r="BE337" s="231">
        <f>IF(N337="základní",J337,0)</f>
        <v>0</v>
      </c>
      <c r="BF337" s="231">
        <f>IF(N337="snížená",J337,0)</f>
        <v>0</v>
      </c>
      <c r="BG337" s="231">
        <f>IF(N337="zákl. přenesená",J337,0)</f>
        <v>0</v>
      </c>
      <c r="BH337" s="231">
        <f>IF(N337="sníž. přenesená",J337,0)</f>
        <v>0</v>
      </c>
      <c r="BI337" s="231">
        <f>IF(N337="nulová",J337,0)</f>
        <v>0</v>
      </c>
      <c r="BJ337" s="18" t="s">
        <v>83</v>
      </c>
      <c r="BK337" s="231">
        <f>ROUND(I337*H337,2)</f>
        <v>0</v>
      </c>
      <c r="BL337" s="18" t="s">
        <v>93</v>
      </c>
      <c r="BM337" s="230" t="s">
        <v>1296</v>
      </c>
    </row>
    <row r="338" s="2" customFormat="1">
      <c r="A338" s="39"/>
      <c r="B338" s="40"/>
      <c r="C338" s="41"/>
      <c r="D338" s="232" t="s">
        <v>137</v>
      </c>
      <c r="E338" s="41"/>
      <c r="F338" s="233" t="s">
        <v>1033</v>
      </c>
      <c r="G338" s="41"/>
      <c r="H338" s="41"/>
      <c r="I338" s="234"/>
      <c r="J338" s="41"/>
      <c r="K338" s="41"/>
      <c r="L338" s="45"/>
      <c r="M338" s="235"/>
      <c r="N338" s="236"/>
      <c r="O338" s="92"/>
      <c r="P338" s="92"/>
      <c r="Q338" s="92"/>
      <c r="R338" s="92"/>
      <c r="S338" s="92"/>
      <c r="T338" s="93"/>
      <c r="U338" s="39"/>
      <c r="V338" s="39"/>
      <c r="W338" s="39"/>
      <c r="X338" s="39"/>
      <c r="Y338" s="39"/>
      <c r="Z338" s="39"/>
      <c r="AA338" s="39"/>
      <c r="AB338" s="39"/>
      <c r="AC338" s="39"/>
      <c r="AD338" s="39"/>
      <c r="AE338" s="39"/>
      <c r="AT338" s="18" t="s">
        <v>137</v>
      </c>
      <c r="AU338" s="18" t="s">
        <v>87</v>
      </c>
    </row>
    <row r="339" s="13" customFormat="1">
      <c r="A339" s="13"/>
      <c r="B339" s="237"/>
      <c r="C339" s="238"/>
      <c r="D339" s="232" t="s">
        <v>139</v>
      </c>
      <c r="E339" s="239" t="s">
        <v>1</v>
      </c>
      <c r="F339" s="240" t="s">
        <v>1297</v>
      </c>
      <c r="G339" s="238"/>
      <c r="H339" s="241">
        <v>2.0009999999999999</v>
      </c>
      <c r="I339" s="242"/>
      <c r="J339" s="238"/>
      <c r="K339" s="238"/>
      <c r="L339" s="243"/>
      <c r="M339" s="244"/>
      <c r="N339" s="245"/>
      <c r="O339" s="245"/>
      <c r="P339" s="245"/>
      <c r="Q339" s="245"/>
      <c r="R339" s="245"/>
      <c r="S339" s="245"/>
      <c r="T339" s="246"/>
      <c r="U339" s="13"/>
      <c r="V339" s="13"/>
      <c r="W339" s="13"/>
      <c r="X339" s="13"/>
      <c r="Y339" s="13"/>
      <c r="Z339" s="13"/>
      <c r="AA339" s="13"/>
      <c r="AB339" s="13"/>
      <c r="AC339" s="13"/>
      <c r="AD339" s="13"/>
      <c r="AE339" s="13"/>
      <c r="AT339" s="247" t="s">
        <v>139</v>
      </c>
      <c r="AU339" s="247" t="s">
        <v>87</v>
      </c>
      <c r="AV339" s="13" t="s">
        <v>87</v>
      </c>
      <c r="AW339" s="13" t="s">
        <v>33</v>
      </c>
      <c r="AX339" s="13" t="s">
        <v>78</v>
      </c>
      <c r="AY339" s="247" t="s">
        <v>129</v>
      </c>
    </row>
    <row r="340" s="15" customFormat="1">
      <c r="A340" s="15"/>
      <c r="B340" s="259"/>
      <c r="C340" s="260"/>
      <c r="D340" s="232" t="s">
        <v>139</v>
      </c>
      <c r="E340" s="261" t="s">
        <v>1</v>
      </c>
      <c r="F340" s="262" t="s">
        <v>147</v>
      </c>
      <c r="G340" s="260"/>
      <c r="H340" s="263">
        <v>2.0009999999999999</v>
      </c>
      <c r="I340" s="264"/>
      <c r="J340" s="260"/>
      <c r="K340" s="260"/>
      <c r="L340" s="265"/>
      <c r="M340" s="266"/>
      <c r="N340" s="267"/>
      <c r="O340" s="267"/>
      <c r="P340" s="267"/>
      <c r="Q340" s="267"/>
      <c r="R340" s="267"/>
      <c r="S340" s="267"/>
      <c r="T340" s="268"/>
      <c r="U340" s="15"/>
      <c r="V340" s="15"/>
      <c r="W340" s="15"/>
      <c r="X340" s="15"/>
      <c r="Y340" s="15"/>
      <c r="Z340" s="15"/>
      <c r="AA340" s="15"/>
      <c r="AB340" s="15"/>
      <c r="AC340" s="15"/>
      <c r="AD340" s="15"/>
      <c r="AE340" s="15"/>
      <c r="AT340" s="269" t="s">
        <v>139</v>
      </c>
      <c r="AU340" s="269" t="s">
        <v>87</v>
      </c>
      <c r="AV340" s="15" t="s">
        <v>93</v>
      </c>
      <c r="AW340" s="15" t="s">
        <v>33</v>
      </c>
      <c r="AX340" s="15" t="s">
        <v>83</v>
      </c>
      <c r="AY340" s="269" t="s">
        <v>129</v>
      </c>
    </row>
    <row r="341" s="2" customFormat="1" ht="62.7" customHeight="1">
      <c r="A341" s="39"/>
      <c r="B341" s="40"/>
      <c r="C341" s="219" t="s">
        <v>488</v>
      </c>
      <c r="D341" s="219" t="s">
        <v>131</v>
      </c>
      <c r="E341" s="220" t="s">
        <v>769</v>
      </c>
      <c r="F341" s="221" t="s">
        <v>760</v>
      </c>
      <c r="G341" s="222" t="s">
        <v>215</v>
      </c>
      <c r="H341" s="223">
        <v>2.04</v>
      </c>
      <c r="I341" s="224"/>
      <c r="J341" s="225">
        <f>ROUND(I341*H341,2)</f>
        <v>0</v>
      </c>
      <c r="K341" s="221" t="s">
        <v>1</v>
      </c>
      <c r="L341" s="45"/>
      <c r="M341" s="226" t="s">
        <v>1</v>
      </c>
      <c r="N341" s="227" t="s">
        <v>43</v>
      </c>
      <c r="O341" s="92"/>
      <c r="P341" s="228">
        <f>O341*H341</f>
        <v>0</v>
      </c>
      <c r="Q341" s="228">
        <v>0</v>
      </c>
      <c r="R341" s="228">
        <f>Q341*H341</f>
        <v>0</v>
      </c>
      <c r="S341" s="228">
        <v>0</v>
      </c>
      <c r="T341" s="229">
        <f>S341*H341</f>
        <v>0</v>
      </c>
      <c r="U341" s="39"/>
      <c r="V341" s="39"/>
      <c r="W341" s="39"/>
      <c r="X341" s="39"/>
      <c r="Y341" s="39"/>
      <c r="Z341" s="39"/>
      <c r="AA341" s="39"/>
      <c r="AB341" s="39"/>
      <c r="AC341" s="39"/>
      <c r="AD341" s="39"/>
      <c r="AE341" s="39"/>
      <c r="AR341" s="230" t="s">
        <v>93</v>
      </c>
      <c r="AT341" s="230" t="s">
        <v>131</v>
      </c>
      <c r="AU341" s="230" t="s">
        <v>87</v>
      </c>
      <c r="AY341" s="18" t="s">
        <v>129</v>
      </c>
      <c r="BE341" s="231">
        <f>IF(N341="základní",J341,0)</f>
        <v>0</v>
      </c>
      <c r="BF341" s="231">
        <f>IF(N341="snížená",J341,0)</f>
        <v>0</v>
      </c>
      <c r="BG341" s="231">
        <f>IF(N341="zákl. přenesená",J341,0)</f>
        <v>0</v>
      </c>
      <c r="BH341" s="231">
        <f>IF(N341="sníž. přenesená",J341,0)</f>
        <v>0</v>
      </c>
      <c r="BI341" s="231">
        <f>IF(N341="nulová",J341,0)</f>
        <v>0</v>
      </c>
      <c r="BJ341" s="18" t="s">
        <v>83</v>
      </c>
      <c r="BK341" s="231">
        <f>ROUND(I341*H341,2)</f>
        <v>0</v>
      </c>
      <c r="BL341" s="18" t="s">
        <v>93</v>
      </c>
      <c r="BM341" s="230" t="s">
        <v>1298</v>
      </c>
    </row>
    <row r="342" s="2" customFormat="1">
      <c r="A342" s="39"/>
      <c r="B342" s="40"/>
      <c r="C342" s="41"/>
      <c r="D342" s="232" t="s">
        <v>137</v>
      </c>
      <c r="E342" s="41"/>
      <c r="F342" s="233" t="s">
        <v>760</v>
      </c>
      <c r="G342" s="41"/>
      <c r="H342" s="41"/>
      <c r="I342" s="234"/>
      <c r="J342" s="41"/>
      <c r="K342" s="41"/>
      <c r="L342" s="45"/>
      <c r="M342" s="235"/>
      <c r="N342" s="236"/>
      <c r="O342" s="92"/>
      <c r="P342" s="92"/>
      <c r="Q342" s="92"/>
      <c r="R342" s="92"/>
      <c r="S342" s="92"/>
      <c r="T342" s="93"/>
      <c r="U342" s="39"/>
      <c r="V342" s="39"/>
      <c r="W342" s="39"/>
      <c r="X342" s="39"/>
      <c r="Y342" s="39"/>
      <c r="Z342" s="39"/>
      <c r="AA342" s="39"/>
      <c r="AB342" s="39"/>
      <c r="AC342" s="39"/>
      <c r="AD342" s="39"/>
      <c r="AE342" s="39"/>
      <c r="AT342" s="18" t="s">
        <v>137</v>
      </c>
      <c r="AU342" s="18" t="s">
        <v>87</v>
      </c>
    </row>
    <row r="343" s="2" customFormat="1">
      <c r="A343" s="39"/>
      <c r="B343" s="40"/>
      <c r="C343" s="41"/>
      <c r="D343" s="232" t="s">
        <v>296</v>
      </c>
      <c r="E343" s="41"/>
      <c r="F343" s="280" t="s">
        <v>771</v>
      </c>
      <c r="G343" s="41"/>
      <c r="H343" s="41"/>
      <c r="I343" s="234"/>
      <c r="J343" s="41"/>
      <c r="K343" s="41"/>
      <c r="L343" s="45"/>
      <c r="M343" s="235"/>
      <c r="N343" s="236"/>
      <c r="O343" s="92"/>
      <c r="P343" s="92"/>
      <c r="Q343" s="92"/>
      <c r="R343" s="92"/>
      <c r="S343" s="92"/>
      <c r="T343" s="93"/>
      <c r="U343" s="39"/>
      <c r="V343" s="39"/>
      <c r="W343" s="39"/>
      <c r="X343" s="39"/>
      <c r="Y343" s="39"/>
      <c r="Z343" s="39"/>
      <c r="AA343" s="39"/>
      <c r="AB343" s="39"/>
      <c r="AC343" s="39"/>
      <c r="AD343" s="39"/>
      <c r="AE343" s="39"/>
      <c r="AT343" s="18" t="s">
        <v>296</v>
      </c>
      <c r="AU343" s="18" t="s">
        <v>87</v>
      </c>
    </row>
    <row r="344" s="13" customFormat="1">
      <c r="A344" s="13"/>
      <c r="B344" s="237"/>
      <c r="C344" s="238"/>
      <c r="D344" s="232" t="s">
        <v>139</v>
      </c>
      <c r="E344" s="239" t="s">
        <v>1</v>
      </c>
      <c r="F344" s="240" t="s">
        <v>1299</v>
      </c>
      <c r="G344" s="238"/>
      <c r="H344" s="241">
        <v>2.04</v>
      </c>
      <c r="I344" s="242"/>
      <c r="J344" s="238"/>
      <c r="K344" s="238"/>
      <c r="L344" s="243"/>
      <c r="M344" s="244"/>
      <c r="N344" s="245"/>
      <c r="O344" s="245"/>
      <c r="P344" s="245"/>
      <c r="Q344" s="245"/>
      <c r="R344" s="245"/>
      <c r="S344" s="245"/>
      <c r="T344" s="246"/>
      <c r="U344" s="13"/>
      <c r="V344" s="13"/>
      <c r="W344" s="13"/>
      <c r="X344" s="13"/>
      <c r="Y344" s="13"/>
      <c r="Z344" s="13"/>
      <c r="AA344" s="13"/>
      <c r="AB344" s="13"/>
      <c r="AC344" s="13"/>
      <c r="AD344" s="13"/>
      <c r="AE344" s="13"/>
      <c r="AT344" s="247" t="s">
        <v>139</v>
      </c>
      <c r="AU344" s="247" t="s">
        <v>87</v>
      </c>
      <c r="AV344" s="13" t="s">
        <v>87</v>
      </c>
      <c r="AW344" s="13" t="s">
        <v>33</v>
      </c>
      <c r="AX344" s="13" t="s">
        <v>83</v>
      </c>
      <c r="AY344" s="247" t="s">
        <v>129</v>
      </c>
    </row>
    <row r="345" s="12" customFormat="1" ht="22.8" customHeight="1">
      <c r="A345" s="12"/>
      <c r="B345" s="203"/>
      <c r="C345" s="204"/>
      <c r="D345" s="205" t="s">
        <v>77</v>
      </c>
      <c r="E345" s="217" t="s">
        <v>822</v>
      </c>
      <c r="F345" s="217" t="s">
        <v>823</v>
      </c>
      <c r="G345" s="204"/>
      <c r="H345" s="204"/>
      <c r="I345" s="207"/>
      <c r="J345" s="218">
        <f>BK345</f>
        <v>0</v>
      </c>
      <c r="K345" s="204"/>
      <c r="L345" s="209"/>
      <c r="M345" s="210"/>
      <c r="N345" s="211"/>
      <c r="O345" s="211"/>
      <c r="P345" s="212">
        <f>SUM(P346:P347)</f>
        <v>0</v>
      </c>
      <c r="Q345" s="211"/>
      <c r="R345" s="212">
        <f>SUM(R346:R347)</f>
        <v>0</v>
      </c>
      <c r="S345" s="211"/>
      <c r="T345" s="213">
        <f>SUM(T346:T347)</f>
        <v>0</v>
      </c>
      <c r="U345" s="12"/>
      <c r="V345" s="12"/>
      <c r="W345" s="12"/>
      <c r="X345" s="12"/>
      <c r="Y345" s="12"/>
      <c r="Z345" s="12"/>
      <c r="AA345" s="12"/>
      <c r="AB345" s="12"/>
      <c r="AC345" s="12"/>
      <c r="AD345" s="12"/>
      <c r="AE345" s="12"/>
      <c r="AR345" s="214" t="s">
        <v>83</v>
      </c>
      <c r="AT345" s="215" t="s">
        <v>77</v>
      </c>
      <c r="AU345" s="215" t="s">
        <v>83</v>
      </c>
      <c r="AY345" s="214" t="s">
        <v>129</v>
      </c>
      <c r="BK345" s="216">
        <f>SUM(BK346:BK347)</f>
        <v>0</v>
      </c>
    </row>
    <row r="346" s="2" customFormat="1" ht="24.15" customHeight="1">
      <c r="A346" s="39"/>
      <c r="B346" s="40"/>
      <c r="C346" s="219" t="s">
        <v>493</v>
      </c>
      <c r="D346" s="219" t="s">
        <v>131</v>
      </c>
      <c r="E346" s="220" t="s">
        <v>1300</v>
      </c>
      <c r="F346" s="221" t="s">
        <v>1301</v>
      </c>
      <c r="G346" s="222" t="s">
        <v>215</v>
      </c>
      <c r="H346" s="223">
        <v>5.3159999999999998</v>
      </c>
      <c r="I346" s="224"/>
      <c r="J346" s="225">
        <f>ROUND(I346*H346,2)</f>
        <v>0</v>
      </c>
      <c r="K346" s="221" t="s">
        <v>135</v>
      </c>
      <c r="L346" s="45"/>
      <c r="M346" s="226" t="s">
        <v>1</v>
      </c>
      <c r="N346" s="227" t="s">
        <v>43</v>
      </c>
      <c r="O346" s="92"/>
      <c r="P346" s="228">
        <f>O346*H346</f>
        <v>0</v>
      </c>
      <c r="Q346" s="228">
        <v>0</v>
      </c>
      <c r="R346" s="228">
        <f>Q346*H346</f>
        <v>0</v>
      </c>
      <c r="S346" s="228">
        <v>0</v>
      </c>
      <c r="T346" s="229">
        <f>S346*H346</f>
        <v>0</v>
      </c>
      <c r="U346" s="39"/>
      <c r="V346" s="39"/>
      <c r="W346" s="39"/>
      <c r="X346" s="39"/>
      <c r="Y346" s="39"/>
      <c r="Z346" s="39"/>
      <c r="AA346" s="39"/>
      <c r="AB346" s="39"/>
      <c r="AC346" s="39"/>
      <c r="AD346" s="39"/>
      <c r="AE346" s="39"/>
      <c r="AR346" s="230" t="s">
        <v>93</v>
      </c>
      <c r="AT346" s="230" t="s">
        <v>131</v>
      </c>
      <c r="AU346" s="230" t="s">
        <v>87</v>
      </c>
      <c r="AY346" s="18" t="s">
        <v>129</v>
      </c>
      <c r="BE346" s="231">
        <f>IF(N346="základní",J346,0)</f>
        <v>0</v>
      </c>
      <c r="BF346" s="231">
        <f>IF(N346="snížená",J346,0)</f>
        <v>0</v>
      </c>
      <c r="BG346" s="231">
        <f>IF(N346="zákl. přenesená",J346,0)</f>
        <v>0</v>
      </c>
      <c r="BH346" s="231">
        <f>IF(N346="sníž. přenesená",J346,0)</f>
        <v>0</v>
      </c>
      <c r="BI346" s="231">
        <f>IF(N346="nulová",J346,0)</f>
        <v>0</v>
      </c>
      <c r="BJ346" s="18" t="s">
        <v>83</v>
      </c>
      <c r="BK346" s="231">
        <f>ROUND(I346*H346,2)</f>
        <v>0</v>
      </c>
      <c r="BL346" s="18" t="s">
        <v>93</v>
      </c>
      <c r="BM346" s="230" t="s">
        <v>1302</v>
      </c>
    </row>
    <row r="347" s="2" customFormat="1">
      <c r="A347" s="39"/>
      <c r="B347" s="40"/>
      <c r="C347" s="41"/>
      <c r="D347" s="232" t="s">
        <v>137</v>
      </c>
      <c r="E347" s="41"/>
      <c r="F347" s="233" t="s">
        <v>1303</v>
      </c>
      <c r="G347" s="41"/>
      <c r="H347" s="41"/>
      <c r="I347" s="234"/>
      <c r="J347" s="41"/>
      <c r="K347" s="41"/>
      <c r="L347" s="45"/>
      <c r="M347" s="235"/>
      <c r="N347" s="236"/>
      <c r="O347" s="92"/>
      <c r="P347" s="92"/>
      <c r="Q347" s="92"/>
      <c r="R347" s="92"/>
      <c r="S347" s="92"/>
      <c r="T347" s="93"/>
      <c r="U347" s="39"/>
      <c r="V347" s="39"/>
      <c r="W347" s="39"/>
      <c r="X347" s="39"/>
      <c r="Y347" s="39"/>
      <c r="Z347" s="39"/>
      <c r="AA347" s="39"/>
      <c r="AB347" s="39"/>
      <c r="AC347" s="39"/>
      <c r="AD347" s="39"/>
      <c r="AE347" s="39"/>
      <c r="AT347" s="18" t="s">
        <v>137</v>
      </c>
      <c r="AU347" s="18" t="s">
        <v>87</v>
      </c>
    </row>
    <row r="348" s="12" customFormat="1" ht="25.92" customHeight="1">
      <c r="A348" s="12"/>
      <c r="B348" s="203"/>
      <c r="C348" s="204"/>
      <c r="D348" s="205" t="s">
        <v>77</v>
      </c>
      <c r="E348" s="206" t="s">
        <v>1304</v>
      </c>
      <c r="F348" s="206" t="s">
        <v>1305</v>
      </c>
      <c r="G348" s="204"/>
      <c r="H348" s="204"/>
      <c r="I348" s="207"/>
      <c r="J348" s="208">
        <f>BK348</f>
        <v>0</v>
      </c>
      <c r="K348" s="204"/>
      <c r="L348" s="209"/>
      <c r="M348" s="210"/>
      <c r="N348" s="211"/>
      <c r="O348" s="211"/>
      <c r="P348" s="212">
        <f>P349</f>
        <v>0</v>
      </c>
      <c r="Q348" s="211"/>
      <c r="R348" s="212">
        <f>R349</f>
        <v>0.050976</v>
      </c>
      <c r="S348" s="211"/>
      <c r="T348" s="213">
        <f>T349</f>
        <v>0.036299999999999999</v>
      </c>
      <c r="U348" s="12"/>
      <c r="V348" s="12"/>
      <c r="W348" s="12"/>
      <c r="X348" s="12"/>
      <c r="Y348" s="12"/>
      <c r="Z348" s="12"/>
      <c r="AA348" s="12"/>
      <c r="AB348" s="12"/>
      <c r="AC348" s="12"/>
      <c r="AD348" s="12"/>
      <c r="AE348" s="12"/>
      <c r="AR348" s="214" t="s">
        <v>87</v>
      </c>
      <c r="AT348" s="215" t="s">
        <v>77</v>
      </c>
      <c r="AU348" s="215" t="s">
        <v>78</v>
      </c>
      <c r="AY348" s="214" t="s">
        <v>129</v>
      </c>
      <c r="BK348" s="216">
        <f>BK349</f>
        <v>0</v>
      </c>
    </row>
    <row r="349" s="12" customFormat="1" ht="22.8" customHeight="1">
      <c r="A349" s="12"/>
      <c r="B349" s="203"/>
      <c r="C349" s="204"/>
      <c r="D349" s="205" t="s">
        <v>77</v>
      </c>
      <c r="E349" s="217" t="s">
        <v>1306</v>
      </c>
      <c r="F349" s="217" t="s">
        <v>1307</v>
      </c>
      <c r="G349" s="204"/>
      <c r="H349" s="204"/>
      <c r="I349" s="207"/>
      <c r="J349" s="218">
        <f>BK349</f>
        <v>0</v>
      </c>
      <c r="K349" s="204"/>
      <c r="L349" s="209"/>
      <c r="M349" s="210"/>
      <c r="N349" s="211"/>
      <c r="O349" s="211"/>
      <c r="P349" s="212">
        <f>SUM(P350:P380)</f>
        <v>0</v>
      </c>
      <c r="Q349" s="211"/>
      <c r="R349" s="212">
        <f>SUM(R350:R380)</f>
        <v>0.050976</v>
      </c>
      <c r="S349" s="211"/>
      <c r="T349" s="213">
        <f>SUM(T350:T380)</f>
        <v>0.036299999999999999</v>
      </c>
      <c r="U349" s="12"/>
      <c r="V349" s="12"/>
      <c r="W349" s="12"/>
      <c r="X349" s="12"/>
      <c r="Y349" s="12"/>
      <c r="Z349" s="12"/>
      <c r="AA349" s="12"/>
      <c r="AB349" s="12"/>
      <c r="AC349" s="12"/>
      <c r="AD349" s="12"/>
      <c r="AE349" s="12"/>
      <c r="AR349" s="214" t="s">
        <v>87</v>
      </c>
      <c r="AT349" s="215" t="s">
        <v>77</v>
      </c>
      <c r="AU349" s="215" t="s">
        <v>83</v>
      </c>
      <c r="AY349" s="214" t="s">
        <v>129</v>
      </c>
      <c r="BK349" s="216">
        <f>SUM(BK350:BK380)</f>
        <v>0</v>
      </c>
    </row>
    <row r="350" s="2" customFormat="1" ht="33" customHeight="1">
      <c r="A350" s="39"/>
      <c r="B350" s="40"/>
      <c r="C350" s="219" t="s">
        <v>497</v>
      </c>
      <c r="D350" s="219" t="s">
        <v>131</v>
      </c>
      <c r="E350" s="220" t="s">
        <v>1308</v>
      </c>
      <c r="F350" s="221" t="s">
        <v>1309</v>
      </c>
      <c r="G350" s="222" t="s">
        <v>134</v>
      </c>
      <c r="H350" s="223">
        <v>3.2999999999999998</v>
      </c>
      <c r="I350" s="224"/>
      <c r="J350" s="225">
        <f>ROUND(I350*H350,2)</f>
        <v>0</v>
      </c>
      <c r="K350" s="221" t="s">
        <v>135</v>
      </c>
      <c r="L350" s="45"/>
      <c r="M350" s="226" t="s">
        <v>1</v>
      </c>
      <c r="N350" s="227" t="s">
        <v>43</v>
      </c>
      <c r="O350" s="92"/>
      <c r="P350" s="228">
        <f>O350*H350</f>
        <v>0</v>
      </c>
      <c r="Q350" s="228">
        <v>0</v>
      </c>
      <c r="R350" s="228">
        <f>Q350*H350</f>
        <v>0</v>
      </c>
      <c r="S350" s="228">
        <v>0.010999999999999999</v>
      </c>
      <c r="T350" s="229">
        <f>S350*H350</f>
        <v>0.036299999999999999</v>
      </c>
      <c r="U350" s="39"/>
      <c r="V350" s="39"/>
      <c r="W350" s="39"/>
      <c r="X350" s="39"/>
      <c r="Y350" s="39"/>
      <c r="Z350" s="39"/>
      <c r="AA350" s="39"/>
      <c r="AB350" s="39"/>
      <c r="AC350" s="39"/>
      <c r="AD350" s="39"/>
      <c r="AE350" s="39"/>
      <c r="AR350" s="230" t="s">
        <v>240</v>
      </c>
      <c r="AT350" s="230" t="s">
        <v>131</v>
      </c>
      <c r="AU350" s="230" t="s">
        <v>87</v>
      </c>
      <c r="AY350" s="18" t="s">
        <v>129</v>
      </c>
      <c r="BE350" s="231">
        <f>IF(N350="základní",J350,0)</f>
        <v>0</v>
      </c>
      <c r="BF350" s="231">
        <f>IF(N350="snížená",J350,0)</f>
        <v>0</v>
      </c>
      <c r="BG350" s="231">
        <f>IF(N350="zákl. přenesená",J350,0)</f>
        <v>0</v>
      </c>
      <c r="BH350" s="231">
        <f>IF(N350="sníž. přenesená",J350,0)</f>
        <v>0</v>
      </c>
      <c r="BI350" s="231">
        <f>IF(N350="nulová",J350,0)</f>
        <v>0</v>
      </c>
      <c r="BJ350" s="18" t="s">
        <v>83</v>
      </c>
      <c r="BK350" s="231">
        <f>ROUND(I350*H350,2)</f>
        <v>0</v>
      </c>
      <c r="BL350" s="18" t="s">
        <v>240</v>
      </c>
      <c r="BM350" s="230" t="s">
        <v>1310</v>
      </c>
    </row>
    <row r="351" s="2" customFormat="1">
      <c r="A351" s="39"/>
      <c r="B351" s="40"/>
      <c r="C351" s="41"/>
      <c r="D351" s="232" t="s">
        <v>137</v>
      </c>
      <c r="E351" s="41"/>
      <c r="F351" s="233" t="s">
        <v>1311</v>
      </c>
      <c r="G351" s="41"/>
      <c r="H351" s="41"/>
      <c r="I351" s="234"/>
      <c r="J351" s="41"/>
      <c r="K351" s="41"/>
      <c r="L351" s="45"/>
      <c r="M351" s="235"/>
      <c r="N351" s="236"/>
      <c r="O351" s="92"/>
      <c r="P351" s="92"/>
      <c r="Q351" s="92"/>
      <c r="R351" s="92"/>
      <c r="S351" s="92"/>
      <c r="T351" s="93"/>
      <c r="U351" s="39"/>
      <c r="V351" s="39"/>
      <c r="W351" s="39"/>
      <c r="X351" s="39"/>
      <c r="Y351" s="39"/>
      <c r="Z351" s="39"/>
      <c r="AA351" s="39"/>
      <c r="AB351" s="39"/>
      <c r="AC351" s="39"/>
      <c r="AD351" s="39"/>
      <c r="AE351" s="39"/>
      <c r="AT351" s="18" t="s">
        <v>137</v>
      </c>
      <c r="AU351" s="18" t="s">
        <v>87</v>
      </c>
    </row>
    <row r="352" s="13" customFormat="1">
      <c r="A352" s="13"/>
      <c r="B352" s="237"/>
      <c r="C352" s="238"/>
      <c r="D352" s="232" t="s">
        <v>139</v>
      </c>
      <c r="E352" s="239" t="s">
        <v>1</v>
      </c>
      <c r="F352" s="240" t="s">
        <v>1312</v>
      </c>
      <c r="G352" s="238"/>
      <c r="H352" s="241">
        <v>1.8</v>
      </c>
      <c r="I352" s="242"/>
      <c r="J352" s="238"/>
      <c r="K352" s="238"/>
      <c r="L352" s="243"/>
      <c r="M352" s="244"/>
      <c r="N352" s="245"/>
      <c r="O352" s="245"/>
      <c r="P352" s="245"/>
      <c r="Q352" s="245"/>
      <c r="R352" s="245"/>
      <c r="S352" s="245"/>
      <c r="T352" s="246"/>
      <c r="U352" s="13"/>
      <c r="V352" s="13"/>
      <c r="W352" s="13"/>
      <c r="X352" s="13"/>
      <c r="Y352" s="13"/>
      <c r="Z352" s="13"/>
      <c r="AA352" s="13"/>
      <c r="AB352" s="13"/>
      <c r="AC352" s="13"/>
      <c r="AD352" s="13"/>
      <c r="AE352" s="13"/>
      <c r="AT352" s="247" t="s">
        <v>139</v>
      </c>
      <c r="AU352" s="247" t="s">
        <v>87</v>
      </c>
      <c r="AV352" s="13" t="s">
        <v>87</v>
      </c>
      <c r="AW352" s="13" t="s">
        <v>33</v>
      </c>
      <c r="AX352" s="13" t="s">
        <v>78</v>
      </c>
      <c r="AY352" s="247" t="s">
        <v>129</v>
      </c>
    </row>
    <row r="353" s="13" customFormat="1">
      <c r="A353" s="13"/>
      <c r="B353" s="237"/>
      <c r="C353" s="238"/>
      <c r="D353" s="232" t="s">
        <v>139</v>
      </c>
      <c r="E353" s="239" t="s">
        <v>1</v>
      </c>
      <c r="F353" s="240" t="s">
        <v>1313</v>
      </c>
      <c r="G353" s="238"/>
      <c r="H353" s="241">
        <v>1.5</v>
      </c>
      <c r="I353" s="242"/>
      <c r="J353" s="238"/>
      <c r="K353" s="238"/>
      <c r="L353" s="243"/>
      <c r="M353" s="244"/>
      <c r="N353" s="245"/>
      <c r="O353" s="245"/>
      <c r="P353" s="245"/>
      <c r="Q353" s="245"/>
      <c r="R353" s="245"/>
      <c r="S353" s="245"/>
      <c r="T353" s="246"/>
      <c r="U353" s="13"/>
      <c r="V353" s="13"/>
      <c r="W353" s="13"/>
      <c r="X353" s="13"/>
      <c r="Y353" s="13"/>
      <c r="Z353" s="13"/>
      <c r="AA353" s="13"/>
      <c r="AB353" s="13"/>
      <c r="AC353" s="13"/>
      <c r="AD353" s="13"/>
      <c r="AE353" s="13"/>
      <c r="AT353" s="247" t="s">
        <v>139</v>
      </c>
      <c r="AU353" s="247" t="s">
        <v>87</v>
      </c>
      <c r="AV353" s="13" t="s">
        <v>87</v>
      </c>
      <c r="AW353" s="13" t="s">
        <v>33</v>
      </c>
      <c r="AX353" s="13" t="s">
        <v>78</v>
      </c>
      <c r="AY353" s="247" t="s">
        <v>129</v>
      </c>
    </row>
    <row r="354" s="15" customFormat="1">
      <c r="A354" s="15"/>
      <c r="B354" s="259"/>
      <c r="C354" s="260"/>
      <c r="D354" s="232" t="s">
        <v>139</v>
      </c>
      <c r="E354" s="261" t="s">
        <v>1</v>
      </c>
      <c r="F354" s="262" t="s">
        <v>147</v>
      </c>
      <c r="G354" s="260"/>
      <c r="H354" s="263">
        <v>3.2999999999999998</v>
      </c>
      <c r="I354" s="264"/>
      <c r="J354" s="260"/>
      <c r="K354" s="260"/>
      <c r="L354" s="265"/>
      <c r="M354" s="266"/>
      <c r="N354" s="267"/>
      <c r="O354" s="267"/>
      <c r="P354" s="267"/>
      <c r="Q354" s="267"/>
      <c r="R354" s="267"/>
      <c r="S354" s="267"/>
      <c r="T354" s="268"/>
      <c r="U354" s="15"/>
      <c r="V354" s="15"/>
      <c r="W354" s="15"/>
      <c r="X354" s="15"/>
      <c r="Y354" s="15"/>
      <c r="Z354" s="15"/>
      <c r="AA354" s="15"/>
      <c r="AB354" s="15"/>
      <c r="AC354" s="15"/>
      <c r="AD354" s="15"/>
      <c r="AE354" s="15"/>
      <c r="AT354" s="269" t="s">
        <v>139</v>
      </c>
      <c r="AU354" s="269" t="s">
        <v>87</v>
      </c>
      <c r="AV354" s="15" t="s">
        <v>93</v>
      </c>
      <c r="AW354" s="15" t="s">
        <v>33</v>
      </c>
      <c r="AX354" s="15" t="s">
        <v>83</v>
      </c>
      <c r="AY354" s="269" t="s">
        <v>129</v>
      </c>
    </row>
    <row r="355" s="2" customFormat="1" ht="33" customHeight="1">
      <c r="A355" s="39"/>
      <c r="B355" s="40"/>
      <c r="C355" s="219" t="s">
        <v>509</v>
      </c>
      <c r="D355" s="219" t="s">
        <v>131</v>
      </c>
      <c r="E355" s="220" t="s">
        <v>1314</v>
      </c>
      <c r="F355" s="221" t="s">
        <v>1315</v>
      </c>
      <c r="G355" s="222" t="s">
        <v>134</v>
      </c>
      <c r="H355" s="223">
        <v>2.1699999999999999</v>
      </c>
      <c r="I355" s="224"/>
      <c r="J355" s="225">
        <f>ROUND(I355*H355,2)</f>
        <v>0</v>
      </c>
      <c r="K355" s="221" t="s">
        <v>135</v>
      </c>
      <c r="L355" s="45"/>
      <c r="M355" s="226" t="s">
        <v>1</v>
      </c>
      <c r="N355" s="227" t="s">
        <v>43</v>
      </c>
      <c r="O355" s="92"/>
      <c r="P355" s="228">
        <f>O355*H355</f>
        <v>0</v>
      </c>
      <c r="Q355" s="228">
        <v>0</v>
      </c>
      <c r="R355" s="228">
        <f>Q355*H355</f>
        <v>0</v>
      </c>
      <c r="S355" s="228">
        <v>0</v>
      </c>
      <c r="T355" s="229">
        <f>S355*H355</f>
        <v>0</v>
      </c>
      <c r="U355" s="39"/>
      <c r="V355" s="39"/>
      <c r="W355" s="39"/>
      <c r="X355" s="39"/>
      <c r="Y355" s="39"/>
      <c r="Z355" s="39"/>
      <c r="AA355" s="39"/>
      <c r="AB355" s="39"/>
      <c r="AC355" s="39"/>
      <c r="AD355" s="39"/>
      <c r="AE355" s="39"/>
      <c r="AR355" s="230" t="s">
        <v>240</v>
      </c>
      <c r="AT355" s="230" t="s">
        <v>131</v>
      </c>
      <c r="AU355" s="230" t="s">
        <v>87</v>
      </c>
      <c r="AY355" s="18" t="s">
        <v>129</v>
      </c>
      <c r="BE355" s="231">
        <f>IF(N355="základní",J355,0)</f>
        <v>0</v>
      </c>
      <c r="BF355" s="231">
        <f>IF(N355="snížená",J355,0)</f>
        <v>0</v>
      </c>
      <c r="BG355" s="231">
        <f>IF(N355="zákl. přenesená",J355,0)</f>
        <v>0</v>
      </c>
      <c r="BH355" s="231">
        <f>IF(N355="sníž. přenesená",J355,0)</f>
        <v>0</v>
      </c>
      <c r="BI355" s="231">
        <f>IF(N355="nulová",J355,0)</f>
        <v>0</v>
      </c>
      <c r="BJ355" s="18" t="s">
        <v>83</v>
      </c>
      <c r="BK355" s="231">
        <f>ROUND(I355*H355,2)</f>
        <v>0</v>
      </c>
      <c r="BL355" s="18" t="s">
        <v>240</v>
      </c>
      <c r="BM355" s="230" t="s">
        <v>1316</v>
      </c>
    </row>
    <row r="356" s="2" customFormat="1">
      <c r="A356" s="39"/>
      <c r="B356" s="40"/>
      <c r="C356" s="41"/>
      <c r="D356" s="232" t="s">
        <v>137</v>
      </c>
      <c r="E356" s="41"/>
      <c r="F356" s="233" t="s">
        <v>1317</v>
      </c>
      <c r="G356" s="41"/>
      <c r="H356" s="41"/>
      <c r="I356" s="234"/>
      <c r="J356" s="41"/>
      <c r="K356" s="41"/>
      <c r="L356" s="45"/>
      <c r="M356" s="235"/>
      <c r="N356" s="236"/>
      <c r="O356" s="92"/>
      <c r="P356" s="92"/>
      <c r="Q356" s="92"/>
      <c r="R356" s="92"/>
      <c r="S356" s="92"/>
      <c r="T356" s="93"/>
      <c r="U356" s="39"/>
      <c r="V356" s="39"/>
      <c r="W356" s="39"/>
      <c r="X356" s="39"/>
      <c r="Y356" s="39"/>
      <c r="Z356" s="39"/>
      <c r="AA356" s="39"/>
      <c r="AB356" s="39"/>
      <c r="AC356" s="39"/>
      <c r="AD356" s="39"/>
      <c r="AE356" s="39"/>
      <c r="AT356" s="18" t="s">
        <v>137</v>
      </c>
      <c r="AU356" s="18" t="s">
        <v>87</v>
      </c>
    </row>
    <row r="357" s="13" customFormat="1">
      <c r="A357" s="13"/>
      <c r="B357" s="237"/>
      <c r="C357" s="238"/>
      <c r="D357" s="232" t="s">
        <v>139</v>
      </c>
      <c r="E357" s="239" t="s">
        <v>1</v>
      </c>
      <c r="F357" s="240" t="s">
        <v>1318</v>
      </c>
      <c r="G357" s="238"/>
      <c r="H357" s="241">
        <v>2.1699999999999999</v>
      </c>
      <c r="I357" s="242"/>
      <c r="J357" s="238"/>
      <c r="K357" s="238"/>
      <c r="L357" s="243"/>
      <c r="M357" s="244"/>
      <c r="N357" s="245"/>
      <c r="O357" s="245"/>
      <c r="P357" s="245"/>
      <c r="Q357" s="245"/>
      <c r="R357" s="245"/>
      <c r="S357" s="245"/>
      <c r="T357" s="246"/>
      <c r="U357" s="13"/>
      <c r="V357" s="13"/>
      <c r="W357" s="13"/>
      <c r="X357" s="13"/>
      <c r="Y357" s="13"/>
      <c r="Z357" s="13"/>
      <c r="AA357" s="13"/>
      <c r="AB357" s="13"/>
      <c r="AC357" s="13"/>
      <c r="AD357" s="13"/>
      <c r="AE357" s="13"/>
      <c r="AT357" s="247" t="s">
        <v>139</v>
      </c>
      <c r="AU357" s="247" t="s">
        <v>87</v>
      </c>
      <c r="AV357" s="13" t="s">
        <v>87</v>
      </c>
      <c r="AW357" s="13" t="s">
        <v>33</v>
      </c>
      <c r="AX357" s="13" t="s">
        <v>83</v>
      </c>
      <c r="AY357" s="247" t="s">
        <v>129</v>
      </c>
    </row>
    <row r="358" s="2" customFormat="1" ht="16.5" customHeight="1">
      <c r="A358" s="39"/>
      <c r="B358" s="40"/>
      <c r="C358" s="270" t="s">
        <v>516</v>
      </c>
      <c r="D358" s="270" t="s">
        <v>234</v>
      </c>
      <c r="E358" s="271" t="s">
        <v>1319</v>
      </c>
      <c r="F358" s="272" t="s">
        <v>1320</v>
      </c>
      <c r="G358" s="273" t="s">
        <v>134</v>
      </c>
      <c r="H358" s="274">
        <v>2.2000000000000002</v>
      </c>
      <c r="I358" s="275"/>
      <c r="J358" s="276">
        <f>ROUND(I358*H358,2)</f>
        <v>0</v>
      </c>
      <c r="K358" s="272" t="s">
        <v>1</v>
      </c>
      <c r="L358" s="277"/>
      <c r="M358" s="278" t="s">
        <v>1</v>
      </c>
      <c r="N358" s="279" t="s">
        <v>43</v>
      </c>
      <c r="O358" s="92"/>
      <c r="P358" s="228">
        <f>O358*H358</f>
        <v>0</v>
      </c>
      <c r="Q358" s="228">
        <v>0.001</v>
      </c>
      <c r="R358" s="228">
        <f>Q358*H358</f>
        <v>0.0022000000000000001</v>
      </c>
      <c r="S358" s="228">
        <v>0</v>
      </c>
      <c r="T358" s="229">
        <f>S358*H358</f>
        <v>0</v>
      </c>
      <c r="U358" s="39"/>
      <c r="V358" s="39"/>
      <c r="W358" s="39"/>
      <c r="X358" s="39"/>
      <c r="Y358" s="39"/>
      <c r="Z358" s="39"/>
      <c r="AA358" s="39"/>
      <c r="AB358" s="39"/>
      <c r="AC358" s="39"/>
      <c r="AD358" s="39"/>
      <c r="AE358" s="39"/>
      <c r="AR358" s="230" t="s">
        <v>342</v>
      </c>
      <c r="AT358" s="230" t="s">
        <v>234</v>
      </c>
      <c r="AU358" s="230" t="s">
        <v>87</v>
      </c>
      <c r="AY358" s="18" t="s">
        <v>129</v>
      </c>
      <c r="BE358" s="231">
        <f>IF(N358="základní",J358,0)</f>
        <v>0</v>
      </c>
      <c r="BF358" s="231">
        <f>IF(N358="snížená",J358,0)</f>
        <v>0</v>
      </c>
      <c r="BG358" s="231">
        <f>IF(N358="zákl. přenesená",J358,0)</f>
        <v>0</v>
      </c>
      <c r="BH358" s="231">
        <f>IF(N358="sníž. přenesená",J358,0)</f>
        <v>0</v>
      </c>
      <c r="BI358" s="231">
        <f>IF(N358="nulová",J358,0)</f>
        <v>0</v>
      </c>
      <c r="BJ358" s="18" t="s">
        <v>83</v>
      </c>
      <c r="BK358" s="231">
        <f>ROUND(I358*H358,2)</f>
        <v>0</v>
      </c>
      <c r="BL358" s="18" t="s">
        <v>240</v>
      </c>
      <c r="BM358" s="230" t="s">
        <v>1321</v>
      </c>
    </row>
    <row r="359" s="2" customFormat="1">
      <c r="A359" s="39"/>
      <c r="B359" s="40"/>
      <c r="C359" s="41"/>
      <c r="D359" s="232" t="s">
        <v>137</v>
      </c>
      <c r="E359" s="41"/>
      <c r="F359" s="233" t="s">
        <v>1322</v>
      </c>
      <c r="G359" s="41"/>
      <c r="H359" s="41"/>
      <c r="I359" s="234"/>
      <c r="J359" s="41"/>
      <c r="K359" s="41"/>
      <c r="L359" s="45"/>
      <c r="M359" s="235"/>
      <c r="N359" s="236"/>
      <c r="O359" s="92"/>
      <c r="P359" s="92"/>
      <c r="Q359" s="92"/>
      <c r="R359" s="92"/>
      <c r="S359" s="92"/>
      <c r="T359" s="93"/>
      <c r="U359" s="39"/>
      <c r="V359" s="39"/>
      <c r="W359" s="39"/>
      <c r="X359" s="39"/>
      <c r="Y359" s="39"/>
      <c r="Z359" s="39"/>
      <c r="AA359" s="39"/>
      <c r="AB359" s="39"/>
      <c r="AC359" s="39"/>
      <c r="AD359" s="39"/>
      <c r="AE359" s="39"/>
      <c r="AT359" s="18" t="s">
        <v>137</v>
      </c>
      <c r="AU359" s="18" t="s">
        <v>87</v>
      </c>
    </row>
    <row r="360" s="13" customFormat="1">
      <c r="A360" s="13"/>
      <c r="B360" s="237"/>
      <c r="C360" s="238"/>
      <c r="D360" s="232" t="s">
        <v>139</v>
      </c>
      <c r="E360" s="239" t="s">
        <v>1</v>
      </c>
      <c r="F360" s="240" t="s">
        <v>1323</v>
      </c>
      <c r="G360" s="238"/>
      <c r="H360" s="241">
        <v>2.2130000000000001</v>
      </c>
      <c r="I360" s="242"/>
      <c r="J360" s="238"/>
      <c r="K360" s="238"/>
      <c r="L360" s="243"/>
      <c r="M360" s="244"/>
      <c r="N360" s="245"/>
      <c r="O360" s="245"/>
      <c r="P360" s="245"/>
      <c r="Q360" s="245"/>
      <c r="R360" s="245"/>
      <c r="S360" s="245"/>
      <c r="T360" s="246"/>
      <c r="U360" s="13"/>
      <c r="V360" s="13"/>
      <c r="W360" s="13"/>
      <c r="X360" s="13"/>
      <c r="Y360" s="13"/>
      <c r="Z360" s="13"/>
      <c r="AA360" s="13"/>
      <c r="AB360" s="13"/>
      <c r="AC360" s="13"/>
      <c r="AD360" s="13"/>
      <c r="AE360" s="13"/>
      <c r="AT360" s="247" t="s">
        <v>139</v>
      </c>
      <c r="AU360" s="247" t="s">
        <v>87</v>
      </c>
      <c r="AV360" s="13" t="s">
        <v>87</v>
      </c>
      <c r="AW360" s="13" t="s">
        <v>33</v>
      </c>
      <c r="AX360" s="13" t="s">
        <v>78</v>
      </c>
      <c r="AY360" s="247" t="s">
        <v>129</v>
      </c>
    </row>
    <row r="361" s="15" customFormat="1">
      <c r="A361" s="15"/>
      <c r="B361" s="259"/>
      <c r="C361" s="260"/>
      <c r="D361" s="232" t="s">
        <v>139</v>
      </c>
      <c r="E361" s="261" t="s">
        <v>1</v>
      </c>
      <c r="F361" s="262" t="s">
        <v>147</v>
      </c>
      <c r="G361" s="260"/>
      <c r="H361" s="263">
        <v>2.2130000000000001</v>
      </c>
      <c r="I361" s="264"/>
      <c r="J361" s="260"/>
      <c r="K361" s="260"/>
      <c r="L361" s="265"/>
      <c r="M361" s="266"/>
      <c r="N361" s="267"/>
      <c r="O361" s="267"/>
      <c r="P361" s="267"/>
      <c r="Q361" s="267"/>
      <c r="R361" s="267"/>
      <c r="S361" s="267"/>
      <c r="T361" s="268"/>
      <c r="U361" s="15"/>
      <c r="V361" s="15"/>
      <c r="W361" s="15"/>
      <c r="X361" s="15"/>
      <c r="Y361" s="15"/>
      <c r="Z361" s="15"/>
      <c r="AA361" s="15"/>
      <c r="AB361" s="15"/>
      <c r="AC361" s="15"/>
      <c r="AD361" s="15"/>
      <c r="AE361" s="15"/>
      <c r="AT361" s="269" t="s">
        <v>139</v>
      </c>
      <c r="AU361" s="269" t="s">
        <v>87</v>
      </c>
      <c r="AV361" s="15" t="s">
        <v>93</v>
      </c>
      <c r="AW361" s="15" t="s">
        <v>33</v>
      </c>
      <c r="AX361" s="15" t="s">
        <v>78</v>
      </c>
      <c r="AY361" s="269" t="s">
        <v>129</v>
      </c>
    </row>
    <row r="362" s="13" customFormat="1">
      <c r="A362" s="13"/>
      <c r="B362" s="237"/>
      <c r="C362" s="238"/>
      <c r="D362" s="232" t="s">
        <v>139</v>
      </c>
      <c r="E362" s="239" t="s">
        <v>1</v>
      </c>
      <c r="F362" s="240" t="s">
        <v>1324</v>
      </c>
      <c r="G362" s="238"/>
      <c r="H362" s="241">
        <v>2.2000000000000002</v>
      </c>
      <c r="I362" s="242"/>
      <c r="J362" s="238"/>
      <c r="K362" s="238"/>
      <c r="L362" s="243"/>
      <c r="M362" s="244"/>
      <c r="N362" s="245"/>
      <c r="O362" s="245"/>
      <c r="P362" s="245"/>
      <c r="Q362" s="245"/>
      <c r="R362" s="245"/>
      <c r="S362" s="245"/>
      <c r="T362" s="246"/>
      <c r="U362" s="13"/>
      <c r="V362" s="13"/>
      <c r="W362" s="13"/>
      <c r="X362" s="13"/>
      <c r="Y362" s="13"/>
      <c r="Z362" s="13"/>
      <c r="AA362" s="13"/>
      <c r="AB362" s="13"/>
      <c r="AC362" s="13"/>
      <c r="AD362" s="13"/>
      <c r="AE362" s="13"/>
      <c r="AT362" s="247" t="s">
        <v>139</v>
      </c>
      <c r="AU362" s="247" t="s">
        <v>87</v>
      </c>
      <c r="AV362" s="13" t="s">
        <v>87</v>
      </c>
      <c r="AW362" s="13" t="s">
        <v>33</v>
      </c>
      <c r="AX362" s="13" t="s">
        <v>83</v>
      </c>
      <c r="AY362" s="247" t="s">
        <v>129</v>
      </c>
    </row>
    <row r="363" s="2" customFormat="1" ht="24.15" customHeight="1">
      <c r="A363" s="39"/>
      <c r="B363" s="40"/>
      <c r="C363" s="219" t="s">
        <v>522</v>
      </c>
      <c r="D363" s="219" t="s">
        <v>131</v>
      </c>
      <c r="E363" s="220" t="s">
        <v>1325</v>
      </c>
      <c r="F363" s="221" t="s">
        <v>1326</v>
      </c>
      <c r="G363" s="222" t="s">
        <v>134</v>
      </c>
      <c r="H363" s="223">
        <v>4</v>
      </c>
      <c r="I363" s="224"/>
      <c r="J363" s="225">
        <f>ROUND(I363*H363,2)</f>
        <v>0</v>
      </c>
      <c r="K363" s="221" t="s">
        <v>135</v>
      </c>
      <c r="L363" s="45"/>
      <c r="M363" s="226" t="s">
        <v>1</v>
      </c>
      <c r="N363" s="227" t="s">
        <v>43</v>
      </c>
      <c r="O363" s="92"/>
      <c r="P363" s="228">
        <f>O363*H363</f>
        <v>0</v>
      </c>
      <c r="Q363" s="228">
        <v>0</v>
      </c>
      <c r="R363" s="228">
        <f>Q363*H363</f>
        <v>0</v>
      </c>
      <c r="S363" s="228">
        <v>0</v>
      </c>
      <c r="T363" s="229">
        <f>S363*H363</f>
        <v>0</v>
      </c>
      <c r="U363" s="39"/>
      <c r="V363" s="39"/>
      <c r="W363" s="39"/>
      <c r="X363" s="39"/>
      <c r="Y363" s="39"/>
      <c r="Z363" s="39"/>
      <c r="AA363" s="39"/>
      <c r="AB363" s="39"/>
      <c r="AC363" s="39"/>
      <c r="AD363" s="39"/>
      <c r="AE363" s="39"/>
      <c r="AR363" s="230" t="s">
        <v>240</v>
      </c>
      <c r="AT363" s="230" t="s">
        <v>131</v>
      </c>
      <c r="AU363" s="230" t="s">
        <v>87</v>
      </c>
      <c r="AY363" s="18" t="s">
        <v>129</v>
      </c>
      <c r="BE363" s="231">
        <f>IF(N363="základní",J363,0)</f>
        <v>0</v>
      </c>
      <c r="BF363" s="231">
        <f>IF(N363="snížená",J363,0)</f>
        <v>0</v>
      </c>
      <c r="BG363" s="231">
        <f>IF(N363="zákl. přenesená",J363,0)</f>
        <v>0</v>
      </c>
      <c r="BH363" s="231">
        <f>IF(N363="sníž. přenesená",J363,0)</f>
        <v>0</v>
      </c>
      <c r="BI363" s="231">
        <f>IF(N363="nulová",J363,0)</f>
        <v>0</v>
      </c>
      <c r="BJ363" s="18" t="s">
        <v>83</v>
      </c>
      <c r="BK363" s="231">
        <f>ROUND(I363*H363,2)</f>
        <v>0</v>
      </c>
      <c r="BL363" s="18" t="s">
        <v>240</v>
      </c>
      <c r="BM363" s="230" t="s">
        <v>1327</v>
      </c>
    </row>
    <row r="364" s="2" customFormat="1">
      <c r="A364" s="39"/>
      <c r="B364" s="40"/>
      <c r="C364" s="41"/>
      <c r="D364" s="232" t="s">
        <v>137</v>
      </c>
      <c r="E364" s="41"/>
      <c r="F364" s="233" t="s">
        <v>1328</v>
      </c>
      <c r="G364" s="41"/>
      <c r="H364" s="41"/>
      <c r="I364" s="234"/>
      <c r="J364" s="41"/>
      <c r="K364" s="41"/>
      <c r="L364" s="45"/>
      <c r="M364" s="235"/>
      <c r="N364" s="236"/>
      <c r="O364" s="92"/>
      <c r="P364" s="92"/>
      <c r="Q364" s="92"/>
      <c r="R364" s="92"/>
      <c r="S364" s="92"/>
      <c r="T364" s="93"/>
      <c r="U364" s="39"/>
      <c r="V364" s="39"/>
      <c r="W364" s="39"/>
      <c r="X364" s="39"/>
      <c r="Y364" s="39"/>
      <c r="Z364" s="39"/>
      <c r="AA364" s="39"/>
      <c r="AB364" s="39"/>
      <c r="AC364" s="39"/>
      <c r="AD364" s="39"/>
      <c r="AE364" s="39"/>
      <c r="AT364" s="18" t="s">
        <v>137</v>
      </c>
      <c r="AU364" s="18" t="s">
        <v>87</v>
      </c>
    </row>
    <row r="365" s="13" customFormat="1">
      <c r="A365" s="13"/>
      <c r="B365" s="237"/>
      <c r="C365" s="238"/>
      <c r="D365" s="232" t="s">
        <v>139</v>
      </c>
      <c r="E365" s="239" t="s">
        <v>1</v>
      </c>
      <c r="F365" s="240" t="s">
        <v>1329</v>
      </c>
      <c r="G365" s="238"/>
      <c r="H365" s="241">
        <v>4</v>
      </c>
      <c r="I365" s="242"/>
      <c r="J365" s="238"/>
      <c r="K365" s="238"/>
      <c r="L365" s="243"/>
      <c r="M365" s="244"/>
      <c r="N365" s="245"/>
      <c r="O365" s="245"/>
      <c r="P365" s="245"/>
      <c r="Q365" s="245"/>
      <c r="R365" s="245"/>
      <c r="S365" s="245"/>
      <c r="T365" s="246"/>
      <c r="U365" s="13"/>
      <c r="V365" s="13"/>
      <c r="W365" s="13"/>
      <c r="X365" s="13"/>
      <c r="Y365" s="13"/>
      <c r="Z365" s="13"/>
      <c r="AA365" s="13"/>
      <c r="AB365" s="13"/>
      <c r="AC365" s="13"/>
      <c r="AD365" s="13"/>
      <c r="AE365" s="13"/>
      <c r="AT365" s="247" t="s">
        <v>139</v>
      </c>
      <c r="AU365" s="247" t="s">
        <v>87</v>
      </c>
      <c r="AV365" s="13" t="s">
        <v>87</v>
      </c>
      <c r="AW365" s="13" t="s">
        <v>33</v>
      </c>
      <c r="AX365" s="13" t="s">
        <v>83</v>
      </c>
      <c r="AY365" s="247" t="s">
        <v>129</v>
      </c>
    </row>
    <row r="366" s="2" customFormat="1" ht="16.5" customHeight="1">
      <c r="A366" s="39"/>
      <c r="B366" s="40"/>
      <c r="C366" s="270" t="s">
        <v>528</v>
      </c>
      <c r="D366" s="270" t="s">
        <v>234</v>
      </c>
      <c r="E366" s="271" t="s">
        <v>1330</v>
      </c>
      <c r="F366" s="272" t="s">
        <v>1331</v>
      </c>
      <c r="G366" s="273" t="s">
        <v>215</v>
      </c>
      <c r="H366" s="274">
        <v>0.001</v>
      </c>
      <c r="I366" s="275"/>
      <c r="J366" s="276">
        <f>ROUND(I366*H366,2)</f>
        <v>0</v>
      </c>
      <c r="K366" s="272" t="s">
        <v>135</v>
      </c>
      <c r="L366" s="277"/>
      <c r="M366" s="278" t="s">
        <v>1</v>
      </c>
      <c r="N366" s="279" t="s">
        <v>43</v>
      </c>
      <c r="O366" s="92"/>
      <c r="P366" s="228">
        <f>O366*H366</f>
        <v>0</v>
      </c>
      <c r="Q366" s="228">
        <v>1</v>
      </c>
      <c r="R366" s="228">
        <f>Q366*H366</f>
        <v>0.001</v>
      </c>
      <c r="S366" s="228">
        <v>0</v>
      </c>
      <c r="T366" s="229">
        <f>S366*H366</f>
        <v>0</v>
      </c>
      <c r="U366" s="39"/>
      <c r="V366" s="39"/>
      <c r="W366" s="39"/>
      <c r="X366" s="39"/>
      <c r="Y366" s="39"/>
      <c r="Z366" s="39"/>
      <c r="AA366" s="39"/>
      <c r="AB366" s="39"/>
      <c r="AC366" s="39"/>
      <c r="AD366" s="39"/>
      <c r="AE366" s="39"/>
      <c r="AR366" s="230" t="s">
        <v>342</v>
      </c>
      <c r="AT366" s="230" t="s">
        <v>234</v>
      </c>
      <c r="AU366" s="230" t="s">
        <v>87</v>
      </c>
      <c r="AY366" s="18" t="s">
        <v>129</v>
      </c>
      <c r="BE366" s="231">
        <f>IF(N366="základní",J366,0)</f>
        <v>0</v>
      </c>
      <c r="BF366" s="231">
        <f>IF(N366="snížená",J366,0)</f>
        <v>0</v>
      </c>
      <c r="BG366" s="231">
        <f>IF(N366="zákl. přenesená",J366,0)</f>
        <v>0</v>
      </c>
      <c r="BH366" s="231">
        <f>IF(N366="sníž. přenesená",J366,0)</f>
        <v>0</v>
      </c>
      <c r="BI366" s="231">
        <f>IF(N366="nulová",J366,0)</f>
        <v>0</v>
      </c>
      <c r="BJ366" s="18" t="s">
        <v>83</v>
      </c>
      <c r="BK366" s="231">
        <f>ROUND(I366*H366,2)</f>
        <v>0</v>
      </c>
      <c r="BL366" s="18" t="s">
        <v>240</v>
      </c>
      <c r="BM366" s="230" t="s">
        <v>1332</v>
      </c>
    </row>
    <row r="367" s="2" customFormat="1">
      <c r="A367" s="39"/>
      <c r="B367" s="40"/>
      <c r="C367" s="41"/>
      <c r="D367" s="232" t="s">
        <v>137</v>
      </c>
      <c r="E367" s="41"/>
      <c r="F367" s="233" t="s">
        <v>1331</v>
      </c>
      <c r="G367" s="41"/>
      <c r="H367" s="41"/>
      <c r="I367" s="234"/>
      <c r="J367" s="41"/>
      <c r="K367" s="41"/>
      <c r="L367" s="45"/>
      <c r="M367" s="235"/>
      <c r="N367" s="236"/>
      <c r="O367" s="92"/>
      <c r="P367" s="92"/>
      <c r="Q367" s="92"/>
      <c r="R367" s="92"/>
      <c r="S367" s="92"/>
      <c r="T367" s="93"/>
      <c r="U367" s="39"/>
      <c r="V367" s="39"/>
      <c r="W367" s="39"/>
      <c r="X367" s="39"/>
      <c r="Y367" s="39"/>
      <c r="Z367" s="39"/>
      <c r="AA367" s="39"/>
      <c r="AB367" s="39"/>
      <c r="AC367" s="39"/>
      <c r="AD367" s="39"/>
      <c r="AE367" s="39"/>
      <c r="AT367" s="18" t="s">
        <v>137</v>
      </c>
      <c r="AU367" s="18" t="s">
        <v>87</v>
      </c>
    </row>
    <row r="368" s="13" customFormat="1">
      <c r="A368" s="13"/>
      <c r="B368" s="237"/>
      <c r="C368" s="238"/>
      <c r="D368" s="232" t="s">
        <v>139</v>
      </c>
      <c r="E368" s="239" t="s">
        <v>1</v>
      </c>
      <c r="F368" s="240" t="s">
        <v>1333</v>
      </c>
      <c r="G368" s="238"/>
      <c r="H368" s="241">
        <v>0.001</v>
      </c>
      <c r="I368" s="242"/>
      <c r="J368" s="238"/>
      <c r="K368" s="238"/>
      <c r="L368" s="243"/>
      <c r="M368" s="244"/>
      <c r="N368" s="245"/>
      <c r="O368" s="245"/>
      <c r="P368" s="245"/>
      <c r="Q368" s="245"/>
      <c r="R368" s="245"/>
      <c r="S368" s="245"/>
      <c r="T368" s="246"/>
      <c r="U368" s="13"/>
      <c r="V368" s="13"/>
      <c r="W368" s="13"/>
      <c r="X368" s="13"/>
      <c r="Y368" s="13"/>
      <c r="Z368" s="13"/>
      <c r="AA368" s="13"/>
      <c r="AB368" s="13"/>
      <c r="AC368" s="13"/>
      <c r="AD368" s="13"/>
      <c r="AE368" s="13"/>
      <c r="AT368" s="247" t="s">
        <v>139</v>
      </c>
      <c r="AU368" s="247" t="s">
        <v>87</v>
      </c>
      <c r="AV368" s="13" t="s">
        <v>87</v>
      </c>
      <c r="AW368" s="13" t="s">
        <v>33</v>
      </c>
      <c r="AX368" s="13" t="s">
        <v>78</v>
      </c>
      <c r="AY368" s="247" t="s">
        <v>129</v>
      </c>
    </row>
    <row r="369" s="15" customFormat="1">
      <c r="A369" s="15"/>
      <c r="B369" s="259"/>
      <c r="C369" s="260"/>
      <c r="D369" s="232" t="s">
        <v>139</v>
      </c>
      <c r="E369" s="261" t="s">
        <v>1</v>
      </c>
      <c r="F369" s="262" t="s">
        <v>147</v>
      </c>
      <c r="G369" s="260"/>
      <c r="H369" s="263">
        <v>0.001</v>
      </c>
      <c r="I369" s="264"/>
      <c r="J369" s="260"/>
      <c r="K369" s="260"/>
      <c r="L369" s="265"/>
      <c r="M369" s="266"/>
      <c r="N369" s="267"/>
      <c r="O369" s="267"/>
      <c r="P369" s="267"/>
      <c r="Q369" s="267"/>
      <c r="R369" s="267"/>
      <c r="S369" s="267"/>
      <c r="T369" s="268"/>
      <c r="U369" s="15"/>
      <c r="V369" s="15"/>
      <c r="W369" s="15"/>
      <c r="X369" s="15"/>
      <c r="Y369" s="15"/>
      <c r="Z369" s="15"/>
      <c r="AA369" s="15"/>
      <c r="AB369" s="15"/>
      <c r="AC369" s="15"/>
      <c r="AD369" s="15"/>
      <c r="AE369" s="15"/>
      <c r="AT369" s="269" t="s">
        <v>139</v>
      </c>
      <c r="AU369" s="269" t="s">
        <v>87</v>
      </c>
      <c r="AV369" s="15" t="s">
        <v>93</v>
      </c>
      <c r="AW369" s="15" t="s">
        <v>33</v>
      </c>
      <c r="AX369" s="15" t="s">
        <v>83</v>
      </c>
      <c r="AY369" s="269" t="s">
        <v>129</v>
      </c>
    </row>
    <row r="370" s="2" customFormat="1" ht="21.75" customHeight="1">
      <c r="A370" s="39"/>
      <c r="B370" s="40"/>
      <c r="C370" s="219" t="s">
        <v>533</v>
      </c>
      <c r="D370" s="219" t="s">
        <v>131</v>
      </c>
      <c r="E370" s="220" t="s">
        <v>1334</v>
      </c>
      <c r="F370" s="221" t="s">
        <v>1335</v>
      </c>
      <c r="G370" s="222" t="s">
        <v>134</v>
      </c>
      <c r="H370" s="223">
        <v>8</v>
      </c>
      <c r="I370" s="224"/>
      <c r="J370" s="225">
        <f>ROUND(I370*H370,2)</f>
        <v>0</v>
      </c>
      <c r="K370" s="221" t="s">
        <v>135</v>
      </c>
      <c r="L370" s="45"/>
      <c r="M370" s="226" t="s">
        <v>1</v>
      </c>
      <c r="N370" s="227" t="s">
        <v>43</v>
      </c>
      <c r="O370" s="92"/>
      <c r="P370" s="228">
        <f>O370*H370</f>
        <v>0</v>
      </c>
      <c r="Q370" s="228">
        <v>0.00038000000000000002</v>
      </c>
      <c r="R370" s="228">
        <f>Q370*H370</f>
        <v>0.0030400000000000002</v>
      </c>
      <c r="S370" s="228">
        <v>0</v>
      </c>
      <c r="T370" s="229">
        <f>S370*H370</f>
        <v>0</v>
      </c>
      <c r="U370" s="39"/>
      <c r="V370" s="39"/>
      <c r="W370" s="39"/>
      <c r="X370" s="39"/>
      <c r="Y370" s="39"/>
      <c r="Z370" s="39"/>
      <c r="AA370" s="39"/>
      <c r="AB370" s="39"/>
      <c r="AC370" s="39"/>
      <c r="AD370" s="39"/>
      <c r="AE370" s="39"/>
      <c r="AR370" s="230" t="s">
        <v>240</v>
      </c>
      <c r="AT370" s="230" t="s">
        <v>131</v>
      </c>
      <c r="AU370" s="230" t="s">
        <v>87</v>
      </c>
      <c r="AY370" s="18" t="s">
        <v>129</v>
      </c>
      <c r="BE370" s="231">
        <f>IF(N370="základní",J370,0)</f>
        <v>0</v>
      </c>
      <c r="BF370" s="231">
        <f>IF(N370="snížená",J370,0)</f>
        <v>0</v>
      </c>
      <c r="BG370" s="231">
        <f>IF(N370="zákl. přenesená",J370,0)</f>
        <v>0</v>
      </c>
      <c r="BH370" s="231">
        <f>IF(N370="sníž. přenesená",J370,0)</f>
        <v>0</v>
      </c>
      <c r="BI370" s="231">
        <f>IF(N370="nulová",J370,0)</f>
        <v>0</v>
      </c>
      <c r="BJ370" s="18" t="s">
        <v>83</v>
      </c>
      <c r="BK370" s="231">
        <f>ROUND(I370*H370,2)</f>
        <v>0</v>
      </c>
      <c r="BL370" s="18" t="s">
        <v>240</v>
      </c>
      <c r="BM370" s="230" t="s">
        <v>1336</v>
      </c>
    </row>
    <row r="371" s="2" customFormat="1">
      <c r="A371" s="39"/>
      <c r="B371" s="40"/>
      <c r="C371" s="41"/>
      <c r="D371" s="232" t="s">
        <v>137</v>
      </c>
      <c r="E371" s="41"/>
      <c r="F371" s="233" t="s">
        <v>1337</v>
      </c>
      <c r="G371" s="41"/>
      <c r="H371" s="41"/>
      <c r="I371" s="234"/>
      <c r="J371" s="41"/>
      <c r="K371" s="41"/>
      <c r="L371" s="45"/>
      <c r="M371" s="235"/>
      <c r="N371" s="236"/>
      <c r="O371" s="92"/>
      <c r="P371" s="92"/>
      <c r="Q371" s="92"/>
      <c r="R371" s="92"/>
      <c r="S371" s="92"/>
      <c r="T371" s="93"/>
      <c r="U371" s="39"/>
      <c r="V371" s="39"/>
      <c r="W371" s="39"/>
      <c r="X371" s="39"/>
      <c r="Y371" s="39"/>
      <c r="Z371" s="39"/>
      <c r="AA371" s="39"/>
      <c r="AB371" s="39"/>
      <c r="AC371" s="39"/>
      <c r="AD371" s="39"/>
      <c r="AE371" s="39"/>
      <c r="AT371" s="18" t="s">
        <v>137</v>
      </c>
      <c r="AU371" s="18" t="s">
        <v>87</v>
      </c>
    </row>
    <row r="372" s="13" customFormat="1">
      <c r="A372" s="13"/>
      <c r="B372" s="237"/>
      <c r="C372" s="238"/>
      <c r="D372" s="232" t="s">
        <v>139</v>
      </c>
      <c r="E372" s="239" t="s">
        <v>1</v>
      </c>
      <c r="F372" s="240" t="s">
        <v>1338</v>
      </c>
      <c r="G372" s="238"/>
      <c r="H372" s="241">
        <v>8</v>
      </c>
      <c r="I372" s="242"/>
      <c r="J372" s="238"/>
      <c r="K372" s="238"/>
      <c r="L372" s="243"/>
      <c r="M372" s="244"/>
      <c r="N372" s="245"/>
      <c r="O372" s="245"/>
      <c r="P372" s="245"/>
      <c r="Q372" s="245"/>
      <c r="R372" s="245"/>
      <c r="S372" s="245"/>
      <c r="T372" s="246"/>
      <c r="U372" s="13"/>
      <c r="V372" s="13"/>
      <c r="W372" s="13"/>
      <c r="X372" s="13"/>
      <c r="Y372" s="13"/>
      <c r="Z372" s="13"/>
      <c r="AA372" s="13"/>
      <c r="AB372" s="13"/>
      <c r="AC372" s="13"/>
      <c r="AD372" s="13"/>
      <c r="AE372" s="13"/>
      <c r="AT372" s="247" t="s">
        <v>139</v>
      </c>
      <c r="AU372" s="247" t="s">
        <v>87</v>
      </c>
      <c r="AV372" s="13" t="s">
        <v>87</v>
      </c>
      <c r="AW372" s="13" t="s">
        <v>33</v>
      </c>
      <c r="AX372" s="13" t="s">
        <v>78</v>
      </c>
      <c r="AY372" s="247" t="s">
        <v>129</v>
      </c>
    </row>
    <row r="373" s="15" customFormat="1">
      <c r="A373" s="15"/>
      <c r="B373" s="259"/>
      <c r="C373" s="260"/>
      <c r="D373" s="232" t="s">
        <v>139</v>
      </c>
      <c r="E373" s="261" t="s">
        <v>1</v>
      </c>
      <c r="F373" s="262" t="s">
        <v>147</v>
      </c>
      <c r="G373" s="260"/>
      <c r="H373" s="263">
        <v>8</v>
      </c>
      <c r="I373" s="264"/>
      <c r="J373" s="260"/>
      <c r="K373" s="260"/>
      <c r="L373" s="265"/>
      <c r="M373" s="266"/>
      <c r="N373" s="267"/>
      <c r="O373" s="267"/>
      <c r="P373" s="267"/>
      <c r="Q373" s="267"/>
      <c r="R373" s="267"/>
      <c r="S373" s="267"/>
      <c r="T373" s="268"/>
      <c r="U373" s="15"/>
      <c r="V373" s="15"/>
      <c r="W373" s="15"/>
      <c r="X373" s="15"/>
      <c r="Y373" s="15"/>
      <c r="Z373" s="15"/>
      <c r="AA373" s="15"/>
      <c r="AB373" s="15"/>
      <c r="AC373" s="15"/>
      <c r="AD373" s="15"/>
      <c r="AE373" s="15"/>
      <c r="AT373" s="269" t="s">
        <v>139</v>
      </c>
      <c r="AU373" s="269" t="s">
        <v>87</v>
      </c>
      <c r="AV373" s="15" t="s">
        <v>93</v>
      </c>
      <c r="AW373" s="15" t="s">
        <v>33</v>
      </c>
      <c r="AX373" s="15" t="s">
        <v>83</v>
      </c>
      <c r="AY373" s="269" t="s">
        <v>129</v>
      </c>
    </row>
    <row r="374" s="2" customFormat="1" ht="37.8" customHeight="1">
      <c r="A374" s="39"/>
      <c r="B374" s="40"/>
      <c r="C374" s="270" t="s">
        <v>483</v>
      </c>
      <c r="D374" s="270" t="s">
        <v>234</v>
      </c>
      <c r="E374" s="271" t="s">
        <v>1339</v>
      </c>
      <c r="F374" s="272" t="s">
        <v>1340</v>
      </c>
      <c r="G374" s="273" t="s">
        <v>134</v>
      </c>
      <c r="H374" s="274">
        <v>9.3200000000000003</v>
      </c>
      <c r="I374" s="275"/>
      <c r="J374" s="276">
        <f>ROUND(I374*H374,2)</f>
        <v>0</v>
      </c>
      <c r="K374" s="272" t="s">
        <v>135</v>
      </c>
      <c r="L374" s="277"/>
      <c r="M374" s="278" t="s">
        <v>1</v>
      </c>
      <c r="N374" s="279" t="s">
        <v>43</v>
      </c>
      <c r="O374" s="92"/>
      <c r="P374" s="228">
        <f>O374*H374</f>
        <v>0</v>
      </c>
      <c r="Q374" s="228">
        <v>0.0047999999999999996</v>
      </c>
      <c r="R374" s="228">
        <f>Q374*H374</f>
        <v>0.044735999999999998</v>
      </c>
      <c r="S374" s="228">
        <v>0</v>
      </c>
      <c r="T374" s="229">
        <f>S374*H374</f>
        <v>0</v>
      </c>
      <c r="U374" s="39"/>
      <c r="V374" s="39"/>
      <c r="W374" s="39"/>
      <c r="X374" s="39"/>
      <c r="Y374" s="39"/>
      <c r="Z374" s="39"/>
      <c r="AA374" s="39"/>
      <c r="AB374" s="39"/>
      <c r="AC374" s="39"/>
      <c r="AD374" s="39"/>
      <c r="AE374" s="39"/>
      <c r="AR374" s="230" t="s">
        <v>342</v>
      </c>
      <c r="AT374" s="230" t="s">
        <v>234</v>
      </c>
      <c r="AU374" s="230" t="s">
        <v>87</v>
      </c>
      <c r="AY374" s="18" t="s">
        <v>129</v>
      </c>
      <c r="BE374" s="231">
        <f>IF(N374="základní",J374,0)</f>
        <v>0</v>
      </c>
      <c r="BF374" s="231">
        <f>IF(N374="snížená",J374,0)</f>
        <v>0</v>
      </c>
      <c r="BG374" s="231">
        <f>IF(N374="zákl. přenesená",J374,0)</f>
        <v>0</v>
      </c>
      <c r="BH374" s="231">
        <f>IF(N374="sníž. přenesená",J374,0)</f>
        <v>0</v>
      </c>
      <c r="BI374" s="231">
        <f>IF(N374="nulová",J374,0)</f>
        <v>0</v>
      </c>
      <c r="BJ374" s="18" t="s">
        <v>83</v>
      </c>
      <c r="BK374" s="231">
        <f>ROUND(I374*H374,2)</f>
        <v>0</v>
      </c>
      <c r="BL374" s="18" t="s">
        <v>240</v>
      </c>
      <c r="BM374" s="230" t="s">
        <v>1341</v>
      </c>
    </row>
    <row r="375" s="2" customFormat="1">
      <c r="A375" s="39"/>
      <c r="B375" s="40"/>
      <c r="C375" s="41"/>
      <c r="D375" s="232" t="s">
        <v>137</v>
      </c>
      <c r="E375" s="41"/>
      <c r="F375" s="233" t="s">
        <v>1340</v>
      </c>
      <c r="G375" s="41"/>
      <c r="H375" s="41"/>
      <c r="I375" s="234"/>
      <c r="J375" s="41"/>
      <c r="K375" s="41"/>
      <c r="L375" s="45"/>
      <c r="M375" s="235"/>
      <c r="N375" s="236"/>
      <c r="O375" s="92"/>
      <c r="P375" s="92"/>
      <c r="Q375" s="92"/>
      <c r="R375" s="92"/>
      <c r="S375" s="92"/>
      <c r="T375" s="93"/>
      <c r="U375" s="39"/>
      <c r="V375" s="39"/>
      <c r="W375" s="39"/>
      <c r="X375" s="39"/>
      <c r="Y375" s="39"/>
      <c r="Z375" s="39"/>
      <c r="AA375" s="39"/>
      <c r="AB375" s="39"/>
      <c r="AC375" s="39"/>
      <c r="AD375" s="39"/>
      <c r="AE375" s="39"/>
      <c r="AT375" s="18" t="s">
        <v>137</v>
      </c>
      <c r="AU375" s="18" t="s">
        <v>87</v>
      </c>
    </row>
    <row r="376" s="13" customFormat="1">
      <c r="A376" s="13"/>
      <c r="B376" s="237"/>
      <c r="C376" s="238"/>
      <c r="D376" s="232" t="s">
        <v>139</v>
      </c>
      <c r="E376" s="239" t="s">
        <v>1</v>
      </c>
      <c r="F376" s="240" t="s">
        <v>1342</v>
      </c>
      <c r="G376" s="238"/>
      <c r="H376" s="241">
        <v>9.3239999999999998</v>
      </c>
      <c r="I376" s="242"/>
      <c r="J376" s="238"/>
      <c r="K376" s="238"/>
      <c r="L376" s="243"/>
      <c r="M376" s="244"/>
      <c r="N376" s="245"/>
      <c r="O376" s="245"/>
      <c r="P376" s="245"/>
      <c r="Q376" s="245"/>
      <c r="R376" s="245"/>
      <c r="S376" s="245"/>
      <c r="T376" s="246"/>
      <c r="U376" s="13"/>
      <c r="V376" s="13"/>
      <c r="W376" s="13"/>
      <c r="X376" s="13"/>
      <c r="Y376" s="13"/>
      <c r="Z376" s="13"/>
      <c r="AA376" s="13"/>
      <c r="AB376" s="13"/>
      <c r="AC376" s="13"/>
      <c r="AD376" s="13"/>
      <c r="AE376" s="13"/>
      <c r="AT376" s="247" t="s">
        <v>139</v>
      </c>
      <c r="AU376" s="247" t="s">
        <v>87</v>
      </c>
      <c r="AV376" s="13" t="s">
        <v>87</v>
      </c>
      <c r="AW376" s="13" t="s">
        <v>33</v>
      </c>
      <c r="AX376" s="13" t="s">
        <v>78</v>
      </c>
      <c r="AY376" s="247" t="s">
        <v>129</v>
      </c>
    </row>
    <row r="377" s="15" customFormat="1">
      <c r="A377" s="15"/>
      <c r="B377" s="259"/>
      <c r="C377" s="260"/>
      <c r="D377" s="232" t="s">
        <v>139</v>
      </c>
      <c r="E377" s="261" t="s">
        <v>1</v>
      </c>
      <c r="F377" s="262" t="s">
        <v>147</v>
      </c>
      <c r="G377" s="260"/>
      <c r="H377" s="263">
        <v>9.3239999999999998</v>
      </c>
      <c r="I377" s="264"/>
      <c r="J377" s="260"/>
      <c r="K377" s="260"/>
      <c r="L377" s="265"/>
      <c r="M377" s="266"/>
      <c r="N377" s="267"/>
      <c r="O377" s="267"/>
      <c r="P377" s="267"/>
      <c r="Q377" s="267"/>
      <c r="R377" s="267"/>
      <c r="S377" s="267"/>
      <c r="T377" s="268"/>
      <c r="U377" s="15"/>
      <c r="V377" s="15"/>
      <c r="W377" s="15"/>
      <c r="X377" s="15"/>
      <c r="Y377" s="15"/>
      <c r="Z377" s="15"/>
      <c r="AA377" s="15"/>
      <c r="AB377" s="15"/>
      <c r="AC377" s="15"/>
      <c r="AD377" s="15"/>
      <c r="AE377" s="15"/>
      <c r="AT377" s="269" t="s">
        <v>139</v>
      </c>
      <c r="AU377" s="269" t="s">
        <v>87</v>
      </c>
      <c r="AV377" s="15" t="s">
        <v>93</v>
      </c>
      <c r="AW377" s="15" t="s">
        <v>33</v>
      </c>
      <c r="AX377" s="15" t="s">
        <v>78</v>
      </c>
      <c r="AY377" s="269" t="s">
        <v>129</v>
      </c>
    </row>
    <row r="378" s="13" customFormat="1">
      <c r="A378" s="13"/>
      <c r="B378" s="237"/>
      <c r="C378" s="238"/>
      <c r="D378" s="232" t="s">
        <v>139</v>
      </c>
      <c r="E378" s="239" t="s">
        <v>1</v>
      </c>
      <c r="F378" s="240" t="s">
        <v>1343</v>
      </c>
      <c r="G378" s="238"/>
      <c r="H378" s="241">
        <v>9.3200000000000003</v>
      </c>
      <c r="I378" s="242"/>
      <c r="J378" s="238"/>
      <c r="K378" s="238"/>
      <c r="L378" s="243"/>
      <c r="M378" s="244"/>
      <c r="N378" s="245"/>
      <c r="O378" s="245"/>
      <c r="P378" s="245"/>
      <c r="Q378" s="245"/>
      <c r="R378" s="245"/>
      <c r="S378" s="245"/>
      <c r="T378" s="246"/>
      <c r="U378" s="13"/>
      <c r="V378" s="13"/>
      <c r="W378" s="13"/>
      <c r="X378" s="13"/>
      <c r="Y378" s="13"/>
      <c r="Z378" s="13"/>
      <c r="AA378" s="13"/>
      <c r="AB378" s="13"/>
      <c r="AC378" s="13"/>
      <c r="AD378" s="13"/>
      <c r="AE378" s="13"/>
      <c r="AT378" s="247" t="s">
        <v>139</v>
      </c>
      <c r="AU378" s="247" t="s">
        <v>87</v>
      </c>
      <c r="AV378" s="13" t="s">
        <v>87</v>
      </c>
      <c r="AW378" s="13" t="s">
        <v>33</v>
      </c>
      <c r="AX378" s="13" t="s">
        <v>83</v>
      </c>
      <c r="AY378" s="247" t="s">
        <v>129</v>
      </c>
    </row>
    <row r="379" s="2" customFormat="1" ht="33" customHeight="1">
      <c r="A379" s="39"/>
      <c r="B379" s="40"/>
      <c r="C379" s="219" t="s">
        <v>542</v>
      </c>
      <c r="D379" s="219" t="s">
        <v>131</v>
      </c>
      <c r="E379" s="220" t="s">
        <v>1344</v>
      </c>
      <c r="F379" s="221" t="s">
        <v>1345</v>
      </c>
      <c r="G379" s="222" t="s">
        <v>215</v>
      </c>
      <c r="H379" s="223">
        <v>0.050999999999999997</v>
      </c>
      <c r="I379" s="224"/>
      <c r="J379" s="225">
        <f>ROUND(I379*H379,2)</f>
        <v>0</v>
      </c>
      <c r="K379" s="221" t="s">
        <v>135</v>
      </c>
      <c r="L379" s="45"/>
      <c r="M379" s="226" t="s">
        <v>1</v>
      </c>
      <c r="N379" s="227" t="s">
        <v>43</v>
      </c>
      <c r="O379" s="92"/>
      <c r="P379" s="228">
        <f>O379*H379</f>
        <v>0</v>
      </c>
      <c r="Q379" s="228">
        <v>0</v>
      </c>
      <c r="R379" s="228">
        <f>Q379*H379</f>
        <v>0</v>
      </c>
      <c r="S379" s="228">
        <v>0</v>
      </c>
      <c r="T379" s="229">
        <f>S379*H379</f>
        <v>0</v>
      </c>
      <c r="U379" s="39"/>
      <c r="V379" s="39"/>
      <c r="W379" s="39"/>
      <c r="X379" s="39"/>
      <c r="Y379" s="39"/>
      <c r="Z379" s="39"/>
      <c r="AA379" s="39"/>
      <c r="AB379" s="39"/>
      <c r="AC379" s="39"/>
      <c r="AD379" s="39"/>
      <c r="AE379" s="39"/>
      <c r="AR379" s="230" t="s">
        <v>240</v>
      </c>
      <c r="AT379" s="230" t="s">
        <v>131</v>
      </c>
      <c r="AU379" s="230" t="s">
        <v>87</v>
      </c>
      <c r="AY379" s="18" t="s">
        <v>129</v>
      </c>
      <c r="BE379" s="231">
        <f>IF(N379="základní",J379,0)</f>
        <v>0</v>
      </c>
      <c r="BF379" s="231">
        <f>IF(N379="snížená",J379,0)</f>
        <v>0</v>
      </c>
      <c r="BG379" s="231">
        <f>IF(N379="zákl. přenesená",J379,0)</f>
        <v>0</v>
      </c>
      <c r="BH379" s="231">
        <f>IF(N379="sníž. přenesená",J379,0)</f>
        <v>0</v>
      </c>
      <c r="BI379" s="231">
        <f>IF(N379="nulová",J379,0)</f>
        <v>0</v>
      </c>
      <c r="BJ379" s="18" t="s">
        <v>83</v>
      </c>
      <c r="BK379" s="231">
        <f>ROUND(I379*H379,2)</f>
        <v>0</v>
      </c>
      <c r="BL379" s="18" t="s">
        <v>240</v>
      </c>
      <c r="BM379" s="230" t="s">
        <v>1346</v>
      </c>
    </row>
    <row r="380" s="2" customFormat="1">
      <c r="A380" s="39"/>
      <c r="B380" s="40"/>
      <c r="C380" s="41"/>
      <c r="D380" s="232" t="s">
        <v>137</v>
      </c>
      <c r="E380" s="41"/>
      <c r="F380" s="233" t="s">
        <v>1347</v>
      </c>
      <c r="G380" s="41"/>
      <c r="H380" s="41"/>
      <c r="I380" s="234"/>
      <c r="J380" s="41"/>
      <c r="K380" s="41"/>
      <c r="L380" s="45"/>
      <c r="M380" s="291"/>
      <c r="N380" s="292"/>
      <c r="O380" s="293"/>
      <c r="P380" s="293"/>
      <c r="Q380" s="293"/>
      <c r="R380" s="293"/>
      <c r="S380" s="293"/>
      <c r="T380" s="294"/>
      <c r="U380" s="39"/>
      <c r="V380" s="39"/>
      <c r="W380" s="39"/>
      <c r="X380" s="39"/>
      <c r="Y380" s="39"/>
      <c r="Z380" s="39"/>
      <c r="AA380" s="39"/>
      <c r="AB380" s="39"/>
      <c r="AC380" s="39"/>
      <c r="AD380" s="39"/>
      <c r="AE380" s="39"/>
      <c r="AT380" s="18" t="s">
        <v>137</v>
      </c>
      <c r="AU380" s="18" t="s">
        <v>87</v>
      </c>
    </row>
    <row r="381" s="2" customFormat="1" ht="6.96" customHeight="1">
      <c r="A381" s="39"/>
      <c r="B381" s="67"/>
      <c r="C381" s="68"/>
      <c r="D381" s="68"/>
      <c r="E381" s="68"/>
      <c r="F381" s="68"/>
      <c r="G381" s="68"/>
      <c r="H381" s="68"/>
      <c r="I381" s="68"/>
      <c r="J381" s="68"/>
      <c r="K381" s="68"/>
      <c r="L381" s="45"/>
      <c r="M381" s="39"/>
      <c r="O381" s="39"/>
      <c r="P381" s="39"/>
      <c r="Q381" s="39"/>
      <c r="R381" s="39"/>
      <c r="S381" s="39"/>
      <c r="T381" s="39"/>
      <c r="U381" s="39"/>
      <c r="V381" s="39"/>
      <c r="W381" s="39"/>
      <c r="X381" s="39"/>
      <c r="Y381" s="39"/>
      <c r="Z381" s="39"/>
      <c r="AA381" s="39"/>
      <c r="AB381" s="39"/>
      <c r="AC381" s="39"/>
      <c r="AD381" s="39"/>
      <c r="AE381" s="39"/>
    </row>
  </sheetData>
  <sheetProtection sheet="1" autoFilter="0" formatColumns="0" formatRows="0" objects="1" scenarios="1" spinCount="100000" saltValue="l+SdZMPl+ouukRsPm3gqX3EY+DjKm3PLFC/tWNECz2j0lDw1gStPxv23fQ9AbiXOyz+fXggc7EqVSv28Fa9GUg==" hashValue="hFxut/k4i5rBnGQUCNKoes72/pTQLNU2dUyDlnx3vHeiXm3ep3iRNDpbaJY/owo1w2fgad3OBITxujg4kgy8oQ==" algorithmName="SHA-512" password="CC35"/>
  <autoFilter ref="C126:K380"/>
  <mergeCells count="9">
    <mergeCell ref="E7:H7"/>
    <mergeCell ref="E9:H9"/>
    <mergeCell ref="E18:H18"/>
    <mergeCell ref="E27:H27"/>
    <mergeCell ref="E85:H85"/>
    <mergeCell ref="E87:H87"/>
    <mergeCell ref="E117:H117"/>
    <mergeCell ref="E119:H119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96</v>
      </c>
    </row>
    <row r="3" s="1" customFormat="1" ht="6.96" customHeight="1">
      <c r="B3" s="137"/>
      <c r="C3" s="138"/>
      <c r="D3" s="138"/>
      <c r="E3" s="138"/>
      <c r="F3" s="138"/>
      <c r="G3" s="138"/>
      <c r="H3" s="138"/>
      <c r="I3" s="138"/>
      <c r="J3" s="138"/>
      <c r="K3" s="138"/>
      <c r="L3" s="21"/>
      <c r="AT3" s="18" t="s">
        <v>87</v>
      </c>
    </row>
    <row r="4" s="1" customFormat="1" ht="24.96" customHeight="1">
      <c r="B4" s="21"/>
      <c r="D4" s="139" t="s">
        <v>97</v>
      </c>
      <c r="L4" s="21"/>
      <c r="M4" s="140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1" t="s">
        <v>16</v>
      </c>
      <c r="L6" s="21"/>
    </row>
    <row r="7" s="1" customFormat="1" ht="16.5" customHeight="1">
      <c r="B7" s="21"/>
      <c r="E7" s="142" t="str">
        <f>'Rekapitulace stavby'!K6</f>
        <v>III/12323 Volduchy průtah</v>
      </c>
      <c r="F7" s="141"/>
      <c r="G7" s="141"/>
      <c r="H7" s="141"/>
      <c r="L7" s="21"/>
    </row>
    <row r="8" s="2" customFormat="1" ht="12" customHeight="1">
      <c r="A8" s="39"/>
      <c r="B8" s="45"/>
      <c r="C8" s="39"/>
      <c r="D8" s="141" t="s">
        <v>98</v>
      </c>
      <c r="E8" s="39"/>
      <c r="F8" s="39"/>
      <c r="G8" s="39"/>
      <c r="H8" s="39"/>
      <c r="I8" s="39"/>
      <c r="J8" s="39"/>
      <c r="K8" s="39"/>
      <c r="L8" s="64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43" t="s">
        <v>1348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41" t="s">
        <v>18</v>
      </c>
      <c r="E11" s="39"/>
      <c r="F11" s="144" t="s">
        <v>19</v>
      </c>
      <c r="G11" s="39"/>
      <c r="H11" s="39"/>
      <c r="I11" s="141" t="s">
        <v>20</v>
      </c>
      <c r="J11" s="144" t="s">
        <v>1</v>
      </c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41" t="s">
        <v>21</v>
      </c>
      <c r="E12" s="39"/>
      <c r="F12" s="144" t="s">
        <v>22</v>
      </c>
      <c r="G12" s="39"/>
      <c r="H12" s="39"/>
      <c r="I12" s="141" t="s">
        <v>23</v>
      </c>
      <c r="J12" s="145" t="str">
        <f>'Rekapitulace stavby'!AN8</f>
        <v>16. 9. 2024</v>
      </c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1" t="s">
        <v>25</v>
      </c>
      <c r="E14" s="39"/>
      <c r="F14" s="39"/>
      <c r="G14" s="39"/>
      <c r="H14" s="39"/>
      <c r="I14" s="141" t="s">
        <v>26</v>
      </c>
      <c r="J14" s="144" t="s">
        <v>1</v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44" t="s">
        <v>27</v>
      </c>
      <c r="F15" s="39"/>
      <c r="G15" s="39"/>
      <c r="H15" s="39"/>
      <c r="I15" s="141" t="s">
        <v>28</v>
      </c>
      <c r="J15" s="144" t="s">
        <v>1</v>
      </c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41" t="s">
        <v>29</v>
      </c>
      <c r="E17" s="39"/>
      <c r="F17" s="39"/>
      <c r="G17" s="39"/>
      <c r="H17" s="39"/>
      <c r="I17" s="141" t="s">
        <v>26</v>
      </c>
      <c r="J17" s="34" t="str">
        <f>'Rekapitulace stavby'!AN13</f>
        <v>Vyplň údaj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44"/>
      <c r="G18" s="144"/>
      <c r="H18" s="144"/>
      <c r="I18" s="141" t="s">
        <v>28</v>
      </c>
      <c r="J18" s="34" t="str">
        <f>'Rekapitulace stavby'!AN14</f>
        <v>Vyplň údaj</v>
      </c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41" t="s">
        <v>31</v>
      </c>
      <c r="E20" s="39"/>
      <c r="F20" s="39"/>
      <c r="G20" s="39"/>
      <c r="H20" s="39"/>
      <c r="I20" s="141" t="s">
        <v>26</v>
      </c>
      <c r="J20" s="144" t="s">
        <v>1</v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44" t="s">
        <v>32</v>
      </c>
      <c r="F21" s="39"/>
      <c r="G21" s="39"/>
      <c r="H21" s="39"/>
      <c r="I21" s="141" t="s">
        <v>28</v>
      </c>
      <c r="J21" s="144" t="s">
        <v>1</v>
      </c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41" t="s">
        <v>34</v>
      </c>
      <c r="E23" s="39"/>
      <c r="F23" s="39"/>
      <c r="G23" s="39"/>
      <c r="H23" s="39"/>
      <c r="I23" s="141" t="s">
        <v>26</v>
      </c>
      <c r="J23" s="144" t="s">
        <v>1</v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44" t="s">
        <v>35</v>
      </c>
      <c r="F24" s="39"/>
      <c r="G24" s="39"/>
      <c r="H24" s="39"/>
      <c r="I24" s="141" t="s">
        <v>28</v>
      </c>
      <c r="J24" s="144" t="s">
        <v>1</v>
      </c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41" t="s">
        <v>36</v>
      </c>
      <c r="E26" s="39"/>
      <c r="F26" s="39"/>
      <c r="G26" s="39"/>
      <c r="H26" s="39"/>
      <c r="I26" s="39"/>
      <c r="J26" s="39"/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46"/>
      <c r="B27" s="147"/>
      <c r="C27" s="146"/>
      <c r="D27" s="146"/>
      <c r="E27" s="148" t="s">
        <v>1</v>
      </c>
      <c r="F27" s="148"/>
      <c r="G27" s="148"/>
      <c r="H27" s="148"/>
      <c r="I27" s="146"/>
      <c r="J27" s="146"/>
      <c r="K27" s="146"/>
      <c r="L27" s="149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146"/>
      <c r="AD27" s="146"/>
      <c r="AE27" s="146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50"/>
      <c r="E29" s="150"/>
      <c r="F29" s="150"/>
      <c r="G29" s="150"/>
      <c r="H29" s="150"/>
      <c r="I29" s="150"/>
      <c r="J29" s="150"/>
      <c r="K29" s="150"/>
      <c r="L29" s="64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51" t="s">
        <v>38</v>
      </c>
      <c r="E30" s="39"/>
      <c r="F30" s="39"/>
      <c r="G30" s="39"/>
      <c r="H30" s="39"/>
      <c r="I30" s="39"/>
      <c r="J30" s="152">
        <f>ROUND(J117, 2)</f>
        <v>0</v>
      </c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0"/>
      <c r="E31" s="150"/>
      <c r="F31" s="150"/>
      <c r="G31" s="150"/>
      <c r="H31" s="150"/>
      <c r="I31" s="150"/>
      <c r="J31" s="150"/>
      <c r="K31" s="150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53" t="s">
        <v>40</v>
      </c>
      <c r="G32" s="39"/>
      <c r="H32" s="39"/>
      <c r="I32" s="153" t="s">
        <v>39</v>
      </c>
      <c r="J32" s="153" t="s">
        <v>41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54" t="s">
        <v>42</v>
      </c>
      <c r="E33" s="141" t="s">
        <v>43</v>
      </c>
      <c r="F33" s="155">
        <f>ROUND((SUM(BE117:BE166)),  2)</f>
        <v>0</v>
      </c>
      <c r="G33" s="39"/>
      <c r="H33" s="39"/>
      <c r="I33" s="156">
        <v>0.20999999999999999</v>
      </c>
      <c r="J33" s="155">
        <f>ROUND(((SUM(BE117:BE166))*I33),  2)</f>
        <v>0</v>
      </c>
      <c r="K33" s="39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41" t="s">
        <v>44</v>
      </c>
      <c r="F34" s="155">
        <f>ROUND((SUM(BF117:BF166)),  2)</f>
        <v>0</v>
      </c>
      <c r="G34" s="39"/>
      <c r="H34" s="39"/>
      <c r="I34" s="156">
        <v>0.12</v>
      </c>
      <c r="J34" s="155">
        <f>ROUND(((SUM(BF117:BF166))*I34),  2)</f>
        <v>0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41" t="s">
        <v>45</v>
      </c>
      <c r="F35" s="155">
        <f>ROUND((SUM(BG117:BG166)),  2)</f>
        <v>0</v>
      </c>
      <c r="G35" s="39"/>
      <c r="H35" s="39"/>
      <c r="I35" s="156">
        <v>0.20999999999999999</v>
      </c>
      <c r="J35" s="155">
        <f>0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41" t="s">
        <v>46</v>
      </c>
      <c r="F36" s="155">
        <f>ROUND((SUM(BH117:BH166)),  2)</f>
        <v>0</v>
      </c>
      <c r="G36" s="39"/>
      <c r="H36" s="39"/>
      <c r="I36" s="156">
        <v>0.12</v>
      </c>
      <c r="J36" s="155">
        <f>0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1" t="s">
        <v>47</v>
      </c>
      <c r="F37" s="155">
        <f>ROUND((SUM(BI117:BI166)),  2)</f>
        <v>0</v>
      </c>
      <c r="G37" s="39"/>
      <c r="H37" s="39"/>
      <c r="I37" s="156">
        <v>0</v>
      </c>
      <c r="J37" s="155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7"/>
      <c r="D39" s="158" t="s">
        <v>48</v>
      </c>
      <c r="E39" s="159"/>
      <c r="F39" s="159"/>
      <c r="G39" s="160" t="s">
        <v>49</v>
      </c>
      <c r="H39" s="161" t="s">
        <v>50</v>
      </c>
      <c r="I39" s="159"/>
      <c r="J39" s="162">
        <f>SUM(J30:J37)</f>
        <v>0</v>
      </c>
      <c r="K39" s="163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64" t="s">
        <v>51</v>
      </c>
      <c r="E50" s="165"/>
      <c r="F50" s="165"/>
      <c r="G50" s="164" t="s">
        <v>52</v>
      </c>
      <c r="H50" s="165"/>
      <c r="I50" s="165"/>
      <c r="J50" s="165"/>
      <c r="K50" s="165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66" t="s">
        <v>53</v>
      </c>
      <c r="E61" s="167"/>
      <c r="F61" s="168" t="s">
        <v>54</v>
      </c>
      <c r="G61" s="166" t="s">
        <v>53</v>
      </c>
      <c r="H61" s="167"/>
      <c r="I61" s="167"/>
      <c r="J61" s="169" t="s">
        <v>54</v>
      </c>
      <c r="K61" s="167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64" t="s">
        <v>55</v>
      </c>
      <c r="E65" s="170"/>
      <c r="F65" s="170"/>
      <c r="G65" s="164" t="s">
        <v>56</v>
      </c>
      <c r="H65" s="170"/>
      <c r="I65" s="170"/>
      <c r="J65" s="170"/>
      <c r="K65" s="170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66" t="s">
        <v>53</v>
      </c>
      <c r="E76" s="167"/>
      <c r="F76" s="168" t="s">
        <v>54</v>
      </c>
      <c r="G76" s="166" t="s">
        <v>53</v>
      </c>
      <c r="H76" s="167"/>
      <c r="I76" s="167"/>
      <c r="J76" s="169" t="s">
        <v>54</v>
      </c>
      <c r="K76" s="167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71"/>
      <c r="C77" s="172"/>
      <c r="D77" s="172"/>
      <c r="E77" s="172"/>
      <c r="F77" s="172"/>
      <c r="G77" s="172"/>
      <c r="H77" s="172"/>
      <c r="I77" s="172"/>
      <c r="J77" s="172"/>
      <c r="K77" s="172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73"/>
      <c r="C81" s="174"/>
      <c r="D81" s="174"/>
      <c r="E81" s="174"/>
      <c r="F81" s="174"/>
      <c r="G81" s="174"/>
      <c r="H81" s="174"/>
      <c r="I81" s="174"/>
      <c r="J81" s="174"/>
      <c r="K81" s="174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100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75" t="str">
        <f>E7</f>
        <v>III/12323 Volduchy průtah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2" customHeight="1">
      <c r="A86" s="39"/>
      <c r="B86" s="40"/>
      <c r="C86" s="33" t="s">
        <v>98</v>
      </c>
      <c r="D86" s="41"/>
      <c r="E86" s="41"/>
      <c r="F86" s="41"/>
      <c r="G86" s="41"/>
      <c r="H86" s="41"/>
      <c r="I86" s="41"/>
      <c r="J86" s="41"/>
      <c r="K86" s="41"/>
      <c r="L86" s="64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6.5" customHeight="1">
      <c r="A87" s="39"/>
      <c r="B87" s="40"/>
      <c r="C87" s="41"/>
      <c r="D87" s="41"/>
      <c r="E87" s="77" t="str">
        <f>E9</f>
        <v>4 - Vedlejší a ostatní náklady stavby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2" customHeight="1">
      <c r="A89" s="39"/>
      <c r="B89" s="40"/>
      <c r="C89" s="33" t="s">
        <v>21</v>
      </c>
      <c r="D89" s="41"/>
      <c r="E89" s="41"/>
      <c r="F89" s="28" t="str">
        <f>F12</f>
        <v>sil. III/2323 intravilán obce Volduchy</v>
      </c>
      <c r="G89" s="41"/>
      <c r="H89" s="41"/>
      <c r="I89" s="33" t="s">
        <v>23</v>
      </c>
      <c r="J89" s="80" t="str">
        <f>IF(J12="","",J12)</f>
        <v>16. 9. 2024</v>
      </c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5.15" customHeight="1">
      <c r="A91" s="39"/>
      <c r="B91" s="40"/>
      <c r="C91" s="33" t="s">
        <v>25</v>
      </c>
      <c r="D91" s="41"/>
      <c r="E91" s="41"/>
      <c r="F91" s="28" t="str">
        <f>E15</f>
        <v>Správa a údržba silnic Plzeňského kraja p.o.</v>
      </c>
      <c r="G91" s="41"/>
      <c r="H91" s="41"/>
      <c r="I91" s="33" t="s">
        <v>31</v>
      </c>
      <c r="J91" s="37" t="str">
        <f>E21</f>
        <v>J.Miška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15.15" customHeight="1">
      <c r="A92" s="39"/>
      <c r="B92" s="40"/>
      <c r="C92" s="33" t="s">
        <v>29</v>
      </c>
      <c r="D92" s="41"/>
      <c r="E92" s="41"/>
      <c r="F92" s="28" t="str">
        <f>IF(E18="","",E18)</f>
        <v>Vyplň údaj</v>
      </c>
      <c r="G92" s="41"/>
      <c r="H92" s="41"/>
      <c r="I92" s="33" t="s">
        <v>34</v>
      </c>
      <c r="J92" s="37" t="str">
        <f>E24</f>
        <v>J.Miška/Richtrová</v>
      </c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0.32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29.28" customHeight="1">
      <c r="A94" s="39"/>
      <c r="B94" s="40"/>
      <c r="C94" s="176" t="s">
        <v>101</v>
      </c>
      <c r="D94" s="177"/>
      <c r="E94" s="177"/>
      <c r="F94" s="177"/>
      <c r="G94" s="177"/>
      <c r="H94" s="177"/>
      <c r="I94" s="177"/>
      <c r="J94" s="178" t="s">
        <v>102</v>
      </c>
      <c r="K94" s="177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2.8" customHeight="1">
      <c r="A96" s="39"/>
      <c r="B96" s="40"/>
      <c r="C96" s="179" t="s">
        <v>103</v>
      </c>
      <c r="D96" s="41"/>
      <c r="E96" s="41"/>
      <c r="F96" s="41"/>
      <c r="G96" s="41"/>
      <c r="H96" s="41"/>
      <c r="I96" s="41"/>
      <c r="J96" s="111">
        <f>J117</f>
        <v>0</v>
      </c>
      <c r="K96" s="41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U96" s="18" t="s">
        <v>104</v>
      </c>
    </row>
    <row r="97" s="9" customFormat="1" ht="24.96" customHeight="1">
      <c r="A97" s="9"/>
      <c r="B97" s="180"/>
      <c r="C97" s="181"/>
      <c r="D97" s="182" t="s">
        <v>1349</v>
      </c>
      <c r="E97" s="183"/>
      <c r="F97" s="183"/>
      <c r="G97" s="183"/>
      <c r="H97" s="183"/>
      <c r="I97" s="183"/>
      <c r="J97" s="184">
        <f>J118</f>
        <v>0</v>
      </c>
      <c r="K97" s="181"/>
      <c r="L97" s="185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2" customFormat="1" ht="21.84" customHeight="1">
      <c r="A98" s="39"/>
      <c r="B98" s="40"/>
      <c r="C98" s="41"/>
      <c r="D98" s="41"/>
      <c r="E98" s="41"/>
      <c r="F98" s="41"/>
      <c r="G98" s="41"/>
      <c r="H98" s="41"/>
      <c r="I98" s="41"/>
      <c r="J98" s="41"/>
      <c r="K98" s="41"/>
      <c r="L98" s="64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</row>
    <row r="99" s="2" customFormat="1" ht="6.96" customHeight="1">
      <c r="A99" s="39"/>
      <c r="B99" s="67"/>
      <c r="C99" s="68"/>
      <c r="D99" s="68"/>
      <c r="E99" s="68"/>
      <c r="F99" s="68"/>
      <c r="G99" s="68"/>
      <c r="H99" s="68"/>
      <c r="I99" s="68"/>
      <c r="J99" s="68"/>
      <c r="K99" s="68"/>
      <c r="L99" s="64"/>
      <c r="S99" s="39"/>
      <c r="T99" s="39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</row>
    <row r="103" s="2" customFormat="1" ht="6.96" customHeight="1">
      <c r="A103" s="39"/>
      <c r="B103" s="69"/>
      <c r="C103" s="70"/>
      <c r="D103" s="70"/>
      <c r="E103" s="70"/>
      <c r="F103" s="70"/>
      <c r="G103" s="70"/>
      <c r="H103" s="70"/>
      <c r="I103" s="70"/>
      <c r="J103" s="70"/>
      <c r="K103" s="70"/>
      <c r="L103" s="64"/>
      <c r="S103" s="39"/>
      <c r="T103" s="39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</row>
    <row r="104" s="2" customFormat="1" ht="24.96" customHeight="1">
      <c r="A104" s="39"/>
      <c r="B104" s="40"/>
      <c r="C104" s="24" t="s">
        <v>114</v>
      </c>
      <c r="D104" s="41"/>
      <c r="E104" s="41"/>
      <c r="F104" s="41"/>
      <c r="G104" s="41"/>
      <c r="H104" s="41"/>
      <c r="I104" s="41"/>
      <c r="J104" s="41"/>
      <c r="K104" s="41"/>
      <c r="L104" s="64"/>
      <c r="S104" s="39"/>
      <c r="T104" s="39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</row>
    <row r="105" s="2" customFormat="1" ht="6.96" customHeight="1">
      <c r="A105" s="39"/>
      <c r="B105" s="40"/>
      <c r="C105" s="41"/>
      <c r="D105" s="41"/>
      <c r="E105" s="41"/>
      <c r="F105" s="41"/>
      <c r="G105" s="41"/>
      <c r="H105" s="41"/>
      <c r="I105" s="41"/>
      <c r="J105" s="41"/>
      <c r="K105" s="41"/>
      <c r="L105" s="64"/>
      <c r="S105" s="39"/>
      <c r="T105" s="39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</row>
    <row r="106" s="2" customFormat="1" ht="12" customHeight="1">
      <c r="A106" s="39"/>
      <c r="B106" s="40"/>
      <c r="C106" s="33" t="s">
        <v>16</v>
      </c>
      <c r="D106" s="41"/>
      <c r="E106" s="41"/>
      <c r="F106" s="41"/>
      <c r="G106" s="41"/>
      <c r="H106" s="41"/>
      <c r="I106" s="41"/>
      <c r="J106" s="41"/>
      <c r="K106" s="41"/>
      <c r="L106" s="64"/>
      <c r="S106" s="39"/>
      <c r="T106" s="39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</row>
    <row r="107" s="2" customFormat="1" ht="16.5" customHeight="1">
      <c r="A107" s="39"/>
      <c r="B107" s="40"/>
      <c r="C107" s="41"/>
      <c r="D107" s="41"/>
      <c r="E107" s="175" t="str">
        <f>E7</f>
        <v>III/12323 Volduchy průtah</v>
      </c>
      <c r="F107" s="33"/>
      <c r="G107" s="33"/>
      <c r="H107" s="33"/>
      <c r="I107" s="41"/>
      <c r="J107" s="41"/>
      <c r="K107" s="41"/>
      <c r="L107" s="64"/>
      <c r="S107" s="39"/>
      <c r="T107" s="39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</row>
    <row r="108" s="2" customFormat="1" ht="12" customHeight="1">
      <c r="A108" s="39"/>
      <c r="B108" s="40"/>
      <c r="C108" s="33" t="s">
        <v>98</v>
      </c>
      <c r="D108" s="41"/>
      <c r="E108" s="41"/>
      <c r="F108" s="41"/>
      <c r="G108" s="41"/>
      <c r="H108" s="41"/>
      <c r="I108" s="41"/>
      <c r="J108" s="41"/>
      <c r="K108" s="41"/>
      <c r="L108" s="64"/>
      <c r="S108" s="39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</row>
    <row r="109" s="2" customFormat="1" ht="16.5" customHeight="1">
      <c r="A109" s="39"/>
      <c r="B109" s="40"/>
      <c r="C109" s="41"/>
      <c r="D109" s="41"/>
      <c r="E109" s="77" t="str">
        <f>E9</f>
        <v>4 - Vedlejší a ostatní náklady stavby</v>
      </c>
      <c r="F109" s="41"/>
      <c r="G109" s="41"/>
      <c r="H109" s="41"/>
      <c r="I109" s="41"/>
      <c r="J109" s="41"/>
      <c r="K109" s="41"/>
      <c r="L109" s="64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</row>
    <row r="110" s="2" customFormat="1" ht="6.96" customHeight="1">
      <c r="A110" s="39"/>
      <c r="B110" s="40"/>
      <c r="C110" s="41"/>
      <c r="D110" s="41"/>
      <c r="E110" s="41"/>
      <c r="F110" s="41"/>
      <c r="G110" s="41"/>
      <c r="H110" s="41"/>
      <c r="I110" s="41"/>
      <c r="J110" s="41"/>
      <c r="K110" s="41"/>
      <c r="L110" s="64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</row>
    <row r="111" s="2" customFormat="1" ht="12" customHeight="1">
      <c r="A111" s="39"/>
      <c r="B111" s="40"/>
      <c r="C111" s="33" t="s">
        <v>21</v>
      </c>
      <c r="D111" s="41"/>
      <c r="E111" s="41"/>
      <c r="F111" s="28" t="str">
        <f>F12</f>
        <v>sil. III/2323 intravilán obce Volduchy</v>
      </c>
      <c r="G111" s="41"/>
      <c r="H111" s="41"/>
      <c r="I111" s="33" t="s">
        <v>23</v>
      </c>
      <c r="J111" s="80" t="str">
        <f>IF(J12="","",J12)</f>
        <v>16. 9. 2024</v>
      </c>
      <c r="K111" s="41"/>
      <c r="L111" s="64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</row>
    <row r="112" s="2" customFormat="1" ht="6.96" customHeight="1">
      <c r="A112" s="39"/>
      <c r="B112" s="40"/>
      <c r="C112" s="41"/>
      <c r="D112" s="41"/>
      <c r="E112" s="41"/>
      <c r="F112" s="41"/>
      <c r="G112" s="41"/>
      <c r="H112" s="41"/>
      <c r="I112" s="41"/>
      <c r="J112" s="41"/>
      <c r="K112" s="41"/>
      <c r="L112" s="64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</row>
    <row r="113" s="2" customFormat="1" ht="15.15" customHeight="1">
      <c r="A113" s="39"/>
      <c r="B113" s="40"/>
      <c r="C113" s="33" t="s">
        <v>25</v>
      </c>
      <c r="D113" s="41"/>
      <c r="E113" s="41"/>
      <c r="F113" s="28" t="str">
        <f>E15</f>
        <v>Správa a údržba silnic Plzeňského kraja p.o.</v>
      </c>
      <c r="G113" s="41"/>
      <c r="H113" s="41"/>
      <c r="I113" s="33" t="s">
        <v>31</v>
      </c>
      <c r="J113" s="37" t="str">
        <f>E21</f>
        <v>J.Miška</v>
      </c>
      <c r="K113" s="41"/>
      <c r="L113" s="64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</row>
    <row r="114" s="2" customFormat="1" ht="15.15" customHeight="1">
      <c r="A114" s="39"/>
      <c r="B114" s="40"/>
      <c r="C114" s="33" t="s">
        <v>29</v>
      </c>
      <c r="D114" s="41"/>
      <c r="E114" s="41"/>
      <c r="F114" s="28" t="str">
        <f>IF(E18="","",E18)</f>
        <v>Vyplň údaj</v>
      </c>
      <c r="G114" s="41"/>
      <c r="H114" s="41"/>
      <c r="I114" s="33" t="s">
        <v>34</v>
      </c>
      <c r="J114" s="37" t="str">
        <f>E24</f>
        <v>J.Miška/Richtrová</v>
      </c>
      <c r="K114" s="41"/>
      <c r="L114" s="64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2" customFormat="1" ht="10.32" customHeight="1">
      <c r="A115" s="39"/>
      <c r="B115" s="40"/>
      <c r="C115" s="41"/>
      <c r="D115" s="41"/>
      <c r="E115" s="41"/>
      <c r="F115" s="41"/>
      <c r="G115" s="41"/>
      <c r="H115" s="41"/>
      <c r="I115" s="41"/>
      <c r="J115" s="41"/>
      <c r="K115" s="41"/>
      <c r="L115" s="64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11" customFormat="1" ht="29.28" customHeight="1">
      <c r="A116" s="192"/>
      <c r="B116" s="193"/>
      <c r="C116" s="194" t="s">
        <v>115</v>
      </c>
      <c r="D116" s="195" t="s">
        <v>63</v>
      </c>
      <c r="E116" s="195" t="s">
        <v>59</v>
      </c>
      <c r="F116" s="195" t="s">
        <v>60</v>
      </c>
      <c r="G116" s="195" t="s">
        <v>116</v>
      </c>
      <c r="H116" s="195" t="s">
        <v>117</v>
      </c>
      <c r="I116" s="195" t="s">
        <v>118</v>
      </c>
      <c r="J116" s="195" t="s">
        <v>102</v>
      </c>
      <c r="K116" s="196" t="s">
        <v>119</v>
      </c>
      <c r="L116" s="197"/>
      <c r="M116" s="101" t="s">
        <v>1</v>
      </c>
      <c r="N116" s="102" t="s">
        <v>42</v>
      </c>
      <c r="O116" s="102" t="s">
        <v>120</v>
      </c>
      <c r="P116" s="102" t="s">
        <v>121</v>
      </c>
      <c r="Q116" s="102" t="s">
        <v>122</v>
      </c>
      <c r="R116" s="102" t="s">
        <v>123</v>
      </c>
      <c r="S116" s="102" t="s">
        <v>124</v>
      </c>
      <c r="T116" s="103" t="s">
        <v>125</v>
      </c>
      <c r="U116" s="192"/>
      <c r="V116" s="192"/>
      <c r="W116" s="192"/>
      <c r="X116" s="192"/>
      <c r="Y116" s="192"/>
      <c r="Z116" s="192"/>
      <c r="AA116" s="192"/>
      <c r="AB116" s="192"/>
      <c r="AC116" s="192"/>
      <c r="AD116" s="192"/>
      <c r="AE116" s="192"/>
    </row>
    <row r="117" s="2" customFormat="1" ht="22.8" customHeight="1">
      <c r="A117" s="39"/>
      <c r="B117" s="40"/>
      <c r="C117" s="108" t="s">
        <v>126</v>
      </c>
      <c r="D117" s="41"/>
      <c r="E117" s="41"/>
      <c r="F117" s="41"/>
      <c r="G117" s="41"/>
      <c r="H117" s="41"/>
      <c r="I117" s="41"/>
      <c r="J117" s="198">
        <f>BK117</f>
        <v>0</v>
      </c>
      <c r="K117" s="41"/>
      <c r="L117" s="45"/>
      <c r="M117" s="104"/>
      <c r="N117" s="199"/>
      <c r="O117" s="105"/>
      <c r="P117" s="200">
        <f>P118</f>
        <v>0</v>
      </c>
      <c r="Q117" s="105"/>
      <c r="R117" s="200">
        <f>R118</f>
        <v>0</v>
      </c>
      <c r="S117" s="105"/>
      <c r="T117" s="201">
        <f>T118</f>
        <v>0</v>
      </c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  <c r="AT117" s="18" t="s">
        <v>77</v>
      </c>
      <c r="AU117" s="18" t="s">
        <v>104</v>
      </c>
      <c r="BK117" s="202">
        <f>BK118</f>
        <v>0</v>
      </c>
    </row>
    <row r="118" s="12" customFormat="1" ht="25.92" customHeight="1">
      <c r="A118" s="12"/>
      <c r="B118" s="203"/>
      <c r="C118" s="204"/>
      <c r="D118" s="205" t="s">
        <v>77</v>
      </c>
      <c r="E118" s="206" t="s">
        <v>1350</v>
      </c>
      <c r="F118" s="206" t="s">
        <v>1351</v>
      </c>
      <c r="G118" s="204"/>
      <c r="H118" s="204"/>
      <c r="I118" s="207"/>
      <c r="J118" s="208">
        <f>BK118</f>
        <v>0</v>
      </c>
      <c r="K118" s="204"/>
      <c r="L118" s="209"/>
      <c r="M118" s="210"/>
      <c r="N118" s="211"/>
      <c r="O118" s="211"/>
      <c r="P118" s="212">
        <f>SUM(P119:P166)</f>
        <v>0</v>
      </c>
      <c r="Q118" s="211"/>
      <c r="R118" s="212">
        <f>SUM(R119:R166)</f>
        <v>0</v>
      </c>
      <c r="S118" s="211"/>
      <c r="T118" s="213">
        <f>SUM(T119:T166)</f>
        <v>0</v>
      </c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R118" s="214" t="s">
        <v>159</v>
      </c>
      <c r="AT118" s="215" t="s">
        <v>77</v>
      </c>
      <c r="AU118" s="215" t="s">
        <v>78</v>
      </c>
      <c r="AY118" s="214" t="s">
        <v>129</v>
      </c>
      <c r="BK118" s="216">
        <f>SUM(BK119:BK166)</f>
        <v>0</v>
      </c>
    </row>
    <row r="119" s="2" customFormat="1" ht="16.5" customHeight="1">
      <c r="A119" s="39"/>
      <c r="B119" s="40"/>
      <c r="C119" s="219" t="s">
        <v>83</v>
      </c>
      <c r="D119" s="219" t="s">
        <v>131</v>
      </c>
      <c r="E119" s="220" t="s">
        <v>1352</v>
      </c>
      <c r="F119" s="221" t="s">
        <v>1353</v>
      </c>
      <c r="G119" s="222" t="s">
        <v>1354</v>
      </c>
      <c r="H119" s="223">
        <v>1</v>
      </c>
      <c r="I119" s="224"/>
      <c r="J119" s="225">
        <f>ROUND(I119*H119,2)</f>
        <v>0</v>
      </c>
      <c r="K119" s="221" t="s">
        <v>135</v>
      </c>
      <c r="L119" s="45"/>
      <c r="M119" s="226" t="s">
        <v>1</v>
      </c>
      <c r="N119" s="227" t="s">
        <v>43</v>
      </c>
      <c r="O119" s="92"/>
      <c r="P119" s="228">
        <f>O119*H119</f>
        <v>0</v>
      </c>
      <c r="Q119" s="228">
        <v>0</v>
      </c>
      <c r="R119" s="228">
        <f>Q119*H119</f>
        <v>0</v>
      </c>
      <c r="S119" s="228">
        <v>0</v>
      </c>
      <c r="T119" s="229">
        <f>S119*H119</f>
        <v>0</v>
      </c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R119" s="230" t="s">
        <v>1355</v>
      </c>
      <c r="AT119" s="230" t="s">
        <v>131</v>
      </c>
      <c r="AU119" s="230" t="s">
        <v>83</v>
      </c>
      <c r="AY119" s="18" t="s">
        <v>129</v>
      </c>
      <c r="BE119" s="231">
        <f>IF(N119="základní",J119,0)</f>
        <v>0</v>
      </c>
      <c r="BF119" s="231">
        <f>IF(N119="snížená",J119,0)</f>
        <v>0</v>
      </c>
      <c r="BG119" s="231">
        <f>IF(N119="zákl. přenesená",J119,0)</f>
        <v>0</v>
      </c>
      <c r="BH119" s="231">
        <f>IF(N119="sníž. přenesená",J119,0)</f>
        <v>0</v>
      </c>
      <c r="BI119" s="231">
        <f>IF(N119="nulová",J119,0)</f>
        <v>0</v>
      </c>
      <c r="BJ119" s="18" t="s">
        <v>83</v>
      </c>
      <c r="BK119" s="231">
        <f>ROUND(I119*H119,2)</f>
        <v>0</v>
      </c>
      <c r="BL119" s="18" t="s">
        <v>1355</v>
      </c>
      <c r="BM119" s="230" t="s">
        <v>1356</v>
      </c>
    </row>
    <row r="120" s="2" customFormat="1">
      <c r="A120" s="39"/>
      <c r="B120" s="40"/>
      <c r="C120" s="41"/>
      <c r="D120" s="232" t="s">
        <v>137</v>
      </c>
      <c r="E120" s="41"/>
      <c r="F120" s="233" t="s">
        <v>1353</v>
      </c>
      <c r="G120" s="41"/>
      <c r="H120" s="41"/>
      <c r="I120" s="234"/>
      <c r="J120" s="41"/>
      <c r="K120" s="41"/>
      <c r="L120" s="45"/>
      <c r="M120" s="235"/>
      <c r="N120" s="236"/>
      <c r="O120" s="92"/>
      <c r="P120" s="92"/>
      <c r="Q120" s="92"/>
      <c r="R120" s="92"/>
      <c r="S120" s="92"/>
      <c r="T120" s="93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T120" s="18" t="s">
        <v>137</v>
      </c>
      <c r="AU120" s="18" t="s">
        <v>83</v>
      </c>
    </row>
    <row r="121" s="2" customFormat="1" ht="16.5" customHeight="1">
      <c r="A121" s="39"/>
      <c r="B121" s="40"/>
      <c r="C121" s="219" t="s">
        <v>87</v>
      </c>
      <c r="D121" s="219" t="s">
        <v>131</v>
      </c>
      <c r="E121" s="220" t="s">
        <v>1357</v>
      </c>
      <c r="F121" s="221" t="s">
        <v>1358</v>
      </c>
      <c r="G121" s="222" t="s">
        <v>1354</v>
      </c>
      <c r="H121" s="223">
        <v>1</v>
      </c>
      <c r="I121" s="224"/>
      <c r="J121" s="225">
        <f>ROUND(I121*H121,2)</f>
        <v>0</v>
      </c>
      <c r="K121" s="221" t="s">
        <v>135</v>
      </c>
      <c r="L121" s="45"/>
      <c r="M121" s="226" t="s">
        <v>1</v>
      </c>
      <c r="N121" s="227" t="s">
        <v>43</v>
      </c>
      <c r="O121" s="92"/>
      <c r="P121" s="228">
        <f>O121*H121</f>
        <v>0</v>
      </c>
      <c r="Q121" s="228">
        <v>0</v>
      </c>
      <c r="R121" s="228">
        <f>Q121*H121</f>
        <v>0</v>
      </c>
      <c r="S121" s="228">
        <v>0</v>
      </c>
      <c r="T121" s="229">
        <f>S121*H121</f>
        <v>0</v>
      </c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R121" s="230" t="s">
        <v>1355</v>
      </c>
      <c r="AT121" s="230" t="s">
        <v>131</v>
      </c>
      <c r="AU121" s="230" t="s">
        <v>83</v>
      </c>
      <c r="AY121" s="18" t="s">
        <v>129</v>
      </c>
      <c r="BE121" s="231">
        <f>IF(N121="základní",J121,0)</f>
        <v>0</v>
      </c>
      <c r="BF121" s="231">
        <f>IF(N121="snížená",J121,0)</f>
        <v>0</v>
      </c>
      <c r="BG121" s="231">
        <f>IF(N121="zákl. přenesená",J121,0)</f>
        <v>0</v>
      </c>
      <c r="BH121" s="231">
        <f>IF(N121="sníž. přenesená",J121,0)</f>
        <v>0</v>
      </c>
      <c r="BI121" s="231">
        <f>IF(N121="nulová",J121,0)</f>
        <v>0</v>
      </c>
      <c r="BJ121" s="18" t="s">
        <v>83</v>
      </c>
      <c r="BK121" s="231">
        <f>ROUND(I121*H121,2)</f>
        <v>0</v>
      </c>
      <c r="BL121" s="18" t="s">
        <v>1355</v>
      </c>
      <c r="BM121" s="230" t="s">
        <v>1359</v>
      </c>
    </row>
    <row r="122" s="2" customFormat="1">
      <c r="A122" s="39"/>
      <c r="B122" s="40"/>
      <c r="C122" s="41"/>
      <c r="D122" s="232" t="s">
        <v>137</v>
      </c>
      <c r="E122" s="41"/>
      <c r="F122" s="233" t="s">
        <v>1360</v>
      </c>
      <c r="G122" s="41"/>
      <c r="H122" s="41"/>
      <c r="I122" s="234"/>
      <c r="J122" s="41"/>
      <c r="K122" s="41"/>
      <c r="L122" s="45"/>
      <c r="M122" s="235"/>
      <c r="N122" s="236"/>
      <c r="O122" s="92"/>
      <c r="P122" s="92"/>
      <c r="Q122" s="92"/>
      <c r="R122" s="92"/>
      <c r="S122" s="92"/>
      <c r="T122" s="93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T122" s="18" t="s">
        <v>137</v>
      </c>
      <c r="AU122" s="18" t="s">
        <v>83</v>
      </c>
    </row>
    <row r="123" s="2" customFormat="1" ht="24.15" customHeight="1">
      <c r="A123" s="39"/>
      <c r="B123" s="40"/>
      <c r="C123" s="219" t="s">
        <v>90</v>
      </c>
      <c r="D123" s="219" t="s">
        <v>131</v>
      </c>
      <c r="E123" s="220" t="s">
        <v>1361</v>
      </c>
      <c r="F123" s="221" t="s">
        <v>1362</v>
      </c>
      <c r="G123" s="222" t="s">
        <v>1354</v>
      </c>
      <c r="H123" s="223">
        <v>1</v>
      </c>
      <c r="I123" s="224"/>
      <c r="J123" s="225">
        <f>ROUND(I123*H123,2)</f>
        <v>0</v>
      </c>
      <c r="K123" s="221" t="s">
        <v>135</v>
      </c>
      <c r="L123" s="45"/>
      <c r="M123" s="226" t="s">
        <v>1</v>
      </c>
      <c r="N123" s="227" t="s">
        <v>43</v>
      </c>
      <c r="O123" s="92"/>
      <c r="P123" s="228">
        <f>O123*H123</f>
        <v>0</v>
      </c>
      <c r="Q123" s="228">
        <v>0</v>
      </c>
      <c r="R123" s="228">
        <f>Q123*H123</f>
        <v>0</v>
      </c>
      <c r="S123" s="228">
        <v>0</v>
      </c>
      <c r="T123" s="229">
        <f>S123*H123</f>
        <v>0</v>
      </c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R123" s="230" t="s">
        <v>1355</v>
      </c>
      <c r="AT123" s="230" t="s">
        <v>131</v>
      </c>
      <c r="AU123" s="230" t="s">
        <v>83</v>
      </c>
      <c r="AY123" s="18" t="s">
        <v>129</v>
      </c>
      <c r="BE123" s="231">
        <f>IF(N123="základní",J123,0)</f>
        <v>0</v>
      </c>
      <c r="BF123" s="231">
        <f>IF(N123="snížená",J123,0)</f>
        <v>0</v>
      </c>
      <c r="BG123" s="231">
        <f>IF(N123="zákl. přenesená",J123,0)</f>
        <v>0</v>
      </c>
      <c r="BH123" s="231">
        <f>IF(N123="sníž. přenesená",J123,0)</f>
        <v>0</v>
      </c>
      <c r="BI123" s="231">
        <f>IF(N123="nulová",J123,0)</f>
        <v>0</v>
      </c>
      <c r="BJ123" s="18" t="s">
        <v>83</v>
      </c>
      <c r="BK123" s="231">
        <f>ROUND(I123*H123,2)</f>
        <v>0</v>
      </c>
      <c r="BL123" s="18" t="s">
        <v>1355</v>
      </c>
      <c r="BM123" s="230" t="s">
        <v>1363</v>
      </c>
    </row>
    <row r="124" s="2" customFormat="1">
      <c r="A124" s="39"/>
      <c r="B124" s="40"/>
      <c r="C124" s="41"/>
      <c r="D124" s="232" t="s">
        <v>137</v>
      </c>
      <c r="E124" s="41"/>
      <c r="F124" s="233" t="s">
        <v>1364</v>
      </c>
      <c r="G124" s="41"/>
      <c r="H124" s="41"/>
      <c r="I124" s="234"/>
      <c r="J124" s="41"/>
      <c r="K124" s="41"/>
      <c r="L124" s="45"/>
      <c r="M124" s="235"/>
      <c r="N124" s="236"/>
      <c r="O124" s="92"/>
      <c r="P124" s="92"/>
      <c r="Q124" s="92"/>
      <c r="R124" s="92"/>
      <c r="S124" s="92"/>
      <c r="T124" s="93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T124" s="18" t="s">
        <v>137</v>
      </c>
      <c r="AU124" s="18" t="s">
        <v>83</v>
      </c>
    </row>
    <row r="125" s="2" customFormat="1">
      <c r="A125" s="39"/>
      <c r="B125" s="40"/>
      <c r="C125" s="41"/>
      <c r="D125" s="232" t="s">
        <v>296</v>
      </c>
      <c r="E125" s="41"/>
      <c r="F125" s="280" t="s">
        <v>1365</v>
      </c>
      <c r="G125" s="41"/>
      <c r="H125" s="41"/>
      <c r="I125" s="234"/>
      <c r="J125" s="41"/>
      <c r="K125" s="41"/>
      <c r="L125" s="45"/>
      <c r="M125" s="235"/>
      <c r="N125" s="236"/>
      <c r="O125" s="92"/>
      <c r="P125" s="92"/>
      <c r="Q125" s="92"/>
      <c r="R125" s="92"/>
      <c r="S125" s="92"/>
      <c r="T125" s="93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T125" s="18" t="s">
        <v>296</v>
      </c>
      <c r="AU125" s="18" t="s">
        <v>83</v>
      </c>
    </row>
    <row r="126" s="2" customFormat="1" ht="16.5" customHeight="1">
      <c r="A126" s="39"/>
      <c r="B126" s="40"/>
      <c r="C126" s="219" t="s">
        <v>93</v>
      </c>
      <c r="D126" s="219" t="s">
        <v>131</v>
      </c>
      <c r="E126" s="220" t="s">
        <v>1366</v>
      </c>
      <c r="F126" s="221" t="s">
        <v>1367</v>
      </c>
      <c r="G126" s="222" t="s">
        <v>1354</v>
      </c>
      <c r="H126" s="223">
        <v>1</v>
      </c>
      <c r="I126" s="224"/>
      <c r="J126" s="225">
        <f>ROUND(I126*H126,2)</f>
        <v>0</v>
      </c>
      <c r="K126" s="221" t="s">
        <v>351</v>
      </c>
      <c r="L126" s="45"/>
      <c r="M126" s="226" t="s">
        <v>1</v>
      </c>
      <c r="N126" s="227" t="s">
        <v>43</v>
      </c>
      <c r="O126" s="92"/>
      <c r="P126" s="228">
        <f>O126*H126</f>
        <v>0</v>
      </c>
      <c r="Q126" s="228">
        <v>0</v>
      </c>
      <c r="R126" s="228">
        <f>Q126*H126</f>
        <v>0</v>
      </c>
      <c r="S126" s="228">
        <v>0</v>
      </c>
      <c r="T126" s="229">
        <f>S126*H126</f>
        <v>0</v>
      </c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R126" s="230" t="s">
        <v>1355</v>
      </c>
      <c r="AT126" s="230" t="s">
        <v>131</v>
      </c>
      <c r="AU126" s="230" t="s">
        <v>83</v>
      </c>
      <c r="AY126" s="18" t="s">
        <v>129</v>
      </c>
      <c r="BE126" s="231">
        <f>IF(N126="základní",J126,0)</f>
        <v>0</v>
      </c>
      <c r="BF126" s="231">
        <f>IF(N126="snížená",J126,0)</f>
        <v>0</v>
      </c>
      <c r="BG126" s="231">
        <f>IF(N126="zákl. přenesená",J126,0)</f>
        <v>0</v>
      </c>
      <c r="BH126" s="231">
        <f>IF(N126="sníž. přenesená",J126,0)</f>
        <v>0</v>
      </c>
      <c r="BI126" s="231">
        <f>IF(N126="nulová",J126,0)</f>
        <v>0</v>
      </c>
      <c r="BJ126" s="18" t="s">
        <v>83</v>
      </c>
      <c r="BK126" s="231">
        <f>ROUND(I126*H126,2)</f>
        <v>0</v>
      </c>
      <c r="BL126" s="18" t="s">
        <v>1355</v>
      </c>
      <c r="BM126" s="230" t="s">
        <v>1368</v>
      </c>
    </row>
    <row r="127" s="2" customFormat="1">
      <c r="A127" s="39"/>
      <c r="B127" s="40"/>
      <c r="C127" s="41"/>
      <c r="D127" s="232" t="s">
        <v>137</v>
      </c>
      <c r="E127" s="41"/>
      <c r="F127" s="233" t="s">
        <v>1369</v>
      </c>
      <c r="G127" s="41"/>
      <c r="H127" s="41"/>
      <c r="I127" s="234"/>
      <c r="J127" s="41"/>
      <c r="K127" s="41"/>
      <c r="L127" s="45"/>
      <c r="M127" s="235"/>
      <c r="N127" s="236"/>
      <c r="O127" s="92"/>
      <c r="P127" s="92"/>
      <c r="Q127" s="92"/>
      <c r="R127" s="92"/>
      <c r="S127" s="92"/>
      <c r="T127" s="93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T127" s="18" t="s">
        <v>137</v>
      </c>
      <c r="AU127" s="18" t="s">
        <v>83</v>
      </c>
    </row>
    <row r="128" s="2" customFormat="1">
      <c r="A128" s="39"/>
      <c r="B128" s="40"/>
      <c r="C128" s="41"/>
      <c r="D128" s="232" t="s">
        <v>296</v>
      </c>
      <c r="E128" s="41"/>
      <c r="F128" s="280" t="s">
        <v>1370</v>
      </c>
      <c r="G128" s="41"/>
      <c r="H128" s="41"/>
      <c r="I128" s="234"/>
      <c r="J128" s="41"/>
      <c r="K128" s="41"/>
      <c r="L128" s="45"/>
      <c r="M128" s="235"/>
      <c r="N128" s="236"/>
      <c r="O128" s="92"/>
      <c r="P128" s="92"/>
      <c r="Q128" s="92"/>
      <c r="R128" s="92"/>
      <c r="S128" s="92"/>
      <c r="T128" s="93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T128" s="18" t="s">
        <v>296</v>
      </c>
      <c r="AU128" s="18" t="s">
        <v>83</v>
      </c>
    </row>
    <row r="129" s="2" customFormat="1" ht="16.5" customHeight="1">
      <c r="A129" s="39"/>
      <c r="B129" s="40"/>
      <c r="C129" s="219" t="s">
        <v>159</v>
      </c>
      <c r="D129" s="219" t="s">
        <v>131</v>
      </c>
      <c r="E129" s="220" t="s">
        <v>1371</v>
      </c>
      <c r="F129" s="221" t="s">
        <v>1372</v>
      </c>
      <c r="G129" s="222" t="s">
        <v>1354</v>
      </c>
      <c r="H129" s="223">
        <v>1</v>
      </c>
      <c r="I129" s="224"/>
      <c r="J129" s="225">
        <f>ROUND(I129*H129,2)</f>
        <v>0</v>
      </c>
      <c r="K129" s="221" t="s">
        <v>135</v>
      </c>
      <c r="L129" s="45"/>
      <c r="M129" s="226" t="s">
        <v>1</v>
      </c>
      <c r="N129" s="227" t="s">
        <v>43</v>
      </c>
      <c r="O129" s="92"/>
      <c r="P129" s="228">
        <f>O129*H129</f>
        <v>0</v>
      </c>
      <c r="Q129" s="228">
        <v>0</v>
      </c>
      <c r="R129" s="228">
        <f>Q129*H129</f>
        <v>0</v>
      </c>
      <c r="S129" s="228">
        <v>0</v>
      </c>
      <c r="T129" s="229">
        <f>S129*H129</f>
        <v>0</v>
      </c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R129" s="230" t="s">
        <v>1355</v>
      </c>
      <c r="AT129" s="230" t="s">
        <v>131</v>
      </c>
      <c r="AU129" s="230" t="s">
        <v>83</v>
      </c>
      <c r="AY129" s="18" t="s">
        <v>129</v>
      </c>
      <c r="BE129" s="231">
        <f>IF(N129="základní",J129,0)</f>
        <v>0</v>
      </c>
      <c r="BF129" s="231">
        <f>IF(N129="snížená",J129,0)</f>
        <v>0</v>
      </c>
      <c r="BG129" s="231">
        <f>IF(N129="zákl. přenesená",J129,0)</f>
        <v>0</v>
      </c>
      <c r="BH129" s="231">
        <f>IF(N129="sníž. přenesená",J129,0)</f>
        <v>0</v>
      </c>
      <c r="BI129" s="231">
        <f>IF(N129="nulová",J129,0)</f>
        <v>0</v>
      </c>
      <c r="BJ129" s="18" t="s">
        <v>83</v>
      </c>
      <c r="BK129" s="231">
        <f>ROUND(I129*H129,2)</f>
        <v>0</v>
      </c>
      <c r="BL129" s="18" t="s">
        <v>1355</v>
      </c>
      <c r="BM129" s="230" t="s">
        <v>1373</v>
      </c>
    </row>
    <row r="130" s="2" customFormat="1">
      <c r="A130" s="39"/>
      <c r="B130" s="40"/>
      <c r="C130" s="41"/>
      <c r="D130" s="232" t="s">
        <v>137</v>
      </c>
      <c r="E130" s="41"/>
      <c r="F130" s="233" t="s">
        <v>1372</v>
      </c>
      <c r="G130" s="41"/>
      <c r="H130" s="41"/>
      <c r="I130" s="234"/>
      <c r="J130" s="41"/>
      <c r="K130" s="41"/>
      <c r="L130" s="45"/>
      <c r="M130" s="235"/>
      <c r="N130" s="236"/>
      <c r="O130" s="92"/>
      <c r="P130" s="92"/>
      <c r="Q130" s="92"/>
      <c r="R130" s="92"/>
      <c r="S130" s="92"/>
      <c r="T130" s="93"/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T130" s="18" t="s">
        <v>137</v>
      </c>
      <c r="AU130" s="18" t="s">
        <v>83</v>
      </c>
    </row>
    <row r="131" s="2" customFormat="1">
      <c r="A131" s="39"/>
      <c r="B131" s="40"/>
      <c r="C131" s="41"/>
      <c r="D131" s="232" t="s">
        <v>296</v>
      </c>
      <c r="E131" s="41"/>
      <c r="F131" s="280" t="s">
        <v>1374</v>
      </c>
      <c r="G131" s="41"/>
      <c r="H131" s="41"/>
      <c r="I131" s="234"/>
      <c r="J131" s="41"/>
      <c r="K131" s="41"/>
      <c r="L131" s="45"/>
      <c r="M131" s="235"/>
      <c r="N131" s="236"/>
      <c r="O131" s="92"/>
      <c r="P131" s="92"/>
      <c r="Q131" s="92"/>
      <c r="R131" s="92"/>
      <c r="S131" s="92"/>
      <c r="T131" s="93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T131" s="18" t="s">
        <v>296</v>
      </c>
      <c r="AU131" s="18" t="s">
        <v>83</v>
      </c>
    </row>
    <row r="132" s="2" customFormat="1" ht="16.5" customHeight="1">
      <c r="A132" s="39"/>
      <c r="B132" s="40"/>
      <c r="C132" s="219" t="s">
        <v>166</v>
      </c>
      <c r="D132" s="219" t="s">
        <v>131</v>
      </c>
      <c r="E132" s="220" t="s">
        <v>1375</v>
      </c>
      <c r="F132" s="221" t="s">
        <v>1376</v>
      </c>
      <c r="G132" s="222" t="s">
        <v>1354</v>
      </c>
      <c r="H132" s="223">
        <v>1</v>
      </c>
      <c r="I132" s="224"/>
      <c r="J132" s="225">
        <f>ROUND(I132*H132,2)</f>
        <v>0</v>
      </c>
      <c r="K132" s="221" t="s">
        <v>135</v>
      </c>
      <c r="L132" s="45"/>
      <c r="M132" s="226" t="s">
        <v>1</v>
      </c>
      <c r="N132" s="227" t="s">
        <v>43</v>
      </c>
      <c r="O132" s="92"/>
      <c r="P132" s="228">
        <f>O132*H132</f>
        <v>0</v>
      </c>
      <c r="Q132" s="228">
        <v>0</v>
      </c>
      <c r="R132" s="228">
        <f>Q132*H132</f>
        <v>0</v>
      </c>
      <c r="S132" s="228">
        <v>0</v>
      </c>
      <c r="T132" s="229">
        <f>S132*H132</f>
        <v>0</v>
      </c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R132" s="230" t="s">
        <v>1355</v>
      </c>
      <c r="AT132" s="230" t="s">
        <v>131</v>
      </c>
      <c r="AU132" s="230" t="s">
        <v>83</v>
      </c>
      <c r="AY132" s="18" t="s">
        <v>129</v>
      </c>
      <c r="BE132" s="231">
        <f>IF(N132="základní",J132,0)</f>
        <v>0</v>
      </c>
      <c r="BF132" s="231">
        <f>IF(N132="snížená",J132,0)</f>
        <v>0</v>
      </c>
      <c r="BG132" s="231">
        <f>IF(N132="zákl. přenesená",J132,0)</f>
        <v>0</v>
      </c>
      <c r="BH132" s="231">
        <f>IF(N132="sníž. přenesená",J132,0)</f>
        <v>0</v>
      </c>
      <c r="BI132" s="231">
        <f>IF(N132="nulová",J132,0)</f>
        <v>0</v>
      </c>
      <c r="BJ132" s="18" t="s">
        <v>83</v>
      </c>
      <c r="BK132" s="231">
        <f>ROUND(I132*H132,2)</f>
        <v>0</v>
      </c>
      <c r="BL132" s="18" t="s">
        <v>1355</v>
      </c>
      <c r="BM132" s="230" t="s">
        <v>1377</v>
      </c>
    </row>
    <row r="133" s="2" customFormat="1">
      <c r="A133" s="39"/>
      <c r="B133" s="40"/>
      <c r="C133" s="41"/>
      <c r="D133" s="232" t="s">
        <v>137</v>
      </c>
      <c r="E133" s="41"/>
      <c r="F133" s="233" t="s">
        <v>1378</v>
      </c>
      <c r="G133" s="41"/>
      <c r="H133" s="41"/>
      <c r="I133" s="234"/>
      <c r="J133" s="41"/>
      <c r="K133" s="41"/>
      <c r="L133" s="45"/>
      <c r="M133" s="235"/>
      <c r="N133" s="236"/>
      <c r="O133" s="92"/>
      <c r="P133" s="92"/>
      <c r="Q133" s="92"/>
      <c r="R133" s="92"/>
      <c r="S133" s="92"/>
      <c r="T133" s="93"/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T133" s="18" t="s">
        <v>137</v>
      </c>
      <c r="AU133" s="18" t="s">
        <v>83</v>
      </c>
    </row>
    <row r="134" s="2" customFormat="1">
      <c r="A134" s="39"/>
      <c r="B134" s="40"/>
      <c r="C134" s="41"/>
      <c r="D134" s="232" t="s">
        <v>296</v>
      </c>
      <c r="E134" s="41"/>
      <c r="F134" s="280" t="s">
        <v>1379</v>
      </c>
      <c r="G134" s="41"/>
      <c r="H134" s="41"/>
      <c r="I134" s="234"/>
      <c r="J134" s="41"/>
      <c r="K134" s="41"/>
      <c r="L134" s="45"/>
      <c r="M134" s="235"/>
      <c r="N134" s="236"/>
      <c r="O134" s="92"/>
      <c r="P134" s="92"/>
      <c r="Q134" s="92"/>
      <c r="R134" s="92"/>
      <c r="S134" s="92"/>
      <c r="T134" s="93"/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T134" s="18" t="s">
        <v>296</v>
      </c>
      <c r="AU134" s="18" t="s">
        <v>83</v>
      </c>
    </row>
    <row r="135" s="2" customFormat="1" ht="16.5" customHeight="1">
      <c r="A135" s="39"/>
      <c r="B135" s="40"/>
      <c r="C135" s="219" t="s">
        <v>172</v>
      </c>
      <c r="D135" s="219" t="s">
        <v>131</v>
      </c>
      <c r="E135" s="220" t="s">
        <v>1380</v>
      </c>
      <c r="F135" s="221" t="s">
        <v>1381</v>
      </c>
      <c r="G135" s="222" t="s">
        <v>1354</v>
      </c>
      <c r="H135" s="223">
        <v>1</v>
      </c>
      <c r="I135" s="224"/>
      <c r="J135" s="225">
        <f>ROUND(I135*H135,2)</f>
        <v>0</v>
      </c>
      <c r="K135" s="221" t="s">
        <v>135</v>
      </c>
      <c r="L135" s="45"/>
      <c r="M135" s="226" t="s">
        <v>1</v>
      </c>
      <c r="N135" s="227" t="s">
        <v>43</v>
      </c>
      <c r="O135" s="92"/>
      <c r="P135" s="228">
        <f>O135*H135</f>
        <v>0</v>
      </c>
      <c r="Q135" s="228">
        <v>0</v>
      </c>
      <c r="R135" s="228">
        <f>Q135*H135</f>
        <v>0</v>
      </c>
      <c r="S135" s="228">
        <v>0</v>
      </c>
      <c r="T135" s="229">
        <f>S135*H135</f>
        <v>0</v>
      </c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R135" s="230" t="s">
        <v>1355</v>
      </c>
      <c r="AT135" s="230" t="s">
        <v>131</v>
      </c>
      <c r="AU135" s="230" t="s">
        <v>83</v>
      </c>
      <c r="AY135" s="18" t="s">
        <v>129</v>
      </c>
      <c r="BE135" s="231">
        <f>IF(N135="základní",J135,0)</f>
        <v>0</v>
      </c>
      <c r="BF135" s="231">
        <f>IF(N135="snížená",J135,0)</f>
        <v>0</v>
      </c>
      <c r="BG135" s="231">
        <f>IF(N135="zákl. přenesená",J135,0)</f>
        <v>0</v>
      </c>
      <c r="BH135" s="231">
        <f>IF(N135="sníž. přenesená",J135,0)</f>
        <v>0</v>
      </c>
      <c r="BI135" s="231">
        <f>IF(N135="nulová",J135,0)</f>
        <v>0</v>
      </c>
      <c r="BJ135" s="18" t="s">
        <v>83</v>
      </c>
      <c r="BK135" s="231">
        <f>ROUND(I135*H135,2)</f>
        <v>0</v>
      </c>
      <c r="BL135" s="18" t="s">
        <v>1355</v>
      </c>
      <c r="BM135" s="230" t="s">
        <v>1382</v>
      </c>
    </row>
    <row r="136" s="2" customFormat="1">
      <c r="A136" s="39"/>
      <c r="B136" s="40"/>
      <c r="C136" s="41"/>
      <c r="D136" s="232" t="s">
        <v>137</v>
      </c>
      <c r="E136" s="41"/>
      <c r="F136" s="233" t="s">
        <v>1381</v>
      </c>
      <c r="G136" s="41"/>
      <c r="H136" s="41"/>
      <c r="I136" s="234"/>
      <c r="J136" s="41"/>
      <c r="K136" s="41"/>
      <c r="L136" s="45"/>
      <c r="M136" s="235"/>
      <c r="N136" s="236"/>
      <c r="O136" s="92"/>
      <c r="P136" s="92"/>
      <c r="Q136" s="92"/>
      <c r="R136" s="92"/>
      <c r="S136" s="92"/>
      <c r="T136" s="93"/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T136" s="18" t="s">
        <v>137</v>
      </c>
      <c r="AU136" s="18" t="s">
        <v>83</v>
      </c>
    </row>
    <row r="137" s="2" customFormat="1">
      <c r="A137" s="39"/>
      <c r="B137" s="40"/>
      <c r="C137" s="41"/>
      <c r="D137" s="232" t="s">
        <v>296</v>
      </c>
      <c r="E137" s="41"/>
      <c r="F137" s="280" t="s">
        <v>1383</v>
      </c>
      <c r="G137" s="41"/>
      <c r="H137" s="41"/>
      <c r="I137" s="234"/>
      <c r="J137" s="41"/>
      <c r="K137" s="41"/>
      <c r="L137" s="45"/>
      <c r="M137" s="235"/>
      <c r="N137" s="236"/>
      <c r="O137" s="92"/>
      <c r="P137" s="92"/>
      <c r="Q137" s="92"/>
      <c r="R137" s="92"/>
      <c r="S137" s="92"/>
      <c r="T137" s="93"/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T137" s="18" t="s">
        <v>296</v>
      </c>
      <c r="AU137" s="18" t="s">
        <v>83</v>
      </c>
    </row>
    <row r="138" s="2" customFormat="1" ht="21.75" customHeight="1">
      <c r="A138" s="39"/>
      <c r="B138" s="40"/>
      <c r="C138" s="219" t="s">
        <v>179</v>
      </c>
      <c r="D138" s="219" t="s">
        <v>131</v>
      </c>
      <c r="E138" s="220" t="s">
        <v>1384</v>
      </c>
      <c r="F138" s="221" t="s">
        <v>1385</v>
      </c>
      <c r="G138" s="222" t="s">
        <v>265</v>
      </c>
      <c r="H138" s="223">
        <v>4</v>
      </c>
      <c r="I138" s="224"/>
      <c r="J138" s="225">
        <f>ROUND(I138*H138,2)</f>
        <v>0</v>
      </c>
      <c r="K138" s="221" t="s">
        <v>135</v>
      </c>
      <c r="L138" s="45"/>
      <c r="M138" s="226" t="s">
        <v>1</v>
      </c>
      <c r="N138" s="227" t="s">
        <v>43</v>
      </c>
      <c r="O138" s="92"/>
      <c r="P138" s="228">
        <f>O138*H138</f>
        <v>0</v>
      </c>
      <c r="Q138" s="228">
        <v>0</v>
      </c>
      <c r="R138" s="228">
        <f>Q138*H138</f>
        <v>0</v>
      </c>
      <c r="S138" s="228">
        <v>0</v>
      </c>
      <c r="T138" s="229">
        <f>S138*H138</f>
        <v>0</v>
      </c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R138" s="230" t="s">
        <v>1355</v>
      </c>
      <c r="AT138" s="230" t="s">
        <v>131</v>
      </c>
      <c r="AU138" s="230" t="s">
        <v>83</v>
      </c>
      <c r="AY138" s="18" t="s">
        <v>129</v>
      </c>
      <c r="BE138" s="231">
        <f>IF(N138="základní",J138,0)</f>
        <v>0</v>
      </c>
      <c r="BF138" s="231">
        <f>IF(N138="snížená",J138,0)</f>
        <v>0</v>
      </c>
      <c r="BG138" s="231">
        <f>IF(N138="zákl. přenesená",J138,0)</f>
        <v>0</v>
      </c>
      <c r="BH138" s="231">
        <f>IF(N138="sníž. přenesená",J138,0)</f>
        <v>0</v>
      </c>
      <c r="BI138" s="231">
        <f>IF(N138="nulová",J138,0)</f>
        <v>0</v>
      </c>
      <c r="BJ138" s="18" t="s">
        <v>83</v>
      </c>
      <c r="BK138" s="231">
        <f>ROUND(I138*H138,2)</f>
        <v>0</v>
      </c>
      <c r="BL138" s="18" t="s">
        <v>1355</v>
      </c>
      <c r="BM138" s="230" t="s">
        <v>1386</v>
      </c>
    </row>
    <row r="139" s="2" customFormat="1">
      <c r="A139" s="39"/>
      <c r="B139" s="40"/>
      <c r="C139" s="41"/>
      <c r="D139" s="232" t="s">
        <v>137</v>
      </c>
      <c r="E139" s="41"/>
      <c r="F139" s="233" t="s">
        <v>1387</v>
      </c>
      <c r="G139" s="41"/>
      <c r="H139" s="41"/>
      <c r="I139" s="234"/>
      <c r="J139" s="41"/>
      <c r="K139" s="41"/>
      <c r="L139" s="45"/>
      <c r="M139" s="235"/>
      <c r="N139" s="236"/>
      <c r="O139" s="92"/>
      <c r="P139" s="92"/>
      <c r="Q139" s="92"/>
      <c r="R139" s="92"/>
      <c r="S139" s="92"/>
      <c r="T139" s="93"/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T139" s="18" t="s">
        <v>137</v>
      </c>
      <c r="AU139" s="18" t="s">
        <v>83</v>
      </c>
    </row>
    <row r="140" s="2" customFormat="1">
      <c r="A140" s="39"/>
      <c r="B140" s="40"/>
      <c r="C140" s="41"/>
      <c r="D140" s="232" t="s">
        <v>296</v>
      </c>
      <c r="E140" s="41"/>
      <c r="F140" s="280" t="s">
        <v>1388</v>
      </c>
      <c r="G140" s="41"/>
      <c r="H140" s="41"/>
      <c r="I140" s="234"/>
      <c r="J140" s="41"/>
      <c r="K140" s="41"/>
      <c r="L140" s="45"/>
      <c r="M140" s="235"/>
      <c r="N140" s="236"/>
      <c r="O140" s="92"/>
      <c r="P140" s="92"/>
      <c r="Q140" s="92"/>
      <c r="R140" s="92"/>
      <c r="S140" s="92"/>
      <c r="T140" s="93"/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T140" s="18" t="s">
        <v>296</v>
      </c>
      <c r="AU140" s="18" t="s">
        <v>83</v>
      </c>
    </row>
    <row r="141" s="13" customFormat="1">
      <c r="A141" s="13"/>
      <c r="B141" s="237"/>
      <c r="C141" s="238"/>
      <c r="D141" s="232" t="s">
        <v>139</v>
      </c>
      <c r="E141" s="239" t="s">
        <v>1</v>
      </c>
      <c r="F141" s="240" t="s">
        <v>93</v>
      </c>
      <c r="G141" s="238"/>
      <c r="H141" s="241">
        <v>4</v>
      </c>
      <c r="I141" s="242"/>
      <c r="J141" s="238"/>
      <c r="K141" s="238"/>
      <c r="L141" s="243"/>
      <c r="M141" s="244"/>
      <c r="N141" s="245"/>
      <c r="O141" s="245"/>
      <c r="P141" s="245"/>
      <c r="Q141" s="245"/>
      <c r="R141" s="245"/>
      <c r="S141" s="245"/>
      <c r="T141" s="246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47" t="s">
        <v>139</v>
      </c>
      <c r="AU141" s="247" t="s">
        <v>83</v>
      </c>
      <c r="AV141" s="13" t="s">
        <v>87</v>
      </c>
      <c r="AW141" s="13" t="s">
        <v>33</v>
      </c>
      <c r="AX141" s="13" t="s">
        <v>83</v>
      </c>
      <c r="AY141" s="247" t="s">
        <v>129</v>
      </c>
    </row>
    <row r="142" s="2" customFormat="1" ht="16.5" customHeight="1">
      <c r="A142" s="39"/>
      <c r="B142" s="40"/>
      <c r="C142" s="219" t="s">
        <v>184</v>
      </c>
      <c r="D142" s="219" t="s">
        <v>131</v>
      </c>
      <c r="E142" s="220" t="s">
        <v>1389</v>
      </c>
      <c r="F142" s="221" t="s">
        <v>1390</v>
      </c>
      <c r="G142" s="222" t="s">
        <v>1354</v>
      </c>
      <c r="H142" s="223">
        <v>1</v>
      </c>
      <c r="I142" s="224"/>
      <c r="J142" s="225">
        <f>ROUND(I142*H142,2)</f>
        <v>0</v>
      </c>
      <c r="K142" s="221" t="s">
        <v>135</v>
      </c>
      <c r="L142" s="45"/>
      <c r="M142" s="226" t="s">
        <v>1</v>
      </c>
      <c r="N142" s="227" t="s">
        <v>43</v>
      </c>
      <c r="O142" s="92"/>
      <c r="P142" s="228">
        <f>O142*H142</f>
        <v>0</v>
      </c>
      <c r="Q142" s="228">
        <v>0</v>
      </c>
      <c r="R142" s="228">
        <f>Q142*H142</f>
        <v>0</v>
      </c>
      <c r="S142" s="228">
        <v>0</v>
      </c>
      <c r="T142" s="229">
        <f>S142*H142</f>
        <v>0</v>
      </c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R142" s="230" t="s">
        <v>1355</v>
      </c>
      <c r="AT142" s="230" t="s">
        <v>131</v>
      </c>
      <c r="AU142" s="230" t="s">
        <v>83</v>
      </c>
      <c r="AY142" s="18" t="s">
        <v>129</v>
      </c>
      <c r="BE142" s="231">
        <f>IF(N142="základní",J142,0)</f>
        <v>0</v>
      </c>
      <c r="BF142" s="231">
        <f>IF(N142="snížená",J142,0)</f>
        <v>0</v>
      </c>
      <c r="BG142" s="231">
        <f>IF(N142="zákl. přenesená",J142,0)</f>
        <v>0</v>
      </c>
      <c r="BH142" s="231">
        <f>IF(N142="sníž. přenesená",J142,0)</f>
        <v>0</v>
      </c>
      <c r="BI142" s="231">
        <f>IF(N142="nulová",J142,0)</f>
        <v>0</v>
      </c>
      <c r="BJ142" s="18" t="s">
        <v>83</v>
      </c>
      <c r="BK142" s="231">
        <f>ROUND(I142*H142,2)</f>
        <v>0</v>
      </c>
      <c r="BL142" s="18" t="s">
        <v>1355</v>
      </c>
      <c r="BM142" s="230" t="s">
        <v>1391</v>
      </c>
    </row>
    <row r="143" s="2" customFormat="1">
      <c r="A143" s="39"/>
      <c r="B143" s="40"/>
      <c r="C143" s="41"/>
      <c r="D143" s="232" t="s">
        <v>137</v>
      </c>
      <c r="E143" s="41"/>
      <c r="F143" s="233" t="s">
        <v>1390</v>
      </c>
      <c r="G143" s="41"/>
      <c r="H143" s="41"/>
      <c r="I143" s="234"/>
      <c r="J143" s="41"/>
      <c r="K143" s="41"/>
      <c r="L143" s="45"/>
      <c r="M143" s="235"/>
      <c r="N143" s="236"/>
      <c r="O143" s="92"/>
      <c r="P143" s="92"/>
      <c r="Q143" s="92"/>
      <c r="R143" s="92"/>
      <c r="S143" s="92"/>
      <c r="T143" s="93"/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T143" s="18" t="s">
        <v>137</v>
      </c>
      <c r="AU143" s="18" t="s">
        <v>83</v>
      </c>
    </row>
    <row r="144" s="2" customFormat="1">
      <c r="A144" s="39"/>
      <c r="B144" s="40"/>
      <c r="C144" s="41"/>
      <c r="D144" s="232" t="s">
        <v>296</v>
      </c>
      <c r="E144" s="41"/>
      <c r="F144" s="280" t="s">
        <v>1374</v>
      </c>
      <c r="G144" s="41"/>
      <c r="H144" s="41"/>
      <c r="I144" s="234"/>
      <c r="J144" s="41"/>
      <c r="K144" s="41"/>
      <c r="L144" s="45"/>
      <c r="M144" s="235"/>
      <c r="N144" s="236"/>
      <c r="O144" s="92"/>
      <c r="P144" s="92"/>
      <c r="Q144" s="92"/>
      <c r="R144" s="92"/>
      <c r="S144" s="92"/>
      <c r="T144" s="93"/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T144" s="18" t="s">
        <v>296</v>
      </c>
      <c r="AU144" s="18" t="s">
        <v>83</v>
      </c>
    </row>
    <row r="145" s="2" customFormat="1" ht="16.5" customHeight="1">
      <c r="A145" s="39"/>
      <c r="B145" s="40"/>
      <c r="C145" s="219" t="s">
        <v>191</v>
      </c>
      <c r="D145" s="219" t="s">
        <v>131</v>
      </c>
      <c r="E145" s="220" t="s">
        <v>1392</v>
      </c>
      <c r="F145" s="221" t="s">
        <v>1393</v>
      </c>
      <c r="G145" s="222" t="s">
        <v>1354</v>
      </c>
      <c r="H145" s="223">
        <v>1</v>
      </c>
      <c r="I145" s="224"/>
      <c r="J145" s="225">
        <f>ROUND(I145*H145,2)</f>
        <v>0</v>
      </c>
      <c r="K145" s="221" t="s">
        <v>135</v>
      </c>
      <c r="L145" s="45"/>
      <c r="M145" s="226" t="s">
        <v>1</v>
      </c>
      <c r="N145" s="227" t="s">
        <v>43</v>
      </c>
      <c r="O145" s="92"/>
      <c r="P145" s="228">
        <f>O145*H145</f>
        <v>0</v>
      </c>
      <c r="Q145" s="228">
        <v>0</v>
      </c>
      <c r="R145" s="228">
        <f>Q145*H145</f>
        <v>0</v>
      </c>
      <c r="S145" s="228">
        <v>0</v>
      </c>
      <c r="T145" s="229">
        <f>S145*H145</f>
        <v>0</v>
      </c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R145" s="230" t="s">
        <v>1355</v>
      </c>
      <c r="AT145" s="230" t="s">
        <v>131</v>
      </c>
      <c r="AU145" s="230" t="s">
        <v>83</v>
      </c>
      <c r="AY145" s="18" t="s">
        <v>129</v>
      </c>
      <c r="BE145" s="231">
        <f>IF(N145="základní",J145,0)</f>
        <v>0</v>
      </c>
      <c r="BF145" s="231">
        <f>IF(N145="snížená",J145,0)</f>
        <v>0</v>
      </c>
      <c r="BG145" s="231">
        <f>IF(N145="zákl. přenesená",J145,0)</f>
        <v>0</v>
      </c>
      <c r="BH145" s="231">
        <f>IF(N145="sníž. přenesená",J145,0)</f>
        <v>0</v>
      </c>
      <c r="BI145" s="231">
        <f>IF(N145="nulová",J145,0)</f>
        <v>0</v>
      </c>
      <c r="BJ145" s="18" t="s">
        <v>83</v>
      </c>
      <c r="BK145" s="231">
        <f>ROUND(I145*H145,2)</f>
        <v>0</v>
      </c>
      <c r="BL145" s="18" t="s">
        <v>1355</v>
      </c>
      <c r="BM145" s="230" t="s">
        <v>1394</v>
      </c>
    </row>
    <row r="146" s="2" customFormat="1">
      <c r="A146" s="39"/>
      <c r="B146" s="40"/>
      <c r="C146" s="41"/>
      <c r="D146" s="232" t="s">
        <v>137</v>
      </c>
      <c r="E146" s="41"/>
      <c r="F146" s="233" t="s">
        <v>1395</v>
      </c>
      <c r="G146" s="41"/>
      <c r="H146" s="41"/>
      <c r="I146" s="234"/>
      <c r="J146" s="41"/>
      <c r="K146" s="41"/>
      <c r="L146" s="45"/>
      <c r="M146" s="235"/>
      <c r="N146" s="236"/>
      <c r="O146" s="92"/>
      <c r="P146" s="92"/>
      <c r="Q146" s="92"/>
      <c r="R146" s="92"/>
      <c r="S146" s="92"/>
      <c r="T146" s="93"/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T146" s="18" t="s">
        <v>137</v>
      </c>
      <c r="AU146" s="18" t="s">
        <v>83</v>
      </c>
    </row>
    <row r="147" s="2" customFormat="1">
      <c r="A147" s="39"/>
      <c r="B147" s="40"/>
      <c r="C147" s="41"/>
      <c r="D147" s="232" t="s">
        <v>296</v>
      </c>
      <c r="E147" s="41"/>
      <c r="F147" s="280" t="s">
        <v>1396</v>
      </c>
      <c r="G147" s="41"/>
      <c r="H147" s="41"/>
      <c r="I147" s="234"/>
      <c r="J147" s="41"/>
      <c r="K147" s="41"/>
      <c r="L147" s="45"/>
      <c r="M147" s="235"/>
      <c r="N147" s="236"/>
      <c r="O147" s="92"/>
      <c r="P147" s="92"/>
      <c r="Q147" s="92"/>
      <c r="R147" s="92"/>
      <c r="S147" s="92"/>
      <c r="T147" s="93"/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T147" s="18" t="s">
        <v>296</v>
      </c>
      <c r="AU147" s="18" t="s">
        <v>83</v>
      </c>
    </row>
    <row r="148" s="2" customFormat="1" ht="16.5" customHeight="1">
      <c r="A148" s="39"/>
      <c r="B148" s="40"/>
      <c r="C148" s="219" t="s">
        <v>198</v>
      </c>
      <c r="D148" s="219" t="s">
        <v>131</v>
      </c>
      <c r="E148" s="220" t="s">
        <v>1397</v>
      </c>
      <c r="F148" s="221" t="s">
        <v>1398</v>
      </c>
      <c r="G148" s="222" t="s">
        <v>1354</v>
      </c>
      <c r="H148" s="223">
        <v>1</v>
      </c>
      <c r="I148" s="224"/>
      <c r="J148" s="225">
        <f>ROUND(I148*H148,2)</f>
        <v>0</v>
      </c>
      <c r="K148" s="221" t="s">
        <v>135</v>
      </c>
      <c r="L148" s="45"/>
      <c r="M148" s="226" t="s">
        <v>1</v>
      </c>
      <c r="N148" s="227" t="s">
        <v>43</v>
      </c>
      <c r="O148" s="92"/>
      <c r="P148" s="228">
        <f>O148*H148</f>
        <v>0</v>
      </c>
      <c r="Q148" s="228">
        <v>0</v>
      </c>
      <c r="R148" s="228">
        <f>Q148*H148</f>
        <v>0</v>
      </c>
      <c r="S148" s="228">
        <v>0</v>
      </c>
      <c r="T148" s="229">
        <f>S148*H148</f>
        <v>0</v>
      </c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R148" s="230" t="s">
        <v>1355</v>
      </c>
      <c r="AT148" s="230" t="s">
        <v>131</v>
      </c>
      <c r="AU148" s="230" t="s">
        <v>83</v>
      </c>
      <c r="AY148" s="18" t="s">
        <v>129</v>
      </c>
      <c r="BE148" s="231">
        <f>IF(N148="základní",J148,0)</f>
        <v>0</v>
      </c>
      <c r="BF148" s="231">
        <f>IF(N148="snížená",J148,0)</f>
        <v>0</v>
      </c>
      <c r="BG148" s="231">
        <f>IF(N148="zákl. přenesená",J148,0)</f>
        <v>0</v>
      </c>
      <c r="BH148" s="231">
        <f>IF(N148="sníž. přenesená",J148,0)</f>
        <v>0</v>
      </c>
      <c r="BI148" s="231">
        <f>IF(N148="nulová",J148,0)</f>
        <v>0</v>
      </c>
      <c r="BJ148" s="18" t="s">
        <v>83</v>
      </c>
      <c r="BK148" s="231">
        <f>ROUND(I148*H148,2)</f>
        <v>0</v>
      </c>
      <c r="BL148" s="18" t="s">
        <v>1355</v>
      </c>
      <c r="BM148" s="230" t="s">
        <v>1399</v>
      </c>
    </row>
    <row r="149" s="2" customFormat="1">
      <c r="A149" s="39"/>
      <c r="B149" s="40"/>
      <c r="C149" s="41"/>
      <c r="D149" s="232" t="s">
        <v>137</v>
      </c>
      <c r="E149" s="41"/>
      <c r="F149" s="233" t="s">
        <v>1400</v>
      </c>
      <c r="G149" s="41"/>
      <c r="H149" s="41"/>
      <c r="I149" s="234"/>
      <c r="J149" s="41"/>
      <c r="K149" s="41"/>
      <c r="L149" s="45"/>
      <c r="M149" s="235"/>
      <c r="N149" s="236"/>
      <c r="O149" s="92"/>
      <c r="P149" s="92"/>
      <c r="Q149" s="92"/>
      <c r="R149" s="92"/>
      <c r="S149" s="92"/>
      <c r="T149" s="93"/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T149" s="18" t="s">
        <v>137</v>
      </c>
      <c r="AU149" s="18" t="s">
        <v>83</v>
      </c>
    </row>
    <row r="150" s="2" customFormat="1">
      <c r="A150" s="39"/>
      <c r="B150" s="40"/>
      <c r="C150" s="41"/>
      <c r="D150" s="232" t="s">
        <v>296</v>
      </c>
      <c r="E150" s="41"/>
      <c r="F150" s="280" t="s">
        <v>1401</v>
      </c>
      <c r="G150" s="41"/>
      <c r="H150" s="41"/>
      <c r="I150" s="234"/>
      <c r="J150" s="41"/>
      <c r="K150" s="41"/>
      <c r="L150" s="45"/>
      <c r="M150" s="235"/>
      <c r="N150" s="236"/>
      <c r="O150" s="92"/>
      <c r="P150" s="92"/>
      <c r="Q150" s="92"/>
      <c r="R150" s="92"/>
      <c r="S150" s="92"/>
      <c r="T150" s="93"/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T150" s="18" t="s">
        <v>296</v>
      </c>
      <c r="AU150" s="18" t="s">
        <v>83</v>
      </c>
    </row>
    <row r="151" s="2" customFormat="1" ht="16.5" customHeight="1">
      <c r="A151" s="39"/>
      <c r="B151" s="40"/>
      <c r="C151" s="219" t="s">
        <v>8</v>
      </c>
      <c r="D151" s="219" t="s">
        <v>131</v>
      </c>
      <c r="E151" s="220" t="s">
        <v>1402</v>
      </c>
      <c r="F151" s="221" t="s">
        <v>1403</v>
      </c>
      <c r="G151" s="222" t="s">
        <v>1354</v>
      </c>
      <c r="H151" s="223">
        <v>1</v>
      </c>
      <c r="I151" s="224"/>
      <c r="J151" s="225">
        <f>ROUND(I151*H151,2)</f>
        <v>0</v>
      </c>
      <c r="K151" s="221" t="s">
        <v>135</v>
      </c>
      <c r="L151" s="45"/>
      <c r="M151" s="226" t="s">
        <v>1</v>
      </c>
      <c r="N151" s="227" t="s">
        <v>43</v>
      </c>
      <c r="O151" s="92"/>
      <c r="P151" s="228">
        <f>O151*H151</f>
        <v>0</v>
      </c>
      <c r="Q151" s="228">
        <v>0</v>
      </c>
      <c r="R151" s="228">
        <f>Q151*H151</f>
        <v>0</v>
      </c>
      <c r="S151" s="228">
        <v>0</v>
      </c>
      <c r="T151" s="229">
        <f>S151*H151</f>
        <v>0</v>
      </c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R151" s="230" t="s">
        <v>1355</v>
      </c>
      <c r="AT151" s="230" t="s">
        <v>131</v>
      </c>
      <c r="AU151" s="230" t="s">
        <v>83</v>
      </c>
      <c r="AY151" s="18" t="s">
        <v>129</v>
      </c>
      <c r="BE151" s="231">
        <f>IF(N151="základní",J151,0)</f>
        <v>0</v>
      </c>
      <c r="BF151" s="231">
        <f>IF(N151="snížená",J151,0)</f>
        <v>0</v>
      </c>
      <c r="BG151" s="231">
        <f>IF(N151="zákl. přenesená",J151,0)</f>
        <v>0</v>
      </c>
      <c r="BH151" s="231">
        <f>IF(N151="sníž. přenesená",J151,0)</f>
        <v>0</v>
      </c>
      <c r="BI151" s="231">
        <f>IF(N151="nulová",J151,0)</f>
        <v>0</v>
      </c>
      <c r="BJ151" s="18" t="s">
        <v>83</v>
      </c>
      <c r="BK151" s="231">
        <f>ROUND(I151*H151,2)</f>
        <v>0</v>
      </c>
      <c r="BL151" s="18" t="s">
        <v>1355</v>
      </c>
      <c r="BM151" s="230" t="s">
        <v>1404</v>
      </c>
    </row>
    <row r="152" s="2" customFormat="1">
      <c r="A152" s="39"/>
      <c r="B152" s="40"/>
      <c r="C152" s="41"/>
      <c r="D152" s="232" t="s">
        <v>137</v>
      </c>
      <c r="E152" s="41"/>
      <c r="F152" s="233" t="s">
        <v>1403</v>
      </c>
      <c r="G152" s="41"/>
      <c r="H152" s="41"/>
      <c r="I152" s="234"/>
      <c r="J152" s="41"/>
      <c r="K152" s="41"/>
      <c r="L152" s="45"/>
      <c r="M152" s="235"/>
      <c r="N152" s="236"/>
      <c r="O152" s="92"/>
      <c r="P152" s="92"/>
      <c r="Q152" s="92"/>
      <c r="R152" s="92"/>
      <c r="S152" s="92"/>
      <c r="T152" s="93"/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T152" s="18" t="s">
        <v>137</v>
      </c>
      <c r="AU152" s="18" t="s">
        <v>83</v>
      </c>
    </row>
    <row r="153" s="2" customFormat="1">
      <c r="A153" s="39"/>
      <c r="B153" s="40"/>
      <c r="C153" s="41"/>
      <c r="D153" s="232" t="s">
        <v>296</v>
      </c>
      <c r="E153" s="41"/>
      <c r="F153" s="280" t="s">
        <v>1405</v>
      </c>
      <c r="G153" s="41"/>
      <c r="H153" s="41"/>
      <c r="I153" s="234"/>
      <c r="J153" s="41"/>
      <c r="K153" s="41"/>
      <c r="L153" s="45"/>
      <c r="M153" s="235"/>
      <c r="N153" s="236"/>
      <c r="O153" s="92"/>
      <c r="P153" s="92"/>
      <c r="Q153" s="92"/>
      <c r="R153" s="92"/>
      <c r="S153" s="92"/>
      <c r="T153" s="93"/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T153" s="18" t="s">
        <v>296</v>
      </c>
      <c r="AU153" s="18" t="s">
        <v>83</v>
      </c>
    </row>
    <row r="154" s="2" customFormat="1" ht="16.5" customHeight="1">
      <c r="A154" s="39"/>
      <c r="B154" s="40"/>
      <c r="C154" s="219" t="s">
        <v>212</v>
      </c>
      <c r="D154" s="219" t="s">
        <v>131</v>
      </c>
      <c r="E154" s="220" t="s">
        <v>1406</v>
      </c>
      <c r="F154" s="221" t="s">
        <v>1407</v>
      </c>
      <c r="G154" s="222" t="s">
        <v>1354</v>
      </c>
      <c r="H154" s="223">
        <v>1</v>
      </c>
      <c r="I154" s="224"/>
      <c r="J154" s="225">
        <f>ROUND(I154*H154,2)</f>
        <v>0</v>
      </c>
      <c r="K154" s="221" t="s">
        <v>135</v>
      </c>
      <c r="L154" s="45"/>
      <c r="M154" s="226" t="s">
        <v>1</v>
      </c>
      <c r="N154" s="227" t="s">
        <v>43</v>
      </c>
      <c r="O154" s="92"/>
      <c r="P154" s="228">
        <f>O154*H154</f>
        <v>0</v>
      </c>
      <c r="Q154" s="228">
        <v>0</v>
      </c>
      <c r="R154" s="228">
        <f>Q154*H154</f>
        <v>0</v>
      </c>
      <c r="S154" s="228">
        <v>0</v>
      </c>
      <c r="T154" s="229">
        <f>S154*H154</f>
        <v>0</v>
      </c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R154" s="230" t="s">
        <v>1355</v>
      </c>
      <c r="AT154" s="230" t="s">
        <v>131</v>
      </c>
      <c r="AU154" s="230" t="s">
        <v>83</v>
      </c>
      <c r="AY154" s="18" t="s">
        <v>129</v>
      </c>
      <c r="BE154" s="231">
        <f>IF(N154="základní",J154,0)</f>
        <v>0</v>
      </c>
      <c r="BF154" s="231">
        <f>IF(N154="snížená",J154,0)</f>
        <v>0</v>
      </c>
      <c r="BG154" s="231">
        <f>IF(N154="zákl. přenesená",J154,0)</f>
        <v>0</v>
      </c>
      <c r="BH154" s="231">
        <f>IF(N154="sníž. přenesená",J154,0)</f>
        <v>0</v>
      </c>
      <c r="BI154" s="231">
        <f>IF(N154="nulová",J154,0)</f>
        <v>0</v>
      </c>
      <c r="BJ154" s="18" t="s">
        <v>83</v>
      </c>
      <c r="BK154" s="231">
        <f>ROUND(I154*H154,2)</f>
        <v>0</v>
      </c>
      <c r="BL154" s="18" t="s">
        <v>1355</v>
      </c>
      <c r="BM154" s="230" t="s">
        <v>1408</v>
      </c>
    </row>
    <row r="155" s="2" customFormat="1">
      <c r="A155" s="39"/>
      <c r="B155" s="40"/>
      <c r="C155" s="41"/>
      <c r="D155" s="232" t="s">
        <v>137</v>
      </c>
      <c r="E155" s="41"/>
      <c r="F155" s="233" t="s">
        <v>1409</v>
      </c>
      <c r="G155" s="41"/>
      <c r="H155" s="41"/>
      <c r="I155" s="234"/>
      <c r="J155" s="41"/>
      <c r="K155" s="41"/>
      <c r="L155" s="45"/>
      <c r="M155" s="235"/>
      <c r="N155" s="236"/>
      <c r="O155" s="92"/>
      <c r="P155" s="92"/>
      <c r="Q155" s="92"/>
      <c r="R155" s="92"/>
      <c r="S155" s="92"/>
      <c r="T155" s="93"/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T155" s="18" t="s">
        <v>137</v>
      </c>
      <c r="AU155" s="18" t="s">
        <v>83</v>
      </c>
    </row>
    <row r="156" s="2" customFormat="1" ht="16.5" customHeight="1">
      <c r="A156" s="39"/>
      <c r="B156" s="40"/>
      <c r="C156" s="219" t="s">
        <v>220</v>
      </c>
      <c r="D156" s="219" t="s">
        <v>131</v>
      </c>
      <c r="E156" s="220" t="s">
        <v>1410</v>
      </c>
      <c r="F156" s="221" t="s">
        <v>1411</v>
      </c>
      <c r="G156" s="222" t="s">
        <v>1354</v>
      </c>
      <c r="H156" s="223">
        <v>1</v>
      </c>
      <c r="I156" s="224"/>
      <c r="J156" s="225">
        <f>ROUND(I156*H156,2)</f>
        <v>0</v>
      </c>
      <c r="K156" s="221" t="s">
        <v>135</v>
      </c>
      <c r="L156" s="45"/>
      <c r="M156" s="226" t="s">
        <v>1</v>
      </c>
      <c r="N156" s="227" t="s">
        <v>43</v>
      </c>
      <c r="O156" s="92"/>
      <c r="P156" s="228">
        <f>O156*H156</f>
        <v>0</v>
      </c>
      <c r="Q156" s="228">
        <v>0</v>
      </c>
      <c r="R156" s="228">
        <f>Q156*H156</f>
        <v>0</v>
      </c>
      <c r="S156" s="228">
        <v>0</v>
      </c>
      <c r="T156" s="229">
        <f>S156*H156</f>
        <v>0</v>
      </c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R156" s="230" t="s">
        <v>1355</v>
      </c>
      <c r="AT156" s="230" t="s">
        <v>131</v>
      </c>
      <c r="AU156" s="230" t="s">
        <v>83</v>
      </c>
      <c r="AY156" s="18" t="s">
        <v>129</v>
      </c>
      <c r="BE156" s="231">
        <f>IF(N156="základní",J156,0)</f>
        <v>0</v>
      </c>
      <c r="BF156" s="231">
        <f>IF(N156="snížená",J156,0)</f>
        <v>0</v>
      </c>
      <c r="BG156" s="231">
        <f>IF(N156="zákl. přenesená",J156,0)</f>
        <v>0</v>
      </c>
      <c r="BH156" s="231">
        <f>IF(N156="sníž. přenesená",J156,0)</f>
        <v>0</v>
      </c>
      <c r="BI156" s="231">
        <f>IF(N156="nulová",J156,0)</f>
        <v>0</v>
      </c>
      <c r="BJ156" s="18" t="s">
        <v>83</v>
      </c>
      <c r="BK156" s="231">
        <f>ROUND(I156*H156,2)</f>
        <v>0</v>
      </c>
      <c r="BL156" s="18" t="s">
        <v>1355</v>
      </c>
      <c r="BM156" s="230" t="s">
        <v>1412</v>
      </c>
    </row>
    <row r="157" s="2" customFormat="1">
      <c r="A157" s="39"/>
      <c r="B157" s="40"/>
      <c r="C157" s="41"/>
      <c r="D157" s="232" t="s">
        <v>137</v>
      </c>
      <c r="E157" s="41"/>
      <c r="F157" s="233" t="s">
        <v>1411</v>
      </c>
      <c r="G157" s="41"/>
      <c r="H157" s="41"/>
      <c r="I157" s="234"/>
      <c r="J157" s="41"/>
      <c r="K157" s="41"/>
      <c r="L157" s="45"/>
      <c r="M157" s="235"/>
      <c r="N157" s="236"/>
      <c r="O157" s="92"/>
      <c r="P157" s="92"/>
      <c r="Q157" s="92"/>
      <c r="R157" s="92"/>
      <c r="S157" s="92"/>
      <c r="T157" s="93"/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T157" s="18" t="s">
        <v>137</v>
      </c>
      <c r="AU157" s="18" t="s">
        <v>83</v>
      </c>
    </row>
    <row r="158" s="2" customFormat="1" ht="16.5" customHeight="1">
      <c r="A158" s="39"/>
      <c r="B158" s="40"/>
      <c r="C158" s="219" t="s">
        <v>233</v>
      </c>
      <c r="D158" s="219" t="s">
        <v>131</v>
      </c>
      <c r="E158" s="220" t="s">
        <v>1413</v>
      </c>
      <c r="F158" s="221" t="s">
        <v>1414</v>
      </c>
      <c r="G158" s="222" t="s">
        <v>1354</v>
      </c>
      <c r="H158" s="223">
        <v>1</v>
      </c>
      <c r="I158" s="224"/>
      <c r="J158" s="225">
        <f>ROUND(I158*H158,2)</f>
        <v>0</v>
      </c>
      <c r="K158" s="221" t="s">
        <v>135</v>
      </c>
      <c r="L158" s="45"/>
      <c r="M158" s="226" t="s">
        <v>1</v>
      </c>
      <c r="N158" s="227" t="s">
        <v>43</v>
      </c>
      <c r="O158" s="92"/>
      <c r="P158" s="228">
        <f>O158*H158</f>
        <v>0</v>
      </c>
      <c r="Q158" s="228">
        <v>0</v>
      </c>
      <c r="R158" s="228">
        <f>Q158*H158</f>
        <v>0</v>
      </c>
      <c r="S158" s="228">
        <v>0</v>
      </c>
      <c r="T158" s="229">
        <f>S158*H158</f>
        <v>0</v>
      </c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R158" s="230" t="s">
        <v>1355</v>
      </c>
      <c r="AT158" s="230" t="s">
        <v>131</v>
      </c>
      <c r="AU158" s="230" t="s">
        <v>83</v>
      </c>
      <c r="AY158" s="18" t="s">
        <v>129</v>
      </c>
      <c r="BE158" s="231">
        <f>IF(N158="základní",J158,0)</f>
        <v>0</v>
      </c>
      <c r="BF158" s="231">
        <f>IF(N158="snížená",J158,0)</f>
        <v>0</v>
      </c>
      <c r="BG158" s="231">
        <f>IF(N158="zákl. přenesená",J158,0)</f>
        <v>0</v>
      </c>
      <c r="BH158" s="231">
        <f>IF(N158="sníž. přenesená",J158,0)</f>
        <v>0</v>
      </c>
      <c r="BI158" s="231">
        <f>IF(N158="nulová",J158,0)</f>
        <v>0</v>
      </c>
      <c r="BJ158" s="18" t="s">
        <v>83</v>
      </c>
      <c r="BK158" s="231">
        <f>ROUND(I158*H158,2)</f>
        <v>0</v>
      </c>
      <c r="BL158" s="18" t="s">
        <v>1355</v>
      </c>
      <c r="BM158" s="230" t="s">
        <v>1415</v>
      </c>
    </row>
    <row r="159" s="2" customFormat="1">
      <c r="A159" s="39"/>
      <c r="B159" s="40"/>
      <c r="C159" s="41"/>
      <c r="D159" s="232" t="s">
        <v>137</v>
      </c>
      <c r="E159" s="41"/>
      <c r="F159" s="233" t="s">
        <v>1414</v>
      </c>
      <c r="G159" s="41"/>
      <c r="H159" s="41"/>
      <c r="I159" s="234"/>
      <c r="J159" s="41"/>
      <c r="K159" s="41"/>
      <c r="L159" s="45"/>
      <c r="M159" s="235"/>
      <c r="N159" s="236"/>
      <c r="O159" s="92"/>
      <c r="P159" s="92"/>
      <c r="Q159" s="92"/>
      <c r="R159" s="92"/>
      <c r="S159" s="92"/>
      <c r="T159" s="93"/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T159" s="18" t="s">
        <v>137</v>
      </c>
      <c r="AU159" s="18" t="s">
        <v>83</v>
      </c>
    </row>
    <row r="160" s="2" customFormat="1">
      <c r="A160" s="39"/>
      <c r="B160" s="40"/>
      <c r="C160" s="41"/>
      <c r="D160" s="232" t="s">
        <v>296</v>
      </c>
      <c r="E160" s="41"/>
      <c r="F160" s="280" t="s">
        <v>1416</v>
      </c>
      <c r="G160" s="41"/>
      <c r="H160" s="41"/>
      <c r="I160" s="234"/>
      <c r="J160" s="41"/>
      <c r="K160" s="41"/>
      <c r="L160" s="45"/>
      <c r="M160" s="235"/>
      <c r="N160" s="236"/>
      <c r="O160" s="92"/>
      <c r="P160" s="92"/>
      <c r="Q160" s="92"/>
      <c r="R160" s="92"/>
      <c r="S160" s="92"/>
      <c r="T160" s="93"/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T160" s="18" t="s">
        <v>296</v>
      </c>
      <c r="AU160" s="18" t="s">
        <v>83</v>
      </c>
    </row>
    <row r="161" s="2" customFormat="1" ht="16.5" customHeight="1">
      <c r="A161" s="39"/>
      <c r="B161" s="40"/>
      <c r="C161" s="219" t="s">
        <v>240</v>
      </c>
      <c r="D161" s="219" t="s">
        <v>131</v>
      </c>
      <c r="E161" s="220" t="s">
        <v>1417</v>
      </c>
      <c r="F161" s="221" t="s">
        <v>1418</v>
      </c>
      <c r="G161" s="222" t="s">
        <v>1354</v>
      </c>
      <c r="H161" s="223">
        <v>1</v>
      </c>
      <c r="I161" s="224"/>
      <c r="J161" s="225">
        <f>ROUND(I161*H161,2)</f>
        <v>0</v>
      </c>
      <c r="K161" s="221" t="s">
        <v>135</v>
      </c>
      <c r="L161" s="45"/>
      <c r="M161" s="226" t="s">
        <v>1</v>
      </c>
      <c r="N161" s="227" t="s">
        <v>43</v>
      </c>
      <c r="O161" s="92"/>
      <c r="P161" s="228">
        <f>O161*H161</f>
        <v>0</v>
      </c>
      <c r="Q161" s="228">
        <v>0</v>
      </c>
      <c r="R161" s="228">
        <f>Q161*H161</f>
        <v>0</v>
      </c>
      <c r="S161" s="228">
        <v>0</v>
      </c>
      <c r="T161" s="229">
        <f>S161*H161</f>
        <v>0</v>
      </c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R161" s="230" t="s">
        <v>1355</v>
      </c>
      <c r="AT161" s="230" t="s">
        <v>131</v>
      </c>
      <c r="AU161" s="230" t="s">
        <v>83</v>
      </c>
      <c r="AY161" s="18" t="s">
        <v>129</v>
      </c>
      <c r="BE161" s="231">
        <f>IF(N161="základní",J161,0)</f>
        <v>0</v>
      </c>
      <c r="BF161" s="231">
        <f>IF(N161="snížená",J161,0)</f>
        <v>0</v>
      </c>
      <c r="BG161" s="231">
        <f>IF(N161="zákl. přenesená",J161,0)</f>
        <v>0</v>
      </c>
      <c r="BH161" s="231">
        <f>IF(N161="sníž. přenesená",J161,0)</f>
        <v>0</v>
      </c>
      <c r="BI161" s="231">
        <f>IF(N161="nulová",J161,0)</f>
        <v>0</v>
      </c>
      <c r="BJ161" s="18" t="s">
        <v>83</v>
      </c>
      <c r="BK161" s="231">
        <f>ROUND(I161*H161,2)</f>
        <v>0</v>
      </c>
      <c r="BL161" s="18" t="s">
        <v>1355</v>
      </c>
      <c r="BM161" s="230" t="s">
        <v>1419</v>
      </c>
    </row>
    <row r="162" s="2" customFormat="1">
      <c r="A162" s="39"/>
      <c r="B162" s="40"/>
      <c r="C162" s="41"/>
      <c r="D162" s="232" t="s">
        <v>137</v>
      </c>
      <c r="E162" s="41"/>
      <c r="F162" s="233" t="s">
        <v>1418</v>
      </c>
      <c r="G162" s="41"/>
      <c r="H162" s="41"/>
      <c r="I162" s="234"/>
      <c r="J162" s="41"/>
      <c r="K162" s="41"/>
      <c r="L162" s="45"/>
      <c r="M162" s="235"/>
      <c r="N162" s="236"/>
      <c r="O162" s="92"/>
      <c r="P162" s="92"/>
      <c r="Q162" s="92"/>
      <c r="R162" s="92"/>
      <c r="S162" s="92"/>
      <c r="T162" s="93"/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T162" s="18" t="s">
        <v>137</v>
      </c>
      <c r="AU162" s="18" t="s">
        <v>83</v>
      </c>
    </row>
    <row r="163" s="2" customFormat="1">
      <c r="A163" s="39"/>
      <c r="B163" s="40"/>
      <c r="C163" s="41"/>
      <c r="D163" s="232" t="s">
        <v>296</v>
      </c>
      <c r="E163" s="41"/>
      <c r="F163" s="280" t="s">
        <v>1420</v>
      </c>
      <c r="G163" s="41"/>
      <c r="H163" s="41"/>
      <c r="I163" s="234"/>
      <c r="J163" s="41"/>
      <c r="K163" s="41"/>
      <c r="L163" s="45"/>
      <c r="M163" s="235"/>
      <c r="N163" s="236"/>
      <c r="O163" s="92"/>
      <c r="P163" s="92"/>
      <c r="Q163" s="92"/>
      <c r="R163" s="92"/>
      <c r="S163" s="92"/>
      <c r="T163" s="93"/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T163" s="18" t="s">
        <v>296</v>
      </c>
      <c r="AU163" s="18" t="s">
        <v>83</v>
      </c>
    </row>
    <row r="164" s="2" customFormat="1" ht="16.5" customHeight="1">
      <c r="A164" s="39"/>
      <c r="B164" s="40"/>
      <c r="C164" s="219" t="s">
        <v>248</v>
      </c>
      <c r="D164" s="219" t="s">
        <v>131</v>
      </c>
      <c r="E164" s="220" t="s">
        <v>1392</v>
      </c>
      <c r="F164" s="221" t="s">
        <v>1393</v>
      </c>
      <c r="G164" s="222" t="s">
        <v>1354</v>
      </c>
      <c r="H164" s="223">
        <v>1</v>
      </c>
      <c r="I164" s="224"/>
      <c r="J164" s="225">
        <f>ROUND(I164*H164,2)</f>
        <v>0</v>
      </c>
      <c r="K164" s="221" t="s">
        <v>135</v>
      </c>
      <c r="L164" s="45"/>
      <c r="M164" s="226" t="s">
        <v>1</v>
      </c>
      <c r="N164" s="227" t="s">
        <v>43</v>
      </c>
      <c r="O164" s="92"/>
      <c r="P164" s="228">
        <f>O164*H164</f>
        <v>0</v>
      </c>
      <c r="Q164" s="228">
        <v>0</v>
      </c>
      <c r="R164" s="228">
        <f>Q164*H164</f>
        <v>0</v>
      </c>
      <c r="S164" s="228">
        <v>0</v>
      </c>
      <c r="T164" s="229">
        <f>S164*H164</f>
        <v>0</v>
      </c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R164" s="230" t="s">
        <v>1355</v>
      </c>
      <c r="AT164" s="230" t="s">
        <v>131</v>
      </c>
      <c r="AU164" s="230" t="s">
        <v>83</v>
      </c>
      <c r="AY164" s="18" t="s">
        <v>129</v>
      </c>
      <c r="BE164" s="231">
        <f>IF(N164="základní",J164,0)</f>
        <v>0</v>
      </c>
      <c r="BF164" s="231">
        <f>IF(N164="snížená",J164,0)</f>
        <v>0</v>
      </c>
      <c r="BG164" s="231">
        <f>IF(N164="zákl. přenesená",J164,0)</f>
        <v>0</v>
      </c>
      <c r="BH164" s="231">
        <f>IF(N164="sníž. přenesená",J164,0)</f>
        <v>0</v>
      </c>
      <c r="BI164" s="231">
        <f>IF(N164="nulová",J164,0)</f>
        <v>0</v>
      </c>
      <c r="BJ164" s="18" t="s">
        <v>83</v>
      </c>
      <c r="BK164" s="231">
        <f>ROUND(I164*H164,2)</f>
        <v>0</v>
      </c>
      <c r="BL164" s="18" t="s">
        <v>1355</v>
      </c>
      <c r="BM164" s="230" t="s">
        <v>1421</v>
      </c>
    </row>
    <row r="165" s="2" customFormat="1">
      <c r="A165" s="39"/>
      <c r="B165" s="40"/>
      <c r="C165" s="41"/>
      <c r="D165" s="232" t="s">
        <v>137</v>
      </c>
      <c r="E165" s="41"/>
      <c r="F165" s="233" t="s">
        <v>1395</v>
      </c>
      <c r="G165" s="41"/>
      <c r="H165" s="41"/>
      <c r="I165" s="234"/>
      <c r="J165" s="41"/>
      <c r="K165" s="41"/>
      <c r="L165" s="45"/>
      <c r="M165" s="235"/>
      <c r="N165" s="236"/>
      <c r="O165" s="92"/>
      <c r="P165" s="92"/>
      <c r="Q165" s="92"/>
      <c r="R165" s="92"/>
      <c r="S165" s="92"/>
      <c r="T165" s="93"/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T165" s="18" t="s">
        <v>137</v>
      </c>
      <c r="AU165" s="18" t="s">
        <v>83</v>
      </c>
    </row>
    <row r="166" s="2" customFormat="1">
      <c r="A166" s="39"/>
      <c r="B166" s="40"/>
      <c r="C166" s="41"/>
      <c r="D166" s="232" t="s">
        <v>296</v>
      </c>
      <c r="E166" s="41"/>
      <c r="F166" s="280" t="s">
        <v>1422</v>
      </c>
      <c r="G166" s="41"/>
      <c r="H166" s="41"/>
      <c r="I166" s="234"/>
      <c r="J166" s="41"/>
      <c r="K166" s="41"/>
      <c r="L166" s="45"/>
      <c r="M166" s="291"/>
      <c r="N166" s="292"/>
      <c r="O166" s="293"/>
      <c r="P166" s="293"/>
      <c r="Q166" s="293"/>
      <c r="R166" s="293"/>
      <c r="S166" s="293"/>
      <c r="T166" s="294"/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T166" s="18" t="s">
        <v>296</v>
      </c>
      <c r="AU166" s="18" t="s">
        <v>83</v>
      </c>
    </row>
    <row r="167" s="2" customFormat="1" ht="6.96" customHeight="1">
      <c r="A167" s="39"/>
      <c r="B167" s="67"/>
      <c r="C167" s="68"/>
      <c r="D167" s="68"/>
      <c r="E167" s="68"/>
      <c r="F167" s="68"/>
      <c r="G167" s="68"/>
      <c r="H167" s="68"/>
      <c r="I167" s="68"/>
      <c r="J167" s="68"/>
      <c r="K167" s="68"/>
      <c r="L167" s="45"/>
      <c r="M167" s="39"/>
      <c r="O167" s="39"/>
      <c r="P167" s="39"/>
      <c r="Q167" s="39"/>
      <c r="R167" s="39"/>
      <c r="S167" s="39"/>
      <c r="T167" s="39"/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</row>
  </sheetData>
  <sheetProtection sheet="1" autoFilter="0" formatColumns="0" formatRows="0" objects="1" scenarios="1" spinCount="100000" saltValue="txRnnLQfCKEDMVHBQfq9dfItJ0JyaOwbjEhweyZy7UIWkfs6YqvTja9JpMstjqExaJHrWKyzs1O4hVx9ivhxDg==" hashValue="8EnzTOF24jfqUZLZuNIoUASNqN87xZGevJMAX4BOsAXdNEMS5FHStkD2GFSmHis37Lr+9Ajv2ZdVAcf+eHYxYQ==" algorithmName="SHA-512" password="CC35"/>
  <autoFilter ref="C116:K166"/>
  <mergeCells count="9">
    <mergeCell ref="E7:H7"/>
    <mergeCell ref="E9:H9"/>
    <mergeCell ref="E18:H18"/>
    <mergeCell ref="E27:H27"/>
    <mergeCell ref="E85:H85"/>
    <mergeCell ref="E87:H87"/>
    <mergeCell ref="E107:H107"/>
    <mergeCell ref="E109:H109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Šmucrová</dc:creator>
  <cp:lastModifiedBy>Šmucrová</cp:lastModifiedBy>
  <dcterms:created xsi:type="dcterms:W3CDTF">2025-11-19T11:58:12Z</dcterms:created>
  <dcterms:modified xsi:type="dcterms:W3CDTF">2025-11-19T11:58:25Z</dcterms:modified>
</cp:coreProperties>
</file>