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2-VRN - III-20123 Čilá -..." sheetId="2" r:id="rId2"/>
    <sheet name="01 - III-20123 Čilá - Hra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'02-VRN - III-20123 Čilá -...'!$C$120:$K$134</definedName>
    <definedName name="_xlnm.Print_Area" localSheetId="1">'02-VRN - III-20123 Čilá -...'!$C$4:$J$76,'02-VRN - III-20123 Čilá -...'!$C$82:$J$102,'02-VRN - III-20123 Čilá -...'!$C$108:$J$134</definedName>
    <definedName name="_xlnm.Print_Titles" localSheetId="1">'02-VRN - III-20123 Čilá -...'!$120:$120</definedName>
    <definedName name="_xlnm._FilterDatabase" localSheetId="2" hidden="1">'01 - III-20123 Čilá - Hra...'!$C$120:$K$162</definedName>
    <definedName name="_xlnm.Print_Area" localSheetId="2">'01 - III-20123 Čilá - Hra...'!$C$4:$J$76,'01 - III-20123 Čilá - Hra...'!$C$82:$J$102,'01 - III-20123 Čilá - Hra...'!$C$108:$J$162</definedName>
    <definedName name="_xlnm.Print_Titles" localSheetId="2">'01 - III-20123 Čilá - Hra...'!$120:$120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61"/>
  <c r="BH161"/>
  <c r="BG161"/>
  <c r="BF161"/>
  <c r="T161"/>
  <c r="T160"/>
  <c r="R161"/>
  <c r="R160"/>
  <c r="P161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6"/>
  <c r="BH126"/>
  <c r="BG126"/>
  <c r="BF126"/>
  <c r="T126"/>
  <c r="R126"/>
  <c r="P126"/>
  <c r="BI124"/>
  <c r="BH124"/>
  <c r="BG124"/>
  <c r="BF124"/>
  <c r="T124"/>
  <c r="R124"/>
  <c r="P124"/>
  <c r="F117"/>
  <c r="F115"/>
  <c r="E113"/>
  <c r="F91"/>
  <c r="F89"/>
  <c r="E87"/>
  <c r="J24"/>
  <c r="E24"/>
  <c r="J118"/>
  <c r="J23"/>
  <c r="J21"/>
  <c r="E21"/>
  <c r="J117"/>
  <c r="J20"/>
  <c r="J18"/>
  <c r="E18"/>
  <c r="F92"/>
  <c r="J17"/>
  <c r="J12"/>
  <c r="J115"/>
  <c r="E7"/>
  <c r="E111"/>
  <c i="2" r="J37"/>
  <c r="J36"/>
  <c i="1" r="AY95"/>
  <c i="2" r="J35"/>
  <c i="1" r="AX95"/>
  <c i="2" r="BI133"/>
  <c r="BH133"/>
  <c r="BG133"/>
  <c r="BF133"/>
  <c r="T133"/>
  <c r="T132"/>
  <c r="R133"/>
  <c r="R132"/>
  <c r="P133"/>
  <c r="P132"/>
  <c r="BI130"/>
  <c r="BH130"/>
  <c r="BG130"/>
  <c r="BF130"/>
  <c r="T130"/>
  <c r="T129"/>
  <c r="R130"/>
  <c r="R129"/>
  <c r="P130"/>
  <c r="P129"/>
  <c r="BI127"/>
  <c r="BH127"/>
  <c r="BG127"/>
  <c r="BF127"/>
  <c r="T127"/>
  <c r="T126"/>
  <c r="R127"/>
  <c r="R126"/>
  <c r="P127"/>
  <c r="P126"/>
  <c r="BI124"/>
  <c r="BH124"/>
  <c r="BG124"/>
  <c r="BF124"/>
  <c r="T124"/>
  <c r="T123"/>
  <c r="T122"/>
  <c r="T121"/>
  <c r="R124"/>
  <c r="R123"/>
  <c r="R122"/>
  <c r="R121"/>
  <c r="P124"/>
  <c r="P123"/>
  <c r="P122"/>
  <c r="P121"/>
  <c i="1" r="AU95"/>
  <c i="2" r="F117"/>
  <c r="F115"/>
  <c r="E113"/>
  <c r="F91"/>
  <c r="F89"/>
  <c r="E87"/>
  <c r="J24"/>
  <c r="E24"/>
  <c r="J118"/>
  <c r="J23"/>
  <c r="J21"/>
  <c r="E21"/>
  <c r="J117"/>
  <c r="J20"/>
  <c r="J18"/>
  <c r="E18"/>
  <c r="F118"/>
  <c r="J17"/>
  <c r="J12"/>
  <c r="J115"/>
  <c r="E7"/>
  <c r="E111"/>
  <c i="1" r="L90"/>
  <c r="AM90"/>
  <c r="AM89"/>
  <c r="L89"/>
  <c r="AM87"/>
  <c r="L87"/>
  <c r="L85"/>
  <c r="L84"/>
  <c i="2" r="BK130"/>
  <c r="J127"/>
  <c i="3" r="J161"/>
  <c r="J135"/>
  <c r="J148"/>
  <c r="J124"/>
  <c r="BK124"/>
  <c i="1" r="AS94"/>
  <c i="3" r="J156"/>
  <c r="J139"/>
  <c r="BK161"/>
  <c r="J131"/>
  <c i="2" r="J133"/>
  <c r="J130"/>
  <c r="J124"/>
  <c i="3" r="BK152"/>
  <c r="BK126"/>
  <c r="J126"/>
  <c r="J152"/>
  <c r="BK135"/>
  <c r="BK139"/>
  <c i="2" r="BK133"/>
  <c r="BK127"/>
  <c r="BK124"/>
  <c i="3" r="BK143"/>
  <c r="BK131"/>
  <c r="J143"/>
  <c r="BK148"/>
  <c r="BK156"/>
  <c l="1" r="BK130"/>
  <c r="J130"/>
  <c r="J99"/>
  <c r="R123"/>
  <c r="R122"/>
  <c r="R121"/>
  <c r="T130"/>
  <c r="R147"/>
  <c r="T123"/>
  <c r="T122"/>
  <c r="T121"/>
  <c r="R130"/>
  <c r="P147"/>
  <c r="BK123"/>
  <c r="P123"/>
  <c r="P130"/>
  <c r="BK147"/>
  <c r="J147"/>
  <c r="J100"/>
  <c r="T147"/>
  <c i="2" r="BK123"/>
  <c r="J123"/>
  <c r="J98"/>
  <c r="BK129"/>
  <c r="J129"/>
  <c r="J100"/>
  <c r="BK132"/>
  <c r="J132"/>
  <c r="J101"/>
  <c i="3" r="BK160"/>
  <c r="J160"/>
  <c r="J101"/>
  <c i="2" r="BK126"/>
  <c r="J126"/>
  <c r="J99"/>
  <c i="3" r="J89"/>
  <c r="J92"/>
  <c r="F118"/>
  <c r="BE124"/>
  <c r="BE126"/>
  <c r="BE143"/>
  <c r="BE148"/>
  <c r="BE161"/>
  <c r="E85"/>
  <c r="J91"/>
  <c r="BE152"/>
  <c r="BE131"/>
  <c r="BE135"/>
  <c r="BE139"/>
  <c r="BE156"/>
  <c i="2" r="E85"/>
  <c r="J89"/>
  <c r="J91"/>
  <c r="F92"/>
  <c r="J92"/>
  <c r="BE124"/>
  <c r="BE127"/>
  <c r="BE130"/>
  <c r="BE133"/>
  <c r="J34"/>
  <c i="1" r="AW95"/>
  <c i="3" r="J34"/>
  <c i="1" r="AW96"/>
  <c i="3" r="F37"/>
  <c i="1" r="BD96"/>
  <c i="2" r="F34"/>
  <c i="1" r="BA95"/>
  <c i="3" r="F35"/>
  <c i="1" r="BB96"/>
  <c i="2" r="F36"/>
  <c i="1" r="BC95"/>
  <c i="3" r="F34"/>
  <c i="1" r="BA96"/>
  <c i="2" r="F35"/>
  <c i="1" r="BB95"/>
  <c i="2" r="F37"/>
  <c i="1" r="BD95"/>
  <c i="3" r="F36"/>
  <c i="1" r="BC96"/>
  <c i="3" l="1" r="BK122"/>
  <c r="BK121"/>
  <c r="J121"/>
  <c r="J96"/>
  <c r="P122"/>
  <c r="P121"/>
  <c i="1" r="AU96"/>
  <c i="3" r="J123"/>
  <c r="J98"/>
  <c i="2" r="BK122"/>
  <c r="J122"/>
  <c r="J97"/>
  <c i="1" r="AU94"/>
  <c i="2" r="J33"/>
  <c i="1" r="AV95"/>
  <c r="AT95"/>
  <c r="BC94"/>
  <c r="AY94"/>
  <c i="2" r="F33"/>
  <c i="1" r="AZ95"/>
  <c r="BD94"/>
  <c r="W33"/>
  <c i="3" r="J33"/>
  <c i="1" r="AV96"/>
  <c r="AT96"/>
  <c r="BB94"/>
  <c r="AX94"/>
  <c i="3" r="F33"/>
  <c i="1" r="AZ96"/>
  <c r="BA94"/>
  <c r="AW94"/>
  <c r="AK30"/>
  <c i="3" l="1" r="J122"/>
  <c r="J97"/>
  <c i="2" r="BK121"/>
  <c r="J121"/>
  <c i="3" r="J30"/>
  <c i="1" r="AG96"/>
  <c i="2" r="J30"/>
  <c i="1" r="AG95"/>
  <c r="W30"/>
  <c r="W32"/>
  <c r="AZ94"/>
  <c r="AV94"/>
  <c r="AK29"/>
  <c r="W31"/>
  <c i="2" l="1" r="J39"/>
  <c i="3" r="J39"/>
  <c i="2" r="J96"/>
  <c i="1" r="AN95"/>
  <c r="AN96"/>
  <c r="AG94"/>
  <c r="AK26"/>
  <c r="W29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<sst xmlns="http://schemas.openxmlformats.org/spreadsheetml/2006/main">
  <si>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</si>
  <si>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</si>
  <si>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</si>
  <si>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</si>
  <si>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</si>
  <si>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{a0e470e5-8bfb-4707-8c35-c0dd0aafcabe}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</si>
  <si>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</si>
  <si>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</si>
  <si>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</si>
  <si>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</si>
  <si>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</si>
  <si>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</si>
  <si>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</si>
  <si>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</si>
  <si>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</si>
  <si>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</si>
  <si>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</si>
  <si>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III/20123 Čilá - Hradiště, oprava povrchu</t>
  </si>
  <si>
    <t>KSO:</t>
  </si>
  <si>
    <t>CC-CZ:</t>
  </si>
  <si>
    <t>Místo:</t>
  </si>
  <si>
    <t>III/20123</t>
  </si>
  <si>
    <t>Datum:</t>
  </si>
  <si>
    <t>31. 7. 2025</t>
  </si>
  <si>
    <t>Zadavatel:</t>
  </si>
  <si>
    <t>IČ:</t>
  </si>
  <si>
    <t>SÚSPK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</si>
  <si>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</si>
  <si>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</si>
  <si>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</si>
  <si>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</si>
  <si>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</si>
  <si>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</si>
  <si>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</si>
  <si>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</si>
  <si>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</si>
  <si>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</si>
  <si>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</si>
  <si>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</si>
  <si>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</si>
  <si>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</si>
  <si>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</si>
  <si>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</si>
  <si>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</si>
  <si>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</si>
  <si>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</si>
  <si>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</si>
  <si>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</si>
  <si>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</si>
  <si>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</si>
  <si>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</si>
  <si>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</si>
  <si>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</si>
  <si>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</si>
  <si>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</si>
  <si>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</si>
  <si>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</si>
  <si>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</si>
  <si>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</si>
  <si>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</si>
  <si>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</si>
  <si>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</si>
  <si>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</si>
  <si>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</si>
  <si>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</si>
  <si>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</si>
  <si>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</si>
  <si>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</si>
  <si>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</si>
  <si>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</si>
  <si>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</si>
  <si>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</si>
  <si>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</si>
  <si>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</si>
  <si>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</si>
  <si>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</si>
  <si>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</si>
  <si>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</si>
  <si>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</si>
  <si>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</si>
  <si>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02-VRN</t>
  </si>
  <si>
    <t>STA</t>
  </si>
  <si>
    <t>1</t>
  </si>
  <si>
    <t>{9ed7aa10-142a-4916-a91a-ac644d58096f}</t>
  </si>
  <si>
    <t>2</t>
  </si>
  <si>
    <t>01</t>
  </si>
  <si>
    <t>{0bf24d76-5e36-4c00-90f3-2c0a52c69dbd}</t>
  </si>
  <si>
    <t>KRYCÍ LIST SOUPISU PRACÍ</t>
  </si>
  <si>
    <t>Objekt:</t>
  </si>
  <si>
    <t>02-VRN - III/20123 Čilá - Hradiště, oprava povrchu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</si>
  <si>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</si>
  <si>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</si>
  <si>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</si>
  <si>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</si>
  <si>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</si>
  <si>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</si>
  <si>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</si>
  <si>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</si>
  <si>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</si>
  <si>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</si>
  <si>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</si>
  <si>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</si>
  <si>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</si>
  <si>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</si>
  <si>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</si>
  <si>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</si>
  <si>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</si>
  <si>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</si>
  <si>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</si>
  <si>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</si>
  <si>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</si>
  <si>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</si>
  <si>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</si>
  <si>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</si>
  <si>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</si>
  <si>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</si>
  <si>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</si>
  <si>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</si>
  <si>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</si>
  <si>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</si>
  <si>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012444000</t>
  </si>
  <si>
    <t>Geodetické měření skutečného provedení stavby</t>
  </si>
  <si>
    <t>KPL</t>
  </si>
  <si>
    <t>1024</t>
  </si>
  <si>
    <t>-1654257656</t>
  </si>
  <si>
    <t>PP</t>
  </si>
  <si>
    <t>VRN3</t>
  </si>
  <si>
    <t>Zařízení staveniště</t>
  </si>
  <si>
    <t>030001000</t>
  </si>
  <si>
    <t>1699394518</t>
  </si>
  <si>
    <t>VRN4</t>
  </si>
  <si>
    <t>Inženýrská činnost</t>
  </si>
  <si>
    <t>3</t>
  </si>
  <si>
    <t>043002000</t>
  </si>
  <si>
    <t>Zkoušky a ostatní měření</t>
  </si>
  <si>
    <t>1238181743</t>
  </si>
  <si>
    <t>VRN7</t>
  </si>
  <si>
    <t>Provozní vlivy</t>
  </si>
  <si>
    <t>4</t>
  </si>
  <si>
    <t>072203000</t>
  </si>
  <si>
    <t>Silniční provoz - zajištění DIO (dopravní značení)</t>
  </si>
  <si>
    <t>1253217752</t>
  </si>
  <si>
    <t>01 - III/20123 Čilá - Hradiště, oprava povrchu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</si>
  <si>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</si>
  <si>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</si>
  <si>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</si>
  <si>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</si>
  <si>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</si>
  <si>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HSV</t>
  </si>
  <si>
    <t>Práce a dodávky HSV</t>
  </si>
  <si>
    <t>Zemní práce</t>
  </si>
  <si>
    <t>113154513-R</t>
  </si>
  <si>
    <t>Frézování živičného krytu, plynulé napojení ZÚ a KÚ</t>
  </si>
  <si>
    <t>-1355630144</t>
  </si>
  <si>
    <t>Frézování živičného podkladu nebo krytu, plynulé napojení ZÚ a KÚ</t>
  </si>
  <si>
    <t>113154514-R</t>
  </si>
  <si>
    <t>Plynulé napojení MK a sjezdů k pozemkům obrusnou vrstvou, včetně přípravných prací</t>
  </si>
  <si>
    <t>m2</t>
  </si>
  <si>
    <t>-1616353746</t>
  </si>
  <si>
    <t>Plynulé napojení Mk a sjezdů k pozemkům obrusnou vrstvou, včetně přípravných prací</t>
  </si>
  <si>
    <t>VV</t>
  </si>
  <si>
    <t>(20*5)*1</t>
  </si>
  <si>
    <t>Součet</t>
  </si>
  <si>
    <t>Komunikace pozemní</t>
  </si>
  <si>
    <t>569931132</t>
  </si>
  <si>
    <t>Zpevnění krajnic asfaltovým recyklátem tl 100 mm</t>
  </si>
  <si>
    <t>120417875</t>
  </si>
  <si>
    <t>Zpevnění krajnic nebo komunikací pro pěší s rozprostřením a zhutněním, po zhutnění asfaltovým recyklátem tl. 100 mm</t>
  </si>
  <si>
    <t>1800*2*0,5</t>
  </si>
  <si>
    <t>572141111</t>
  </si>
  <si>
    <t>Vyrovnání povrchu dosavadních krytů asfaltovým betonem ACO (AB) tl přes 20 do 40 mm</t>
  </si>
  <si>
    <t>1271901842</t>
  </si>
  <si>
    <t>Vyrovnání povrchu dosavadních krytů s rozprostřením hmot a zhutněním asfaltovým betonem ACO (AB) tl. od 20 do 40 mm</t>
  </si>
  <si>
    <t>1800*4,2</t>
  </si>
  <si>
    <t>573231106</t>
  </si>
  <si>
    <t>Postřik živičný spojovací ze silniční emulze v množství 0,30 kg/m2</t>
  </si>
  <si>
    <t>595026589</t>
  </si>
  <si>
    <t>Postřik spojovací PS bez posypu kamenivem ze silniční emulze, v množství 0,30 kg/m2</t>
  </si>
  <si>
    <t>(1800*4,2)*2</t>
  </si>
  <si>
    <t>6</t>
  </si>
  <si>
    <t>577144121</t>
  </si>
  <si>
    <t>Asfaltový beton vrstva obrusná ACO 11+ (ABS) tř. I tl 50 mm š přes 3 m z nemodifikovaného asfaltu</t>
  </si>
  <si>
    <t>569895247</t>
  </si>
  <si>
    <t>Asfaltový beton vrstva obrusná ACO 11 (ABS) s rozprostřením a se zhutněním z nemodifikovaného asfaltu v pruhu šířky přes 3 m tř. I (ACO 11+), po zhutnění tl. 50 mm</t>
  </si>
  <si>
    <t>9</t>
  </si>
  <si>
    <t>Ostatní konstrukce a práce, bourání</t>
  </si>
  <si>
    <t>7</t>
  </si>
  <si>
    <t>919732211</t>
  </si>
  <si>
    <t>Styčná spára napojení nového živičného povrchu na stávající za tepla š 15 mm hl 25 mm s prořezáním</t>
  </si>
  <si>
    <t>m</t>
  </si>
  <si>
    <t>-684242418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</si>
  <si>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</si>
  <si>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100+4,2+6</t>
  </si>
  <si>
    <t>8</t>
  </si>
  <si>
    <t>938909311-R</t>
  </si>
  <si>
    <t>Čištění vozovek metením strojně podkladu nebo krytu betonového nebo živičného, včetně odvozu dle možností zhotovitele a případného poplatku za skládku</t>
  </si>
  <si>
    <t>-1795774930</t>
  </si>
  <si>
    <t>Čištění vozovek metením bláta, prachu nebo hlinitého nánosu strojně povrchu podkladu nebo krytu betonového nebo živičného, včetně odvozu dle možností zhotovitele a případného poplatku za skládku</t>
  </si>
  <si>
    <t>938909611-R</t>
  </si>
  <si>
    <t>Odstranění nánosu na krajnicích tl do 100 mm, včetně odvozu dle možností zhotovitele a případného poplatku za skládku</t>
  </si>
  <si>
    <t>-1021934780</t>
  </si>
  <si>
    <t>998</t>
  </si>
  <si>
    <t>Přesun hmot</t>
  </si>
  <si>
    <t>10</t>
  </si>
  <si>
    <t>998225111</t>
  </si>
  <si>
    <t>Přesun hmot pro pozemní komunikace s krytem z kamene, monolitickým betonovým nebo živičným</t>
  </si>
  <si>
    <t>t</t>
  </si>
  <si>
    <t>-493826221</t>
  </si>
  <si>
    <t>Přesun hmot pro komunikace s krytem z kameniva, monolitickým betonovým nebo živičným dopravní vzdálenost do 200 m jakékoliv délky objektu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</si>
</sst>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30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III/20123 Čilá - Hradiště, oprava povrchu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III/20123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31. 7. 2025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SÚSPK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'02-VRN - III-20123 Čilá -...'!J30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'02-VRN - III-20123 Čilá -...'!P121</f>
        <v>0</v>
      </c>
      <c r="AV95" s="127">
        <f>'02-VRN - III-20123 Čilá -...'!J33</f>
        <v>0</v>
      </c>
      <c r="AW95" s="127">
        <f>'02-VRN - III-20123 Čilá -...'!J34</f>
        <v>0</v>
      </c>
      <c r="AX95" s="127">
        <f>'02-VRN - III-20123 Čilá -...'!J35</f>
        <v>0</v>
      </c>
      <c r="AY95" s="127">
        <f>'02-VRN - III-20123 Čilá -...'!J36</f>
        <v>0</v>
      </c>
      <c r="AZ95" s="127">
        <f>'02-VRN - III-20123 Čilá -...'!F33</f>
        <v>0</v>
      </c>
      <c r="BA95" s="127">
        <f>'02-VRN - III-20123 Čilá -...'!F34</f>
        <v>0</v>
      </c>
      <c r="BB95" s="127">
        <f>'02-VRN - III-20123 Čilá -...'!F35</f>
        <v>0</v>
      </c>
      <c r="BC95" s="127">
        <f>'02-VRN - III-20123 Čilá -...'!F36</f>
        <v>0</v>
      </c>
      <c r="BD95" s="129">
        <f>'02-VRN - III-20123 Čilá -...'!F37</f>
        <v>0</v>
      </c>
      <c r="BE95" s="7"/>
      <c r="BT95" s="130" t="s">
        <v>82</v>
      </c>
      <c r="BV95" s="130" t="s">
        <v>77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7" customFormat="1" ht="16.5" customHeight="1">
      <c r="A96" s="118" t="s">
        <v>79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17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'01 - III-20123 Čilá - Hra...'!J30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81</v>
      </c>
      <c r="AR96" s="125"/>
      <c r="AS96" s="131">
        <v>0</v>
      </c>
      <c r="AT96" s="132">
        <f>ROUND(SUM(AV96:AW96),2)</f>
        <v>0</v>
      </c>
      <c r="AU96" s="133">
        <f>'01 - III-20123 Čilá - Hra...'!P121</f>
        <v>0</v>
      </c>
      <c r="AV96" s="132">
        <f>'01 - III-20123 Čilá - Hra...'!J33</f>
        <v>0</v>
      </c>
      <c r="AW96" s="132">
        <f>'01 - III-20123 Čilá - Hra...'!J34</f>
        <v>0</v>
      </c>
      <c r="AX96" s="132">
        <f>'01 - III-20123 Čilá - Hra...'!J35</f>
        <v>0</v>
      </c>
      <c r="AY96" s="132">
        <f>'01 - III-20123 Čilá - Hra...'!J36</f>
        <v>0</v>
      </c>
      <c r="AZ96" s="132">
        <f>'01 - III-20123 Čilá - Hra...'!F33</f>
        <v>0</v>
      </c>
      <c r="BA96" s="132">
        <f>'01 - III-20123 Čilá - Hra...'!F34</f>
        <v>0</v>
      </c>
      <c r="BB96" s="132">
        <f>'01 - III-20123 Čilá - Hra...'!F35</f>
        <v>0</v>
      </c>
      <c r="BC96" s="132">
        <f>'01 - III-20123 Čilá - Hra...'!F36</f>
        <v>0</v>
      </c>
      <c r="BD96" s="134">
        <f>'01 - III-20123 Čilá - Hra...'!F37</f>
        <v>0</v>
      </c>
      <c r="BE96" s="7"/>
      <c r="BT96" s="130" t="s">
        <v>82</v>
      </c>
      <c r="BV96" s="130" t="s">
        <v>77</v>
      </c>
      <c r="BW96" s="130" t="s">
        <v>86</v>
      </c>
      <c r="BX96" s="130" t="s">
        <v>5</v>
      </c>
      <c r="CL96" s="130" t="s">
        <v>1</v>
      </c>
      <c r="CM96" s="130" t="s">
        <v>84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rJZA2N1b8LCUOhkieSrVUNgqncnGILbDr/1Pi1q19QXSXlWnY36HmhlkG5MMs1QL1Cq7V8a7T6tqdZhgJtG7Ag==" hashValue="ebrK8KDlBz9JwRriyln60i3T+Oa9gF7mkeulmYx20OiKtBrYZy+Bpjb7mHNNz587C2HvDGUU+e58cjM0SW0q+w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2-VRN - III-20123 Čilá -...'!C2" display="/"/>
    <hyperlink ref="A96" location="'01 - III-20123 Čilá - Hr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III/20123 Čilá - Hradiště, oprava povrchu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31. 7. 2025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ROUND((SUM(BE121:BE134)),  2)</f>
        <v>0</v>
      </c>
      <c r="G33" s="37"/>
      <c r="H33" s="37"/>
      <c r="I33" s="154">
        <v>0.20999999999999999</v>
      </c>
      <c r="J33" s="153">
        <f>ROUND(((SUM(BE121:BE134))*I33),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ROUND((SUM(BF121:BF134)),  2)</f>
        <v>0</v>
      </c>
      <c r="G34" s="37"/>
      <c r="H34" s="37"/>
      <c r="I34" s="154">
        <v>0.12</v>
      </c>
      <c r="J34" s="153">
        <f>ROUND(((SUM(BF121:BF134))*I34),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ROUND((SUM(BG121:BG134)),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ROUND((SUM(BH121:BH134)),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ROUND((SUM(BI121:BI134)),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III/20123 Čilá - Hradiště, oprava povrchu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02-VRN - III/20123 Čilá - Hradiště, oprava povrchu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III/20123</v>
      </c>
      <c r="G89" s="39"/>
      <c r="H89" s="39"/>
      <c r="I89" s="31" t="s">
        <v>22</v>
      </c>
      <c r="J89" s="78" t="str">
        <f>IF(J12="","",J12)</f>
        <v>31. 7. 2025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SÚSPK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95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96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97</v>
      </c>
      <c r="E99" s="187"/>
      <c r="F99" s="187"/>
      <c r="G99" s="187"/>
      <c r="H99" s="187"/>
      <c r="I99" s="187"/>
      <c r="J99" s="188">
        <f>J126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98</v>
      </c>
      <c r="E100" s="187"/>
      <c r="F100" s="187"/>
      <c r="G100" s="187"/>
      <c r="H100" s="187"/>
      <c r="I100" s="187"/>
      <c r="J100" s="188">
        <f>J129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99</v>
      </c>
      <c r="E101" s="187"/>
      <c r="F101" s="187"/>
      <c r="G101" s="187"/>
      <c r="H101" s="187"/>
      <c r="I101" s="187"/>
      <c r="J101" s="188">
        <f>J132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100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III/20123 Čilá - Hradiště, oprava povrchu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02-VRN - III/20123 Čilá - Hradiště, oprava povrchu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III/20123</v>
      </c>
      <c r="G115" s="39"/>
      <c r="H115" s="39"/>
      <c r="I115" s="31" t="s">
        <v>22</v>
      </c>
      <c r="J115" s="78" t="str">
        <f>IF(J12="","",J12)</f>
        <v>31. 7. 2025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SÚSPK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101</v>
      </c>
      <c r="D120" s="193" t="s">
        <v>60</v>
      </c>
      <c r="E120" s="193" t="s">
        <v>56</v>
      </c>
      <c r="F120" s="193" t="s">
        <v>57</v>
      </c>
      <c r="G120" s="193" t="s">
        <v>102</v>
      </c>
      <c r="H120" s="193" t="s">
        <v>103</v>
      </c>
      <c r="I120" s="193" t="s">
        <v>104</v>
      </c>
      <c r="J120" s="194" t="s">
        <v>92</v>
      </c>
      <c r="K120" s="195" t="s">
        <v>105</v>
      </c>
      <c r="L120" s="196"/>
      <c r="M120" s="99" t="s">
        <v>1</v>
      </c>
      <c r="N120" s="100" t="s">
        <v>39</v>
      </c>
      <c r="O120" s="100" t="s">
        <v>106</v>
      </c>
      <c r="P120" s="100" t="s">
        <v>107</v>
      </c>
      <c r="Q120" s="100" t="s">
        <v>108</v>
      </c>
      <c r="R120" s="100" t="s">
        <v>109</v>
      </c>
      <c r="S120" s="100" t="s">
        <v>110</v>
      </c>
      <c r="T120" s="101" t="s">
        <v>111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112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0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94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74</v>
      </c>
      <c r="E122" s="205" t="s">
        <v>113</v>
      </c>
      <c r="F122" s="205" t="s">
        <v>114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P123+P126+P129+P132</f>
        <v>0</v>
      </c>
      <c r="Q122" s="210"/>
      <c r="R122" s="211">
        <f>R123+R126+R129+R132</f>
        <v>0</v>
      </c>
      <c r="S122" s="210"/>
      <c r="T122" s="212">
        <f>T123+T126+T129+T132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115</v>
      </c>
      <c r="AT122" s="214" t="s">
        <v>74</v>
      </c>
      <c r="AU122" s="214" t="s">
        <v>75</v>
      </c>
      <c r="AY122" s="213" t="s">
        <v>116</v>
      </c>
      <c r="BK122" s="215">
        <f>BK123+BK126+BK129+BK132</f>
        <v>0</v>
      </c>
    </row>
    <row r="123" s="12" customFormat="1" ht="22.8" customHeight="1">
      <c r="A123" s="12"/>
      <c r="B123" s="202"/>
      <c r="C123" s="203"/>
      <c r="D123" s="204" t="s">
        <v>74</v>
      </c>
      <c r="E123" s="216" t="s">
        <v>117</v>
      </c>
      <c r="F123" s="216" t="s">
        <v>118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SUM(P124:P125)</f>
        <v>0</v>
      </c>
      <c r="Q123" s="210"/>
      <c r="R123" s="211">
        <f>SUM(R124:R125)</f>
        <v>0</v>
      </c>
      <c r="S123" s="210"/>
      <c r="T123" s="212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115</v>
      </c>
      <c r="AT123" s="214" t="s">
        <v>74</v>
      </c>
      <c r="AU123" s="214" t="s">
        <v>82</v>
      </c>
      <c r="AY123" s="213" t="s">
        <v>116</v>
      </c>
      <c r="BK123" s="215">
        <f>SUM(BK124:BK125)</f>
        <v>0</v>
      </c>
    </row>
    <row r="124" s="2" customFormat="1" ht="16.5" customHeight="1">
      <c r="A124" s="37"/>
      <c r="B124" s="38"/>
      <c r="C124" s="218" t="s">
        <v>82</v>
      </c>
      <c r="D124" s="218" t="s">
        <v>119</v>
      </c>
      <c r="E124" s="219" t="s">
        <v>120</v>
      </c>
      <c r="F124" s="220" t="s">
        <v>121</v>
      </c>
      <c r="G124" s="221" t="s">
        <v>122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40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123</v>
      </c>
      <c r="AT124" s="230" t="s">
        <v>119</v>
      </c>
      <c r="AU124" s="230" t="s">
        <v>84</v>
      </c>
      <c r="AY124" s="16" t="s">
        <v>116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82</v>
      </c>
      <c r="BK124" s="231">
        <f>ROUND(I124*H124,2)</f>
        <v>0</v>
      </c>
      <c r="BL124" s="16" t="s">
        <v>123</v>
      </c>
      <c r="BM124" s="230" t="s">
        <v>124</v>
      </c>
    </row>
    <row r="125" s="2" customFormat="1">
      <c r="A125" s="37"/>
      <c r="B125" s="38"/>
      <c r="C125" s="39"/>
      <c r="D125" s="232" t="s">
        <v>125</v>
      </c>
      <c r="E125" s="39"/>
      <c r="F125" s="233" t="s">
        <v>121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125</v>
      </c>
      <c r="AU125" s="16" t="s">
        <v>84</v>
      </c>
    </row>
    <row r="126" s="12" customFormat="1" ht="22.8" customHeight="1">
      <c r="A126" s="12"/>
      <c r="B126" s="202"/>
      <c r="C126" s="203"/>
      <c r="D126" s="204" t="s">
        <v>74</v>
      </c>
      <c r="E126" s="216" t="s">
        <v>126</v>
      </c>
      <c r="F126" s="216" t="s">
        <v>127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SUM(P127:P128)</f>
        <v>0</v>
      </c>
      <c r="Q126" s="210"/>
      <c r="R126" s="211">
        <f>SUM(R127:R128)</f>
        <v>0</v>
      </c>
      <c r="S126" s="210"/>
      <c r="T126" s="212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115</v>
      </c>
      <c r="AT126" s="214" t="s">
        <v>74</v>
      </c>
      <c r="AU126" s="214" t="s">
        <v>82</v>
      </c>
      <c r="AY126" s="213" t="s">
        <v>116</v>
      </c>
      <c r="BK126" s="215">
        <f>SUM(BK127:BK128)</f>
        <v>0</v>
      </c>
    </row>
    <row r="127" s="2" customFormat="1" ht="16.5" customHeight="1">
      <c r="A127" s="37"/>
      <c r="B127" s="38"/>
      <c r="C127" s="218" t="s">
        <v>84</v>
      </c>
      <c r="D127" s="218" t="s">
        <v>119</v>
      </c>
      <c r="E127" s="219" t="s">
        <v>128</v>
      </c>
      <c r="F127" s="220" t="s">
        <v>127</v>
      </c>
      <c r="G127" s="221" t="s">
        <v>122</v>
      </c>
      <c r="H127" s="222">
        <v>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40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123</v>
      </c>
      <c r="AT127" s="230" t="s">
        <v>119</v>
      </c>
      <c r="AU127" s="230" t="s">
        <v>84</v>
      </c>
      <c r="AY127" s="16" t="s">
        <v>116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82</v>
      </c>
      <c r="BK127" s="231">
        <f>ROUND(I127*H127,2)</f>
        <v>0</v>
      </c>
      <c r="BL127" s="16" t="s">
        <v>123</v>
      </c>
      <c r="BM127" s="230" t="s">
        <v>129</v>
      </c>
    </row>
    <row r="128" s="2" customFormat="1">
      <c r="A128" s="37"/>
      <c r="B128" s="38"/>
      <c r="C128" s="39"/>
      <c r="D128" s="232" t="s">
        <v>125</v>
      </c>
      <c r="E128" s="39"/>
      <c r="F128" s="233" t="s">
        <v>127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125</v>
      </c>
      <c r="AU128" s="16" t="s">
        <v>84</v>
      </c>
    </row>
    <row r="129" s="12" customFormat="1" ht="22.8" customHeight="1">
      <c r="A129" s="12"/>
      <c r="B129" s="202"/>
      <c r="C129" s="203"/>
      <c r="D129" s="204" t="s">
        <v>74</v>
      </c>
      <c r="E129" s="216" t="s">
        <v>130</v>
      </c>
      <c r="F129" s="216" t="s">
        <v>131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SUM(P130:P131)</f>
        <v>0</v>
      </c>
      <c r="Q129" s="210"/>
      <c r="R129" s="211">
        <f>SUM(R130:R131)</f>
        <v>0</v>
      </c>
      <c r="S129" s="210"/>
      <c r="T129" s="212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115</v>
      </c>
      <c r="AT129" s="214" t="s">
        <v>74</v>
      </c>
      <c r="AU129" s="214" t="s">
        <v>82</v>
      </c>
      <c r="AY129" s="213" t="s">
        <v>116</v>
      </c>
      <c r="BK129" s="215">
        <f>SUM(BK130:BK131)</f>
        <v>0</v>
      </c>
    </row>
    <row r="130" s="2" customFormat="1" ht="16.5" customHeight="1">
      <c r="A130" s="37"/>
      <c r="B130" s="38"/>
      <c r="C130" s="218" t="s">
        <v>132</v>
      </c>
      <c r="D130" s="218" t="s">
        <v>119</v>
      </c>
      <c r="E130" s="219" t="s">
        <v>133</v>
      </c>
      <c r="F130" s="220" t="s">
        <v>134</v>
      </c>
      <c r="G130" s="221" t="s">
        <v>122</v>
      </c>
      <c r="H130" s="222">
        <v>1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40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123</v>
      </c>
      <c r="AT130" s="230" t="s">
        <v>119</v>
      </c>
      <c r="AU130" s="230" t="s">
        <v>84</v>
      </c>
      <c r="AY130" s="16" t="s">
        <v>116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82</v>
      </c>
      <c r="BK130" s="231">
        <f>ROUND(I130*H130,2)</f>
        <v>0</v>
      </c>
      <c r="BL130" s="16" t="s">
        <v>123</v>
      </c>
      <c r="BM130" s="230" t="s">
        <v>135</v>
      </c>
    </row>
    <row r="131" s="2" customFormat="1">
      <c r="A131" s="37"/>
      <c r="B131" s="38"/>
      <c r="C131" s="39"/>
      <c r="D131" s="232" t="s">
        <v>125</v>
      </c>
      <c r="E131" s="39"/>
      <c r="F131" s="233" t="s">
        <v>134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125</v>
      </c>
      <c r="AU131" s="16" t="s">
        <v>84</v>
      </c>
    </row>
    <row r="132" s="12" customFormat="1" ht="22.8" customHeight="1">
      <c r="A132" s="12"/>
      <c r="B132" s="202"/>
      <c r="C132" s="203"/>
      <c r="D132" s="204" t="s">
        <v>74</v>
      </c>
      <c r="E132" s="216" t="s">
        <v>136</v>
      </c>
      <c r="F132" s="216" t="s">
        <v>137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SUM(P133:P134)</f>
        <v>0</v>
      </c>
      <c r="Q132" s="210"/>
      <c r="R132" s="211">
        <f>SUM(R133:R134)</f>
        <v>0</v>
      </c>
      <c r="S132" s="210"/>
      <c r="T132" s="212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115</v>
      </c>
      <c r="AT132" s="214" t="s">
        <v>74</v>
      </c>
      <c r="AU132" s="214" t="s">
        <v>82</v>
      </c>
      <c r="AY132" s="213" t="s">
        <v>116</v>
      </c>
      <c r="BK132" s="215">
        <f>SUM(BK133:BK134)</f>
        <v>0</v>
      </c>
    </row>
    <row r="133" s="2" customFormat="1" ht="16.5" customHeight="1">
      <c r="A133" s="37"/>
      <c r="B133" s="38"/>
      <c r="C133" s="218" t="s">
        <v>138</v>
      </c>
      <c r="D133" s="218" t="s">
        <v>119</v>
      </c>
      <c r="E133" s="219" t="s">
        <v>139</v>
      </c>
      <c r="F133" s="220" t="s">
        <v>140</v>
      </c>
      <c r="G133" s="221" t="s">
        <v>122</v>
      </c>
      <c r="H133" s="222">
        <v>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40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123</v>
      </c>
      <c r="AT133" s="230" t="s">
        <v>119</v>
      </c>
      <c r="AU133" s="230" t="s">
        <v>84</v>
      </c>
      <c r="AY133" s="16" t="s">
        <v>116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82</v>
      </c>
      <c r="BK133" s="231">
        <f>ROUND(I133*H133,2)</f>
        <v>0</v>
      </c>
      <c r="BL133" s="16" t="s">
        <v>123</v>
      </c>
      <c r="BM133" s="230" t="s">
        <v>141</v>
      </c>
    </row>
    <row r="134" s="2" customFormat="1">
      <c r="A134" s="37"/>
      <c r="B134" s="38"/>
      <c r="C134" s="39"/>
      <c r="D134" s="232" t="s">
        <v>125</v>
      </c>
      <c r="E134" s="39"/>
      <c r="F134" s="233" t="s">
        <v>140</v>
      </c>
      <c r="G134" s="39"/>
      <c r="H134" s="39"/>
      <c r="I134" s="234"/>
      <c r="J134" s="39"/>
      <c r="K134" s="39"/>
      <c r="L134" s="43"/>
      <c r="M134" s="237"/>
      <c r="N134" s="238"/>
      <c r="O134" s="239"/>
      <c r="P134" s="239"/>
      <c r="Q134" s="239"/>
      <c r="R134" s="239"/>
      <c r="S134" s="239"/>
      <c r="T134" s="240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125</v>
      </c>
      <c r="AU134" s="16" t="s">
        <v>84</v>
      </c>
    </row>
    <row r="135" s="2" customFormat="1" ht="6.96" customHeight="1">
      <c r="A135" s="37"/>
      <c r="B135" s="65"/>
      <c r="C135" s="66"/>
      <c r="D135" s="66"/>
      <c r="E135" s="66"/>
      <c r="F135" s="66"/>
      <c r="G135" s="66"/>
      <c r="H135" s="66"/>
      <c r="I135" s="66"/>
      <c r="J135" s="66"/>
      <c r="K135" s="66"/>
      <c r="L135" s="43"/>
      <c r="M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</sheetData>
  <sheetProtection sheet="1" autoFilter="0" formatColumns="0" formatRows="0" objects="1" scenarios="1" spinCount="100000" saltValue="xheqE8zHIDrNHOGNaqCWH8QWyFRneJJr/rhvDnn5mnaWLdT+UPPUzRiidjboV9lCI1oywDVs5w5j/vQrECuCDw==" hashValue="uaslcGvZHmTjHlu/KoTbz6WoPvqphkJdACjpCsEBZuuSA4Hu6kmZL0H7EZD19AJSWlAgUOcNhIVjILI8A7HrYw==" algorithmName="SHA-512" password="CC35"/>
  <autoFilter ref="C120:K13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III/20123 Čilá - Hradiště, oprava povrchu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142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31. 7. 2025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ROUND((SUM(BE121:BE162)),  2)</f>
        <v>0</v>
      </c>
      <c r="G33" s="37"/>
      <c r="H33" s="37"/>
      <c r="I33" s="154">
        <v>0.20999999999999999</v>
      </c>
      <c r="J33" s="153">
        <f>ROUND(((SUM(BE121:BE162))*I33),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ROUND((SUM(BF121:BF162)),  2)</f>
        <v>0</v>
      </c>
      <c r="G34" s="37"/>
      <c r="H34" s="37"/>
      <c r="I34" s="154">
        <v>0.12</v>
      </c>
      <c r="J34" s="153">
        <f>ROUND(((SUM(BF121:BF162))*I34),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ROUND((SUM(BG121:BG162)),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ROUND((SUM(BH121:BH162)),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ROUND((SUM(BI121:BI162)),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III/20123 Čilá - Hradiště, oprava povrchu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III/20123 Čilá - Hradiště, oprava povrchu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III/20123</v>
      </c>
      <c r="G89" s="39"/>
      <c r="H89" s="39"/>
      <c r="I89" s="31" t="s">
        <v>22</v>
      </c>
      <c r="J89" s="78" t="str">
        <f>IF(J12="","",J12)</f>
        <v>31. 7. 2025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SÚSPK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143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144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145</v>
      </c>
      <c r="E99" s="187"/>
      <c r="F99" s="187"/>
      <c r="G99" s="187"/>
      <c r="H99" s="187"/>
      <c r="I99" s="187"/>
      <c r="J99" s="188">
        <f>J130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146</v>
      </c>
      <c r="E100" s="187"/>
      <c r="F100" s="187"/>
      <c r="G100" s="187"/>
      <c r="H100" s="187"/>
      <c r="I100" s="187"/>
      <c r="J100" s="188">
        <f>J147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147</v>
      </c>
      <c r="E101" s="187"/>
      <c r="F101" s="187"/>
      <c r="G101" s="187"/>
      <c r="H101" s="187"/>
      <c r="I101" s="187"/>
      <c r="J101" s="188">
        <f>J160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100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III/20123 Čilá - Hradiště, oprava povrchu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01 - III/20123 Čilá - Hradiště, oprava povrchu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III/20123</v>
      </c>
      <c r="G115" s="39"/>
      <c r="H115" s="39"/>
      <c r="I115" s="31" t="s">
        <v>22</v>
      </c>
      <c r="J115" s="78" t="str">
        <f>IF(J12="","",J12)</f>
        <v>31. 7. 2025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SÚSPK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101</v>
      </c>
      <c r="D120" s="193" t="s">
        <v>60</v>
      </c>
      <c r="E120" s="193" t="s">
        <v>56</v>
      </c>
      <c r="F120" s="193" t="s">
        <v>57</v>
      </c>
      <c r="G120" s="193" t="s">
        <v>102</v>
      </c>
      <c r="H120" s="193" t="s">
        <v>103</v>
      </c>
      <c r="I120" s="193" t="s">
        <v>104</v>
      </c>
      <c r="J120" s="194" t="s">
        <v>92</v>
      </c>
      <c r="K120" s="195" t="s">
        <v>105</v>
      </c>
      <c r="L120" s="196"/>
      <c r="M120" s="99" t="s">
        <v>1</v>
      </c>
      <c r="N120" s="100" t="s">
        <v>39</v>
      </c>
      <c r="O120" s="100" t="s">
        <v>106</v>
      </c>
      <c r="P120" s="100" t="s">
        <v>107</v>
      </c>
      <c r="Q120" s="100" t="s">
        <v>108</v>
      </c>
      <c r="R120" s="100" t="s">
        <v>109</v>
      </c>
      <c r="S120" s="100" t="s">
        <v>110</v>
      </c>
      <c r="T120" s="101" t="s">
        <v>111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112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1177.6796319999999</v>
      </c>
      <c r="S121" s="103"/>
      <c r="T121" s="200">
        <f>T122</f>
        <v>391.91500000000002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94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74</v>
      </c>
      <c r="E122" s="205" t="s">
        <v>148</v>
      </c>
      <c r="F122" s="205" t="s">
        <v>149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P123+P130+P147+P160</f>
        <v>0</v>
      </c>
      <c r="Q122" s="210"/>
      <c r="R122" s="211">
        <f>R123+R130+R147+R160</f>
        <v>1177.6796319999999</v>
      </c>
      <c r="S122" s="210"/>
      <c r="T122" s="212">
        <f>T123+T130+T147+T160</f>
        <v>391.91500000000002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82</v>
      </c>
      <c r="AT122" s="214" t="s">
        <v>74</v>
      </c>
      <c r="AU122" s="214" t="s">
        <v>75</v>
      </c>
      <c r="AY122" s="213" t="s">
        <v>116</v>
      </c>
      <c r="BK122" s="215">
        <f>BK123+BK130+BK147+BK160</f>
        <v>0</v>
      </c>
    </row>
    <row r="123" s="12" customFormat="1" ht="22.8" customHeight="1">
      <c r="A123" s="12"/>
      <c r="B123" s="202"/>
      <c r="C123" s="203"/>
      <c r="D123" s="204" t="s">
        <v>74</v>
      </c>
      <c r="E123" s="216" t="s">
        <v>82</v>
      </c>
      <c r="F123" s="216" t="s">
        <v>150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SUM(P124:P129)</f>
        <v>0</v>
      </c>
      <c r="Q123" s="210"/>
      <c r="R123" s="211">
        <f>SUM(R124:R129)</f>
        <v>0.0020100000000000001</v>
      </c>
      <c r="S123" s="210"/>
      <c r="T123" s="212">
        <f>SUM(T124:T129)</f>
        <v>13.915000000000001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82</v>
      </c>
      <c r="AT123" s="214" t="s">
        <v>74</v>
      </c>
      <c r="AU123" s="214" t="s">
        <v>82</v>
      </c>
      <c r="AY123" s="213" t="s">
        <v>116</v>
      </c>
      <c r="BK123" s="215">
        <f>SUM(BK124:BK129)</f>
        <v>0</v>
      </c>
    </row>
    <row r="124" s="2" customFormat="1" ht="21.75" customHeight="1">
      <c r="A124" s="37"/>
      <c r="B124" s="38"/>
      <c r="C124" s="218" t="s">
        <v>82</v>
      </c>
      <c r="D124" s="218" t="s">
        <v>119</v>
      </c>
      <c r="E124" s="219" t="s">
        <v>151</v>
      </c>
      <c r="F124" s="220" t="s">
        <v>152</v>
      </c>
      <c r="G124" s="221" t="s">
        <v>122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40</v>
      </c>
      <c r="O124" s="90"/>
      <c r="P124" s="228">
        <f>O124*H124</f>
        <v>0</v>
      </c>
      <c r="Q124" s="228">
        <v>1.0000000000000001E-05</v>
      </c>
      <c r="R124" s="228">
        <f>Q124*H124</f>
        <v>1.0000000000000001E-05</v>
      </c>
      <c r="S124" s="228">
        <v>0.11500000000000001</v>
      </c>
      <c r="T124" s="229">
        <f>S124*H124</f>
        <v>0.11500000000000001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138</v>
      </c>
      <c r="AT124" s="230" t="s">
        <v>119</v>
      </c>
      <c r="AU124" s="230" t="s">
        <v>84</v>
      </c>
      <c r="AY124" s="16" t="s">
        <v>116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82</v>
      </c>
      <c r="BK124" s="231">
        <f>ROUND(I124*H124,2)</f>
        <v>0</v>
      </c>
      <c r="BL124" s="16" t="s">
        <v>138</v>
      </c>
      <c r="BM124" s="230" t="s">
        <v>153</v>
      </c>
    </row>
    <row r="125" s="2" customFormat="1">
      <c r="A125" s="37"/>
      <c r="B125" s="38"/>
      <c r="C125" s="39"/>
      <c r="D125" s="232" t="s">
        <v>125</v>
      </c>
      <c r="E125" s="39"/>
      <c r="F125" s="233" t="s">
        <v>154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125</v>
      </c>
      <c r="AU125" s="16" t="s">
        <v>84</v>
      </c>
    </row>
    <row r="126" s="2" customFormat="1" ht="24.15" customHeight="1">
      <c r="A126" s="37"/>
      <c r="B126" s="38"/>
      <c r="C126" s="218" t="s">
        <v>84</v>
      </c>
      <c r="D126" s="218" t="s">
        <v>119</v>
      </c>
      <c r="E126" s="219" t="s">
        <v>155</v>
      </c>
      <c r="F126" s="220" t="s">
        <v>156</v>
      </c>
      <c r="G126" s="221" t="s">
        <v>157</v>
      </c>
      <c r="H126" s="222">
        <v>100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40</v>
      </c>
      <c r="O126" s="90"/>
      <c r="P126" s="228">
        <f>O126*H126</f>
        <v>0</v>
      </c>
      <c r="Q126" s="228">
        <v>2.0000000000000002E-05</v>
      </c>
      <c r="R126" s="228">
        <f>Q126*H126</f>
        <v>0.002</v>
      </c>
      <c r="S126" s="228">
        <v>0.13800000000000001</v>
      </c>
      <c r="T126" s="229">
        <f>S126*H126</f>
        <v>13.800000000000001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138</v>
      </c>
      <c r="AT126" s="230" t="s">
        <v>119</v>
      </c>
      <c r="AU126" s="230" t="s">
        <v>84</v>
      </c>
      <c r="AY126" s="16" t="s">
        <v>116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82</v>
      </c>
      <c r="BK126" s="231">
        <f>ROUND(I126*H126,2)</f>
        <v>0</v>
      </c>
      <c r="BL126" s="16" t="s">
        <v>138</v>
      </c>
      <c r="BM126" s="230" t="s">
        <v>158</v>
      </c>
    </row>
    <row r="127" s="2" customFormat="1">
      <c r="A127" s="37"/>
      <c r="B127" s="38"/>
      <c r="C127" s="39"/>
      <c r="D127" s="232" t="s">
        <v>125</v>
      </c>
      <c r="E127" s="39"/>
      <c r="F127" s="233" t="s">
        <v>159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125</v>
      </c>
      <c r="AU127" s="16" t="s">
        <v>84</v>
      </c>
    </row>
    <row r="128" s="13" customFormat="1">
      <c r="A128" s="13"/>
      <c r="B128" s="241"/>
      <c r="C128" s="242"/>
      <c r="D128" s="232" t="s">
        <v>160</v>
      </c>
      <c r="E128" s="243" t="s">
        <v>1</v>
      </c>
      <c r="F128" s="244" t="s">
        <v>161</v>
      </c>
      <c r="G128" s="242"/>
      <c r="H128" s="245">
        <v>100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160</v>
      </c>
      <c r="AU128" s="251" t="s">
        <v>84</v>
      </c>
      <c r="AV128" s="13" t="s">
        <v>84</v>
      </c>
      <c r="AW128" s="13" t="s">
        <v>32</v>
      </c>
      <c r="AX128" s="13" t="s">
        <v>75</v>
      </c>
      <c r="AY128" s="251" t="s">
        <v>116</v>
      </c>
    </row>
    <row r="129" s="14" customFormat="1">
      <c r="A129" s="14"/>
      <c r="B129" s="252"/>
      <c r="C129" s="253"/>
      <c r="D129" s="232" t="s">
        <v>160</v>
      </c>
      <c r="E129" s="254" t="s">
        <v>1</v>
      </c>
      <c r="F129" s="255" t="s">
        <v>162</v>
      </c>
      <c r="G129" s="253"/>
      <c r="H129" s="256">
        <v>100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2" t="s">
        <v>160</v>
      </c>
      <c r="AU129" s="262" t="s">
        <v>84</v>
      </c>
      <c r="AV129" s="14" t="s">
        <v>138</v>
      </c>
      <c r="AW129" s="14" t="s">
        <v>32</v>
      </c>
      <c r="AX129" s="14" t="s">
        <v>82</v>
      </c>
      <c r="AY129" s="262" t="s">
        <v>116</v>
      </c>
    </row>
    <row r="130" s="12" customFormat="1" ht="22.8" customHeight="1">
      <c r="A130" s="12"/>
      <c r="B130" s="202"/>
      <c r="C130" s="203"/>
      <c r="D130" s="204" t="s">
        <v>74</v>
      </c>
      <c r="E130" s="216" t="s">
        <v>115</v>
      </c>
      <c r="F130" s="216" t="s">
        <v>163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SUM(P131:P146)</f>
        <v>0</v>
      </c>
      <c r="Q130" s="210"/>
      <c r="R130" s="211">
        <f>SUM(R131:R146)</f>
        <v>1177.6104</v>
      </c>
      <c r="S130" s="210"/>
      <c r="T130" s="212">
        <f>SUM(T131:T146)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82</v>
      </c>
      <c r="AT130" s="214" t="s">
        <v>74</v>
      </c>
      <c r="AU130" s="214" t="s">
        <v>82</v>
      </c>
      <c r="AY130" s="213" t="s">
        <v>116</v>
      </c>
      <c r="BK130" s="215">
        <f>SUM(BK131:BK146)</f>
        <v>0</v>
      </c>
    </row>
    <row r="131" s="2" customFormat="1" ht="21.75" customHeight="1">
      <c r="A131" s="37"/>
      <c r="B131" s="38"/>
      <c r="C131" s="218" t="s">
        <v>132</v>
      </c>
      <c r="D131" s="218" t="s">
        <v>119</v>
      </c>
      <c r="E131" s="219" t="s">
        <v>164</v>
      </c>
      <c r="F131" s="220" t="s">
        <v>165</v>
      </c>
      <c r="G131" s="221" t="s">
        <v>157</v>
      </c>
      <c r="H131" s="222">
        <v>1800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40</v>
      </c>
      <c r="O131" s="90"/>
      <c r="P131" s="228">
        <f>O131*H131</f>
        <v>0</v>
      </c>
      <c r="Q131" s="228">
        <v>0.216</v>
      </c>
      <c r="R131" s="228">
        <f>Q131*H131</f>
        <v>388.80000000000001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138</v>
      </c>
      <c r="AT131" s="230" t="s">
        <v>119</v>
      </c>
      <c r="AU131" s="230" t="s">
        <v>84</v>
      </c>
      <c r="AY131" s="16" t="s">
        <v>116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82</v>
      </c>
      <c r="BK131" s="231">
        <f>ROUND(I131*H131,2)</f>
        <v>0</v>
      </c>
      <c r="BL131" s="16" t="s">
        <v>138</v>
      </c>
      <c r="BM131" s="230" t="s">
        <v>166</v>
      </c>
    </row>
    <row r="132" s="2" customFormat="1">
      <c r="A132" s="37"/>
      <c r="B132" s="38"/>
      <c r="C132" s="39"/>
      <c r="D132" s="232" t="s">
        <v>125</v>
      </c>
      <c r="E132" s="39"/>
      <c r="F132" s="233" t="s">
        <v>167</v>
      </c>
      <c r="G132" s="39"/>
      <c r="H132" s="39"/>
      <c r="I132" s="234"/>
      <c r="J132" s="39"/>
      <c r="K132" s="39"/>
      <c r="L132" s="43"/>
      <c r="M132" s="235"/>
      <c r="N132" s="236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125</v>
      </c>
      <c r="AU132" s="16" t="s">
        <v>84</v>
      </c>
    </row>
    <row r="133" s="13" customFormat="1">
      <c r="A133" s="13"/>
      <c r="B133" s="241"/>
      <c r="C133" s="242"/>
      <c r="D133" s="232" t="s">
        <v>160</v>
      </c>
      <c r="E133" s="243" t="s">
        <v>1</v>
      </c>
      <c r="F133" s="244" t="s">
        <v>168</v>
      </c>
      <c r="G133" s="242"/>
      <c r="H133" s="245">
        <v>1800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160</v>
      </c>
      <c r="AU133" s="251" t="s">
        <v>84</v>
      </c>
      <c r="AV133" s="13" t="s">
        <v>84</v>
      </c>
      <c r="AW133" s="13" t="s">
        <v>32</v>
      </c>
      <c r="AX133" s="13" t="s">
        <v>75</v>
      </c>
      <c r="AY133" s="251" t="s">
        <v>116</v>
      </c>
    </row>
    <row r="134" s="14" customFormat="1">
      <c r="A134" s="14"/>
      <c r="B134" s="252"/>
      <c r="C134" s="253"/>
      <c r="D134" s="232" t="s">
        <v>160</v>
      </c>
      <c r="E134" s="254" t="s">
        <v>1</v>
      </c>
      <c r="F134" s="255" t="s">
        <v>162</v>
      </c>
      <c r="G134" s="253"/>
      <c r="H134" s="256">
        <v>1800</v>
      </c>
      <c r="I134" s="257"/>
      <c r="J134" s="253"/>
      <c r="K134" s="253"/>
      <c r="L134" s="258"/>
      <c r="M134" s="259"/>
      <c r="N134" s="260"/>
      <c r="O134" s="260"/>
      <c r="P134" s="260"/>
      <c r="Q134" s="260"/>
      <c r="R134" s="260"/>
      <c r="S134" s="260"/>
      <c r="T134" s="26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2" t="s">
        <v>160</v>
      </c>
      <c r="AU134" s="262" t="s">
        <v>84</v>
      </c>
      <c r="AV134" s="14" t="s">
        <v>138</v>
      </c>
      <c r="AW134" s="14" t="s">
        <v>32</v>
      </c>
      <c r="AX134" s="14" t="s">
        <v>82</v>
      </c>
      <c r="AY134" s="262" t="s">
        <v>116</v>
      </c>
    </row>
    <row r="135" s="2" customFormat="1" ht="24.15" customHeight="1">
      <c r="A135" s="37"/>
      <c r="B135" s="38"/>
      <c r="C135" s="218" t="s">
        <v>138</v>
      </c>
      <c r="D135" s="218" t="s">
        <v>119</v>
      </c>
      <c r="E135" s="219" t="s">
        <v>169</v>
      </c>
      <c r="F135" s="220" t="s">
        <v>170</v>
      </c>
      <c r="G135" s="221" t="s">
        <v>157</v>
      </c>
      <c r="H135" s="222">
        <v>7560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40</v>
      </c>
      <c r="O135" s="90"/>
      <c r="P135" s="228">
        <f>O135*H135</f>
        <v>0</v>
      </c>
      <c r="Q135" s="228">
        <v>0.10434</v>
      </c>
      <c r="R135" s="228">
        <f>Q135*H135</f>
        <v>788.81040000000007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138</v>
      </c>
      <c r="AT135" s="230" t="s">
        <v>119</v>
      </c>
      <c r="AU135" s="230" t="s">
        <v>84</v>
      </c>
      <c r="AY135" s="16" t="s">
        <v>116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82</v>
      </c>
      <c r="BK135" s="231">
        <f>ROUND(I135*H135,2)</f>
        <v>0</v>
      </c>
      <c r="BL135" s="16" t="s">
        <v>138</v>
      </c>
      <c r="BM135" s="230" t="s">
        <v>171</v>
      </c>
    </row>
    <row r="136" s="2" customFormat="1">
      <c r="A136" s="37"/>
      <c r="B136" s="38"/>
      <c r="C136" s="39"/>
      <c r="D136" s="232" t="s">
        <v>125</v>
      </c>
      <c r="E136" s="39"/>
      <c r="F136" s="233" t="s">
        <v>172</v>
      </c>
      <c r="G136" s="39"/>
      <c r="H136" s="39"/>
      <c r="I136" s="234"/>
      <c r="J136" s="39"/>
      <c r="K136" s="39"/>
      <c r="L136" s="43"/>
      <c r="M136" s="235"/>
      <c r="N136" s="236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125</v>
      </c>
      <c r="AU136" s="16" t="s">
        <v>84</v>
      </c>
    </row>
    <row r="137" s="13" customFormat="1">
      <c r="A137" s="13"/>
      <c r="B137" s="241"/>
      <c r="C137" s="242"/>
      <c r="D137" s="232" t="s">
        <v>160</v>
      </c>
      <c r="E137" s="243" t="s">
        <v>1</v>
      </c>
      <c r="F137" s="244" t="s">
        <v>173</v>
      </c>
      <c r="G137" s="242"/>
      <c r="H137" s="245">
        <v>7560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160</v>
      </c>
      <c r="AU137" s="251" t="s">
        <v>84</v>
      </c>
      <c r="AV137" s="13" t="s">
        <v>84</v>
      </c>
      <c r="AW137" s="13" t="s">
        <v>32</v>
      </c>
      <c r="AX137" s="13" t="s">
        <v>75</v>
      </c>
      <c r="AY137" s="251" t="s">
        <v>116</v>
      </c>
    </row>
    <row r="138" s="14" customFormat="1">
      <c r="A138" s="14"/>
      <c r="B138" s="252"/>
      <c r="C138" s="253"/>
      <c r="D138" s="232" t="s">
        <v>160</v>
      </c>
      <c r="E138" s="254" t="s">
        <v>1</v>
      </c>
      <c r="F138" s="255" t="s">
        <v>162</v>
      </c>
      <c r="G138" s="253"/>
      <c r="H138" s="256">
        <v>7560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160</v>
      </c>
      <c r="AU138" s="262" t="s">
        <v>84</v>
      </c>
      <c r="AV138" s="14" t="s">
        <v>138</v>
      </c>
      <c r="AW138" s="14" t="s">
        <v>32</v>
      </c>
      <c r="AX138" s="14" t="s">
        <v>82</v>
      </c>
      <c r="AY138" s="262" t="s">
        <v>116</v>
      </c>
    </row>
    <row r="139" s="2" customFormat="1" ht="24.15" customHeight="1">
      <c r="A139" s="37"/>
      <c r="B139" s="38"/>
      <c r="C139" s="218" t="s">
        <v>115</v>
      </c>
      <c r="D139" s="218" t="s">
        <v>119</v>
      </c>
      <c r="E139" s="219" t="s">
        <v>174</v>
      </c>
      <c r="F139" s="220" t="s">
        <v>175</v>
      </c>
      <c r="G139" s="221" t="s">
        <v>157</v>
      </c>
      <c r="H139" s="222">
        <v>15120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40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138</v>
      </c>
      <c r="AT139" s="230" t="s">
        <v>119</v>
      </c>
      <c r="AU139" s="230" t="s">
        <v>84</v>
      </c>
      <c r="AY139" s="16" t="s">
        <v>116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82</v>
      </c>
      <c r="BK139" s="231">
        <f>ROUND(I139*H139,2)</f>
        <v>0</v>
      </c>
      <c r="BL139" s="16" t="s">
        <v>138</v>
      </c>
      <c r="BM139" s="230" t="s">
        <v>176</v>
      </c>
    </row>
    <row r="140" s="2" customFormat="1">
      <c r="A140" s="37"/>
      <c r="B140" s="38"/>
      <c r="C140" s="39"/>
      <c r="D140" s="232" t="s">
        <v>125</v>
      </c>
      <c r="E140" s="39"/>
      <c r="F140" s="233" t="s">
        <v>177</v>
      </c>
      <c r="G140" s="39"/>
      <c r="H140" s="39"/>
      <c r="I140" s="234"/>
      <c r="J140" s="39"/>
      <c r="K140" s="39"/>
      <c r="L140" s="43"/>
      <c r="M140" s="235"/>
      <c r="N140" s="236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125</v>
      </c>
      <c r="AU140" s="16" t="s">
        <v>84</v>
      </c>
    </row>
    <row r="141" s="13" customFormat="1">
      <c r="A141" s="13"/>
      <c r="B141" s="241"/>
      <c r="C141" s="242"/>
      <c r="D141" s="232" t="s">
        <v>160</v>
      </c>
      <c r="E141" s="243" t="s">
        <v>1</v>
      </c>
      <c r="F141" s="244" t="s">
        <v>178</v>
      </c>
      <c r="G141" s="242"/>
      <c r="H141" s="245">
        <v>15120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160</v>
      </c>
      <c r="AU141" s="251" t="s">
        <v>84</v>
      </c>
      <c r="AV141" s="13" t="s">
        <v>84</v>
      </c>
      <c r="AW141" s="13" t="s">
        <v>32</v>
      </c>
      <c r="AX141" s="13" t="s">
        <v>75</v>
      </c>
      <c r="AY141" s="251" t="s">
        <v>116</v>
      </c>
    </row>
    <row r="142" s="14" customFormat="1">
      <c r="A142" s="14"/>
      <c r="B142" s="252"/>
      <c r="C142" s="253"/>
      <c r="D142" s="232" t="s">
        <v>160</v>
      </c>
      <c r="E142" s="254" t="s">
        <v>1</v>
      </c>
      <c r="F142" s="255" t="s">
        <v>162</v>
      </c>
      <c r="G142" s="253"/>
      <c r="H142" s="256">
        <v>15120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2" t="s">
        <v>160</v>
      </c>
      <c r="AU142" s="262" t="s">
        <v>84</v>
      </c>
      <c r="AV142" s="14" t="s">
        <v>138</v>
      </c>
      <c r="AW142" s="14" t="s">
        <v>32</v>
      </c>
      <c r="AX142" s="14" t="s">
        <v>82</v>
      </c>
      <c r="AY142" s="262" t="s">
        <v>116</v>
      </c>
    </row>
    <row r="143" s="2" customFormat="1" ht="33" customHeight="1">
      <c r="A143" s="37"/>
      <c r="B143" s="38"/>
      <c r="C143" s="218" t="s">
        <v>179</v>
      </c>
      <c r="D143" s="218" t="s">
        <v>119</v>
      </c>
      <c r="E143" s="219" t="s">
        <v>180</v>
      </c>
      <c r="F143" s="220" t="s">
        <v>181</v>
      </c>
      <c r="G143" s="221" t="s">
        <v>157</v>
      </c>
      <c r="H143" s="222">
        <v>7560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40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138</v>
      </c>
      <c r="AT143" s="230" t="s">
        <v>119</v>
      </c>
      <c r="AU143" s="230" t="s">
        <v>84</v>
      </c>
      <c r="AY143" s="16" t="s">
        <v>116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82</v>
      </c>
      <c r="BK143" s="231">
        <f>ROUND(I143*H143,2)</f>
        <v>0</v>
      </c>
      <c r="BL143" s="16" t="s">
        <v>138</v>
      </c>
      <c r="BM143" s="230" t="s">
        <v>182</v>
      </c>
    </row>
    <row r="144" s="2" customFormat="1">
      <c r="A144" s="37"/>
      <c r="B144" s="38"/>
      <c r="C144" s="39"/>
      <c r="D144" s="232" t="s">
        <v>125</v>
      </c>
      <c r="E144" s="39"/>
      <c r="F144" s="233" t="s">
        <v>183</v>
      </c>
      <c r="G144" s="39"/>
      <c r="H144" s="39"/>
      <c r="I144" s="234"/>
      <c r="J144" s="39"/>
      <c r="K144" s="39"/>
      <c r="L144" s="43"/>
      <c r="M144" s="235"/>
      <c r="N144" s="236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125</v>
      </c>
      <c r="AU144" s="16" t="s">
        <v>84</v>
      </c>
    </row>
    <row r="145" s="13" customFormat="1">
      <c r="A145" s="13"/>
      <c r="B145" s="241"/>
      <c r="C145" s="242"/>
      <c r="D145" s="232" t="s">
        <v>160</v>
      </c>
      <c r="E145" s="243" t="s">
        <v>1</v>
      </c>
      <c r="F145" s="244" t="s">
        <v>173</v>
      </c>
      <c r="G145" s="242"/>
      <c r="H145" s="245">
        <v>7560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160</v>
      </c>
      <c r="AU145" s="251" t="s">
        <v>84</v>
      </c>
      <c r="AV145" s="13" t="s">
        <v>84</v>
      </c>
      <c r="AW145" s="13" t="s">
        <v>32</v>
      </c>
      <c r="AX145" s="13" t="s">
        <v>75</v>
      </c>
      <c r="AY145" s="251" t="s">
        <v>116</v>
      </c>
    </row>
    <row r="146" s="14" customFormat="1">
      <c r="A146" s="14"/>
      <c r="B146" s="252"/>
      <c r="C146" s="253"/>
      <c r="D146" s="232" t="s">
        <v>160</v>
      </c>
      <c r="E146" s="254" t="s">
        <v>1</v>
      </c>
      <c r="F146" s="255" t="s">
        <v>162</v>
      </c>
      <c r="G146" s="253"/>
      <c r="H146" s="256">
        <v>7560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160</v>
      </c>
      <c r="AU146" s="262" t="s">
        <v>84</v>
      </c>
      <c r="AV146" s="14" t="s">
        <v>138</v>
      </c>
      <c r="AW146" s="14" t="s">
        <v>32</v>
      </c>
      <c r="AX146" s="14" t="s">
        <v>82</v>
      </c>
      <c r="AY146" s="262" t="s">
        <v>116</v>
      </c>
    </row>
    <row r="147" s="12" customFormat="1" ht="22.8" customHeight="1">
      <c r="A147" s="12"/>
      <c r="B147" s="202"/>
      <c r="C147" s="203"/>
      <c r="D147" s="204" t="s">
        <v>74</v>
      </c>
      <c r="E147" s="216" t="s">
        <v>184</v>
      </c>
      <c r="F147" s="216" t="s">
        <v>185</v>
      </c>
      <c r="G147" s="203"/>
      <c r="H147" s="203"/>
      <c r="I147" s="206"/>
      <c r="J147" s="217">
        <f>BK147</f>
        <v>0</v>
      </c>
      <c r="K147" s="203"/>
      <c r="L147" s="208"/>
      <c r="M147" s="209"/>
      <c r="N147" s="210"/>
      <c r="O147" s="210"/>
      <c r="P147" s="211">
        <f>SUM(P148:P159)</f>
        <v>0</v>
      </c>
      <c r="Q147" s="210"/>
      <c r="R147" s="211">
        <f>SUM(R148:R159)</f>
        <v>0.067222000000000004</v>
      </c>
      <c r="S147" s="210"/>
      <c r="T147" s="212">
        <f>SUM(T148:T159)</f>
        <v>378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82</v>
      </c>
      <c r="AT147" s="214" t="s">
        <v>74</v>
      </c>
      <c r="AU147" s="214" t="s">
        <v>82</v>
      </c>
      <c r="AY147" s="213" t="s">
        <v>116</v>
      </c>
      <c r="BK147" s="215">
        <f>SUM(BK148:BK159)</f>
        <v>0</v>
      </c>
    </row>
    <row r="148" s="2" customFormat="1" ht="33" customHeight="1">
      <c r="A148" s="37"/>
      <c r="B148" s="38"/>
      <c r="C148" s="218" t="s">
        <v>186</v>
      </c>
      <c r="D148" s="218" t="s">
        <v>119</v>
      </c>
      <c r="E148" s="219" t="s">
        <v>187</v>
      </c>
      <c r="F148" s="220" t="s">
        <v>188</v>
      </c>
      <c r="G148" s="221" t="s">
        <v>189</v>
      </c>
      <c r="H148" s="222">
        <v>110.2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40</v>
      </c>
      <c r="O148" s="90"/>
      <c r="P148" s="228">
        <f>O148*H148</f>
        <v>0</v>
      </c>
      <c r="Q148" s="228">
        <v>0.00060999999999999997</v>
      </c>
      <c r="R148" s="228">
        <f>Q148*H148</f>
        <v>0.067222000000000004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138</v>
      </c>
      <c r="AT148" s="230" t="s">
        <v>119</v>
      </c>
      <c r="AU148" s="230" t="s">
        <v>84</v>
      </c>
      <c r="AY148" s="16" t="s">
        <v>116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82</v>
      </c>
      <c r="BK148" s="231">
        <f>ROUND(I148*H148,2)</f>
        <v>0</v>
      </c>
      <c r="BL148" s="16" t="s">
        <v>138</v>
      </c>
      <c r="BM148" s="230" t="s">
        <v>190</v>
      </c>
    </row>
    <row r="149" s="2" customFormat="1">
      <c r="A149" s="37"/>
      <c r="B149" s="38"/>
      <c r="C149" s="39"/>
      <c r="D149" s="232" t="s">
        <v>125</v>
      </c>
      <c r="E149" s="39"/>
      <c r="F149" s="233" t="s">
        <v>191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125</v>
      </c>
      <c r="AU149" s="16" t="s">
        <v>84</v>
      </c>
    </row>
    <row r="150" s="13" customFormat="1">
      <c r="A150" s="13"/>
      <c r="B150" s="241"/>
      <c r="C150" s="242"/>
      <c r="D150" s="232" t="s">
        <v>160</v>
      </c>
      <c r="E150" s="243" t="s">
        <v>1</v>
      </c>
      <c r="F150" s="244" t="s">
        <v>192</v>
      </c>
      <c r="G150" s="242"/>
      <c r="H150" s="245">
        <v>110.2</v>
      </c>
      <c r="I150" s="246"/>
      <c r="J150" s="242"/>
      <c r="K150" s="242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160</v>
      </c>
      <c r="AU150" s="251" t="s">
        <v>84</v>
      </c>
      <c r="AV150" s="13" t="s">
        <v>84</v>
      </c>
      <c r="AW150" s="13" t="s">
        <v>32</v>
      </c>
      <c r="AX150" s="13" t="s">
        <v>75</v>
      </c>
      <c r="AY150" s="251" t="s">
        <v>116</v>
      </c>
    </row>
    <row r="151" s="14" customFormat="1">
      <c r="A151" s="14"/>
      <c r="B151" s="252"/>
      <c r="C151" s="253"/>
      <c r="D151" s="232" t="s">
        <v>160</v>
      </c>
      <c r="E151" s="254" t="s">
        <v>1</v>
      </c>
      <c r="F151" s="255" t="s">
        <v>162</v>
      </c>
      <c r="G151" s="253"/>
      <c r="H151" s="256">
        <v>110.2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160</v>
      </c>
      <c r="AU151" s="262" t="s">
        <v>84</v>
      </c>
      <c r="AV151" s="14" t="s">
        <v>138</v>
      </c>
      <c r="AW151" s="14" t="s">
        <v>32</v>
      </c>
      <c r="AX151" s="14" t="s">
        <v>82</v>
      </c>
      <c r="AY151" s="262" t="s">
        <v>116</v>
      </c>
    </row>
    <row r="152" s="2" customFormat="1" ht="44.25" customHeight="1">
      <c r="A152" s="37"/>
      <c r="B152" s="38"/>
      <c r="C152" s="218" t="s">
        <v>193</v>
      </c>
      <c r="D152" s="218" t="s">
        <v>119</v>
      </c>
      <c r="E152" s="219" t="s">
        <v>194</v>
      </c>
      <c r="F152" s="220" t="s">
        <v>195</v>
      </c>
      <c r="G152" s="221" t="s">
        <v>157</v>
      </c>
      <c r="H152" s="222">
        <v>7560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40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0.02</v>
      </c>
      <c r="T152" s="229">
        <f>S152*H152</f>
        <v>151.20000000000002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138</v>
      </c>
      <c r="AT152" s="230" t="s">
        <v>119</v>
      </c>
      <c r="AU152" s="230" t="s">
        <v>84</v>
      </c>
      <c r="AY152" s="16" t="s">
        <v>116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82</v>
      </c>
      <c r="BK152" s="231">
        <f>ROUND(I152*H152,2)</f>
        <v>0</v>
      </c>
      <c r="BL152" s="16" t="s">
        <v>138</v>
      </c>
      <c r="BM152" s="230" t="s">
        <v>196</v>
      </c>
    </row>
    <row r="153" s="2" customFormat="1">
      <c r="A153" s="37"/>
      <c r="B153" s="38"/>
      <c r="C153" s="39"/>
      <c r="D153" s="232" t="s">
        <v>125</v>
      </c>
      <c r="E153" s="39"/>
      <c r="F153" s="233" t="s">
        <v>197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125</v>
      </c>
      <c r="AU153" s="16" t="s">
        <v>84</v>
      </c>
    </row>
    <row r="154" s="13" customFormat="1">
      <c r="A154" s="13"/>
      <c r="B154" s="241"/>
      <c r="C154" s="242"/>
      <c r="D154" s="232" t="s">
        <v>160</v>
      </c>
      <c r="E154" s="243" t="s">
        <v>1</v>
      </c>
      <c r="F154" s="244" t="s">
        <v>173</v>
      </c>
      <c r="G154" s="242"/>
      <c r="H154" s="245">
        <v>7560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160</v>
      </c>
      <c r="AU154" s="251" t="s">
        <v>84</v>
      </c>
      <c r="AV154" s="13" t="s">
        <v>84</v>
      </c>
      <c r="AW154" s="13" t="s">
        <v>32</v>
      </c>
      <c r="AX154" s="13" t="s">
        <v>75</v>
      </c>
      <c r="AY154" s="251" t="s">
        <v>116</v>
      </c>
    </row>
    <row r="155" s="14" customFormat="1">
      <c r="A155" s="14"/>
      <c r="B155" s="252"/>
      <c r="C155" s="253"/>
      <c r="D155" s="232" t="s">
        <v>160</v>
      </c>
      <c r="E155" s="254" t="s">
        <v>1</v>
      </c>
      <c r="F155" s="255" t="s">
        <v>162</v>
      </c>
      <c r="G155" s="253"/>
      <c r="H155" s="256">
        <v>7560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2" t="s">
        <v>160</v>
      </c>
      <c r="AU155" s="262" t="s">
        <v>84</v>
      </c>
      <c r="AV155" s="14" t="s">
        <v>138</v>
      </c>
      <c r="AW155" s="14" t="s">
        <v>32</v>
      </c>
      <c r="AX155" s="14" t="s">
        <v>82</v>
      </c>
      <c r="AY155" s="262" t="s">
        <v>116</v>
      </c>
    </row>
    <row r="156" s="2" customFormat="1" ht="37.8" customHeight="1">
      <c r="A156" s="37"/>
      <c r="B156" s="38"/>
      <c r="C156" s="218" t="s">
        <v>184</v>
      </c>
      <c r="D156" s="218" t="s">
        <v>119</v>
      </c>
      <c r="E156" s="219" t="s">
        <v>198</v>
      </c>
      <c r="F156" s="220" t="s">
        <v>199</v>
      </c>
      <c r="G156" s="221" t="s">
        <v>157</v>
      </c>
      <c r="H156" s="222">
        <v>1800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40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0.126</v>
      </c>
      <c r="T156" s="229">
        <f>S156*H156</f>
        <v>226.80000000000001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138</v>
      </c>
      <c r="AT156" s="230" t="s">
        <v>119</v>
      </c>
      <c r="AU156" s="230" t="s">
        <v>84</v>
      </c>
      <c r="AY156" s="16" t="s">
        <v>116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82</v>
      </c>
      <c r="BK156" s="231">
        <f>ROUND(I156*H156,2)</f>
        <v>0</v>
      </c>
      <c r="BL156" s="16" t="s">
        <v>138</v>
      </c>
      <c r="BM156" s="230" t="s">
        <v>200</v>
      </c>
    </row>
    <row r="157" s="2" customFormat="1">
      <c r="A157" s="37"/>
      <c r="B157" s="38"/>
      <c r="C157" s="39"/>
      <c r="D157" s="232" t="s">
        <v>125</v>
      </c>
      <c r="E157" s="39"/>
      <c r="F157" s="233" t="s">
        <v>199</v>
      </c>
      <c r="G157" s="39"/>
      <c r="H157" s="39"/>
      <c r="I157" s="234"/>
      <c r="J157" s="39"/>
      <c r="K157" s="39"/>
      <c r="L157" s="43"/>
      <c r="M157" s="235"/>
      <c r="N157" s="236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125</v>
      </c>
      <c r="AU157" s="16" t="s">
        <v>84</v>
      </c>
    </row>
    <row r="158" s="13" customFormat="1">
      <c r="A158" s="13"/>
      <c r="B158" s="241"/>
      <c r="C158" s="242"/>
      <c r="D158" s="232" t="s">
        <v>160</v>
      </c>
      <c r="E158" s="243" t="s">
        <v>1</v>
      </c>
      <c r="F158" s="244" t="s">
        <v>168</v>
      </c>
      <c r="G158" s="242"/>
      <c r="H158" s="245">
        <v>1800</v>
      </c>
      <c r="I158" s="246"/>
      <c r="J158" s="242"/>
      <c r="K158" s="242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160</v>
      </c>
      <c r="AU158" s="251" t="s">
        <v>84</v>
      </c>
      <c r="AV158" s="13" t="s">
        <v>84</v>
      </c>
      <c r="AW158" s="13" t="s">
        <v>32</v>
      </c>
      <c r="AX158" s="13" t="s">
        <v>75</v>
      </c>
      <c r="AY158" s="251" t="s">
        <v>116</v>
      </c>
    </row>
    <row r="159" s="14" customFormat="1">
      <c r="A159" s="14"/>
      <c r="B159" s="252"/>
      <c r="C159" s="253"/>
      <c r="D159" s="232" t="s">
        <v>160</v>
      </c>
      <c r="E159" s="254" t="s">
        <v>1</v>
      </c>
      <c r="F159" s="255" t="s">
        <v>162</v>
      </c>
      <c r="G159" s="253"/>
      <c r="H159" s="256">
        <v>1800</v>
      </c>
      <c r="I159" s="257"/>
      <c r="J159" s="253"/>
      <c r="K159" s="253"/>
      <c r="L159" s="258"/>
      <c r="M159" s="259"/>
      <c r="N159" s="260"/>
      <c r="O159" s="260"/>
      <c r="P159" s="260"/>
      <c r="Q159" s="260"/>
      <c r="R159" s="260"/>
      <c r="S159" s="260"/>
      <c r="T159" s="26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2" t="s">
        <v>160</v>
      </c>
      <c r="AU159" s="262" t="s">
        <v>84</v>
      </c>
      <c r="AV159" s="14" t="s">
        <v>138</v>
      </c>
      <c r="AW159" s="14" t="s">
        <v>32</v>
      </c>
      <c r="AX159" s="14" t="s">
        <v>82</v>
      </c>
      <c r="AY159" s="262" t="s">
        <v>116</v>
      </c>
    </row>
    <row r="160" s="12" customFormat="1" ht="22.8" customHeight="1">
      <c r="A160" s="12"/>
      <c r="B160" s="202"/>
      <c r="C160" s="203"/>
      <c r="D160" s="204" t="s">
        <v>74</v>
      </c>
      <c r="E160" s="216" t="s">
        <v>201</v>
      </c>
      <c r="F160" s="216" t="s">
        <v>202</v>
      </c>
      <c r="G160" s="203"/>
      <c r="H160" s="203"/>
      <c r="I160" s="206"/>
      <c r="J160" s="217">
        <f>BK160</f>
        <v>0</v>
      </c>
      <c r="K160" s="203"/>
      <c r="L160" s="208"/>
      <c r="M160" s="209"/>
      <c r="N160" s="210"/>
      <c r="O160" s="210"/>
      <c r="P160" s="211">
        <f>SUM(P161:P162)</f>
        <v>0</v>
      </c>
      <c r="Q160" s="210"/>
      <c r="R160" s="211">
        <f>SUM(R161:R162)</f>
        <v>0</v>
      </c>
      <c r="S160" s="210"/>
      <c r="T160" s="212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3" t="s">
        <v>82</v>
      </c>
      <c r="AT160" s="214" t="s">
        <v>74</v>
      </c>
      <c r="AU160" s="214" t="s">
        <v>82</v>
      </c>
      <c r="AY160" s="213" t="s">
        <v>116</v>
      </c>
      <c r="BK160" s="215">
        <f>SUM(BK161:BK162)</f>
        <v>0</v>
      </c>
    </row>
    <row r="161" s="2" customFormat="1" ht="33" customHeight="1">
      <c r="A161" s="37"/>
      <c r="B161" s="38"/>
      <c r="C161" s="218" t="s">
        <v>203</v>
      </c>
      <c r="D161" s="218" t="s">
        <v>119</v>
      </c>
      <c r="E161" s="219" t="s">
        <v>204</v>
      </c>
      <c r="F161" s="220" t="s">
        <v>205</v>
      </c>
      <c r="G161" s="221" t="s">
        <v>206</v>
      </c>
      <c r="H161" s="222">
        <v>388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40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138</v>
      </c>
      <c r="AT161" s="230" t="s">
        <v>119</v>
      </c>
      <c r="AU161" s="230" t="s">
        <v>84</v>
      </c>
      <c r="AY161" s="16" t="s">
        <v>116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82</v>
      </c>
      <c r="BK161" s="231">
        <f>ROUND(I161*H161,2)</f>
        <v>0</v>
      </c>
      <c r="BL161" s="16" t="s">
        <v>138</v>
      </c>
      <c r="BM161" s="230" t="s">
        <v>207</v>
      </c>
    </row>
    <row r="162" s="2" customFormat="1">
      <c r="A162" s="37"/>
      <c r="B162" s="38"/>
      <c r="C162" s="39"/>
      <c r="D162" s="232" t="s">
        <v>125</v>
      </c>
      <c r="E162" s="39"/>
      <c r="F162" s="233" t="s">
        <v>208</v>
      </c>
      <c r="G162" s="39"/>
      <c r="H162" s="39"/>
      <c r="I162" s="234"/>
      <c r="J162" s="39"/>
      <c r="K162" s="39"/>
      <c r="L162" s="43"/>
      <c r="M162" s="237"/>
      <c r="N162" s="238"/>
      <c r="O162" s="239"/>
      <c r="P162" s="239"/>
      <c r="Q162" s="239"/>
      <c r="R162" s="239"/>
      <c r="S162" s="239"/>
      <c r="T162" s="240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125</v>
      </c>
      <c r="AU162" s="16" t="s">
        <v>84</v>
      </c>
    </row>
    <row r="163" s="2" customFormat="1" ht="6.96" customHeight="1">
      <c r="A163" s="37"/>
      <c r="B163" s="65"/>
      <c r="C163" s="66"/>
      <c r="D163" s="66"/>
      <c r="E163" s="66"/>
      <c r="F163" s="66"/>
      <c r="G163" s="66"/>
      <c r="H163" s="66"/>
      <c r="I163" s="66"/>
      <c r="J163" s="66"/>
      <c r="K163" s="66"/>
      <c r="L163" s="43"/>
      <c r="M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</sheetData>
  <sheetProtection sheet="1" autoFilter="0" formatColumns="0" formatRows="0" objects="1" scenarios="1" spinCount="100000" saltValue="ZakD9g2BLIqWd+AeJD3CsiSgtDMI1HEvqyHEWSFQKyfWqREQ3BOCCUyavJwhHVI4L0qostVoxjQd4IYylB32EA==" hashValue="frXd5DqXS6xizjtKvDm1x9701NFDVoNRqACcai0fuSi4xyeux+V/W+dtzAmuMnqgWJDKFhHxmiRVsqUU1ILFoA==" algorithmName="SHA-512" password="CC35"/>
  <autoFilter ref="C120:K16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2025-08-01T06:12:43Z</dcterms:created>
  <dcterms:modified xsi:type="dcterms:W3CDTF">2025-08-01T06:12:47Z</dcterms:modified>
</cp:coreProperties>
</file>