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RO\TSU\2025-RO\1-Stavby\N 18-II-605 Holoubkov průtah, 2. část\02-Rozpočet a VV - zadávací\II_605 - Holoubkov průtah-2.etapa\"/>
    </mc:Choice>
  </mc:AlternateContent>
  <bookViews>
    <workbookView xWindow="0" yWindow="0" windowWidth="28800" windowHeight="12180"/>
  </bookViews>
  <sheets>
    <sheet name="Rekapitulace stavby" sheetId="1" r:id="rId1"/>
    <sheet name="101 - KOMUNIKACE - siln. ..." sheetId="2" r:id="rId2"/>
    <sheet name="102 - MÍSTNÍ KOMUNIKACE, ..." sheetId="3" r:id="rId3"/>
    <sheet name="401 - Veřejné osvětlení" sheetId="4" r:id="rId4"/>
    <sheet name="VRN - Vedlejší a ostatní ..." sheetId="5" r:id="rId5"/>
    <sheet name="Pokyny pro vyplnění" sheetId="6" r:id="rId6"/>
  </sheets>
  <definedNames>
    <definedName name="_xlnm._FilterDatabase" localSheetId="1" hidden="1">'101 - KOMUNIKACE - siln. ...'!$C$88:$K$627</definedName>
    <definedName name="_xlnm._FilterDatabase" localSheetId="2" hidden="1">'102 - MÍSTNÍ KOMUNIKACE, ...'!$C$88:$K$643</definedName>
    <definedName name="_xlnm._FilterDatabase" localSheetId="3" hidden="1">'401 - Veřejné osvětlení'!$C$83:$K$263</definedName>
    <definedName name="_xlnm._FilterDatabase" localSheetId="4" hidden="1">'VRN - Vedlejší a ostatní ...'!$C$83:$K$143</definedName>
    <definedName name="_xlnm.Print_Titles" localSheetId="1">'101 - KOMUNIKACE - siln. ...'!$88:$88</definedName>
    <definedName name="_xlnm.Print_Titles" localSheetId="2">'102 - MÍSTNÍ KOMUNIKACE, ...'!$88:$88</definedName>
    <definedName name="_xlnm.Print_Titles" localSheetId="3">'401 - Veřejné osvětlení'!$83:$83</definedName>
    <definedName name="_xlnm.Print_Titles" localSheetId="0">'Rekapitulace stavby'!$52:$52</definedName>
    <definedName name="_xlnm.Print_Titles" localSheetId="4">'VRN - Vedlejší a ostatní ...'!$83:$83</definedName>
    <definedName name="_xlnm.Print_Area" localSheetId="1">'101 - KOMUNIKACE - siln. ...'!$C$4:$J$39,'101 - KOMUNIKACE - siln. ...'!$C$45:$J$70,'101 - KOMUNIKACE - siln. ...'!$C$76:$J$627</definedName>
    <definedName name="_xlnm.Print_Area" localSheetId="2">'102 - MÍSTNÍ KOMUNIKACE, ...'!$C$4:$J$39,'102 - MÍSTNÍ KOMUNIKACE, ...'!$C$45:$J$70,'102 - MÍSTNÍ KOMUNIKACE, ...'!$C$76:$J$643</definedName>
    <definedName name="_xlnm.Print_Area" localSheetId="3">'401 - Veřejné osvětlení'!$C$4:$J$39,'401 - Veřejné osvětlení'!$C$45:$J$65,'401 - Veřejné osvětlení'!$C$71:$J$263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4">'VRN - Vedlejší a ostatní ...'!$C$4:$J$39,'VRN - Vedlejší a ostatní ...'!$C$45:$J$65,'VRN - Vedlejší a ostatní ...'!$C$71:$J$143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BI124" i="5"/>
  <c r="BH124" i="5"/>
  <c r="BG124" i="5"/>
  <c r="BF124" i="5"/>
  <c r="T124" i="5"/>
  <c r="R124" i="5"/>
  <c r="P124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7" i="5"/>
  <c r="BH87" i="5"/>
  <c r="BG87" i="5"/>
  <c r="BF87" i="5"/>
  <c r="T87" i="5"/>
  <c r="R87" i="5"/>
  <c r="P87" i="5"/>
  <c r="J81" i="5"/>
  <c r="F80" i="5"/>
  <c r="F78" i="5"/>
  <c r="E76" i="5"/>
  <c r="J55" i="5"/>
  <c r="F54" i="5"/>
  <c r="F52" i="5"/>
  <c r="E50" i="5"/>
  <c r="J21" i="5"/>
  <c r="E21" i="5"/>
  <c r="J80" i="5" s="1"/>
  <c r="J20" i="5"/>
  <c r="J18" i="5"/>
  <c r="E18" i="5"/>
  <c r="F55" i="5" s="1"/>
  <c r="J17" i="5"/>
  <c r="J12" i="5"/>
  <c r="J78" i="5" s="1"/>
  <c r="E7" i="5"/>
  <c r="E48" i="5"/>
  <c r="J37" i="4"/>
  <c r="J36" i="4"/>
  <c r="AY57" i="1" s="1"/>
  <c r="J35" i="4"/>
  <c r="AX57" i="1"/>
  <c r="BI260" i="4"/>
  <c r="BH260" i="4"/>
  <c r="BG260" i="4"/>
  <c r="BF260" i="4"/>
  <c r="T260" i="4"/>
  <c r="T259" i="4"/>
  <c r="T258" i="4"/>
  <c r="R260" i="4"/>
  <c r="R259" i="4" s="1"/>
  <c r="R258" i="4" s="1"/>
  <c r="P260" i="4"/>
  <c r="P259" i="4"/>
  <c r="P258" i="4"/>
  <c r="BI254" i="4"/>
  <c r="BH254" i="4"/>
  <c r="BG254" i="4"/>
  <c r="BF254" i="4"/>
  <c r="T254" i="4"/>
  <c r="R254" i="4"/>
  <c r="P254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55" i="4"/>
  <c r="J17" i="4"/>
  <c r="J12" i="4"/>
  <c r="J78" i="4" s="1"/>
  <c r="E7" i="4"/>
  <c r="E48" i="4" s="1"/>
  <c r="J37" i="3"/>
  <c r="J36" i="3"/>
  <c r="AY56" i="1"/>
  <c r="J35" i="3"/>
  <c r="AX56" i="1"/>
  <c r="BI641" i="3"/>
  <c r="BH641" i="3"/>
  <c r="BG641" i="3"/>
  <c r="BF641" i="3"/>
  <c r="T641" i="3"/>
  <c r="T640" i="3"/>
  <c r="R641" i="3"/>
  <c r="R640" i="3" s="1"/>
  <c r="P641" i="3"/>
  <c r="P640" i="3"/>
  <c r="BI637" i="3"/>
  <c r="BH637" i="3"/>
  <c r="BG637" i="3"/>
  <c r="BF637" i="3"/>
  <c r="T637" i="3"/>
  <c r="R637" i="3"/>
  <c r="P637" i="3"/>
  <c r="BI634" i="3"/>
  <c r="BH634" i="3"/>
  <c r="BG634" i="3"/>
  <c r="BF634" i="3"/>
  <c r="T634" i="3"/>
  <c r="R634" i="3"/>
  <c r="P634" i="3"/>
  <c r="BI630" i="3"/>
  <c r="BH630" i="3"/>
  <c r="BG630" i="3"/>
  <c r="BF630" i="3"/>
  <c r="T630" i="3"/>
  <c r="R630" i="3"/>
  <c r="P630" i="3"/>
  <c r="BI620" i="3"/>
  <c r="BH620" i="3"/>
  <c r="BG620" i="3"/>
  <c r="BF620" i="3"/>
  <c r="T620" i="3"/>
  <c r="R620" i="3"/>
  <c r="P620" i="3"/>
  <c r="BI616" i="3"/>
  <c r="BH616" i="3"/>
  <c r="BG616" i="3"/>
  <c r="BF616" i="3"/>
  <c r="T616" i="3"/>
  <c r="R616" i="3"/>
  <c r="P616" i="3"/>
  <c r="BI611" i="3"/>
  <c r="BH611" i="3"/>
  <c r="BG611" i="3"/>
  <c r="BF611" i="3"/>
  <c r="T611" i="3"/>
  <c r="R611" i="3"/>
  <c r="P611" i="3"/>
  <c r="BI607" i="3"/>
  <c r="BH607" i="3"/>
  <c r="BG607" i="3"/>
  <c r="BF607" i="3"/>
  <c r="T607" i="3"/>
  <c r="R607" i="3"/>
  <c r="P607" i="3"/>
  <c r="BI604" i="3"/>
  <c r="BH604" i="3"/>
  <c r="BG604" i="3"/>
  <c r="BF604" i="3"/>
  <c r="T604" i="3"/>
  <c r="R604" i="3"/>
  <c r="P604" i="3"/>
  <c r="BI600" i="3"/>
  <c r="BH600" i="3"/>
  <c r="BG600" i="3"/>
  <c r="BF600" i="3"/>
  <c r="T600" i="3"/>
  <c r="R600" i="3"/>
  <c r="P600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90" i="3"/>
  <c r="BH590" i="3"/>
  <c r="BG590" i="3"/>
  <c r="BF590" i="3"/>
  <c r="T590" i="3"/>
  <c r="R590" i="3"/>
  <c r="P590" i="3"/>
  <c r="BI587" i="3"/>
  <c r="BH587" i="3"/>
  <c r="BG587" i="3"/>
  <c r="BF587" i="3"/>
  <c r="T587" i="3"/>
  <c r="R587" i="3"/>
  <c r="P587" i="3"/>
  <c r="BI583" i="3"/>
  <c r="BH583" i="3"/>
  <c r="BG583" i="3"/>
  <c r="BF583" i="3"/>
  <c r="T583" i="3"/>
  <c r="R583" i="3"/>
  <c r="P583" i="3"/>
  <c r="BI573" i="3"/>
  <c r="BH573" i="3"/>
  <c r="BG573" i="3"/>
  <c r="BF573" i="3"/>
  <c r="T573" i="3"/>
  <c r="R573" i="3"/>
  <c r="P573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61" i="3"/>
  <c r="BH561" i="3"/>
  <c r="BG561" i="3"/>
  <c r="BF561" i="3"/>
  <c r="T561" i="3"/>
  <c r="R561" i="3"/>
  <c r="P561" i="3"/>
  <c r="BI557" i="3"/>
  <c r="BH557" i="3"/>
  <c r="BG557" i="3"/>
  <c r="BF557" i="3"/>
  <c r="T557" i="3"/>
  <c r="R557" i="3"/>
  <c r="P557" i="3"/>
  <c r="BI548" i="3"/>
  <c r="BH548" i="3"/>
  <c r="BG548" i="3"/>
  <c r="BF548" i="3"/>
  <c r="T548" i="3"/>
  <c r="R548" i="3"/>
  <c r="P548" i="3"/>
  <c r="BI544" i="3"/>
  <c r="BH544" i="3"/>
  <c r="BG544" i="3"/>
  <c r="BF544" i="3"/>
  <c r="T544" i="3"/>
  <c r="R544" i="3"/>
  <c r="P544" i="3"/>
  <c r="BI537" i="3"/>
  <c r="BH537" i="3"/>
  <c r="BG537" i="3"/>
  <c r="BF537" i="3"/>
  <c r="T537" i="3"/>
  <c r="R537" i="3"/>
  <c r="P537" i="3"/>
  <c r="BI534" i="3"/>
  <c r="BH534" i="3"/>
  <c r="BG534" i="3"/>
  <c r="BF534" i="3"/>
  <c r="T534" i="3"/>
  <c r="R534" i="3"/>
  <c r="P534" i="3"/>
  <c r="BI531" i="3"/>
  <c r="BH531" i="3"/>
  <c r="BG531" i="3"/>
  <c r="BF531" i="3"/>
  <c r="T531" i="3"/>
  <c r="R531" i="3"/>
  <c r="P531" i="3"/>
  <c r="BI521" i="3"/>
  <c r="BH521" i="3"/>
  <c r="BG521" i="3"/>
  <c r="BF521" i="3"/>
  <c r="T521" i="3"/>
  <c r="R521" i="3"/>
  <c r="P521" i="3"/>
  <c r="BI518" i="3"/>
  <c r="BH518" i="3"/>
  <c r="BG518" i="3"/>
  <c r="BF518" i="3"/>
  <c r="T518" i="3"/>
  <c r="R518" i="3"/>
  <c r="P518" i="3"/>
  <c r="BI514" i="3"/>
  <c r="BH514" i="3"/>
  <c r="BG514" i="3"/>
  <c r="BF514" i="3"/>
  <c r="T514" i="3"/>
  <c r="R514" i="3"/>
  <c r="P514" i="3"/>
  <c r="BI511" i="3"/>
  <c r="BH511" i="3"/>
  <c r="BG511" i="3"/>
  <c r="BF511" i="3"/>
  <c r="T511" i="3"/>
  <c r="R511" i="3"/>
  <c r="P511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3" i="3"/>
  <c r="BH503" i="3"/>
  <c r="BG503" i="3"/>
  <c r="BF503" i="3"/>
  <c r="T503" i="3"/>
  <c r="R503" i="3"/>
  <c r="P503" i="3"/>
  <c r="BI500" i="3"/>
  <c r="BH500" i="3"/>
  <c r="BG500" i="3"/>
  <c r="BF500" i="3"/>
  <c r="T500" i="3"/>
  <c r="R500" i="3"/>
  <c r="P500" i="3"/>
  <c r="BI497" i="3"/>
  <c r="BH497" i="3"/>
  <c r="BG497" i="3"/>
  <c r="BF497" i="3"/>
  <c r="T497" i="3"/>
  <c r="R497" i="3"/>
  <c r="P497" i="3"/>
  <c r="BI493" i="3"/>
  <c r="BH493" i="3"/>
  <c r="BG493" i="3"/>
  <c r="BF493" i="3"/>
  <c r="T493" i="3"/>
  <c r="R493" i="3"/>
  <c r="P493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8" i="3"/>
  <c r="BH468" i="3"/>
  <c r="BG468" i="3"/>
  <c r="BF468" i="3"/>
  <c r="T468" i="3"/>
  <c r="R468" i="3"/>
  <c r="P468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59" i="3"/>
  <c r="BH459" i="3"/>
  <c r="BG459" i="3"/>
  <c r="BF459" i="3"/>
  <c r="T459" i="3"/>
  <c r="R459" i="3"/>
  <c r="P459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14" i="3"/>
  <c r="BH414" i="3"/>
  <c r="BG414" i="3"/>
  <c r="BF414" i="3"/>
  <c r="T414" i="3"/>
  <c r="R414" i="3"/>
  <c r="P414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88" i="3"/>
  <c r="BH388" i="3"/>
  <c r="BG388" i="3"/>
  <c r="BF388" i="3"/>
  <c r="T388" i="3"/>
  <c r="R388" i="3"/>
  <c r="P388" i="3"/>
  <c r="BI383" i="3"/>
  <c r="BH383" i="3"/>
  <c r="BG383" i="3"/>
  <c r="BF383" i="3"/>
  <c r="T383" i="3"/>
  <c r="R383" i="3"/>
  <c r="P383" i="3"/>
  <c r="BI378" i="3"/>
  <c r="BH378" i="3"/>
  <c r="BG378" i="3"/>
  <c r="BF378" i="3"/>
  <c r="T378" i="3"/>
  <c r="R378" i="3"/>
  <c r="P378" i="3"/>
  <c r="BI374" i="3"/>
  <c r="BH374" i="3"/>
  <c r="BG374" i="3"/>
  <c r="BF374" i="3"/>
  <c r="T374" i="3"/>
  <c r="R374" i="3"/>
  <c r="P374" i="3"/>
  <c r="BI362" i="3"/>
  <c r="BH362" i="3"/>
  <c r="BG362" i="3"/>
  <c r="BF362" i="3"/>
  <c r="T362" i="3"/>
  <c r="R362" i="3"/>
  <c r="P362" i="3"/>
  <c r="BI346" i="3"/>
  <c r="BH346" i="3"/>
  <c r="BG346" i="3"/>
  <c r="BF346" i="3"/>
  <c r="T346" i="3"/>
  <c r="R346" i="3"/>
  <c r="P346" i="3"/>
  <c r="BI341" i="3"/>
  <c r="BH341" i="3"/>
  <c r="BG341" i="3"/>
  <c r="BF341" i="3"/>
  <c r="T341" i="3"/>
  <c r="R341" i="3"/>
  <c r="P341" i="3"/>
  <c r="BI337" i="3"/>
  <c r="BH337" i="3"/>
  <c r="BG337" i="3"/>
  <c r="BF337" i="3"/>
  <c r="T337" i="3"/>
  <c r="R337" i="3"/>
  <c r="P337" i="3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5" i="3"/>
  <c r="BH125" i="3"/>
  <c r="BG125" i="3"/>
  <c r="BF125" i="3"/>
  <c r="T125" i="3"/>
  <c r="R125" i="3"/>
  <c r="P125" i="3"/>
  <c r="BI120" i="3"/>
  <c r="BH120" i="3"/>
  <c r="BG120" i="3"/>
  <c r="BF120" i="3"/>
  <c r="T120" i="3"/>
  <c r="R120" i="3"/>
  <c r="P120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J86" i="3"/>
  <c r="F85" i="3"/>
  <c r="F83" i="3"/>
  <c r="E81" i="3"/>
  <c r="J55" i="3"/>
  <c r="F54" i="3"/>
  <c r="F52" i="3"/>
  <c r="E50" i="3"/>
  <c r="J21" i="3"/>
  <c r="E21" i="3"/>
  <c r="J85" i="3" s="1"/>
  <c r="J20" i="3"/>
  <c r="J18" i="3"/>
  <c r="E18" i="3"/>
  <c r="F55" i="3" s="1"/>
  <c r="J17" i="3"/>
  <c r="J12" i="3"/>
  <c r="J83" i="3"/>
  <c r="E7" i="3"/>
  <c r="E48" i="3" s="1"/>
  <c r="J37" i="2"/>
  <c r="J36" i="2"/>
  <c r="AY55" i="1"/>
  <c r="J35" i="2"/>
  <c r="AX55" i="1"/>
  <c r="BI625" i="2"/>
  <c r="BH625" i="2"/>
  <c r="BG625" i="2"/>
  <c r="BF625" i="2"/>
  <c r="T625" i="2"/>
  <c r="T624" i="2" s="1"/>
  <c r="R625" i="2"/>
  <c r="R624" i="2" s="1"/>
  <c r="P625" i="2"/>
  <c r="P624" i="2"/>
  <c r="BI621" i="2"/>
  <c r="BH621" i="2"/>
  <c r="BG621" i="2"/>
  <c r="BF621" i="2"/>
  <c r="T621" i="2"/>
  <c r="R621" i="2"/>
  <c r="P621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1" i="2"/>
  <c r="BH601" i="2"/>
  <c r="BG601" i="2"/>
  <c r="BF601" i="2"/>
  <c r="T601" i="2"/>
  <c r="R601" i="2"/>
  <c r="P601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0" i="2"/>
  <c r="BH540" i="2"/>
  <c r="BG540" i="2"/>
  <c r="BF540" i="2"/>
  <c r="T540" i="2"/>
  <c r="R540" i="2"/>
  <c r="P540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496" i="2"/>
  <c r="BH496" i="2"/>
  <c r="BG496" i="2"/>
  <c r="BF496" i="2"/>
  <c r="T496" i="2"/>
  <c r="R496" i="2"/>
  <c r="P496" i="2"/>
  <c r="BI491" i="2"/>
  <c r="BH491" i="2"/>
  <c r="BG491" i="2"/>
  <c r="BF491" i="2"/>
  <c r="T491" i="2"/>
  <c r="R491" i="2"/>
  <c r="P491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T279" i="2"/>
  <c r="R280" i="2"/>
  <c r="R279" i="2"/>
  <c r="P280" i="2"/>
  <c r="P279" i="2" s="1"/>
  <c r="BI275" i="2"/>
  <c r="BH275" i="2"/>
  <c r="BG275" i="2"/>
  <c r="BF275" i="2"/>
  <c r="T275" i="2"/>
  <c r="T274" i="2" s="1"/>
  <c r="R275" i="2"/>
  <c r="R274" i="2"/>
  <c r="P275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2" i="2"/>
  <c r="BH212" i="2"/>
  <c r="BG212" i="2"/>
  <c r="BF212" i="2"/>
  <c r="T212" i="2"/>
  <c r="R212" i="2"/>
  <c r="P212" i="2"/>
  <c r="BI204" i="2"/>
  <c r="BH204" i="2"/>
  <c r="BG204" i="2"/>
  <c r="BF204" i="2"/>
  <c r="T204" i="2"/>
  <c r="R204" i="2"/>
  <c r="P204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F37" i="2" s="1"/>
  <c r="BH162" i="2"/>
  <c r="BG162" i="2"/>
  <c r="BF162" i="2"/>
  <c r="T162" i="2"/>
  <c r="R162" i="2"/>
  <c r="P162" i="2"/>
  <c r="BI154" i="2"/>
  <c r="BH154" i="2"/>
  <c r="BG154" i="2"/>
  <c r="BF154" i="2"/>
  <c r="T154" i="2"/>
  <c r="R154" i="2"/>
  <c r="P154" i="2"/>
  <c r="BI144" i="2"/>
  <c r="BH144" i="2"/>
  <c r="BG144" i="2"/>
  <c r="BF144" i="2"/>
  <c r="T144" i="2"/>
  <c r="R144" i="2"/>
  <c r="P144" i="2"/>
  <c r="BI139" i="2"/>
  <c r="BH139" i="2"/>
  <c r="BG139" i="2"/>
  <c r="BF139" i="2"/>
  <c r="J34" i="2" s="1"/>
  <c r="T139" i="2"/>
  <c r="R139" i="2"/>
  <c r="P139" i="2"/>
  <c r="BI131" i="2"/>
  <c r="BH131" i="2"/>
  <c r="BG131" i="2"/>
  <c r="BF131" i="2"/>
  <c r="T131" i="2"/>
  <c r="R131" i="2"/>
  <c r="P131" i="2"/>
  <c r="BI127" i="2"/>
  <c r="BH127" i="2"/>
  <c r="F36" i="2" s="1"/>
  <c r="BG127" i="2"/>
  <c r="BF127" i="2"/>
  <c r="T127" i="2"/>
  <c r="R127" i="2"/>
  <c r="P127" i="2"/>
  <c r="BI119" i="2"/>
  <c r="BH119" i="2"/>
  <c r="BG119" i="2"/>
  <c r="BF119" i="2"/>
  <c r="T119" i="2"/>
  <c r="R119" i="2"/>
  <c r="P119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R107" i="2"/>
  <c r="P107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J86" i="2"/>
  <c r="F85" i="2"/>
  <c r="F83" i="2"/>
  <c r="E81" i="2"/>
  <c r="J55" i="2"/>
  <c r="F54" i="2"/>
  <c r="F52" i="2"/>
  <c r="E50" i="2"/>
  <c r="J21" i="2"/>
  <c r="E21" i="2"/>
  <c r="J85" i="2" s="1"/>
  <c r="J20" i="2"/>
  <c r="J18" i="2"/>
  <c r="E18" i="2"/>
  <c r="F86" i="2" s="1"/>
  <c r="J17" i="2"/>
  <c r="J12" i="2"/>
  <c r="J52" i="2" s="1"/>
  <c r="E7" i="2"/>
  <c r="E79" i="2"/>
  <c r="L50" i="1"/>
  <c r="AM50" i="1"/>
  <c r="AM49" i="1"/>
  <c r="L49" i="1"/>
  <c r="AM47" i="1"/>
  <c r="L47" i="1"/>
  <c r="L45" i="1"/>
  <c r="L44" i="1"/>
  <c r="J389" i="2"/>
  <c r="BK120" i="3"/>
  <c r="J190" i="3"/>
  <c r="BK211" i="4"/>
  <c r="BK452" i="2"/>
  <c r="J133" i="4"/>
  <c r="J141" i="5"/>
  <c r="J521" i="2"/>
  <c r="J137" i="5"/>
  <c r="BK318" i="2"/>
  <c r="J137" i="3"/>
  <c r="BK561" i="3"/>
  <c r="J165" i="4"/>
  <c r="J452" i="3"/>
  <c r="J184" i="4"/>
  <c r="BK479" i="2"/>
  <c r="BK393" i="2"/>
  <c r="J275" i="3"/>
  <c r="J474" i="3"/>
  <c r="J238" i="4"/>
  <c r="J204" i="2"/>
  <c r="BK378" i="2"/>
  <c r="J221" i="2"/>
  <c r="J468" i="3"/>
  <c r="J104" i="4"/>
  <c r="BK141" i="5"/>
  <c r="BK563" i="2"/>
  <c r="J572" i="2"/>
  <c r="BK362" i="3"/>
  <c r="BK506" i="3"/>
  <c r="BK96" i="4"/>
  <c r="BK395" i="2"/>
  <c r="J344" i="2"/>
  <c r="J500" i="3"/>
  <c r="J172" i="4"/>
  <c r="BK462" i="2"/>
  <c r="J418" i="2"/>
  <c r="BK337" i="3"/>
  <c r="J534" i="3"/>
  <c r="J335" i="3"/>
  <c r="BK91" i="5"/>
  <c r="J416" i="2"/>
  <c r="BK137" i="3"/>
  <c r="J536" i="2"/>
  <c r="J144" i="2"/>
  <c r="BK399" i="3"/>
  <c r="J209" i="3"/>
  <c r="BK272" i="3"/>
  <c r="J181" i="4"/>
  <c r="AS54" i="1"/>
  <c r="J480" i="3"/>
  <c r="BK514" i="3"/>
  <c r="BK336" i="2"/>
  <c r="J355" i="2"/>
  <c r="BK96" i="2"/>
  <c r="J287" i="3"/>
  <c r="BK310" i="3"/>
  <c r="J537" i="3"/>
  <c r="J297" i="2"/>
  <c r="BK119" i="5"/>
  <c r="BK182" i="3"/>
  <c r="BK201" i="3"/>
  <c r="BK104" i="4"/>
  <c r="BK591" i="2"/>
  <c r="J557" i="3"/>
  <c r="BK184" i="4"/>
  <c r="BK87" i="5"/>
  <c r="J255" i="2"/>
  <c r="BK275" i="3"/>
  <c r="J271" i="2"/>
  <c r="BK371" i="2"/>
  <c r="BK566" i="2"/>
  <c r="J341" i="3"/>
  <c r="J141" i="3"/>
  <c r="BK113" i="4"/>
  <c r="BK243" i="3"/>
  <c r="J260" i="4"/>
  <c r="BK98" i="5"/>
  <c r="BK398" i="2"/>
  <c r="J566" i="2"/>
  <c r="J327" i="3"/>
  <c r="J396" i="3"/>
  <c r="BK175" i="4"/>
  <c r="J288" i="2"/>
  <c r="BK383" i="3"/>
  <c r="J91" i="5"/>
  <c r="J553" i="2"/>
  <c r="J600" i="3"/>
  <c r="J140" i="4"/>
  <c r="J148" i="4"/>
  <c r="BK154" i="2"/>
  <c r="BK368" i="2"/>
  <c r="J143" i="4"/>
  <c r="BK413" i="2"/>
  <c r="BK266" i="3"/>
  <c r="BK485" i="3"/>
  <c r="BK587" i="3"/>
  <c r="BK621" i="2"/>
  <c r="BK265" i="2"/>
  <c r="J368" i="2"/>
  <c r="BK327" i="3"/>
  <c r="J198" i="3"/>
  <c r="BK251" i="3"/>
  <c r="BK536" i="2"/>
  <c r="BK144" i="2"/>
  <c r="J119" i="2"/>
  <c r="BK430" i="3"/>
  <c r="J593" i="3"/>
  <c r="J427" i="3"/>
  <c r="BK455" i="2"/>
  <c r="J291" i="3"/>
  <c r="BK518" i="3"/>
  <c r="BK506" i="2"/>
  <c r="J232" i="3"/>
  <c r="J114" i="2"/>
  <c r="BK471" i="2"/>
  <c r="BK312" i="3"/>
  <c r="J620" i="3"/>
  <c r="BK201" i="4"/>
  <c r="BK268" i="2"/>
  <c r="BK169" i="2"/>
  <c r="J518" i="3"/>
  <c r="BK597" i="3"/>
  <c r="BK125" i="3"/>
  <c r="J196" i="2"/>
  <c r="J235" i="2"/>
  <c r="BK389" i="2"/>
  <c r="J133" i="3"/>
  <c r="BK287" i="3"/>
  <c r="J247" i="3"/>
  <c r="BK185" i="2"/>
  <c r="BK260" i="3"/>
  <c r="J362" i="3"/>
  <c r="BK115" i="5"/>
  <c r="BK590" i="3"/>
  <c r="BK242" i="4"/>
  <c r="J223" i="4"/>
  <c r="J429" i="2"/>
  <c r="BK511" i="3"/>
  <c r="BK449" i="2"/>
  <c r="J173" i="2"/>
  <c r="BK119" i="2"/>
  <c r="BK537" i="3"/>
  <c r="J285" i="3"/>
  <c r="BK155" i="4"/>
  <c r="BK534" i="3"/>
  <c r="BK87" i="4"/>
  <c r="J491" i="2"/>
  <c r="BK509" i="2"/>
  <c r="J577" i="2"/>
  <c r="J493" i="3"/>
  <c r="J316" i="3"/>
  <c r="J98" i="5"/>
  <c r="J462" i="2"/>
  <c r="J212" i="2"/>
  <c r="BK396" i="3"/>
  <c r="J231" i="4"/>
  <c r="BK90" i="4"/>
  <c r="J265" i="2"/>
  <c r="BK521" i="2"/>
  <c r="BK374" i="2"/>
  <c r="J641" i="3"/>
  <c r="BK439" i="3"/>
  <c r="BK140" i="4"/>
  <c r="BK173" i="2"/>
  <c r="J407" i="2"/>
  <c r="J272" i="3"/>
  <c r="J99" i="4"/>
  <c r="J226" i="2"/>
  <c r="BK196" i="2"/>
  <c r="J464" i="3"/>
  <c r="J283" i="3"/>
  <c r="BK464" i="3"/>
  <c r="J159" i="4"/>
  <c r="BK553" i="2"/>
  <c r="BK168" i="4"/>
  <c r="BK496" i="2"/>
  <c r="BK454" i="3"/>
  <c r="J485" i="3"/>
  <c r="J295" i="3"/>
  <c r="J217" i="4"/>
  <c r="J181" i="2"/>
  <c r="J435" i="2"/>
  <c r="BK280" i="2"/>
  <c r="BK462" i="3"/>
  <c r="BK324" i="3"/>
  <c r="BK139" i="2"/>
  <c r="J362" i="2"/>
  <c r="BK243" i="2"/>
  <c r="BK521" i="3"/>
  <c r="BK527" i="2"/>
  <c r="J177" i="2"/>
  <c r="J238" i="2"/>
  <c r="BK382" i="2"/>
  <c r="BK611" i="3"/>
  <c r="BK141" i="3"/>
  <c r="J233" i="4"/>
  <c r="J108" i="4"/>
  <c r="J256" i="3"/>
  <c r="J229" i="4"/>
  <c r="J102" i="5"/>
  <c r="J380" i="2"/>
  <c r="J521" i="3"/>
  <c r="BK323" i="2"/>
  <c r="BK556" i="2"/>
  <c r="BK303" i="3"/>
  <c r="BK641" i="3"/>
  <c r="BK204" i="4"/>
  <c r="J324" i="3"/>
  <c r="J236" i="4"/>
  <c r="BK204" i="2"/>
  <c r="J404" i="2"/>
  <c r="J281" i="3"/>
  <c r="BK175" i="3"/>
  <c r="BK634" i="3"/>
  <c r="BK166" i="2"/>
  <c r="BK516" i="2"/>
  <c r="J587" i="2"/>
  <c r="J92" i="3"/>
  <c r="J462" i="3"/>
  <c r="BK162" i="4"/>
  <c r="BK400" i="2"/>
  <c r="J154" i="2"/>
  <c r="BK269" i="3"/>
  <c r="BK145" i="4"/>
  <c r="J465" i="2"/>
  <c r="BK288" i="2"/>
  <c r="BK416" i="2"/>
  <c r="BK448" i="3"/>
  <c r="J214" i="4"/>
  <c r="BK402" i="2"/>
  <c r="J490" i="3"/>
  <c r="J597" i="3"/>
  <c r="J561" i="3"/>
  <c r="BK250" i="4"/>
  <c r="BK500" i="3"/>
  <c r="J559" i="2"/>
  <c r="BK209" i="3"/>
  <c r="J337" i="3"/>
  <c r="BK125" i="4"/>
  <c r="J540" i="2"/>
  <c r="J527" i="2"/>
  <c r="J511" i="3"/>
  <c r="J102" i="3"/>
  <c r="J111" i="4"/>
  <c r="J312" i="2"/>
  <c r="J421" i="2"/>
  <c r="J437" i="3"/>
  <c r="BK477" i="3"/>
  <c r="BK238" i="4"/>
  <c r="J101" i="2"/>
  <c r="J424" i="2"/>
  <c r="J186" i="3"/>
  <c r="J630" i="3"/>
  <c r="BK246" i="4"/>
  <c r="BK251" i="2"/>
  <c r="J299" i="3"/>
  <c r="J116" i="4"/>
  <c r="BK297" i="2"/>
  <c r="BK178" i="3"/>
  <c r="BK404" i="2"/>
  <c r="J437" i="2"/>
  <c r="J402" i="2"/>
  <c r="J201" i="3"/>
  <c r="BK223" i="4"/>
  <c r="BK181" i="4"/>
  <c r="BK119" i="4"/>
  <c r="BK587" i="2"/>
  <c r="J166" i="2"/>
  <c r="J524" i="2"/>
  <c r="BK239" i="3"/>
  <c r="J637" i="3"/>
  <c r="BK148" i="4"/>
  <c r="J455" i="2"/>
  <c r="J386" i="2"/>
  <c r="J294" i="2"/>
  <c r="J182" i="3"/>
  <c r="BK427" i="3"/>
  <c r="BK217" i="4"/>
  <c r="BK93" i="4"/>
  <c r="J621" i="2"/>
  <c r="J340" i="2"/>
  <c r="J544" i="3"/>
  <c r="BK482" i="3"/>
  <c r="BK283" i="3"/>
  <c r="BK271" i="2"/>
  <c r="BK131" i="2"/>
  <c r="BK531" i="2"/>
  <c r="J378" i="3"/>
  <c r="J226" i="4"/>
  <c r="BK601" i="2"/>
  <c r="BK101" i="2"/>
  <c r="J125" i="3"/>
  <c r="J269" i="3"/>
  <c r="BK191" i="4"/>
  <c r="J128" i="4"/>
  <c r="J400" i="2"/>
  <c r="J439" i="3"/>
  <c r="J280" i="2"/>
  <c r="J310" i="3"/>
  <c r="J120" i="3"/>
  <c r="J243" i="3"/>
  <c r="J124" i="5"/>
  <c r="BK514" i="2"/>
  <c r="J107" i="2"/>
  <c r="BK604" i="3"/>
  <c r="BK128" i="5"/>
  <c r="J393" i="2"/>
  <c r="BK229" i="2"/>
  <c r="BK466" i="3"/>
  <c r="BK620" i="3"/>
  <c r="BK285" i="3"/>
  <c r="J410" i="2"/>
  <c r="J264" i="3"/>
  <c r="BK452" i="3"/>
  <c r="J246" i="4"/>
  <c r="J468" i="2"/>
  <c r="BK557" i="3"/>
  <c r="BK531" i="3"/>
  <c r="BK441" i="3"/>
  <c r="J613" i="2"/>
  <c r="BK429" i="2"/>
  <c r="BK475" i="2"/>
  <c r="J122" i="4"/>
  <c r="J115" i="5"/>
  <c r="BK433" i="3"/>
  <c r="J250" i="4"/>
  <c r="J192" i="2"/>
  <c r="BK547" i="2"/>
  <c r="J285" i="2"/>
  <c r="BK295" i="3"/>
  <c r="BK236" i="4"/>
  <c r="J563" i="2"/>
  <c r="J358" i="2"/>
  <c r="J155" i="4"/>
  <c r="J119" i="5"/>
  <c r="J398" i="2"/>
  <c r="BK616" i="2"/>
  <c r="J402" i="3"/>
  <c r="J471" i="3"/>
  <c r="J414" i="3"/>
  <c r="J254" i="4"/>
  <c r="BK544" i="2"/>
  <c r="BK226" i="2"/>
  <c r="BK254" i="4"/>
  <c r="J348" i="2"/>
  <c r="BK493" i="3"/>
  <c r="J587" i="3"/>
  <c r="BK490" i="3"/>
  <c r="J242" i="4"/>
  <c r="BK439" i="2"/>
  <c r="J268" i="2"/>
  <c r="BK358" i="2"/>
  <c r="J185" i="2"/>
  <c r="J260" i="3"/>
  <c r="J488" i="3"/>
  <c r="BK278" i="3"/>
  <c r="J187" i="4"/>
  <c r="BK540" i="2"/>
  <c r="BK281" i="3"/>
  <c r="BK128" i="4"/>
  <c r="J87" i="4"/>
  <c r="BK577" i="2"/>
  <c r="J601" i="2"/>
  <c r="BK192" i="2"/>
  <c r="BK229" i="4"/>
  <c r="BK255" i="2"/>
  <c r="J616" i="2"/>
  <c r="BK503" i="3"/>
  <c r="BK616" i="3"/>
  <c r="BK133" i="4"/>
  <c r="J137" i="4"/>
  <c r="BK92" i="2"/>
  <c r="J442" i="2"/>
  <c r="J95" i="5"/>
  <c r="BK573" i="3"/>
  <c r="J441" i="3"/>
  <c r="BK122" i="4"/>
  <c r="J483" i="2"/>
  <c r="J332" i="3"/>
  <c r="BK610" i="2"/>
  <c r="BK262" i="2"/>
  <c r="BK95" i="5"/>
  <c r="J610" i="2"/>
  <c r="BK235" i="2"/>
  <c r="BK127" i="2"/>
  <c r="J506" i="3"/>
  <c r="BK207" i="4"/>
  <c r="BK258" i="2"/>
  <c r="J388" i="3"/>
  <c r="J90" i="4"/>
  <c r="BK380" i="2"/>
  <c r="BK491" i="2"/>
  <c r="J482" i="3"/>
  <c r="BK190" i="3"/>
  <c r="J175" i="3"/>
  <c r="J534" i="2"/>
  <c r="BK424" i="2"/>
  <c r="BK181" i="2"/>
  <c r="J503" i="3"/>
  <c r="BK262" i="3"/>
  <c r="J198" i="4"/>
  <c r="BK137" i="5"/>
  <c r="J258" i="2"/>
  <c r="J178" i="3"/>
  <c r="BK133" i="3"/>
  <c r="BK92" i="3"/>
  <c r="BK106" i="5"/>
  <c r="BK442" i="2"/>
  <c r="J92" i="2"/>
  <c r="BK330" i="2"/>
  <c r="BK316" i="3"/>
  <c r="BK421" i="2"/>
  <c r="J516" i="2"/>
  <c r="BK508" i="3"/>
  <c r="BK102" i="3"/>
  <c r="BK583" i="3"/>
  <c r="BK344" i="2"/>
  <c r="BK312" i="2"/>
  <c r="J206" i="3"/>
  <c r="BK569" i="3"/>
  <c r="J583" i="3"/>
  <c r="J512" i="2"/>
  <c r="BK550" i="2"/>
  <c r="J306" i="2"/>
  <c r="BK256" i="3"/>
  <c r="BK159" i="3"/>
  <c r="BK474" i="3"/>
  <c r="BK102" i="5"/>
  <c r="J371" i="2"/>
  <c r="BK260" i="4"/>
  <c r="J449" i="2"/>
  <c r="BK247" i="3"/>
  <c r="J399" i="3"/>
  <c r="BK132" i="5"/>
  <c r="BK299" i="2"/>
  <c r="BK569" i="2"/>
  <c r="J508" i="3"/>
  <c r="BK559" i="2"/>
  <c r="BK480" i="3"/>
  <c r="BK607" i="3"/>
  <c r="J565" i="3"/>
  <c r="J477" i="3"/>
  <c r="J168" i="4"/>
  <c r="J433" i="2"/>
  <c r="J531" i="3"/>
  <c r="BK159" i="4"/>
  <c r="BK111" i="4"/>
  <c r="J556" i="2"/>
  <c r="J251" i="2"/>
  <c r="J374" i="2"/>
  <c r="J262" i="3"/>
  <c r="J106" i="3"/>
  <c r="BK437" i="3"/>
  <c r="J194" i="4"/>
  <c r="J413" i="2"/>
  <c r="J427" i="2"/>
  <c r="BK468" i="3"/>
  <c r="J98" i="3"/>
  <c r="BK172" i="4"/>
  <c r="J201" i="4"/>
  <c r="J518" i="2"/>
  <c r="BK114" i="2"/>
  <c r="BK285" i="2"/>
  <c r="BK402" i="3"/>
  <c r="BK95" i="3"/>
  <c r="J466" i="3"/>
  <c r="BK124" i="5"/>
  <c r="BK386" i="2"/>
  <c r="BK294" i="2"/>
  <c r="BK512" i="2"/>
  <c r="BK637" i="3"/>
  <c r="BK116" i="4"/>
  <c r="BK198" i="4"/>
  <c r="J550" i="2"/>
  <c r="BK362" i="2"/>
  <c r="BK335" i="3"/>
  <c r="J569" i="3"/>
  <c r="J607" i="3"/>
  <c r="BK171" i="3"/>
  <c r="BK437" i="2"/>
  <c r="BK327" i="2"/>
  <c r="J214" i="3"/>
  <c r="BK458" i="2"/>
  <c r="J169" i="2"/>
  <c r="BK236" i="3"/>
  <c r="J236" i="3"/>
  <c r="J320" i="3"/>
  <c r="J162" i="4"/>
  <c r="J96" i="4"/>
  <c r="J616" i="3"/>
  <c r="BK206" i="3"/>
  <c r="BK306" i="2"/>
  <c r="J163" i="3"/>
  <c r="BK341" i="3"/>
  <c r="BK131" i="4"/>
  <c r="J352" i="2"/>
  <c r="J433" i="3"/>
  <c r="J207" i="4"/>
  <c r="J110" i="5"/>
  <c r="J336" i="2"/>
  <c r="J374" i="3"/>
  <c r="J382" i="2"/>
  <c r="J506" i="2"/>
  <c r="BK332" i="3"/>
  <c r="J634" i="3"/>
  <c r="J131" i="4"/>
  <c r="BK137" i="4"/>
  <c r="J119" i="4"/>
  <c r="BK468" i="2"/>
  <c r="BK188" i="2"/>
  <c r="J448" i="3"/>
  <c r="BK291" i="3"/>
  <c r="BK565" i="3"/>
  <c r="J132" i="5"/>
  <c r="J318" i="2"/>
  <c r="BK572" i="2"/>
  <c r="BK264" i="3"/>
  <c r="BK471" i="3"/>
  <c r="BK178" i="4"/>
  <c r="J444" i="2"/>
  <c r="J162" i="2"/>
  <c r="BK107" i="2"/>
  <c r="BK544" i="3"/>
  <c r="J590" i="3"/>
  <c r="J204" i="4"/>
  <c r="J509" i="2"/>
  <c r="BK518" i="2"/>
  <c r="BK613" i="2"/>
  <c r="J497" i="3"/>
  <c r="J102" i="4"/>
  <c r="J496" i="2"/>
  <c r="J447" i="2"/>
  <c r="J514" i="3"/>
  <c r="BK163" i="3"/>
  <c r="BK320" i="3"/>
  <c r="BK102" i="4"/>
  <c r="BK238" i="2"/>
  <c r="BK483" i="2"/>
  <c r="J93" i="4"/>
  <c r="J275" i="2"/>
  <c r="BK98" i="3"/>
  <c r="BK446" i="3"/>
  <c r="BK152" i="4"/>
  <c r="BK348" i="2"/>
  <c r="J378" i="2"/>
  <c r="J159" i="3"/>
  <c r="BK378" i="3"/>
  <c r="BK459" i="3"/>
  <c r="BK407" i="2"/>
  <c r="J475" i="2"/>
  <c r="J454" i="3"/>
  <c r="J251" i="3"/>
  <c r="J346" i="3"/>
  <c r="BK226" i="4"/>
  <c r="BK534" i="2"/>
  <c r="BK418" i="2"/>
  <c r="J625" i="2"/>
  <c r="BK299" i="3"/>
  <c r="BK186" i="3"/>
  <c r="BK187" i="4"/>
  <c r="BK162" i="2"/>
  <c r="J306" i="3"/>
  <c r="BK231" i="4"/>
  <c r="BK524" i="2"/>
  <c r="BK433" i="2"/>
  <c r="J139" i="2"/>
  <c r="BK465" i="2"/>
  <c r="J131" i="2"/>
  <c r="J459" i="3"/>
  <c r="BK374" i="3"/>
  <c r="J383" i="3"/>
  <c r="J178" i="4"/>
  <c r="BK108" i="4"/>
  <c r="J323" i="2"/>
  <c r="BK355" i="2"/>
  <c r="J299" i="2"/>
  <c r="J262" i="2"/>
  <c r="BK388" i="3"/>
  <c r="BK548" i="3"/>
  <c r="J113" i="4"/>
  <c r="J87" i="5"/>
  <c r="J243" i="2"/>
  <c r="J514" i="2"/>
  <c r="J424" i="3"/>
  <c r="BK600" i="3"/>
  <c r="J145" i="4"/>
  <c r="J125" i="4"/>
  <c r="BK221" i="2"/>
  <c r="J439" i="2"/>
  <c r="BK497" i="3"/>
  <c r="J573" i="3"/>
  <c r="BK99" i="4"/>
  <c r="J547" i="2"/>
  <c r="BK410" i="2"/>
  <c r="BK177" i="2"/>
  <c r="BK220" i="4"/>
  <c r="J128" i="5"/>
  <c r="BK212" i="2"/>
  <c r="BK275" i="2"/>
  <c r="BK198" i="3"/>
  <c r="BK593" i="3"/>
  <c r="J211" i="4"/>
  <c r="J188" i="2"/>
  <c r="F35" i="2"/>
  <c r="J395" i="2"/>
  <c r="J531" i="2"/>
  <c r="J446" i="3"/>
  <c r="J278" i="3"/>
  <c r="J220" i="4"/>
  <c r="BK110" i="5"/>
  <c r="BK488" i="3"/>
  <c r="BK143" i="4"/>
  <c r="BK625" i="2"/>
  <c r="J458" i="2"/>
  <c r="BK106" i="3"/>
  <c r="J604" i="3"/>
  <c r="BK165" i="4"/>
  <c r="J544" i="2"/>
  <c r="BK447" i="2"/>
  <c r="BK444" i="2"/>
  <c r="BK232" i="3"/>
  <c r="BK424" i="3"/>
  <c r="J152" i="4"/>
  <c r="J106" i="5"/>
  <c r="J452" i="2"/>
  <c r="J365" i="2"/>
  <c r="BK306" i="3"/>
  <c r="J611" i="3"/>
  <c r="BK214" i="4"/>
  <c r="J591" i="2"/>
  <c r="J330" i="2"/>
  <c r="J229" i="2"/>
  <c r="BK414" i="3"/>
  <c r="J175" i="4"/>
  <c r="J327" i="2"/>
  <c r="J471" i="2"/>
  <c r="BK214" i="3"/>
  <c r="BK346" i="3"/>
  <c r="BK194" i="4"/>
  <c r="J191" i="4"/>
  <c r="J569" i="2"/>
  <c r="J430" i="3"/>
  <c r="BK365" i="2"/>
  <c r="BK352" i="2"/>
  <c r="J312" i="3"/>
  <c r="J548" i="3"/>
  <c r="BK233" i="4"/>
  <c r="J479" i="2"/>
  <c r="BK435" i="2"/>
  <c r="J96" i="2"/>
  <c r="J266" i="3"/>
  <c r="J95" i="3"/>
  <c r="J239" i="3"/>
  <c r="BK427" i="2"/>
  <c r="J127" i="2"/>
  <c r="BK340" i="2"/>
  <c r="J171" i="3"/>
  <c r="J303" i="3"/>
  <c r="BK630" i="3"/>
  <c r="F34" i="2" l="1"/>
  <c r="P492" i="3"/>
  <c r="P305" i="2"/>
  <c r="BK91" i="3"/>
  <c r="J91" i="3" s="1"/>
  <c r="J61" i="3" s="1"/>
  <c r="BK492" i="3"/>
  <c r="J492" i="3" s="1"/>
  <c r="J67" i="3" s="1"/>
  <c r="BK576" i="2"/>
  <c r="J576" i="2" s="1"/>
  <c r="J68" i="2" s="1"/>
  <c r="R91" i="3"/>
  <c r="P246" i="3"/>
  <c r="BK319" i="3"/>
  <c r="J319" i="3"/>
  <c r="J64" i="3" s="1"/>
  <c r="T319" i="3"/>
  <c r="BK610" i="3"/>
  <c r="J610" i="3" s="1"/>
  <c r="J68" i="3" s="1"/>
  <c r="P576" i="2"/>
  <c r="R345" i="3"/>
  <c r="T610" i="3"/>
  <c r="BK420" i="2"/>
  <c r="J420" i="2" s="1"/>
  <c r="J67" i="2" s="1"/>
  <c r="P255" i="3"/>
  <c r="T436" i="3"/>
  <c r="BK86" i="4"/>
  <c r="J86" i="4" s="1"/>
  <c r="J61" i="4" s="1"/>
  <c r="BK91" i="2"/>
  <c r="J91" i="2"/>
  <c r="J61" i="2"/>
  <c r="T284" i="2"/>
  <c r="T377" i="2"/>
  <c r="P420" i="2"/>
  <c r="T345" i="3"/>
  <c r="R305" i="2"/>
  <c r="R255" i="3"/>
  <c r="R436" i="3"/>
  <c r="BK190" i="4"/>
  <c r="J190" i="4" s="1"/>
  <c r="J62" i="4" s="1"/>
  <c r="T91" i="2"/>
  <c r="R576" i="2"/>
  <c r="T91" i="3"/>
  <c r="R246" i="3"/>
  <c r="P319" i="3"/>
  <c r="T190" i="4"/>
  <c r="P91" i="2"/>
  <c r="P284" i="2"/>
  <c r="BK377" i="2"/>
  <c r="J377" i="2" s="1"/>
  <c r="J66" i="2" s="1"/>
  <c r="P91" i="3"/>
  <c r="BK246" i="3"/>
  <c r="J246" i="3" s="1"/>
  <c r="J62" i="3" s="1"/>
  <c r="T246" i="3"/>
  <c r="R319" i="3"/>
  <c r="T420" i="2"/>
  <c r="T255" i="3"/>
  <c r="P436" i="3"/>
  <c r="P190" i="4"/>
  <c r="T86" i="5"/>
  <c r="R91" i="2"/>
  <c r="R284" i="2"/>
  <c r="P377" i="2"/>
  <c r="R492" i="3"/>
  <c r="R190" i="4"/>
  <c r="R114" i="5"/>
  <c r="R420" i="2"/>
  <c r="BK255" i="3"/>
  <c r="J255" i="3" s="1"/>
  <c r="J63" i="3" s="1"/>
  <c r="BK436" i="3"/>
  <c r="J436" i="3" s="1"/>
  <c r="J66" i="3" s="1"/>
  <c r="T86" i="4"/>
  <c r="T85" i="4" s="1"/>
  <c r="T84" i="4" s="1"/>
  <c r="P86" i="5"/>
  <c r="P123" i="5"/>
  <c r="T305" i="2"/>
  <c r="T492" i="3"/>
  <c r="R86" i="4"/>
  <c r="R85" i="4" s="1"/>
  <c r="R84" i="4" s="1"/>
  <c r="R86" i="5"/>
  <c r="P114" i="5"/>
  <c r="R123" i="5"/>
  <c r="BK284" i="2"/>
  <c r="J284" i="2" s="1"/>
  <c r="J64" i="2" s="1"/>
  <c r="R377" i="2"/>
  <c r="BK345" i="3"/>
  <c r="J345" i="3"/>
  <c r="J65" i="3"/>
  <c r="R610" i="3"/>
  <c r="P86" i="4"/>
  <c r="P85" i="4" s="1"/>
  <c r="P84" i="4" s="1"/>
  <c r="AU57" i="1" s="1"/>
  <c r="BK86" i="5"/>
  <c r="T114" i="5"/>
  <c r="P136" i="5"/>
  <c r="BK305" i="2"/>
  <c r="J305" i="2" s="1"/>
  <c r="J65" i="2" s="1"/>
  <c r="T576" i="2"/>
  <c r="P345" i="3"/>
  <c r="P610" i="3"/>
  <c r="BK114" i="5"/>
  <c r="J114" i="5" s="1"/>
  <c r="J62" i="5" s="1"/>
  <c r="BK123" i="5"/>
  <c r="J123" i="5" s="1"/>
  <c r="J63" i="5" s="1"/>
  <c r="T123" i="5"/>
  <c r="BK136" i="5"/>
  <c r="J136" i="5"/>
  <c r="J64" i="5"/>
  <c r="R136" i="5"/>
  <c r="T136" i="5"/>
  <c r="BK279" i="2"/>
  <c r="J279" i="2" s="1"/>
  <c r="J63" i="2" s="1"/>
  <c r="BK274" i="2"/>
  <c r="J274" i="2" s="1"/>
  <c r="J62" i="2" s="1"/>
  <c r="BK640" i="3"/>
  <c r="J640" i="3" s="1"/>
  <c r="J69" i="3" s="1"/>
  <c r="BK624" i="2"/>
  <c r="J624" i="2" s="1"/>
  <c r="J69" i="2" s="1"/>
  <c r="BK259" i="4"/>
  <c r="BK258" i="4" s="1"/>
  <c r="J54" i="5"/>
  <c r="E74" i="5"/>
  <c r="J52" i="5"/>
  <c r="BE98" i="5"/>
  <c r="BE95" i="5"/>
  <c r="BE141" i="5"/>
  <c r="J259" i="4"/>
  <c r="J64" i="4"/>
  <c r="BE106" i="5"/>
  <c r="BE132" i="5"/>
  <c r="BE137" i="5"/>
  <c r="BE87" i="5"/>
  <c r="BE102" i="5"/>
  <c r="BE119" i="5"/>
  <c r="BE124" i="5"/>
  <c r="F81" i="5"/>
  <c r="BE115" i="5"/>
  <c r="BE110" i="5"/>
  <c r="BK85" i="4"/>
  <c r="BE91" i="5"/>
  <c r="BE128" i="5"/>
  <c r="BE119" i="4"/>
  <c r="BE152" i="4"/>
  <c r="BE168" i="4"/>
  <c r="BE229" i="4"/>
  <c r="BE102" i="4"/>
  <c r="BE148" i="4"/>
  <c r="BE214" i="4"/>
  <c r="BE220" i="4"/>
  <c r="BE231" i="4"/>
  <c r="BE145" i="4"/>
  <c r="BE155" i="4"/>
  <c r="BE204" i="4"/>
  <c r="BE207" i="4"/>
  <c r="F81" i="4"/>
  <c r="BE133" i="4"/>
  <c r="BE178" i="4"/>
  <c r="BE191" i="4"/>
  <c r="BE201" i="4"/>
  <c r="BE217" i="4"/>
  <c r="BE233" i="4"/>
  <c r="BE111" i="4"/>
  <c r="BE165" i="4"/>
  <c r="BE242" i="4"/>
  <c r="BE260" i="4"/>
  <c r="BK90" i="3"/>
  <c r="J90" i="3" s="1"/>
  <c r="J60" i="3" s="1"/>
  <c r="J52" i="4"/>
  <c r="BE108" i="4"/>
  <c r="BE122" i="4"/>
  <c r="BE131" i="4"/>
  <c r="BE140" i="4"/>
  <c r="BE226" i="4"/>
  <c r="BE238" i="4"/>
  <c r="BE246" i="4"/>
  <c r="BE250" i="4"/>
  <c r="BE254" i="4"/>
  <c r="E74" i="4"/>
  <c r="BE113" i="4"/>
  <c r="BE128" i="4"/>
  <c r="BE137" i="4"/>
  <c r="BE162" i="4"/>
  <c r="BE172" i="4"/>
  <c r="BE187" i="4"/>
  <c r="BE236" i="4"/>
  <c r="BE87" i="4"/>
  <c r="BE93" i="4"/>
  <c r="BE116" i="4"/>
  <c r="BE125" i="4"/>
  <c r="BE211" i="4"/>
  <c r="BE90" i="4"/>
  <c r="BE181" i="4"/>
  <c r="BE194" i="4"/>
  <c r="BE159" i="4"/>
  <c r="BE184" i="4"/>
  <c r="BE175" i="4"/>
  <c r="BE198" i="4"/>
  <c r="BE99" i="4"/>
  <c r="BE104" i="4"/>
  <c r="BE143" i="4"/>
  <c r="BE223" i="4"/>
  <c r="BE96" i="4"/>
  <c r="BE341" i="3"/>
  <c r="BE464" i="3"/>
  <c r="BE468" i="3"/>
  <c r="J52" i="3"/>
  <c r="BE92" i="3"/>
  <c r="BE133" i="3"/>
  <c r="BE198" i="3"/>
  <c r="BE272" i="3"/>
  <c r="BE278" i="3"/>
  <c r="BE306" i="3"/>
  <c r="BE310" i="3"/>
  <c r="BE327" i="3"/>
  <c r="BE424" i="3"/>
  <c r="BE437" i="3"/>
  <c r="BE459" i="3"/>
  <c r="BE466" i="3"/>
  <c r="BE600" i="3"/>
  <c r="BE186" i="3"/>
  <c r="BE256" i="3"/>
  <c r="BE264" i="3"/>
  <c r="BE285" i="3"/>
  <c r="BE337" i="3"/>
  <c r="BE433" i="3"/>
  <c r="BE446" i="3"/>
  <c r="BE534" i="3"/>
  <c r="BE587" i="3"/>
  <c r="BE448" i="3"/>
  <c r="BE503" i="3"/>
  <c r="BE573" i="3"/>
  <c r="BE630" i="3"/>
  <c r="J54" i="3"/>
  <c r="BE320" i="3"/>
  <c r="BE388" i="3"/>
  <c r="BE441" i="3"/>
  <c r="BE557" i="3"/>
  <c r="BE583" i="3"/>
  <c r="BE616" i="3"/>
  <c r="BE98" i="3"/>
  <c r="BE159" i="3"/>
  <c r="BE232" i="3"/>
  <c r="BE283" i="3"/>
  <c r="BE287" i="3"/>
  <c r="BE399" i="3"/>
  <c r="BE565" i="3"/>
  <c r="BE597" i="3"/>
  <c r="BE482" i="3"/>
  <c r="BE497" i="3"/>
  <c r="BE508" i="3"/>
  <c r="BE569" i="3"/>
  <c r="BE604" i="3"/>
  <c r="BE611" i="3"/>
  <c r="BE620" i="3"/>
  <c r="E79" i="3"/>
  <c r="F86" i="3"/>
  <c r="BE125" i="3"/>
  <c r="BE171" i="3"/>
  <c r="BE182" i="3"/>
  <c r="BE477" i="3"/>
  <c r="BE537" i="3"/>
  <c r="BE590" i="3"/>
  <c r="BE593" i="3"/>
  <c r="BE607" i="3"/>
  <c r="BE137" i="3"/>
  <c r="BE206" i="3"/>
  <c r="BE295" i="3"/>
  <c r="BE561" i="3"/>
  <c r="BE634" i="3"/>
  <c r="BE637" i="3"/>
  <c r="BE641" i="3"/>
  <c r="BK90" i="2"/>
  <c r="J90" i="2" s="1"/>
  <c r="J60" i="2" s="1"/>
  <c r="BE239" i="3"/>
  <c r="BE247" i="3"/>
  <c r="BE291" i="3"/>
  <c r="BE488" i="3"/>
  <c r="BE490" i="3"/>
  <c r="BE514" i="3"/>
  <c r="BE548" i="3"/>
  <c r="BE120" i="3"/>
  <c r="BE236" i="3"/>
  <c r="BE383" i="3"/>
  <c r="BE396" i="3"/>
  <c r="BE462" i="3"/>
  <c r="BE518" i="3"/>
  <c r="BE531" i="3"/>
  <c r="BE178" i="3"/>
  <c r="BE209" i="3"/>
  <c r="BE243" i="3"/>
  <c r="BE251" i="3"/>
  <c r="BE346" i="3"/>
  <c r="BE378" i="3"/>
  <c r="BE414" i="3"/>
  <c r="BE427" i="3"/>
  <c r="BE439" i="3"/>
  <c r="BE452" i="3"/>
  <c r="BE471" i="3"/>
  <c r="BE480" i="3"/>
  <c r="BE506" i="3"/>
  <c r="BE521" i="3"/>
  <c r="BE141" i="3"/>
  <c r="BE201" i="3"/>
  <c r="BE266" i="3"/>
  <c r="BE275" i="3"/>
  <c r="BE332" i="3"/>
  <c r="BE485" i="3"/>
  <c r="BE500" i="3"/>
  <c r="BE95" i="3"/>
  <c r="BE106" i="3"/>
  <c r="BE190" i="3"/>
  <c r="BE214" i="3"/>
  <c r="BE269" i="3"/>
  <c r="BE299" i="3"/>
  <c r="BE316" i="3"/>
  <c r="BE511" i="3"/>
  <c r="BE102" i="3"/>
  <c r="BE163" i="3"/>
  <c r="BE175" i="3"/>
  <c r="BE262" i="3"/>
  <c r="BE281" i="3"/>
  <c r="BE303" i="3"/>
  <c r="BE312" i="3"/>
  <c r="BE324" i="3"/>
  <c r="BE335" i="3"/>
  <c r="BE374" i="3"/>
  <c r="BE402" i="3"/>
  <c r="BE493" i="3"/>
  <c r="BE260" i="3"/>
  <c r="BE362" i="3"/>
  <c r="BE430" i="3"/>
  <c r="BE454" i="3"/>
  <c r="BE474" i="3"/>
  <c r="BE544" i="3"/>
  <c r="E48" i="2"/>
  <c r="F55" i="2"/>
  <c r="BE229" i="2"/>
  <c r="BE262" i="2"/>
  <c r="BE265" i="2"/>
  <c r="BE288" i="2"/>
  <c r="BE348" i="2"/>
  <c r="BE389" i="2"/>
  <c r="BE433" i="2"/>
  <c r="BE435" i="2"/>
  <c r="BE587" i="2"/>
  <c r="BE591" i="2"/>
  <c r="BE625" i="2"/>
  <c r="BC55" i="1"/>
  <c r="BE127" i="2"/>
  <c r="BE166" i="2"/>
  <c r="BE173" i="2"/>
  <c r="BE221" i="2"/>
  <c r="BE238" i="2"/>
  <c r="BE243" i="2"/>
  <c r="BE251" i="2"/>
  <c r="BE268" i="2"/>
  <c r="BE271" i="2"/>
  <c r="BE312" i="2"/>
  <c r="BE344" i="2"/>
  <c r="BE355" i="2"/>
  <c r="BE358" i="2"/>
  <c r="BE371" i="2"/>
  <c r="BE386" i="2"/>
  <c r="BE393" i="2"/>
  <c r="BE395" i="2"/>
  <c r="BE418" i="2"/>
  <c r="BE427" i="2"/>
  <c r="BE437" i="2"/>
  <c r="BE444" i="2"/>
  <c r="BE468" i="2"/>
  <c r="BE479" i="2"/>
  <c r="BE491" i="2"/>
  <c r="BE516" i="2"/>
  <c r="BE527" i="2"/>
  <c r="BE550" i="2"/>
  <c r="BE553" i="2"/>
  <c r="BE563" i="2"/>
  <c r="BE566" i="2"/>
  <c r="BE610" i="2"/>
  <c r="J83" i="2"/>
  <c r="BE185" i="2"/>
  <c r="BE192" i="2"/>
  <c r="BE196" i="2"/>
  <c r="BE204" i="2"/>
  <c r="BE297" i="2"/>
  <c r="BE306" i="2"/>
  <c r="BE323" i="2"/>
  <c r="BE327" i="2"/>
  <c r="BE336" i="2"/>
  <c r="BE362" i="2"/>
  <c r="BE365" i="2"/>
  <c r="BE374" i="2"/>
  <c r="BE380" i="2"/>
  <c r="BE398" i="2"/>
  <c r="BE404" i="2"/>
  <c r="BE410" i="2"/>
  <c r="BE413" i="2"/>
  <c r="BE416" i="2"/>
  <c r="BE601" i="2"/>
  <c r="BE616" i="2"/>
  <c r="BE131" i="2"/>
  <c r="BE169" i="2"/>
  <c r="BE177" i="2"/>
  <c r="BE255" i="2"/>
  <c r="BE258" i="2"/>
  <c r="BE299" i="2"/>
  <c r="BE318" i="2"/>
  <c r="BE340" i="2"/>
  <c r="BE402" i="2"/>
  <c r="BE407" i="2"/>
  <c r="BE421" i="2"/>
  <c r="BE429" i="2"/>
  <c r="BE496" i="2"/>
  <c r="BE547" i="2"/>
  <c r="BE556" i="2"/>
  <c r="AW55" i="1"/>
  <c r="J54" i="2"/>
  <c r="BE107" i="2"/>
  <c r="BE119" i="2"/>
  <c r="BE139" i="2"/>
  <c r="BE162" i="2"/>
  <c r="BE181" i="2"/>
  <c r="BE188" i="2"/>
  <c r="BE226" i="2"/>
  <c r="BE275" i="2"/>
  <c r="BE285" i="2"/>
  <c r="BE352" i="2"/>
  <c r="BE368" i="2"/>
  <c r="BE382" i="2"/>
  <c r="BE400" i="2"/>
  <c r="BE424" i="2"/>
  <c r="BE439" i="2"/>
  <c r="BE447" i="2"/>
  <c r="BE452" i="2"/>
  <c r="BE465" i="2"/>
  <c r="BE569" i="2"/>
  <c r="BE572" i="2"/>
  <c r="BE577" i="2"/>
  <c r="BE613" i="2"/>
  <c r="BB55" i="1"/>
  <c r="BE92" i="2"/>
  <c r="BE96" i="2"/>
  <c r="BE101" i="2"/>
  <c r="BE114" i="2"/>
  <c r="BE154" i="2"/>
  <c r="BE235" i="2"/>
  <c r="BE280" i="2"/>
  <c r="BE294" i="2"/>
  <c r="BE330" i="2"/>
  <c r="BE378" i="2"/>
  <c r="BE449" i="2"/>
  <c r="BE455" i="2"/>
  <c r="BE458" i="2"/>
  <c r="BE475" i="2"/>
  <c r="BE483" i="2"/>
  <c r="BE506" i="2"/>
  <c r="BE518" i="2"/>
  <c r="BE534" i="2"/>
  <c r="BE536" i="2"/>
  <c r="BE540" i="2"/>
  <c r="BE544" i="2"/>
  <c r="BE559" i="2"/>
  <c r="BA55" i="1"/>
  <c r="BE144" i="2"/>
  <c r="BE212" i="2"/>
  <c r="BE442" i="2"/>
  <c r="BE462" i="2"/>
  <c r="BE471" i="2"/>
  <c r="BE509" i="2"/>
  <c r="BE512" i="2"/>
  <c r="BE514" i="2"/>
  <c r="BE521" i="2"/>
  <c r="BE524" i="2"/>
  <c r="BE531" i="2"/>
  <c r="BE621" i="2"/>
  <c r="BD55" i="1"/>
  <c r="F36" i="3"/>
  <c r="BC56" i="1"/>
  <c r="F35" i="3"/>
  <c r="BB56" i="1" s="1"/>
  <c r="F37" i="4"/>
  <c r="BD57" i="1"/>
  <c r="F35" i="4"/>
  <c r="BB57" i="1" s="1"/>
  <c r="F34" i="3"/>
  <c r="BA56" i="1" s="1"/>
  <c r="F36" i="4"/>
  <c r="BC57" i="1"/>
  <c r="F36" i="5"/>
  <c r="BC58" i="1" s="1"/>
  <c r="F34" i="5"/>
  <c r="BA58" i="1"/>
  <c r="J34" i="5"/>
  <c r="AW58" i="1" s="1"/>
  <c r="F37" i="3"/>
  <c r="BD56" i="1" s="1"/>
  <c r="F35" i="5"/>
  <c r="BB58" i="1"/>
  <c r="J34" i="4"/>
  <c r="AW57" i="1" s="1"/>
  <c r="F34" i="4"/>
  <c r="BA57" i="1" s="1"/>
  <c r="F37" i="5"/>
  <c r="BD58" i="1"/>
  <c r="J34" i="3"/>
  <c r="AW56" i="1" s="1"/>
  <c r="BK84" i="4" l="1"/>
  <c r="J84" i="4" s="1"/>
  <c r="J30" i="4" s="1"/>
  <c r="J258" i="4"/>
  <c r="J63" i="4" s="1"/>
  <c r="R90" i="2"/>
  <c r="R89" i="2"/>
  <c r="T90" i="2"/>
  <c r="T89" i="2" s="1"/>
  <c r="P85" i="5"/>
  <c r="P84" i="5"/>
  <c r="AU58" i="1"/>
  <c r="P90" i="3"/>
  <c r="P89" i="3"/>
  <c r="AU56" i="1"/>
  <c r="R90" i="3"/>
  <c r="R89" i="3"/>
  <c r="P90" i="2"/>
  <c r="P89" i="2" s="1"/>
  <c r="AU55" i="1" s="1"/>
  <c r="R85" i="5"/>
  <c r="R84" i="5"/>
  <c r="BK85" i="5"/>
  <c r="BK84" i="5"/>
  <c r="J84" i="5"/>
  <c r="J59" i="5"/>
  <c r="T85" i="5"/>
  <c r="T84" i="5" s="1"/>
  <c r="T90" i="3"/>
  <c r="T89" i="3"/>
  <c r="J86" i="5"/>
  <c r="J61" i="5"/>
  <c r="AG57" i="1"/>
  <c r="J59" i="4"/>
  <c r="J85" i="4"/>
  <c r="J60" i="4"/>
  <c r="BK89" i="3"/>
  <c r="J89" i="3"/>
  <c r="J30" i="3" s="1"/>
  <c r="AG56" i="1" s="1"/>
  <c r="BK89" i="2"/>
  <c r="J89" i="2" s="1"/>
  <c r="J30" i="2" s="1"/>
  <c r="AG55" i="1" s="1"/>
  <c r="F33" i="3"/>
  <c r="AZ56" i="1" s="1"/>
  <c r="F33" i="2"/>
  <c r="AZ55" i="1" s="1"/>
  <c r="J33" i="4"/>
  <c r="AV57" i="1" s="1"/>
  <c r="AT57" i="1" s="1"/>
  <c r="AN57" i="1" s="1"/>
  <c r="J33" i="2"/>
  <c r="AV55" i="1" s="1"/>
  <c r="AT55" i="1" s="1"/>
  <c r="J33" i="3"/>
  <c r="AV56" i="1" s="1"/>
  <c r="AT56" i="1" s="1"/>
  <c r="F33" i="4"/>
  <c r="AZ57" i="1" s="1"/>
  <c r="F33" i="5"/>
  <c r="AZ58" i="1"/>
  <c r="J33" i="5"/>
  <c r="AV58" i="1" s="1"/>
  <c r="AT58" i="1" s="1"/>
  <c r="BD54" i="1"/>
  <c r="W33" i="1"/>
  <c r="BB54" i="1"/>
  <c r="W31" i="1"/>
  <c r="BC54" i="1"/>
  <c r="W32" i="1" s="1"/>
  <c r="BA54" i="1"/>
  <c r="W30" i="1"/>
  <c r="J85" i="5" l="1"/>
  <c r="J60" i="5"/>
  <c r="AN56" i="1"/>
  <c r="J39" i="4"/>
  <c r="J59" i="3"/>
  <c r="AN55" i="1"/>
  <c r="J39" i="3"/>
  <c r="J59" i="2"/>
  <c r="J39" i="2"/>
  <c r="AU54" i="1"/>
  <c r="AW54" i="1"/>
  <c r="AK30" i="1" s="1"/>
  <c r="AY54" i="1"/>
  <c r="J30" i="5"/>
  <c r="AG58" i="1"/>
  <c r="AG54" i="1"/>
  <c r="AK26" i="1"/>
  <c r="AX54" i="1"/>
  <c r="AZ54" i="1"/>
  <c r="W29" i="1"/>
  <c r="J39" i="5" l="1"/>
  <c r="AN58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<sst xmlns="http://schemas.openxmlformats.org/spreadsheetml/2006/main" count="11630" uniqueCount="1972">
  <si>
    <t>Export Komplet</t>
  </si>
  <si>
    <t>VZ</t>
  </si>
  <si>
    <t>2.0</t>
  </si>
  <si>
    <t>ZAMOK</t>
  </si>
  <si>
    <t>False</t>
  </si>
  <si>
    <t>{aad472b0-d847-4e79-8bd1-0c8ac9688b30}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</si>
  <si>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</si>
  <si>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</si>
  <si>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</si>
  <si>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</si>
  <si>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</si>
  <si>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</si>
  <si>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</si>
  <si>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</si>
  <si>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Holubkov-2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</si>
  <si>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</si>
  <si>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</si>
  <si>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Holoubkov – II/605 průtah – 2.etapa</t>
  </si>
  <si>
    <t>KSO:</t>
  </si>
  <si>
    <t/>
  </si>
  <si>
    <t>CC-CZ:</t>
  </si>
  <si>
    <t>Místo:</t>
  </si>
  <si>
    <t xml:space="preserve"> </t>
  </si>
  <si>
    <t>Datum:</t>
  </si>
  <si>
    <t>15. 5. 2025</t>
  </si>
  <si>
    <t>Zadavatel:</t>
  </si>
  <si>
    <t>IČ:</t>
  </si>
  <si>
    <t>SÚSPK+Obec Holoubkov</t>
  </si>
  <si>
    <t>DIČ:</t>
  </si>
  <si>
    <t>Účastník:</t>
  </si>
  <si>
    <t>Vyplň údaj</t>
  </si>
  <si>
    <t>Projektant:</t>
  </si>
  <si>
    <t>True</t>
  </si>
  <si>
    <t>Zpracovatel:</t>
  </si>
  <si>
    <t>Zítek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</si>
  <si>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</si>
  <si>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</si>
  <si>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</si>
  <si>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</si>
  <si>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</si>
  <si>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</si>
  <si>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</si>
  <si>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</si>
  <si>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</si>
  <si>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</si>
  <si>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</si>
  <si>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</si>
  <si>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</si>
  <si>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</si>
  <si>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</si>
  <si>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</si>
  <si>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</si>
  <si>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</si>
  <si>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</si>
  <si>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</si>
  <si>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</si>
  <si>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</si>
  <si>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</si>
  <si>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</si>
  <si>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</si>
  <si>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</si>
  <si>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</si>
  <si>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</si>
  <si>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</si>
  <si>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</si>
  <si>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</si>
  <si>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</si>
  <si>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</si>
  <si>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</si>
  <si>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</si>
  <si>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</si>
  <si>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</si>
  <si>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</si>
  <si>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</si>
  <si>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</si>
  <si>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</si>
  <si>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</si>
  <si>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 - siln. II/605</t>
  </si>
  <si>
    <t>STA</t>
  </si>
  <si>
    <t>1</t>
  </si>
  <si>
    <t>{7045d6ae-cdad-4a69-b4d6-a8a613c39a74}</t>
  </si>
  <si>
    <t>2</t>
  </si>
  <si>
    <t>102</t>
  </si>
  <si>
    <t>MÍSTNÍ KOMUNIKACE, CHODNÍKY</t>
  </si>
  <si>
    <t>{4621ad44-3d3c-49dd-8eb6-cca71a42a256}</t>
  </si>
  <si>
    <t>401</t>
  </si>
  <si>
    <t>Veřejné osvětlení</t>
  </si>
  <si>
    <t>{43437612-8c4e-47db-9f83-f20b1db72e50}</t>
  </si>
  <si>
    <t>828 75 15</t>
  </si>
  <si>
    <t>VRN</t>
  </si>
  <si>
    <t>Vedlejší a ostatní náklady</t>
  </si>
  <si>
    <t>{4f1dba5f-e9ec-4a8c-8958-dc7174ef187c}</t>
  </si>
  <si>
    <t>KRYCÍ LIST SOUPISU PRACÍ</t>
  </si>
  <si>
    <t>Objekt:</t>
  </si>
  <si>
    <t>101 - KOMUNIKACE - siln. II/605</t>
  </si>
  <si>
    <t>SÚSPK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</si>
  <si>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</si>
  <si>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</si>
  <si>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</si>
  <si>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</si>
  <si>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</si>
  <si>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</si>
  <si>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</si>
  <si>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</si>
  <si>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</si>
  <si>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</si>
  <si>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</si>
  <si>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</si>
  <si>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</si>
  <si>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</si>
  <si>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</si>
  <si>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</si>
  <si>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</si>
  <si>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</si>
  <si>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</si>
  <si>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</si>
  <si>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</si>
  <si>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</si>
  <si>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</si>
  <si>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</si>
  <si>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</si>
  <si>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</si>
  <si>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</si>
  <si>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</si>
  <si>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</si>
  <si>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</si>
  <si>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</si>
  <si>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</si>
  <si>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113107142</t>
  </si>
  <si>
    <t>Odstranění podkladu živičného tl přes 50 do 100 mm ručně</t>
  </si>
  <si>
    <t>m2</t>
  </si>
  <si>
    <t>4</t>
  </si>
  <si>
    <t>853561428</t>
  </si>
  <si>
    <t>PP</t>
  </si>
  <si>
    <t>Odstranění podkladů nebo krytů ručně s přemístěním hmot na skládku na vzdálenost do 3 m nebo s naložením na dopravní prostředek živičných, o tl. vrstvy přes 50 do 100 mm</t>
  </si>
  <si>
    <t>Online PSC</t>
  </si>
  <si>
    <t>https://podminky.urs.cz/item/CS_URS_2025_01/113107142</t>
  </si>
  <si>
    <t>P</t>
  </si>
  <si>
    <t>Poznámka k položce:_x000D_
nutné ruční odstranění (vybourání) živičného krytu kolem překážek, po frézování</t>
  </si>
  <si>
    <t>113107344</t>
  </si>
  <si>
    <t>Odstranění podkladu živičného tl přes 150 do 200 mm strojně pl do 50 m2</t>
  </si>
  <si>
    <t>-963821122</t>
  </si>
  <si>
    <t>Odstranění podkladů nebo krytů strojně plochy jednotlivě do 50 m2 s přemístěním hmot na skládku na vzdálenost do 3 m nebo s naložením na dopravní prostředek živičných, o tl. vrstvy přes 150 do 200 mm</t>
  </si>
  <si>
    <t>https://podminky.urs.cz/item/CS_URS_2025_01/113107344</t>
  </si>
  <si>
    <t>Poznámka k položce:_x000D_
dělicí ostrůvky</t>
  </si>
  <si>
    <t>VV</t>
  </si>
  <si>
    <t>33+45</t>
  </si>
  <si>
    <t>3</t>
  </si>
  <si>
    <t>113154538</t>
  </si>
  <si>
    <t>Frézování živičného krytu tl 100 mm pruh š do 1 m pl přes 500 do 2000 m2</t>
  </si>
  <si>
    <t>1513619882</t>
  </si>
  <si>
    <t>Frézování živičného podkladu nebo krytu s naložením hmot na dopravní prostředek plochy přes 500 do 2 000 m2 pruhu šířky do 1 m, tloušťky vrstvy 100 mm</t>
  </si>
  <si>
    <t>https://podminky.urs.cz/item/CS_URS_2025_01/113154538</t>
  </si>
  <si>
    <t>Poznámka k položce:_x000D_
plocha určena graficky v AutoCadu_x000D_
- frézovaná drť odprodána zhotoviteli, část použita na zpevnění krajnic</t>
  </si>
  <si>
    <t>dofrézování okrajů stáv. vozovky mimo navrženou opravu</t>
  </si>
  <si>
    <t>2*(4421-3696)</t>
  </si>
  <si>
    <t>113154558</t>
  </si>
  <si>
    <t>Frézování živičného krytu tl 100 mm pl přes 2000 do 10000 m2</t>
  </si>
  <si>
    <t>1682562082</t>
  </si>
  <si>
    <t>Frézování živičného podkladu nebo krytu s naložením hmot na dopravní prostředek plochy přes 2 000 do 10 000 m2 tloušťky vrstvy 100 mm</t>
  </si>
  <si>
    <t>https://podminky.urs.cz/item/CS_URS_2025_01/113154558</t>
  </si>
  <si>
    <t>celkový rozsah frézování stáv. vozovky</t>
  </si>
  <si>
    <t>4421</t>
  </si>
  <si>
    <t>Součet</t>
  </si>
  <si>
    <t>5</t>
  </si>
  <si>
    <t>113154590</t>
  </si>
  <si>
    <t>Příplatek za každých dalších 10 mm</t>
  </si>
  <si>
    <t>-140446428</t>
  </si>
  <si>
    <t>Frézování živičného podkladu nebo krytu s naložením hmot na dopravní prostředek Příplatek za každých dalších 10 mm</t>
  </si>
  <si>
    <t>https://podminky.urs.cz/item/CS_URS_2025_01/113154590</t>
  </si>
  <si>
    <t>frézování tl. 120 mm v rozsahu opravy vozovky</t>
  </si>
  <si>
    <t>2*4421</t>
  </si>
  <si>
    <t>6</t>
  </si>
  <si>
    <t>113202111</t>
  </si>
  <si>
    <t>Vytrhání obrub krajníků obrubníků stojatých</t>
  </si>
  <si>
    <t>m</t>
  </si>
  <si>
    <t>135739408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</si>
  <si>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</si>
  <si>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</si>
  <si>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kamen. krajník</t>
  </si>
  <si>
    <t>15+207,5+178+135</t>
  </si>
  <si>
    <t>beton. obr.</t>
  </si>
  <si>
    <t>5+17</t>
  </si>
  <si>
    <t>7</t>
  </si>
  <si>
    <t>113203111</t>
  </si>
  <si>
    <t>Vytrhání obrub z dlažebních kostek</t>
  </si>
  <si>
    <t>-235053622</t>
  </si>
  <si>
    <t>Vytrhání obrub s vybouráním lože, s přemístěním hmot na skládku na vzdálenost do 3 m nebo s naložením na dopravní prostředek z dlažebních kostek</t>
  </si>
  <si>
    <t>https://podminky.urs.cz/item/CS_URS_2025_01/113203111</t>
  </si>
  <si>
    <t>8</t>
  </si>
  <si>
    <t>122252203</t>
  </si>
  <si>
    <t>Odkopávky a prokopávky nezapažené pro silnice a dálnice v hornině třídy těžitelnosti I objem do 100 m3 strojně</t>
  </si>
  <si>
    <t>m3</t>
  </si>
  <si>
    <t>-619431185</t>
  </si>
  <si>
    <t>Odkopávky a prokopávky nezapažené pro silnice a dálnice strojně v hornině třídy těžitelnosti I do 100 m3</t>
  </si>
  <si>
    <t>https://podminky.urs.cz/item/CS_URS_2025_01/122252203</t>
  </si>
  <si>
    <t>ostrůvek</t>
  </si>
  <si>
    <t>0,2*11,2</t>
  </si>
  <si>
    <t>rozšíření vozovky</t>
  </si>
  <si>
    <t>0,5*(9+99)</t>
  </si>
  <si>
    <t>9</t>
  </si>
  <si>
    <t>132251101</t>
  </si>
  <si>
    <t>Hloubení rýh nezapažených š do 800 mm v hornině třídy těžitelnosti I skupiny 3 objem do 20 m3 strojně</t>
  </si>
  <si>
    <t>1713093749</t>
  </si>
  <si>
    <t>Hloubení nezapažených rýh šířky do 800 mm strojně s urovnáním dna do předepsaného profilu a spádu v hornině třídy těžitelnosti I skupiny 3 do 20 m3</t>
  </si>
  <si>
    <t>https://podminky.urs.cz/item/CS_URS_2025_01/132251101</t>
  </si>
  <si>
    <t>Poznámka k položce:_x000D_
propustek-beton. patka</t>
  </si>
  <si>
    <t>2*0,6*0,8*1,1</t>
  </si>
  <si>
    <t>10</t>
  </si>
  <si>
    <t>132251251</t>
  </si>
  <si>
    <t>Hloubení rýh nezapažených š do 2000 mm v hornině třídy těžitelnosti I skupiny 3 objem do 20 m3 strojně</t>
  </si>
  <si>
    <t>-420340692</t>
  </si>
  <si>
    <t>Hloubení nezapažených rýh šířky přes 800 do 2 000 mm strojně s urovnáním dna do předepsaného profilu a spádu v hornině třídy těžitelnosti I skupiny 3 do 20 m3</t>
  </si>
  <si>
    <t>https://podminky.urs.cz/item/CS_URS_2025_01/132251251</t>
  </si>
  <si>
    <t>propustek</t>
  </si>
  <si>
    <t>(1,1+1,1)*2,1*2,2</t>
  </si>
  <si>
    <t>gabion</t>
  </si>
  <si>
    <t>21*1,8*0,9</t>
  </si>
  <si>
    <t>vsakovací rýha</t>
  </si>
  <si>
    <t>1*2*0,5</t>
  </si>
  <si>
    <t>11</t>
  </si>
  <si>
    <t>132254203</t>
  </si>
  <si>
    <t>Hloubení zapažených rýh š do 2000 mm v hornině třídy těžitelnosti I skupiny 3 objem do 100 m3</t>
  </si>
  <si>
    <t>1199575183</t>
  </si>
  <si>
    <t>Hloubení zapažených rýh šířky přes 800 do 2 000 mm strojně s urovnáním dna do předepsaného profilu a spádu v hornině třídy těžitelnosti I skupiny 3 přes 50 do 100 m3</t>
  </si>
  <si>
    <t>https://podminky.urs.cz/item/CS_URS_2025_01/132254203</t>
  </si>
  <si>
    <t>uliční vpustě</t>
  </si>
  <si>
    <t>15*0,9*0,9*1,7</t>
  </si>
  <si>
    <t>přípojky UV</t>
  </si>
  <si>
    <t>0,9*(15,5+2,5+5,5+2+2+1,5+2+2,5+2+2,5+2,5+2,5+2,5+2,5+2,5)*1,6</t>
  </si>
  <si>
    <t>151811131</t>
  </si>
  <si>
    <t>Osazení pažicího boxu hl výkopu do 4 m š do 1,2 m</t>
  </si>
  <si>
    <t>1795782772</t>
  </si>
  <si>
    <t>Zřízení pažicích boxů pro pažení a rozepření stěn rýh podzemního vedení hloubka výkopu do 4 m, šířka do 1,2 m</t>
  </si>
  <si>
    <t>https://podminky.urs.cz/item/CS_URS_2025_01/151811131</t>
  </si>
  <si>
    <t>(15,5+2,5+5,5+2+2+1,5+2+2,5+2+2,5+2,5+2,5+2,5+2,5+2,5)*1,6</t>
  </si>
  <si>
    <t>13</t>
  </si>
  <si>
    <t>151811231</t>
  </si>
  <si>
    <t>Odstranění pažicího boxu hl výkopu do 4 m š do 1,2 m</t>
  </si>
  <si>
    <t>-198850792</t>
  </si>
  <si>
    <t>Odstranění pažicích boxů pro pažení a rozepření stěn rýh podzemního vedení hloubka výkopu do 4 m, šířka do 1,2 m</t>
  </si>
  <si>
    <t>https://podminky.urs.cz/item/CS_URS_2025_01/151811231</t>
  </si>
  <si>
    <t>14</t>
  </si>
  <si>
    <t>162351103</t>
  </si>
  <si>
    <t>Vodorovné přemístění přes 50 do 500 m výkopku/sypaniny z horniny třídy těžitelnosti I skupiny 1 až 3</t>
  </si>
  <si>
    <t>-278394827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</si>
  <si>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</si>
  <si>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</si>
  <si>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0,5*(39,2+61,88)</t>
  </si>
  <si>
    <t>15</t>
  </si>
  <si>
    <t>162751117</t>
  </si>
  <si>
    <t>Vodorovné přemístění přes 9 000 do 10000 m výkopku/sypaniny z horniny třídy těžitelnosti I skupiny 1 až 3</t>
  </si>
  <si>
    <t>-754964189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</si>
  <si>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</si>
  <si>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</si>
  <si>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56,24+1,06+45,18+93,38-39,2*0,5-61,88*0,5</t>
  </si>
  <si>
    <t>16</t>
  </si>
  <si>
    <t>162751119</t>
  </si>
  <si>
    <t>Příplatek k vodorovnému přemístění výkopku/sypaniny z horniny třídy těžitelnosti I skupiny 1 až 3 ZKD 1000 m přes 10000 m</t>
  </si>
  <si>
    <t>236510427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</si>
  <si>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</si>
  <si>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</si>
  <si>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5*145,32</t>
  </si>
  <si>
    <t>17</t>
  </si>
  <si>
    <t>167151101</t>
  </si>
  <si>
    <t>Nakládání výkopku z hornin třídy těžitelnosti I skupiny 1 až 3 do 100 m3</t>
  </si>
  <si>
    <t>2105410186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</si>
  <si>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</si>
  <si>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</si>
  <si>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18</t>
  </si>
  <si>
    <t>171152101</t>
  </si>
  <si>
    <t>Uložení sypaniny z hornin soudržných do násypů zhutněných silnic a dálnic</t>
  </si>
  <si>
    <t>1825499935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</si>
  <si>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</si>
  <si>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https://podminky.urs.cz/item/CS_URS_2025_01/171152101</t>
  </si>
  <si>
    <t>19</t>
  </si>
  <si>
    <t>171201231</t>
  </si>
  <si>
    <t>Poplatek za uložení zeminy a kamení na recyklační skládce (skládkovné) kód odpadu 17 05 04</t>
  </si>
  <si>
    <t>t</t>
  </si>
  <si>
    <t>2035985409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</si>
  <si>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</si>
  <si>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</si>
  <si>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1,7*145,32</t>
  </si>
  <si>
    <t>20</t>
  </si>
  <si>
    <t>171251201</t>
  </si>
  <si>
    <t>Uložení sypaniny na skládky nebo meziskládky</t>
  </si>
  <si>
    <t>-113691323</t>
  </si>
  <si>
    <t>Uložení sypaniny na skládky nebo meziskládky bez hutnění s upravením uložené sypaniny do předepsaného tvaru</t>
  </si>
  <si>
    <t>https://podminky.urs.cz/item/CS_URS_2025_01/171251201</t>
  </si>
  <si>
    <t>174151101</t>
  </si>
  <si>
    <t>Zásyp jam, šachet rýh nebo kolem objektů sypaninou se zhutněním</t>
  </si>
  <si>
    <t>1990347305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</si>
  <si>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</si>
  <si>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</si>
  <si>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15*0,9*0,9*1,7-15*3,14*0,28*0,28*1,5</t>
  </si>
  <si>
    <t>0,9*(15,5+2,5+5,5+2+2+1,5+2+2,5+2+2,5+2,5+2,5+2,5+2,5+2,5)*1,6-20,453-4,545-0,96</t>
  </si>
  <si>
    <t>22</t>
  </si>
  <si>
    <t>174151103</t>
  </si>
  <si>
    <t>Zásyp zářezů pro podzemní vedení sypaninou se zhutněním</t>
  </si>
  <si>
    <t>-910213047</t>
  </si>
  <si>
    <t>Zásyp sypaninou z jakékoliv horniny strojně s uložením výkopku ve vrstvách se zhutněním zářezů se šikmými stěnami pro podzemní vedení a kolem objektů zřízených v těchto zářezech</t>
  </si>
  <si>
    <t>https://podminky.urs.cz/item/CS_URS_2025_01/174151103</t>
  </si>
  <si>
    <t>(1,1+1,1)*2,1*2,2-(1,1+1,1)*1,1*1,2</t>
  </si>
  <si>
    <t>21*1,8*0,9-20*1,0*0,9</t>
  </si>
  <si>
    <t>23</t>
  </si>
  <si>
    <t>M</t>
  </si>
  <si>
    <t>58344197</t>
  </si>
  <si>
    <t>štěrkodrť frakce 0/63</t>
  </si>
  <si>
    <t>1318024387</t>
  </si>
  <si>
    <t>gabion, propustek</t>
  </si>
  <si>
    <t>1,85*23,28</t>
  </si>
  <si>
    <t>přípojky UV - 50%</t>
  </si>
  <si>
    <t>1,85*61,88*0,5</t>
  </si>
  <si>
    <t>násyp - 50%</t>
  </si>
  <si>
    <t>1,85*39,2</t>
  </si>
  <si>
    <t>24</t>
  </si>
  <si>
    <t>174251101</t>
  </si>
  <si>
    <t>Zásyp jam, šachet rýh nebo kolem objektů sypaninou bez zhutnění</t>
  </si>
  <si>
    <t>-1852241197</t>
  </si>
  <si>
    <t>Zásyp sypaninou z jakékoliv horniny strojně s uložením výkopku ve vrstvách bez zhutnění jam, šachet, rýh nebo kolem objektů v těchto vykopávkách</t>
  </si>
  <si>
    <t>https://podminky.urs.cz/item/CS_URS_2025_01/174251101</t>
  </si>
  <si>
    <t>Poznámka k položce:_x000D_
vsakovací rýha</t>
  </si>
  <si>
    <t>25</t>
  </si>
  <si>
    <t>58343959</t>
  </si>
  <si>
    <t>kamenivo drcené hrubé frakce 32/63</t>
  </si>
  <si>
    <t>-524695625</t>
  </si>
  <si>
    <t>1,000*1,85</t>
  </si>
  <si>
    <t>26</t>
  </si>
  <si>
    <t>175151101</t>
  </si>
  <si>
    <t>Obsypání potrubí strojně sypaninou bez prohození, uloženou do 3 m</t>
  </si>
  <si>
    <t>648520304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</si>
  <si>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</si>
  <si>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</si>
  <si>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0,9*(15,5+2,5+5,5+2+2+1,5+2+2,5+2+2,5+2,5+2,5+2,5+2,5+2,5)*0,45</t>
  </si>
  <si>
    <t>27</t>
  </si>
  <si>
    <t>58337331</t>
  </si>
  <si>
    <t>štěrkopísek frakce 0/22</t>
  </si>
  <si>
    <t>-204094117</t>
  </si>
  <si>
    <t>20,453*1,85</t>
  </si>
  <si>
    <t>28</t>
  </si>
  <si>
    <t>181111121</t>
  </si>
  <si>
    <t>Plošná úprava terénu do 500 m2 zemina skupiny 1 až 4 nerovnosti přes 100 do 150 mm v rovinně a svahu do 1:5</t>
  </si>
  <si>
    <t>920164377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</si>
  <si>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</si>
  <si>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https://podminky.urs.cz/item/CS_URS_2025_01/181111121</t>
  </si>
  <si>
    <t>26,4+32,6</t>
  </si>
  <si>
    <t>29</t>
  </si>
  <si>
    <t>181252305</t>
  </si>
  <si>
    <t>Úprava pláně pro silnice a dálnice na násypech se zhutněním</t>
  </si>
  <si>
    <t>-1420231601</t>
  </si>
  <si>
    <t>Úprava pláně na stavbách silnic a dálnic strojně na násypech se zhutněním</t>
  </si>
  <si>
    <t>https://podminky.urs.cz/item/CS_URS_2025_01/181252305</t>
  </si>
  <si>
    <t>vozovka (viz ŠD tl.150 mm)</t>
  </si>
  <si>
    <t>117,6</t>
  </si>
  <si>
    <t>21*1,5</t>
  </si>
  <si>
    <t>30</t>
  </si>
  <si>
    <t>181311103</t>
  </si>
  <si>
    <t>Rozprostření ornice tl vrstvy do 200 mm v rovině nebo ve svahu do 1:5 ručně</t>
  </si>
  <si>
    <t>-2053789341</t>
  </si>
  <si>
    <t>Rozprostření a urovnání ornice v rovině nebo ve svahu sklonu do 1:5 ručně při souvislé ploše, tl. vrstvy do 200 mm</t>
  </si>
  <si>
    <t>https://podminky.urs.cz/item/CS_URS_2025_01/181311103</t>
  </si>
  <si>
    <t>31</t>
  </si>
  <si>
    <t>10364101</t>
  </si>
  <si>
    <t>zemina pro terénní úpravy - ornice</t>
  </si>
  <si>
    <t>-75451111</t>
  </si>
  <si>
    <t>(59*0,2+155*0,1)*1,7</t>
  </si>
  <si>
    <t>32</t>
  </si>
  <si>
    <t>181411131</t>
  </si>
  <si>
    <t>Založení parkového trávníku výsevem pl do 1000 m2 v rovině a ve svahu do 1:5</t>
  </si>
  <si>
    <t>-236913125</t>
  </si>
  <si>
    <t>Založení trávníku na půdě předem připravené plochy do 1000 m2 výsevem včetně utažení parkového v rovině nebo na svahu do 1:5</t>
  </si>
  <si>
    <t>https://podminky.urs.cz/item/CS_URS_2025_01/181411131</t>
  </si>
  <si>
    <t>33</t>
  </si>
  <si>
    <t>181411132</t>
  </si>
  <si>
    <t>Založení parkového trávníku výsevem pl do 1000 m2 ve svahu přes 1:5 do 1:2</t>
  </si>
  <si>
    <t>1888359602</t>
  </si>
  <si>
    <t>Založení trávníku na půdě předem připravené plochy do 1000 m2 výsevem včetně utažení parkového na svahu přes 1:5 do 1:2</t>
  </si>
  <si>
    <t>https://podminky.urs.cz/item/CS_URS_2025_01/181411132</t>
  </si>
  <si>
    <t>34</t>
  </si>
  <si>
    <t>00572410</t>
  </si>
  <si>
    <t>osivo směs travní parková</t>
  </si>
  <si>
    <t>kg</t>
  </si>
  <si>
    <t>23048634</t>
  </si>
  <si>
    <t>0,025*(59+155)</t>
  </si>
  <si>
    <t>35</t>
  </si>
  <si>
    <t>182251101</t>
  </si>
  <si>
    <t>Svahování násypů strojně</t>
  </si>
  <si>
    <t>-342561555</t>
  </si>
  <si>
    <t>Svahování trvalých svahů do projektovaných profilů strojně s potřebným přemístěním výkopku při svahování násypů v jakékoliv hornině</t>
  </si>
  <si>
    <t>https://podminky.urs.cz/item/CS_URS_2025_01/182251101</t>
  </si>
  <si>
    <t>36</t>
  </si>
  <si>
    <t>182351023</t>
  </si>
  <si>
    <t>Rozprostření ornice pl do 100 m2 ve svahu přes 1:5 tl vrstvy do 200 mm strojně</t>
  </si>
  <si>
    <t>459099823</t>
  </si>
  <si>
    <t>Rozprostření a urovnání ornice ve svahu sklonu přes 1:5 strojně při souvislé ploše do 100 m2, tl. vrstvy do 200 mm</t>
  </si>
  <si>
    <t>https://podminky.urs.cz/item/CS_URS_2025_01/182351023</t>
  </si>
  <si>
    <t>Zakládání</t>
  </si>
  <si>
    <t>37</t>
  </si>
  <si>
    <t>274311124</t>
  </si>
  <si>
    <t>Základové pasy, prahy, věnce a ostruhy z betonu prostého C 12/15</t>
  </si>
  <si>
    <t>1167196458</t>
  </si>
  <si>
    <t>Základové konstrukce z betonu prostého pasy, prahy, věnce a ostruhy ve výkopu nebo na hlavách pilot C 12/15</t>
  </si>
  <si>
    <t>https://podminky.urs.cz/item/CS_URS_2025_01/274311124</t>
  </si>
  <si>
    <t>Svislé a kompletní konstrukce</t>
  </si>
  <si>
    <t>38</t>
  </si>
  <si>
    <t>327215141</t>
  </si>
  <si>
    <t>Opěrná zeď z gabionů svařovaná síť s povrchovou úpravou galfan vyplněná lomovým kamenem</t>
  </si>
  <si>
    <t>1575072648</t>
  </si>
  <si>
    <t>Opěrné zdi z drátokamenných gravitačních konstrukcí (gabionů) z lomového kamene neupraveného výplňového na sucho ze svařovaných panelů z ocelových sítí s povrchovou úpravou galfan</t>
  </si>
  <si>
    <t>https://podminky.urs.cz/item/CS_URS_2025_01/327215141</t>
  </si>
  <si>
    <t>20*2*1</t>
  </si>
  <si>
    <t>Vodorovné konstrukce</t>
  </si>
  <si>
    <t>39</t>
  </si>
  <si>
    <t>451319779</t>
  </si>
  <si>
    <t>Příplatek za sklon nad 1:5 podkladu nebo lože z betonu</t>
  </si>
  <si>
    <t>-1807113713</t>
  </si>
  <si>
    <t>Podklad nebo lože pod dlažbu (přídlažbu) Příplatek k cenám za zřízení podkladu nebo lože pod dlažbu ve sklonu přes 1:5, pro jakoukoliv tloušťku z betonu prostého</t>
  </si>
  <si>
    <t>https://podminky.urs.cz/item/CS_URS_2025_01/451319779</t>
  </si>
  <si>
    <t>40</t>
  </si>
  <si>
    <t>451573111</t>
  </si>
  <si>
    <t>Lože pod potrubí otevřený výkop ze štěrkopísku</t>
  </si>
  <si>
    <t>646300144</t>
  </si>
  <si>
    <t>Lože pod potrubí, stoky a drobné objekty v otevřeném výkopu z písku a štěrkopísku do 63 mm</t>
  </si>
  <si>
    <t>https://podminky.urs.cz/item/CS_URS_2025_01/451573111</t>
  </si>
  <si>
    <t>0,9*(15,5+2,5+5,5+2+2+1,5+2+2,5+2+2,5+2,5+2,5+2,5+2,5+2,5)*0,1</t>
  </si>
  <si>
    <t>41</t>
  </si>
  <si>
    <t>452112112</t>
  </si>
  <si>
    <t>Osazení betonových prstenců nebo rámů v do 100 mm pod poklopy a mříže</t>
  </si>
  <si>
    <t>kus</t>
  </si>
  <si>
    <t>1285507361</t>
  </si>
  <si>
    <t>Osazení betonových dílců prstenců nebo rámů pod poklopy a mříže, výšky do 100 mm</t>
  </si>
  <si>
    <t>https://podminky.urs.cz/item/CS_URS_2025_01/452112112</t>
  </si>
  <si>
    <t>42</t>
  </si>
  <si>
    <t>59223864</t>
  </si>
  <si>
    <t>prstenec pro uliční vpusť vyrovnávací betonový 390x60x130mm</t>
  </si>
  <si>
    <t>1072728959</t>
  </si>
  <si>
    <t>43</t>
  </si>
  <si>
    <t>452311131</t>
  </si>
  <si>
    <t>Podkladní desky z betonu prostého bez zvýšených nároků na prostředí tř. C 12/15 otevřený výkop</t>
  </si>
  <si>
    <t>-1057352299</t>
  </si>
  <si>
    <t>Podkladní a zajišťovací konstrukce z betonu prostého v otevřeném výkopu bez zvýšených nároků na prostředí desky pod potrubí, stoky a drobné objekty z betonu tř. C 12/15</t>
  </si>
  <si>
    <t>https://podminky.urs.cz/item/CS_URS_2025_01/452311131</t>
  </si>
  <si>
    <t>15*0,8*0,8*0,1</t>
  </si>
  <si>
    <t>Komunikace pozemní</t>
  </si>
  <si>
    <t>44</t>
  </si>
  <si>
    <t>564851111</t>
  </si>
  <si>
    <t>Podklad ze štěrkodrtě ŠD plochy přes 100 m2 tl 150 mm</t>
  </si>
  <si>
    <t>459360652</t>
  </si>
  <si>
    <t>Podklad ze štěrkodrti ŠD s rozprostřením a zhutněním plochy přes 100 m2, po zhutnění tl. 150 mm</t>
  </si>
  <si>
    <t>https://podminky.urs.cz/item/CS_URS_2025_01/564851111</t>
  </si>
  <si>
    <t>6,6</t>
  </si>
  <si>
    <t>45</t>
  </si>
  <si>
    <t>564861111</t>
  </si>
  <si>
    <t>Podklad ze štěrkodrtě ŠD plochy přes 100 m2 tl 200 mm</t>
  </si>
  <si>
    <t>-1860523502</t>
  </si>
  <si>
    <t>Podklad ze štěrkodrti ŠD s rozprostřením a zhutněním plochy přes 100 m2, po zhutnění tl. 200 mm</t>
  </si>
  <si>
    <t>https://podminky.urs.cz/item/CS_URS_2025_01/564861111</t>
  </si>
  <si>
    <t>2*(9+99+42*1,5)</t>
  </si>
  <si>
    <t>46</t>
  </si>
  <si>
    <t>565166102</t>
  </si>
  <si>
    <t>Asfaltový beton vrstva podkladní ACP 22 (obalované kamenivo OKH) tl 90 mm š do 1,5 m</t>
  </si>
  <si>
    <t>-1821212370</t>
  </si>
  <si>
    <t>Asfaltový beton vrstva podkladní ACP 22 (obalované kamenivo hrubozrnné - OKH) s rozprostřením a zhutněním v pruhu šířky do 1,5 m, po zhutnění tl. 90 mm</t>
  </si>
  <si>
    <t>https://podminky.urs.cz/item/CS_URS_2025_01/565166102</t>
  </si>
  <si>
    <t>Poznámka k položce:_x000D_
podkladní vrstva ACP 22 S PMB 25/55-60   90 mm ČSN 73 6121</t>
  </si>
  <si>
    <t>9+99</t>
  </si>
  <si>
    <t>47</t>
  </si>
  <si>
    <t>567132115</t>
  </si>
  <si>
    <t>Podklad ze směsi stmelené cementem SC C 8/10 (KSC I) tl 200 mm</t>
  </si>
  <si>
    <t>534471054</t>
  </si>
  <si>
    <t>Podklad ze směsi stmelené cementem SC bez dilatačních spár, s rozprostřením a zhutněním SC C 8/10 (KSC I), po zhutnění tl. 200 mm</t>
  </si>
  <si>
    <t>https://podminky.urs.cz/item/CS_URS_2025_01/567132115</t>
  </si>
  <si>
    <t>Poznámka k položce:_x000D_
pojížděný ostrůvek, plocha určena graficky v AutoCadu</t>
  </si>
  <si>
    <t>48</t>
  </si>
  <si>
    <t>569931132</t>
  </si>
  <si>
    <t>Zpevnění krajnic asfaltovým recyklátem tl 100 mm</t>
  </si>
  <si>
    <t>-416188464</t>
  </si>
  <si>
    <t>Zpevnění krajnic nebo komunikací pro pěší s rozprostřením a zhutněním, po zhutnění asfaltovým recyklátem tl. 100 mm</t>
  </si>
  <si>
    <t>https://podminky.urs.cz/item/CS_URS_2025_01/569931132</t>
  </si>
  <si>
    <t>49</t>
  </si>
  <si>
    <t>572141112</t>
  </si>
  <si>
    <t>Vyrovnání povrchu dosavadních krytů asfaltovým betonem ACO (AB) tl přes 40 do 60 mm</t>
  </si>
  <si>
    <t>177789097</t>
  </si>
  <si>
    <t>Vyrovnání povrchu dosavadních krytů s rozprostřením hmot a zhutněním asfaltovým betonem ACO (AB) tl. přes 40 do 60 mm</t>
  </si>
  <si>
    <t>https://podminky.urs.cz/item/CS_URS_2025_01/572141112</t>
  </si>
  <si>
    <t>Poznámka k položce:_x000D_
po odfrézování a očištění povrchu, odborná prohlídka stavu povrchu za účelem výběru míst k lokálním opravám - vyrovnání povrchu (odhad)</t>
  </si>
  <si>
    <t xml:space="preserve">oprava propadlých okrajů vozovky předpoklad </t>
  </si>
  <si>
    <t>75</t>
  </si>
  <si>
    <t>50</t>
  </si>
  <si>
    <t>572531122</t>
  </si>
  <si>
    <t>Ošetření trhlin asfaltovou sanační hmotou š přes 20 do 30 mm</t>
  </si>
  <si>
    <t>-2125799155</t>
  </si>
  <si>
    <t>Vyspravení trhlin dosavadního krytu asfaltovou sanační hmotou ošetření trhlin šířky přes 20 do 30 mm</t>
  </si>
  <si>
    <t>https://podminky.urs.cz/item/CS_URS_2025_01/572531122</t>
  </si>
  <si>
    <t>Poznámka k položce:_x000D_
po odfrézování a očištění povrchu, odborná prohlídka stavu povrchu za účelem výběru míst k lokálním opravám - oprava trhlin a spár podle TP 115 (odhad)</t>
  </si>
  <si>
    <t>51</t>
  </si>
  <si>
    <t>573211107</t>
  </si>
  <si>
    <t>Postřik živičný spojovací z asfaltu v množství 0,30 kg/m2</t>
  </si>
  <si>
    <t>101573618</t>
  </si>
  <si>
    <t>Postřik spojovací PS bez posypu kamenivem z asfaltu silničního, v množství 0,30 kg/m2</t>
  </si>
  <si>
    <t>https://podminky.urs.cz/item/CS_URS_2025_01/573211107</t>
  </si>
  <si>
    <t>2*3696,000</t>
  </si>
  <si>
    <t>52</t>
  </si>
  <si>
    <t>576143221</t>
  </si>
  <si>
    <t>Asfaltový koberec mastixový SMA 11 (AKMS) tl 50 mm š přes 3 m</t>
  </si>
  <si>
    <t>-744194275</t>
  </si>
  <si>
    <t>Asfaltový koberec mastixový SMA 11 (AKMS) s rozprostřením a se zhutněním v pruhu šířky přes 3 m, po zhutnění tl. 50 mm</t>
  </si>
  <si>
    <t>https://podminky.urs.cz/item/CS_URS_2025_01/576143221</t>
  </si>
  <si>
    <t>Poznámka k položce:_x000D_
plocha určena graficky v AutoCadu_x000D_
obrusná vrstva SMA 11 S PMB 45/80-65        50 mm     ČSN 73 6121</t>
  </si>
  <si>
    <t>53</t>
  </si>
  <si>
    <t>577166141</t>
  </si>
  <si>
    <t>Asfaltový beton vrstva ložní ACL 22 (ABVH) tl 70 mm š přes 3 m z modifikovaného asfaltu</t>
  </si>
  <si>
    <t>932662195</t>
  </si>
  <si>
    <t>Asfaltový beton vrstva ložní ACL 22 (ABVH) s rozprostřením a zhutněním z modifikovaného asfaltu v pruhu šířky přes 3 m, po zhutnění tl. 70 mm</t>
  </si>
  <si>
    <t>https://podminky.urs.cz/item/CS_URS_2025_01/577166141</t>
  </si>
  <si>
    <t xml:space="preserve">Poznámka k položce:_x000D_
plocha určena graficky v AutoCadu_x000D_
Asfaltová směs s vysokým modulem tuhosti - VMT 22  TSA 20/30 - 70 mm_x000D_
</t>
  </si>
  <si>
    <t>54</t>
  </si>
  <si>
    <t>591241111</t>
  </si>
  <si>
    <t>Kladení dlažby z kostek drobných z kamene na MC tl 50 mm</t>
  </si>
  <si>
    <t>-381413021</t>
  </si>
  <si>
    <t>Kladení dlažby z kostek s provedením lože do tl. 50 mm, s vyplněním spár, s dvojím beraněním a se smetením přebytečného materiálu na krajnici drobných z kamene, do lože z cementové malty</t>
  </si>
  <si>
    <t>https://podminky.urs.cz/item/CS_URS_2025_01/591241111</t>
  </si>
  <si>
    <t>55</t>
  </si>
  <si>
    <t>58381007</t>
  </si>
  <si>
    <t>kostka štípaná dlažební žula drobná 8/10</t>
  </si>
  <si>
    <t>-98010872</t>
  </si>
  <si>
    <t>11,2*1,02 'Přepočtené koeficientem množství</t>
  </si>
  <si>
    <t>56</t>
  </si>
  <si>
    <t>594511113</t>
  </si>
  <si>
    <t>Kladení dlažby z lomového kamene tl do 250 mm s provedením lože z betonu</t>
  </si>
  <si>
    <t>-248146583</t>
  </si>
  <si>
    <t>Kladení dlažby z lomového kamene lomařsky upraveného v ploše vodorovné nebo ve sklonu na plocho tl. do 250 mm, bez vyplnění spár, s provedením lože tl. 50 mm z betonu</t>
  </si>
  <si>
    <t>https://podminky.urs.cz/item/CS_URS_2025_01/594511113</t>
  </si>
  <si>
    <t>3*1,5+3*1,5+3*1,2+2*0,3</t>
  </si>
  <si>
    <t>57</t>
  </si>
  <si>
    <t>58380750</t>
  </si>
  <si>
    <t>kámen lomový regulační</t>
  </si>
  <si>
    <t>1961959507</t>
  </si>
  <si>
    <t>kámen lomový regulační (10t=6,5 m3)</t>
  </si>
  <si>
    <t>13,2*0,2/0,65</t>
  </si>
  <si>
    <t>58</t>
  </si>
  <si>
    <t>596211110</t>
  </si>
  <si>
    <t>Kladení zámkové dlažby komunikací pro pěší ručně tl 60 mm skupiny A pl do 50 m2</t>
  </si>
  <si>
    <t>-1449468644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</si>
  <si>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</si>
  <si>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</si>
  <si>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59</t>
  </si>
  <si>
    <t>59245015</t>
  </si>
  <si>
    <t>dlažba zámková betonová tvaru I 200x165mm tl 60mm přírodní</t>
  </si>
  <si>
    <t>1483670736</t>
  </si>
  <si>
    <t>1,01*(6,600-2,4)</t>
  </si>
  <si>
    <t>60</t>
  </si>
  <si>
    <t>59245006</t>
  </si>
  <si>
    <t>dlažba pro nevidomé betonová 200x100mm tl 60mm barevná</t>
  </si>
  <si>
    <t>1751514669</t>
  </si>
  <si>
    <t>1,01*2,4</t>
  </si>
  <si>
    <t>61</t>
  </si>
  <si>
    <t>599632111</t>
  </si>
  <si>
    <t>Vyplnění spár dlažby z lomového kamene MC se zatřením</t>
  </si>
  <si>
    <t>-2098852098</t>
  </si>
  <si>
    <t>Vyplnění spár dlažby (přídlažby) z lomového kamene v jakémkoliv sklonu plochy a jakékoliv tloušťky cementovou maltou se zatřením</t>
  </si>
  <si>
    <t>https://podminky.urs.cz/item/CS_URS_2025_01/599632111</t>
  </si>
  <si>
    <t>Vedení trubní dálková a přípojná</t>
  </si>
  <si>
    <t>62</t>
  </si>
  <si>
    <t>817310R</t>
  </si>
  <si>
    <t>Vývrt pro dodatečné napojení přípojky DN150 do betonové trouby nebo šachty</t>
  </si>
  <si>
    <t>-2071775003</t>
  </si>
  <si>
    <t>63</t>
  </si>
  <si>
    <t>2861123R</t>
  </si>
  <si>
    <t>Průchodka pro dodatečné napojení na kanalizační potrubí s integrovaným výkyvným kloubem - DN150</t>
  </si>
  <si>
    <t>1477766465</t>
  </si>
  <si>
    <t>64</t>
  </si>
  <si>
    <t>871313121</t>
  </si>
  <si>
    <t>Montáž kanalizačního potrubí hladkého plnostěnného SN 8 z PVC-U DN 160</t>
  </si>
  <si>
    <t>-961134860</t>
  </si>
  <si>
    <t>Montáž kanalizačního potrubí z tvrdého PVC-U hladkého plnostěnného tuhost SN 8 DN 160</t>
  </si>
  <si>
    <t>https://podminky.urs.cz/item/CS_URS_2025_01/871313121</t>
  </si>
  <si>
    <t>15,5+2,5+5,5+2+2+1,5+2+2,5+2+2,5+2,5+2,5+2,5+2,5+2,5</t>
  </si>
  <si>
    <t>65</t>
  </si>
  <si>
    <t>28611164</t>
  </si>
  <si>
    <t>trubka kanalizační PVC-U plnostěnná jednovrstvá DN 160x1000mm SN8</t>
  </si>
  <si>
    <t>-932281527</t>
  </si>
  <si>
    <t>50,5*1,03 'Přepočtené koeficientem množství</t>
  </si>
  <si>
    <t>66</t>
  </si>
  <si>
    <t>877315211</t>
  </si>
  <si>
    <t>Montáž kolen na kanalizačním potrubí z PP nebo tvrdého PVC-U trub hladkých plnostěnných DN 150</t>
  </si>
  <si>
    <t>796243936</t>
  </si>
  <si>
    <t>Montáž tvarovek na kanalizačním plastovém potrubí z PP nebo PVC-U hladkého plnostěnného kolen, víček nebo hrdlových uzávěrů DN 150</t>
  </si>
  <si>
    <t>https://podminky.urs.cz/item/CS_URS_2025_01/877315211</t>
  </si>
  <si>
    <t>2*15</t>
  </si>
  <si>
    <t>67</t>
  </si>
  <si>
    <t>28611360</t>
  </si>
  <si>
    <t>koleno kanalizační PVC KG 160x30°</t>
  </si>
  <si>
    <t>514825108</t>
  </si>
  <si>
    <t>68</t>
  </si>
  <si>
    <t>895941302</t>
  </si>
  <si>
    <t>Osazení vpusti uliční DN 450 z betonových dílců dno s kalištěm</t>
  </si>
  <si>
    <t>-2053814862</t>
  </si>
  <si>
    <t>Osazení vpusti uliční z betonových dílců DN 450 dno s kalištěm</t>
  </si>
  <si>
    <t>https://podminky.urs.cz/item/CS_URS_2025_01/895941302</t>
  </si>
  <si>
    <t>69</t>
  </si>
  <si>
    <t>59223852</t>
  </si>
  <si>
    <t>dno pro uliční vpusť s kalovou prohlubní betonové 450x300x50mm</t>
  </si>
  <si>
    <t>283732487</t>
  </si>
  <si>
    <t>70</t>
  </si>
  <si>
    <t>59223858</t>
  </si>
  <si>
    <t>skruž betonová horní pro uliční vpusť 450x570x50mm</t>
  </si>
  <si>
    <t>552978533</t>
  </si>
  <si>
    <t>71</t>
  </si>
  <si>
    <t>59223859R</t>
  </si>
  <si>
    <t>skruž betonová pro uliční vpusť se sifonem DN150 TBV-Q 450/570/3z</t>
  </si>
  <si>
    <t>1689169997</t>
  </si>
  <si>
    <t>72</t>
  </si>
  <si>
    <t>895941314</t>
  </si>
  <si>
    <t>Osazení vpusti uliční DN 450 z betonových dílců skruž horní 570 mm</t>
  </si>
  <si>
    <t>62233118</t>
  </si>
  <si>
    <t>Osazení vpusti uliční z betonových dílců DN 450 skruž horní 570 mm</t>
  </si>
  <si>
    <t>https://podminky.urs.cz/item/CS_URS_2025_01/895941314</t>
  </si>
  <si>
    <t>73</t>
  </si>
  <si>
    <t>895941332</t>
  </si>
  <si>
    <t>Osazení vpusti uliční DN 450 z betonových dílců skruž průběžná se zápachovou uzávěrkou</t>
  </si>
  <si>
    <t>-1876408772</t>
  </si>
  <si>
    <t>Osazení vpusti uliční z betonových dílců DN 450 skruž průběžná se zápachovou uzávěrkou</t>
  </si>
  <si>
    <t>https://podminky.urs.cz/item/CS_URS_2025_01/895941332</t>
  </si>
  <si>
    <t>74</t>
  </si>
  <si>
    <t>899201211</t>
  </si>
  <si>
    <t>Demontáž mříží litinových včetně rámů hmotnosti do 50 kg</t>
  </si>
  <si>
    <t>-945611962</t>
  </si>
  <si>
    <t>Demontáž mříží litinových včetně rámů, hmotnosti jednotlivě do 50 kg</t>
  </si>
  <si>
    <t>https://podminky.urs.cz/item/CS_URS_2025_01/899201211</t>
  </si>
  <si>
    <t>899204112</t>
  </si>
  <si>
    <t>Osazení mříží litinových včetně rámů a košů na bahno pro třídu zatížení D400, E600</t>
  </si>
  <si>
    <t>-1336372840</t>
  </si>
  <si>
    <t>https://podminky.urs.cz/item/CS_URS_2025_01/899204112</t>
  </si>
  <si>
    <t>76</t>
  </si>
  <si>
    <t>55242320</t>
  </si>
  <si>
    <t>mříž vtoková litinová plochá 500x500mm</t>
  </si>
  <si>
    <t>-294417718</t>
  </si>
  <si>
    <t>77</t>
  </si>
  <si>
    <t>55241001</t>
  </si>
  <si>
    <t>koš kalový pod kruhovou mříž - těžký</t>
  </si>
  <si>
    <t>879527981</t>
  </si>
  <si>
    <t>Ostatní konstrukce a práce, bourání</t>
  </si>
  <si>
    <t>78</t>
  </si>
  <si>
    <t>911331111</t>
  </si>
  <si>
    <t>Svodidlo ocelové jednostranné zádržnosti N2 se zaberaněním sloupků ve vzdálenosti do 2 m</t>
  </si>
  <si>
    <t>1437119465</t>
  </si>
  <si>
    <t>Silniční svodidlo ocelové se zaberaněním sloupků jednostranné úroveň zádržnosti N2 vzdálenosti sloupků do 2 m</t>
  </si>
  <si>
    <t>https://podminky.urs.cz/item/CS_URS_2025_01/911331111</t>
  </si>
  <si>
    <t>79</t>
  </si>
  <si>
    <t>912221111</t>
  </si>
  <si>
    <t>Montáž směrového sloupku silničního ocelového pružného zinkovaného ručním beraněním</t>
  </si>
  <si>
    <t>-1025383307</t>
  </si>
  <si>
    <t>Montáž směrového sloupku ocelového pružného ručním beraněním silničního</t>
  </si>
  <si>
    <t>https://podminky.urs.cz/item/CS_URS_2025_01/912221111</t>
  </si>
  <si>
    <t>80</t>
  </si>
  <si>
    <t>40445165</t>
  </si>
  <si>
    <t>sloupek směrový silniční ocelový</t>
  </si>
  <si>
    <t>-1361812111</t>
  </si>
  <si>
    <t>81</t>
  </si>
  <si>
    <t>914111111</t>
  </si>
  <si>
    <t>Montáž svislé dopravní značky do velikosti 1 m2 objímkami na sloupek nebo konzolu</t>
  </si>
  <si>
    <t>485307970</t>
  </si>
  <si>
    <t>Montáž svislé dopravní značky základní velikosti do 1 m2 objímkami na sloupky nebo konzoly</t>
  </si>
  <si>
    <t>https://podminky.urs.cz/item/CS_URS_2025_01/914111111</t>
  </si>
  <si>
    <t>Poznámka k položce:_x000D_
budou použité stáv. DZ - IP10b, 2xIP6, 2xIZ4</t>
  </si>
  <si>
    <t>82</t>
  </si>
  <si>
    <t>40445612</t>
  </si>
  <si>
    <t>značky upravující přednost P2, P3, P8 750mm</t>
  </si>
  <si>
    <t>17778098</t>
  </si>
  <si>
    <t>83</t>
  </si>
  <si>
    <t>40445619</t>
  </si>
  <si>
    <t>zákazové, příkazové dopravní značky B1-B34, C1-15 500mm</t>
  </si>
  <si>
    <t>-1278104512</t>
  </si>
  <si>
    <t>84</t>
  </si>
  <si>
    <t>40445642</t>
  </si>
  <si>
    <t>informativní značky směrové Z4 250x1000mm</t>
  </si>
  <si>
    <t>-15935201</t>
  </si>
  <si>
    <t>85</t>
  </si>
  <si>
    <t>914111121</t>
  </si>
  <si>
    <t>Montáž svislé dopravní značky do velikosti 2 m2 objímkami na sloupek nebo konzolu</t>
  </si>
  <si>
    <t>130145032</t>
  </si>
  <si>
    <t>Montáž svislé dopravní značky základní velikosti do 2 m2 objímkami na sloupky nebo konzoly</t>
  </si>
  <si>
    <t>https://podminky.urs.cz/item/CS_URS_2025_01/914111121</t>
  </si>
  <si>
    <t>86</t>
  </si>
  <si>
    <t>40445635</t>
  </si>
  <si>
    <t>informativní značky směrové IS9-IS11a 1000x1500mm</t>
  </si>
  <si>
    <t>-327590750</t>
  </si>
  <si>
    <t>87</t>
  </si>
  <si>
    <t>914511112</t>
  </si>
  <si>
    <t>Montáž sloupku dopravních značek délky do 3,5 m s betonovým základem a patkou D 60 mm</t>
  </si>
  <si>
    <t>-492020785</t>
  </si>
  <si>
    <t>Montáž sloupku dopravních značek délky do 3,5 m do hliníkové patky pro sloupek D 60 mm</t>
  </si>
  <si>
    <t>https://podminky.urs.cz/item/CS_URS_2025_01/914511112</t>
  </si>
  <si>
    <t>88</t>
  </si>
  <si>
    <t>40445225</t>
  </si>
  <si>
    <t>sloupek pro dopravní značku Zn D 60mm v 3,5m</t>
  </si>
  <si>
    <t>-956499975</t>
  </si>
  <si>
    <t>89</t>
  </si>
  <si>
    <t>915111112</t>
  </si>
  <si>
    <t>Vodorovné dopravní značení dělící čáry souvislé š 125 mm retroreflexní bílá barva</t>
  </si>
  <si>
    <t>-86528817</t>
  </si>
  <si>
    <t>Vodorovné dopravní značení stříkané barvou dělící čára šířky 125 mm souvislá bílá retroreflexní</t>
  </si>
  <si>
    <t>https://podminky.urs.cz/item/CS_URS_2025_01/915111112</t>
  </si>
  <si>
    <t>90</t>
  </si>
  <si>
    <t>915111122</t>
  </si>
  <si>
    <t>Vodorovné dopravní značení dělící čáry přerušované š 125 mm retroreflexní bílá barva</t>
  </si>
  <si>
    <t>278707857</t>
  </si>
  <si>
    <t>Vodorovné dopravní značení stříkané barvou dělící čára šířky 125 mm přerušovaná bílá retroreflexní</t>
  </si>
  <si>
    <t>https://podminky.urs.cz/item/CS_URS_2025_01/915111122</t>
  </si>
  <si>
    <t>91</t>
  </si>
  <si>
    <t>915121122</t>
  </si>
  <si>
    <t>Vodorovné dopravní značení vodící čáry přerušované š 250 mm retroreflexní bílá barva</t>
  </si>
  <si>
    <t>167877956</t>
  </si>
  <si>
    <t>Vodorovné dopravní značení stříkané barvou vodící čára bílá šířky 250 mm přerušovaná retroreflexní</t>
  </si>
  <si>
    <t>https://podminky.urs.cz/item/CS_URS_2025_01/915121122</t>
  </si>
  <si>
    <t>92</t>
  </si>
  <si>
    <t>915131112</t>
  </si>
  <si>
    <t>Vodorovné dopravní značení přechody pro chodce, šipky, symboly retroreflexní bílá barva</t>
  </si>
  <si>
    <t>-1247695346</t>
  </si>
  <si>
    <t>Vodorovné dopravní značení stříkané barvou přechody pro chodce, šipky, symboly bílé retroreflexní</t>
  </si>
  <si>
    <t>https://podminky.urs.cz/item/CS_URS_2025_01/915131112</t>
  </si>
  <si>
    <t>24,8/2+10,5</t>
  </si>
  <si>
    <t>93</t>
  </si>
  <si>
    <t>915211112</t>
  </si>
  <si>
    <t>Vodorovné dopravní značení dělící čáry souvislé š 125 mm retroreflexní bílý plast</t>
  </si>
  <si>
    <t>1997184004</t>
  </si>
  <si>
    <t>Vodorovné dopravní značení stříkaným plastem dělící čára šířky 125 mm souvislá bílá retroreflexní</t>
  </si>
  <si>
    <t>https://podminky.urs.cz/item/CS_URS_2025_01/915211112</t>
  </si>
  <si>
    <t>94</t>
  </si>
  <si>
    <t>915211122</t>
  </si>
  <si>
    <t>Vodorovné dopravní značení dělící čáry přerušované š 125 mm retroreflexní bílý plast</t>
  </si>
  <si>
    <t>1807080288</t>
  </si>
  <si>
    <t>Vodorovné dopravní značení stříkaným plastem dělící čára šířky 125 mm přerušovaná bílá retroreflexní</t>
  </si>
  <si>
    <t>https://podminky.urs.cz/item/CS_URS_2025_01/915211122</t>
  </si>
  <si>
    <t>95</t>
  </si>
  <si>
    <t>915221122</t>
  </si>
  <si>
    <t>Vodorovné dopravní značení vodící čáry přerušované š 250 mm retroreflexní bílý plast</t>
  </si>
  <si>
    <t>-1252429520</t>
  </si>
  <si>
    <t>Vodorovné dopravní značení stříkaným plastem vodící čára bílá šířky 250 mm přerušovaná retroreflexní</t>
  </si>
  <si>
    <t>https://podminky.urs.cz/item/CS_URS_2025_01/915221122</t>
  </si>
  <si>
    <t>96</t>
  </si>
  <si>
    <t>915231112</t>
  </si>
  <si>
    <t>Vodorovné dopravní značení přechody pro chodce, šipky, symboly retroreflexní bílý plast</t>
  </si>
  <si>
    <t>774479822</t>
  </si>
  <si>
    <t>Vodorovné dopravní značení stříkaným plastem přechody pro chodce, šipky, symboly nápisy bílé retroreflexní</t>
  </si>
  <si>
    <t>https://podminky.urs.cz/item/CS_URS_2025_01/915231112</t>
  </si>
  <si>
    <t>97</t>
  </si>
  <si>
    <t>915611111</t>
  </si>
  <si>
    <t>Předznačení vodorovného liniového značení</t>
  </si>
  <si>
    <t>602430742</t>
  </si>
  <si>
    <t>Předznačení pro vodorovné značení stříkané barvou nebo prováděné z nátěrových hmot liniové dělicí čáry, vodicí proužky</t>
  </si>
  <si>
    <t>https://podminky.urs.cz/item/CS_URS_2025_01/915611111</t>
  </si>
  <si>
    <t>1399+200+89</t>
  </si>
  <si>
    <t>98</t>
  </si>
  <si>
    <t>915621111</t>
  </si>
  <si>
    <t>Předznačení vodorovného plošného značení</t>
  </si>
  <si>
    <t>-1185560543</t>
  </si>
  <si>
    <t>Předznačení pro vodorovné značení stříkané barvou nebo prováděné z nátěrových hmot plošné šipky, symboly, nápisy</t>
  </si>
  <si>
    <t>https://podminky.urs.cz/item/CS_URS_2025_01/915621111</t>
  </si>
  <si>
    <t>99</t>
  </si>
  <si>
    <t>916111123</t>
  </si>
  <si>
    <t>Osazení obruby z drobných kostek s boční opěrou do lože z betonu prostého</t>
  </si>
  <si>
    <t>-818107462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</si>
  <si>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</si>
  <si>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https://podminky.urs.cz/item/CS_URS_2025_01/916111123</t>
  </si>
  <si>
    <t>přídlažba</t>
  </si>
  <si>
    <t>175+206+16+139+50,5+50</t>
  </si>
  <si>
    <t>oprava přídlažby po odfrézování - 50%</t>
  </si>
  <si>
    <t>0,5*140</t>
  </si>
  <si>
    <t>100</t>
  </si>
  <si>
    <t>59245020</t>
  </si>
  <si>
    <t>dlažba skladebná betonová 200x100mm tl 80mm přírodní</t>
  </si>
  <si>
    <t>-1401689166</t>
  </si>
  <si>
    <t>0,1*706,5</t>
  </si>
  <si>
    <t>916131213</t>
  </si>
  <si>
    <t>Osazení silničního obrubníku betonového stojatého s boční opěrou do lože z betonu prostého</t>
  </si>
  <si>
    <t>2060340370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</si>
  <si>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</si>
  <si>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</si>
  <si>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beton. obr 250</t>
  </si>
  <si>
    <t>175+206+16+139+1+6</t>
  </si>
  <si>
    <t>beton. obr 300</t>
  </si>
  <si>
    <t>2*9,5</t>
  </si>
  <si>
    <t>59217031</t>
  </si>
  <si>
    <t>obrubník silniční betonový 1000x150x250mm</t>
  </si>
  <si>
    <t>665360438</t>
  </si>
  <si>
    <t>300*1,02 'Přepočtené koeficientem množství</t>
  </si>
  <si>
    <t>103</t>
  </si>
  <si>
    <t>59217029</t>
  </si>
  <si>
    <t>obrubník silniční betonový nájezdový 1000x150x150mm</t>
  </si>
  <si>
    <t>-306462167</t>
  </si>
  <si>
    <t>16+5+6+3+5+5+6+8+7+3+3+10+3+10+3+3+3</t>
  </si>
  <si>
    <t>104</t>
  </si>
  <si>
    <t>59217030</t>
  </si>
  <si>
    <t>obrubník silniční betonový přechodový 1000x150x150-250mm</t>
  </si>
  <si>
    <t>-449851077</t>
  </si>
  <si>
    <t>105</t>
  </si>
  <si>
    <t>59217034</t>
  </si>
  <si>
    <t>obrubník silniční betonový 1000x150x300mm</t>
  </si>
  <si>
    <t>829337357</t>
  </si>
  <si>
    <t>106</t>
  </si>
  <si>
    <t>59217035</t>
  </si>
  <si>
    <t>obrubník betonový obloukový vnější 780x150x250mm</t>
  </si>
  <si>
    <t>1833570687</t>
  </si>
  <si>
    <t>107</t>
  </si>
  <si>
    <t>916133112</t>
  </si>
  <si>
    <t>Osazení silničního obrubníku betonového ke kruhovým objezdům do lože z betonu prostého s boční opěrou</t>
  </si>
  <si>
    <t>-1408955491</t>
  </si>
  <si>
    <t>Osazení silničního obrubníku ke kruhovým objezdům se zřízením lože tl. do 150 mm, s vyplněním a zatřením spár cementovou maltou betonového, do lože z betonu prostého s boční opěrou</t>
  </si>
  <si>
    <t>https://podminky.urs.cz/item/CS_URS_2025_01/916133112</t>
  </si>
  <si>
    <t>108</t>
  </si>
  <si>
    <t>59217057</t>
  </si>
  <si>
    <t>obrubník betonový pro kruhový objezd přímý 200x600x300mm</t>
  </si>
  <si>
    <t>1128129983</t>
  </si>
  <si>
    <t>47*1,02 'Přepočtené koeficientem množství</t>
  </si>
  <si>
    <t>109</t>
  </si>
  <si>
    <t>59217052</t>
  </si>
  <si>
    <t>obrubník betonový pro kruhový objezd vnější R0,5 200x270x300mm</t>
  </si>
  <si>
    <t>-440984079</t>
  </si>
  <si>
    <t>3*1,02 'Přepočtené koeficientem množství</t>
  </si>
  <si>
    <t>110</t>
  </si>
  <si>
    <t>919521140</t>
  </si>
  <si>
    <t>Zřízení silničního propustku z trub betonových nebo ŽB DN 600</t>
  </si>
  <si>
    <t>479724373</t>
  </si>
  <si>
    <t>Zřízení silničního propustku z trub betonových nebo železobetonových DN 600 mm</t>
  </si>
  <si>
    <t>https://podminky.urs.cz/item/CS_URS_2025_01/919521140</t>
  </si>
  <si>
    <t>1,85+2,5</t>
  </si>
  <si>
    <t>111</t>
  </si>
  <si>
    <t>59222001</t>
  </si>
  <si>
    <t>trouba ŽB hrdlová DN 600</t>
  </si>
  <si>
    <t>1390063774</t>
  </si>
  <si>
    <t>Poznámka k položce:_x000D_
2ks TZH-Q 600/2500</t>
  </si>
  <si>
    <t>112</t>
  </si>
  <si>
    <t>919521R</t>
  </si>
  <si>
    <t>seříznutí konce ŽB trouby v předpsaném sklonu</t>
  </si>
  <si>
    <t>-1085608637</t>
  </si>
  <si>
    <t>113</t>
  </si>
  <si>
    <t>919535555</t>
  </si>
  <si>
    <t>Obetonování trubního propustku betonem prostým tř. C 12/15</t>
  </si>
  <si>
    <t>1102584632</t>
  </si>
  <si>
    <t>Obetonování trubního propustku betonem prostým bez zvýšených nároků na prostředí tř. C 12/15</t>
  </si>
  <si>
    <t>https://podminky.urs.cz/item/CS_URS_2025_01/919535555</t>
  </si>
  <si>
    <t>0,45*(1,85+2,5)</t>
  </si>
  <si>
    <t>114</t>
  </si>
  <si>
    <t>919731122</t>
  </si>
  <si>
    <t>Zarovnání styčné plochy podkladu nebo krytu živičného tl přes 50 do 100 mm</t>
  </si>
  <si>
    <t>-1471992286</t>
  </si>
  <si>
    <t>Zarovnání styčné plochy podkladu nebo krytu podél vybourané části komunikace nebo zpevněné plochy živičné tl. přes 50 do 100 mm</t>
  </si>
  <si>
    <t>https://podminky.urs.cz/item/CS_URS_2025_01/919731122</t>
  </si>
  <si>
    <t>7+9</t>
  </si>
  <si>
    <t>115</t>
  </si>
  <si>
    <t>919732211</t>
  </si>
  <si>
    <t>Styčná spára napojení nového živičného povrchu na stávající za tepla š 15 mm hl 25 mm s prořezáním</t>
  </si>
  <si>
    <t>1252598861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</si>
  <si>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</si>
  <si>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</si>
  <si>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116</t>
  </si>
  <si>
    <t>919732221</t>
  </si>
  <si>
    <t>Styčná spára napojení nového živičného povrchu na stávající za tepla š 15 mm hl 25 mm bez prořezání</t>
  </si>
  <si>
    <t>-20455250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</si>
  <si>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</si>
  <si>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https://podminky.urs.cz/item/CS_URS_2025_01/919732221</t>
  </si>
  <si>
    <t>117</t>
  </si>
  <si>
    <t>938902111</t>
  </si>
  <si>
    <t>Čištění příkopů komunikací příkopovým rypadlem objem nánosu do 0,15 m3/m</t>
  </si>
  <si>
    <t>-1830118694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</si>
  <si>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</si>
  <si>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>https://podminky.urs.cz/item/CS_URS_2025_01/938902111</t>
  </si>
  <si>
    <t>118</t>
  </si>
  <si>
    <t>938908411</t>
  </si>
  <si>
    <t>Čištění vozovek splachováním vodou</t>
  </si>
  <si>
    <t>403085330</t>
  </si>
  <si>
    <t>Čištění vozovek splachováním vodou povrchu podkladu nebo krytu živičného, betonového nebo dlážděného</t>
  </si>
  <si>
    <t>https://podminky.urs.cz/item/CS_URS_2025_01/938908411</t>
  </si>
  <si>
    <t>119</t>
  </si>
  <si>
    <t>938909311</t>
  </si>
  <si>
    <t>Čištění vozovek metením strojně podkladu nebo krytu betonového nebo živičného</t>
  </si>
  <si>
    <t>-1899516053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</si>
  <si>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</si>
  <si>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https://podminky.urs.cz/item/CS_URS_2025_01/938909311</t>
  </si>
  <si>
    <t>120</t>
  </si>
  <si>
    <t>938909611</t>
  </si>
  <si>
    <t>Odstranění nánosu na krajnicích tl do 100 mm</t>
  </si>
  <si>
    <t>-627994178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</si>
  <si>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</si>
  <si>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https://podminky.urs.cz/item/CS_URS_2025_01/938909611</t>
  </si>
  <si>
    <t>200*0,5</t>
  </si>
  <si>
    <t>121</t>
  </si>
  <si>
    <t>966006132</t>
  </si>
  <si>
    <t>Odstranění značek dopravních nebo orientačních se sloupky s betonovými patkami</t>
  </si>
  <si>
    <t>-296299208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</si>
  <si>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</si>
  <si>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</si>
  <si>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122</t>
  </si>
  <si>
    <t>966006211</t>
  </si>
  <si>
    <t>Odstranění svislých dopravních značek ze sloupů, sloupků nebo konzol</t>
  </si>
  <si>
    <t>-1798895358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</si>
  <si>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</si>
  <si>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https://podminky.urs.cz/item/CS_URS_2025_01/966006211</t>
  </si>
  <si>
    <t>123</t>
  </si>
  <si>
    <t>966008113</t>
  </si>
  <si>
    <t>Bourání trubního propustku DN přes 500 do 800</t>
  </si>
  <si>
    <t>502517822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</si>
  <si>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</si>
  <si>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https://podminky.urs.cz/item/CS_URS_2025_01/966008113</t>
  </si>
  <si>
    <t>124</t>
  </si>
  <si>
    <t>979024443</t>
  </si>
  <si>
    <t>Očištění vybouraných obrubníků a krajníků silničních</t>
  </si>
  <si>
    <t>1645691825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</si>
  <si>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</si>
  <si>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https://podminky.urs.cz/item/CS_URS_2025_01/979024443</t>
  </si>
  <si>
    <t>997</t>
  </si>
  <si>
    <t>Doprava suti a vybouraných hmot</t>
  </si>
  <si>
    <t>125</t>
  </si>
  <si>
    <t>997221551</t>
  </si>
  <si>
    <t>Vodorovná doprava suti ze sypkých materiálů do 1 km</t>
  </si>
  <si>
    <t>1405421653</t>
  </si>
  <si>
    <t>Vodorovná doprava suti bez naložení, ale se složením a s hrubým urovnáním ze sypkých materiálů, na vzdálenost do 1 km</t>
  </si>
  <si>
    <t>https://podminky.urs.cz/item/CS_URS_2025_01/997221551</t>
  </si>
  <si>
    <t>krajnice - odfrézované živičná drt, převoz v rámci stavby</t>
  </si>
  <si>
    <t>0,256*232</t>
  </si>
  <si>
    <t>vybouraná živice</t>
  </si>
  <si>
    <t>2,2+17,2</t>
  </si>
  <si>
    <t>materiál z čištění vozovky a stržení stáv. krajnic</t>
  </si>
  <si>
    <t>36,96+73,92+12,6</t>
  </si>
  <si>
    <t>126</t>
  </si>
  <si>
    <t>997221569</t>
  </si>
  <si>
    <t>Příplatek ZKD 1 km u vodorovné dopravy suti z kusových materiálů</t>
  </si>
  <si>
    <t>-371420831</t>
  </si>
  <si>
    <t>Vodorovná doprava suti bez naložení, ale se složením a s hrubým urovnáním Příplatek k ceně za každý další započatý 1 km přes 1 km</t>
  </si>
  <si>
    <t>https://podminky.urs.cz/item/CS_URS_2025_01/997221569</t>
  </si>
  <si>
    <t>14*(19,4+123,48)</t>
  </si>
  <si>
    <t>127</t>
  </si>
  <si>
    <t>997221571</t>
  </si>
  <si>
    <t>Vodorovná doprava vybouraných hmot do 1 km</t>
  </si>
  <si>
    <t>-445813562</t>
  </si>
  <si>
    <t>Vodorovná doprava vybouraných hmot bez naložení, ale se složením a s hrubým urovnáním na vzdálenost do 1 km</t>
  </si>
  <si>
    <t>https://podminky.urs.cz/item/CS_URS_2025_01/997221571</t>
  </si>
  <si>
    <t>vybourané obrubníky (kamen. krajníky)+dlažební kostky</t>
  </si>
  <si>
    <t>114,3+2,53</t>
  </si>
  <si>
    <t>použité krajníky</t>
  </si>
  <si>
    <t>-114,3/557,5*19</t>
  </si>
  <si>
    <t>bourání propustku</t>
  </si>
  <si>
    <t>4,11</t>
  </si>
  <si>
    <t>128</t>
  </si>
  <si>
    <t>997221579</t>
  </si>
  <si>
    <t>Příplatek ZKD 1 km u vodorovné dopravy vybouraných hmot</t>
  </si>
  <si>
    <t>1720839514</t>
  </si>
  <si>
    <t>Vodorovná doprava vybouraných hmot bez naložení, ale se složením a s hrubým urovnáním na vzdálenost Příplatek k ceně za každý další započatý 1 km přes 1 km</t>
  </si>
  <si>
    <t>https://podminky.urs.cz/item/CS_URS_2025_01/997221579</t>
  </si>
  <si>
    <t>Poznámka k položce:_x000D_
odvoz na středisko SÚSPK Kařez</t>
  </si>
  <si>
    <t>odvoz na skládku SÚSPK, středisko Kařez</t>
  </si>
  <si>
    <t>13*112,935</t>
  </si>
  <si>
    <t>odvoz na recyklační skládku</t>
  </si>
  <si>
    <t>14*4,11</t>
  </si>
  <si>
    <t>129</t>
  </si>
  <si>
    <t>997221611</t>
  </si>
  <si>
    <t>Nakládání suti na dopravní prostředky pro vodorovnou dopravu</t>
  </si>
  <si>
    <t>-1147437439</t>
  </si>
  <si>
    <t>Nakládání na dopravní prostředky pro vodorovnou dopravu suti</t>
  </si>
  <si>
    <t>https://podminky.urs.cz/item/CS_URS_2025_01/997221611</t>
  </si>
  <si>
    <t>130</t>
  </si>
  <si>
    <t>997221862</t>
  </si>
  <si>
    <t>Poplatek za uložení na recyklační skládce (skládkovné) stavebního odpadu z armovaného betonu pod kódem 17 01 01</t>
  </si>
  <si>
    <t>-1919421554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</si>
  <si>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</si>
  <si>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</si>
  <si>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131</t>
  </si>
  <si>
    <t>997221873</t>
  </si>
  <si>
    <t>Poplatek za uložení na recyklační skládce (skládkovné) stavebního odpadu zeminy a kamení zatříděného do Katalogu odpadů pod kódem 17 05 04</t>
  </si>
  <si>
    <t>-1350850734</t>
  </si>
  <si>
    <t>https://podminky.urs.cz/item/CS_URS_2025_01/997221873</t>
  </si>
  <si>
    <t>132</t>
  </si>
  <si>
    <t>997221875</t>
  </si>
  <si>
    <t>Poplatek za uložení na recyklační skládce (skládkovné) stavebního odpadu asfaltového bez obsahu dehtu zatříděného do Katalogu odpadů pod kódem 17 03 02</t>
  </si>
  <si>
    <t>1068830084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</si>
  <si>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</si>
  <si>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</si>
  <si>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998</t>
  </si>
  <si>
    <t>Přesun hmot</t>
  </si>
  <si>
    <t>133</t>
  </si>
  <si>
    <t>998225111</t>
  </si>
  <si>
    <t>Přesun hmot pro pozemní komunikace s krytem z kamene, monolitickým betonovým nebo živičným</t>
  </si>
  <si>
    <t>1203764441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</si>
  <si>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</si>
  <si>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</si>
  <si>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102 - MÍSTNÍ KOMUNIKACE, CHODNÍKY</t>
  </si>
  <si>
    <t>Obec Holoubkov</t>
  </si>
  <si>
    <t>113106121</t>
  </si>
  <si>
    <t>Rozebrání dlažeb z betonových nebo kamenných dlaždic komunikací pro pěší ručně</t>
  </si>
  <si>
    <t>1544705351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</si>
  <si>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</si>
  <si>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https://podminky.urs.cz/item/CS_URS_2025_01/113106121</t>
  </si>
  <si>
    <t>113106123</t>
  </si>
  <si>
    <t>Rozebrání dlažeb ze zámkových dlaždic komunikací pro pěší ručně</t>
  </si>
  <si>
    <t>703363274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</si>
  <si>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</si>
  <si>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https://podminky.urs.cz/item/CS_URS_2025_01/113106123</t>
  </si>
  <si>
    <t>113106171</t>
  </si>
  <si>
    <t>Rozebrání dlažeb vozovek ze zámkové dlažby s ložem z kameniva ručně</t>
  </si>
  <si>
    <t>-623295048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</si>
  <si>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</si>
  <si>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https://podminky.urs.cz/item/CS_URS_2025_01/113106171</t>
  </si>
  <si>
    <t>42+3</t>
  </si>
  <si>
    <t>113107131</t>
  </si>
  <si>
    <t>Odstranění podkladu z betonu prostého tl přes 100 do 150 mm ručně</t>
  </si>
  <si>
    <t>1613724406</t>
  </si>
  <si>
    <t>Odstranění podkladů nebo krytů ručně s přemístěním hmot na skládku na vzdálenost do 3 m nebo s naložením na dopravní prostředek z betonu prostého, o tl. vrstvy přes 100 do 150 mm</t>
  </si>
  <si>
    <t>https://podminky.urs.cz/item/CS_URS_2025_01/113107131</t>
  </si>
  <si>
    <t>4,2+1,6</t>
  </si>
  <si>
    <t>113107182</t>
  </si>
  <si>
    <t>Odstranění podkladu živičného tl přes 50 do 100 mm strojně pl přes 50 do 200 m2</t>
  </si>
  <si>
    <t>-1676086497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</si>
  <si>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</si>
  <si>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https://podminky.urs.cz/item/CS_URS_2025_01/113107182</t>
  </si>
  <si>
    <t>prodejna-zásobování</t>
  </si>
  <si>
    <t>138</t>
  </si>
  <si>
    <t>vozovka dům služeb</t>
  </si>
  <si>
    <t>135</t>
  </si>
  <si>
    <t>vjezd parkoviště</t>
  </si>
  <si>
    <t>chodníky</t>
  </si>
  <si>
    <t>41+278+69+10+4</t>
  </si>
  <si>
    <t>chodníky podél II/605</t>
  </si>
  <si>
    <t>419+275+482</t>
  </si>
  <si>
    <t>113154548</t>
  </si>
  <si>
    <t>Frézování živičného krytu tl 100 mm pruh š přes 1 m pl přes 500 do 2000 m2</t>
  </si>
  <si>
    <t>874251494</t>
  </si>
  <si>
    <t>Frézování živičného podkladu nebo krytu s naložením hmot na dopravní prostředek plochy přes 500 do 2 000 m2 pruhu šířky přes 1 m, tloušťky vrstvy 100 mm</t>
  </si>
  <si>
    <t>https://podminky.urs.cz/item/CS_URS_2025_01/113154548</t>
  </si>
  <si>
    <t>Poznámka k položce:_x000D_
plocha určena graficky v AutoCadu</t>
  </si>
  <si>
    <t>493+45+62</t>
  </si>
  <si>
    <t>-1397608546</t>
  </si>
  <si>
    <t>MK</t>
  </si>
  <si>
    <t>112+35</t>
  </si>
  <si>
    <t>dům služeb</t>
  </si>
  <si>
    <t>995960513</t>
  </si>
  <si>
    <t>105+8</t>
  </si>
  <si>
    <t>113204111</t>
  </si>
  <si>
    <t>Vytrhání obrub záhonových</t>
  </si>
  <si>
    <t>-1699294566</t>
  </si>
  <si>
    <t>Vytrhání obrub s vybouráním lože, s přemístěním hmot na skládku na vzdálenost do 3 m nebo s naložením na dopravní prostředek záhonových</t>
  </si>
  <si>
    <t>https://podminky.urs.cz/item/CS_URS_2025_01/113204111</t>
  </si>
  <si>
    <t>88+61+128+38</t>
  </si>
  <si>
    <t>1826750435</t>
  </si>
  <si>
    <t>vozovka MK</t>
  </si>
  <si>
    <t>0,4*415</t>
  </si>
  <si>
    <t>vozovka dl.</t>
  </si>
  <si>
    <t>0,4*(176+91)</t>
  </si>
  <si>
    <t>parkoviště</t>
  </si>
  <si>
    <t>0,8*119+34*0,4</t>
  </si>
  <si>
    <t>park. pruh</t>
  </si>
  <si>
    <t>0,35*(119,5+42)</t>
  </si>
  <si>
    <t>vjezdy</t>
  </si>
  <si>
    <t>0,22*(20+24,3+15,8+13,4+19,2+26,6+22,8+19,7)</t>
  </si>
  <si>
    <t>chodn. přejezdy</t>
  </si>
  <si>
    <t>0,4*(27,8+11+11+15,2)</t>
  </si>
  <si>
    <t>0,15*(332+384+283+248+34)</t>
  </si>
  <si>
    <t>1339271985</t>
  </si>
  <si>
    <t>1*0,5*23,4</t>
  </si>
  <si>
    <t>-802055845</t>
  </si>
  <si>
    <t>6*0,9*0,9*1,7</t>
  </si>
  <si>
    <t>0,9*(1+2,5+2+8+1+1)*1,6</t>
  </si>
  <si>
    <t>-273526964</t>
  </si>
  <si>
    <t>(1+2,5+2+8+1+1)*1,6</t>
  </si>
  <si>
    <t>-1229290813</t>
  </si>
  <si>
    <t>-891109345</t>
  </si>
  <si>
    <t>691,871+11,7+30,582</t>
  </si>
  <si>
    <t>-1044496030</t>
  </si>
  <si>
    <t>5*734,153</t>
  </si>
  <si>
    <t>-1976837762</t>
  </si>
  <si>
    <t>1,7*734,153</t>
  </si>
  <si>
    <t>1528718283</t>
  </si>
  <si>
    <t>6*0,9*0,9*1,7-6*3,14*0,28*0,28*1,5</t>
  </si>
  <si>
    <t>0,9*(1+2,5+2+8+1+1)*1,6-1,395-6,278</t>
  </si>
  <si>
    <t>-989762772</t>
  </si>
  <si>
    <t>1,85*20,693</t>
  </si>
  <si>
    <t>-1707589944</t>
  </si>
  <si>
    <t>0,9*(1+2,5+2+8+1+1)*0,45</t>
  </si>
  <si>
    <t>-271565891</t>
  </si>
  <si>
    <t>6,278*1,85</t>
  </si>
  <si>
    <t>-2111761619</t>
  </si>
  <si>
    <t>261+330+283+216</t>
  </si>
  <si>
    <t>1898935236</t>
  </si>
  <si>
    <t>415+106*0,3</t>
  </si>
  <si>
    <t>vozovka dlážděná</t>
  </si>
  <si>
    <t>176+91+105*0,3</t>
  </si>
  <si>
    <t>chodník přejezdy</t>
  </si>
  <si>
    <t>27,8+11+11+15,2+20*0,3</t>
  </si>
  <si>
    <t>20+24,3+15,8+13,4+19,2+26,6+22,8+19,7</t>
  </si>
  <si>
    <t>332+384+283+248+34</t>
  </si>
  <si>
    <t>parkoviště+park. pruhy</t>
  </si>
  <si>
    <t>119+119,5+42+0,3*142</t>
  </si>
  <si>
    <t>separ. odpad</t>
  </si>
  <si>
    <t>29,5</t>
  </si>
  <si>
    <t>-2016442412</t>
  </si>
  <si>
    <t>241650053</t>
  </si>
  <si>
    <t>1090*0,1*1,7</t>
  </si>
  <si>
    <t>997173115</t>
  </si>
  <si>
    <t>1102121039</t>
  </si>
  <si>
    <t>1090*0,025</t>
  </si>
  <si>
    <t>1372179078</t>
  </si>
  <si>
    <t>0,8*0,5*23,4</t>
  </si>
  <si>
    <t>274361116</t>
  </si>
  <si>
    <t>Výztuž základových pasů, prahů, věnců a ostruh z betonářské oceli 10 505</t>
  </si>
  <si>
    <t>-2142788397</t>
  </si>
  <si>
    <t>Výztuž základových konstrukcí pasů, prahů, věnců a ostruh z betonářské oceli 10 505 (R) nebo BSt 500</t>
  </si>
  <si>
    <t>https://podminky.urs.cz/item/CS_URS_2025_01/274361116</t>
  </si>
  <si>
    <t>1*12*9*0,89/1000</t>
  </si>
  <si>
    <t>338171123</t>
  </si>
  <si>
    <t>Osazování sloupků a vzpěr plotových ocelových v přes 2 do 2,6 m se zabetonováním</t>
  </si>
  <si>
    <t>-498359422</t>
  </si>
  <si>
    <t>Montáž sloupků a vzpěr plotových ocelových trubkových nebo profilovaných výšky přes 2 do 2,6 m se zabetonováním do 0,08 m3 do připravených jamek</t>
  </si>
  <si>
    <t>https://podminky.urs.cz/item/CS_URS_2023_02/338171123</t>
  </si>
  <si>
    <t>Poznámka k položce:_x000D_
oprava stávajícího plotu</t>
  </si>
  <si>
    <t>55342255</t>
  </si>
  <si>
    <t>sloupek plotový průběžný Pz a komaxitový 2500/38x1,5mm</t>
  </si>
  <si>
    <t>-1400221382</t>
  </si>
  <si>
    <t>55342264</t>
  </si>
  <si>
    <t>sloupek plotový koncový Pz a komaxitový 2750/48x1,5mm</t>
  </si>
  <si>
    <t>-218914638</t>
  </si>
  <si>
    <t>55342272</t>
  </si>
  <si>
    <t>vzpěra plotová 38x1,5mm včetně krytky s uchem 2000mm</t>
  </si>
  <si>
    <t>-743553421</t>
  </si>
  <si>
    <t>339921131</t>
  </si>
  <si>
    <t>Osazování betonových palisád do betonového základu v řadě výšky prvku do 0,5 m</t>
  </si>
  <si>
    <t>1254754541</t>
  </si>
  <si>
    <t>Osazování palisád betonových v řadě se zabetonováním výšky palisády do 500 mm</t>
  </si>
  <si>
    <t>https://podminky.urs.cz/item/CS_URS_2025_01/339921131</t>
  </si>
  <si>
    <t>59228407</t>
  </si>
  <si>
    <t>palisáda tyčová hranatá betonová 110x110mm v 400mm přírodní</t>
  </si>
  <si>
    <t>-505582420</t>
  </si>
  <si>
    <t>9*2,5 'Přepočtené koeficientem množství</t>
  </si>
  <si>
    <t>339921132</t>
  </si>
  <si>
    <t>Osazování betonových palisád do betonového základu v řadě výšky prvku přes 0,5 do 1 m</t>
  </si>
  <si>
    <t>-2020619787</t>
  </si>
  <si>
    <t>Osazování palisád betonových v řadě se zabetonováním výšky palisády přes 500 do 1000 mm</t>
  </si>
  <si>
    <t>https://podminky.urs.cz/item/CS_URS_2025_01/339921132</t>
  </si>
  <si>
    <t>59228312</t>
  </si>
  <si>
    <t>palisáda kruhová odlehčená D 20/60 175x200mm v 800mm šedá</t>
  </si>
  <si>
    <t>634254862</t>
  </si>
  <si>
    <t>24,000/0,175</t>
  </si>
  <si>
    <t>348121221</t>
  </si>
  <si>
    <t>Osazení podhrabových desek dl přes 2 do 3 m na ocelové plotové sloupky</t>
  </si>
  <si>
    <t>2020412199</t>
  </si>
  <si>
    <t>Osazení podhrabových desek na ocelové sloupky, délky desek přes 2 do 3 m</t>
  </si>
  <si>
    <t>https://podminky.urs.cz/item/CS_URS_2023_02/348121221</t>
  </si>
  <si>
    <t>59232548</t>
  </si>
  <si>
    <t>držák podhrabové desky typ H pro sloupek D 40-50mm výšky 300mm průběžný povrchová úprava žárový zinek</t>
  </si>
  <si>
    <t>-1778013203</t>
  </si>
  <si>
    <t>592325R</t>
  </si>
  <si>
    <t>PODHRABOVÁ DESKA 2500X300X50 MM</t>
  </si>
  <si>
    <t>1359400792</t>
  </si>
  <si>
    <t>59232550</t>
  </si>
  <si>
    <t>držák podhrabové desky typ U výšky 300mm koncový povrchová úprava žárový zinek</t>
  </si>
  <si>
    <t>1078580531</t>
  </si>
  <si>
    <t>348272163</t>
  </si>
  <si>
    <t>Plotová zeď tl 195 mm z betonových tvarovek jednostranně štípaných barevných na MC včetně spárování</t>
  </si>
  <si>
    <t>-302027762</t>
  </si>
  <si>
    <t>Ploty z tvárnic betonových plotová zeď na maltu cementovou včetně spárování současně při zdění z tvarovek jednostranně štípaných, dutých barevných, tloušťka zdiva 195 mm</t>
  </si>
  <si>
    <t>https://podminky.urs.cz/item/CS_URS_2025_01/348272163</t>
  </si>
  <si>
    <t>3*7,8*0,6</t>
  </si>
  <si>
    <t>348272523</t>
  </si>
  <si>
    <t>Plotová stříška pro zeď tl 195 mm z tvarovek hladkých nebo štípaných barevných</t>
  </si>
  <si>
    <t>776273124</t>
  </si>
  <si>
    <t>Ploty z tvárnic betonových plotová stříška lepená mrazuvzdorným lepidlem z tvarovek hladkých nebo štípaných, sedlového tvaru barevných, tloušťka zdiva 195 mm</t>
  </si>
  <si>
    <t>https://podminky.urs.cz/item/CS_URS_2025_01/348272523</t>
  </si>
  <si>
    <t>9*0,4</t>
  </si>
  <si>
    <t>348273232</t>
  </si>
  <si>
    <t>Plotový sloupek 400x300 mm z tvarovek štípaných čtyřstranně barevných vč spárování a výplně betonem</t>
  </si>
  <si>
    <t>-1526816140</t>
  </si>
  <si>
    <t>Ploty z tvárnic betonových plotový sloupek na maltu cementovou včetně spárování současně při zdění, výplně z betonu C 16/20 a výztuže se štípaným povrchem, rozměru 400 x 300 mm z tvarovek štípaných ze 4 stran (280 x 190 x 400 mm) barevných</t>
  </si>
  <si>
    <t>https://podminky.urs.cz/item/CS_URS_2025_01/348273232</t>
  </si>
  <si>
    <t>9*1,2</t>
  </si>
  <si>
    <t>348273903</t>
  </si>
  <si>
    <t>Držák plotových polí průběžný dl 400 mm vkládaný do ložných spár plotového sloupku</t>
  </si>
  <si>
    <t>-1425093082</t>
  </si>
  <si>
    <t>Ploty z tvárnic betonových doplňky k plotovému zdivu vkládané do ložných spár současně při zdění držák plotových polí průběžný, pro sloupek délky 400 mm</t>
  </si>
  <si>
    <t>https://podminky.urs.cz/item/CS_URS_2025_01/348273903</t>
  </si>
  <si>
    <t>2*8</t>
  </si>
  <si>
    <t>348273905</t>
  </si>
  <si>
    <t>Držák plotových polí rohový vkládaný do ložných spár plotového sloupku</t>
  </si>
  <si>
    <t>794878043</t>
  </si>
  <si>
    <t>Ploty z tvárnic betonových doplňky k plotovému zdivu vkládané do ložných spár současně při zdění držák plotových polí rohový, pro sloupek jakékoliv délky</t>
  </si>
  <si>
    <t>https://podminky.urs.cz/item/CS_URS_2025_01/348273905</t>
  </si>
  <si>
    <t>348401130</t>
  </si>
  <si>
    <t>Montáž oplocení ze strojového pletiva s napínacími dráty v přes 1,6 do 2,0 m</t>
  </si>
  <si>
    <t>-171555772</t>
  </si>
  <si>
    <t>Montáž oplocení z pletiva strojového s napínacími dráty přes 1,6 do 2,0 m</t>
  </si>
  <si>
    <t>https://podminky.urs.cz/item/CS_URS_2023_02/348401130</t>
  </si>
  <si>
    <t>31327513</t>
  </si>
  <si>
    <t>pletivo drátěné plastifikované se čtvercovými oky 55/2,5mm v 1600mm</t>
  </si>
  <si>
    <t>459564179</t>
  </si>
  <si>
    <t>348501111</t>
  </si>
  <si>
    <t>Osazení oplocení z dřevěných prken výšky do 1 m</t>
  </si>
  <si>
    <t>335424375</t>
  </si>
  <si>
    <t>Osazení oplocení na sloupky v osové vzdálenosti do 4 m výšky do 1 m z prken</t>
  </si>
  <si>
    <t>https://podminky.urs.cz/item/CS_URS_2025_01/348501111</t>
  </si>
  <si>
    <t>9*2,2</t>
  </si>
  <si>
    <t>61231021</t>
  </si>
  <si>
    <t>plotovka dřevěná rovná tl 18 mm š 110mm</t>
  </si>
  <si>
    <t>1992542214</t>
  </si>
  <si>
    <t>9*1,7</t>
  </si>
  <si>
    <t>434313111</t>
  </si>
  <si>
    <t>Schody z vibrolisovaných prefabrikátů se zřízením podkladních stupňů z betonu C 12/15</t>
  </si>
  <si>
    <t>-590068610</t>
  </si>
  <si>
    <t>Schody z vibrolisovaných prefabrikátů na cementovou maltu, s vyspárováním se zřízením podkladních stupňů z betonu tř. C 12/15</t>
  </si>
  <si>
    <t>https://podminky.urs.cz/item/CS_URS_2025_01/434313111</t>
  </si>
  <si>
    <t>4*1,5+4*1,0</t>
  </si>
  <si>
    <t>59373004</t>
  </si>
  <si>
    <t>prvek schodišťový z vibrolisovaného betonu š 370 v 160 dl 300mm přírodní</t>
  </si>
  <si>
    <t>-1873092871</t>
  </si>
  <si>
    <t>4*5+4*4</t>
  </si>
  <si>
    <t>573267131</t>
  </si>
  <si>
    <t>0,9*(1+2,5+2+8+1+1)*0,1</t>
  </si>
  <si>
    <t>1922393697</t>
  </si>
  <si>
    <t>1426872456</t>
  </si>
  <si>
    <t>-2075711899</t>
  </si>
  <si>
    <t>6*0,8*0,8*0,1</t>
  </si>
  <si>
    <t>465210141</t>
  </si>
  <si>
    <t>Schody z lomového žulového kamene LK 20 upraveného do betonového lože C 25/30 s vyplněním spár MC</t>
  </si>
  <si>
    <t>-2122684056</t>
  </si>
  <si>
    <t>Schody z lomového žulového kamene upraveného do betonového lože s vyplněním spár MC lože z betonu C 25/30</t>
  </si>
  <si>
    <t>https://podminky.urs.cz/item/CS_URS_2025_01/465210141</t>
  </si>
  <si>
    <t>Poznámka k položce:_x000D_
oprava stávajících schodů a posun mimo navržené svodidlo</t>
  </si>
  <si>
    <t>-1672785822</t>
  </si>
  <si>
    <t>2*(119+119,5+42)+0,3*142</t>
  </si>
  <si>
    <t>415</t>
  </si>
  <si>
    <t>176+91</t>
  </si>
  <si>
    <t>27,8+11+11+15,2</t>
  </si>
  <si>
    <t>397591537</t>
  </si>
  <si>
    <t>1718328973</t>
  </si>
  <si>
    <t>22+57+415+8</t>
  </si>
  <si>
    <t>577134121</t>
  </si>
  <si>
    <t>Asfaltový beton vrstva obrusná ACO 11+ (ABS) tř. I tl 40 mm š přes 3 m z nemodifikovaného asfaltu</t>
  </si>
  <si>
    <t>-1521187158</t>
  </si>
  <si>
    <t>Asfaltový beton vrstva obrusná ACO 11 (ABS) s rozprostřením a se zhutněním z nemodifikovaného asfaltu v pruhu šířky přes 3 m tř. I (ACO 11+), po zhutnění tl. 40 mm</t>
  </si>
  <si>
    <t>https://podminky.urs.cz/item/CS_URS_2025_01/577134121</t>
  </si>
  <si>
    <t>577176121</t>
  </si>
  <si>
    <t>Asfaltový beton vrstva ložní ACL 22 (ABVH) tl 80 mm š přes 3 m z nemodifikovaného asfaltu</t>
  </si>
  <si>
    <t>-663801341</t>
  </si>
  <si>
    <t>Asfaltový beton vrstva ložní ACL 22 (ABVH) s rozprostřením a zhutněním z nemodifikovaného asfaltu v pruhu šířky přes 3 m, po zhutnění tl. 80 mm</t>
  </si>
  <si>
    <t>https://podminky.urs.cz/item/CS_URS_2025_01/577176121</t>
  </si>
  <si>
    <t>994176802</t>
  </si>
  <si>
    <t>677046608</t>
  </si>
  <si>
    <t>1,01*(1310,5-32)</t>
  </si>
  <si>
    <t>40957682</t>
  </si>
  <si>
    <t>1,01*32</t>
  </si>
  <si>
    <t>596212233</t>
  </si>
  <si>
    <t>Kladení zámkové dlažby pozemních komunikací ručně tl 80 mm skupiny C pl přes 300 m2</t>
  </si>
  <si>
    <t>1466085154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</si>
  <si>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C, pro plochy přes 300 m2</t>
  </si>
  <si>
    <t>https://podminky.urs.cz/item/CS_URS_2025_01/596212233</t>
  </si>
  <si>
    <t>119+119,5+42</t>
  </si>
  <si>
    <t>59245013</t>
  </si>
  <si>
    <t>dlažba zámková betonová tvaru I 200x165mm tl 80mm přírodní</t>
  </si>
  <si>
    <t>-2098444113</t>
  </si>
  <si>
    <t>barevné tvarovky:</t>
  </si>
  <si>
    <t>pásy pro nevidomé</t>
  </si>
  <si>
    <t>-1*(8,8+2,8+2,8+2,3+2+2,4+2+1,7+2,4+3,2+2,8+2,4)</t>
  </si>
  <si>
    <t>parkovací místa</t>
  </si>
  <si>
    <t>-119,5-119-42+7*2*0,15+8*5*0,15</t>
  </si>
  <si>
    <t>774,3</t>
  </si>
  <si>
    <t>Mezisoučet</t>
  </si>
  <si>
    <t>1,01*466,3</t>
  </si>
  <si>
    <t>59245010</t>
  </si>
  <si>
    <t>dlažba zámková betonová tvaru I 200x165mm tl 80mm barevná</t>
  </si>
  <si>
    <t>-1486813163</t>
  </si>
  <si>
    <t>1,01*(119,5+119+42-7*2*0,15-8*5*0,15)</t>
  </si>
  <si>
    <t>59245226</t>
  </si>
  <si>
    <t>dlažba pro nevidomé betonová 200x100mm tl 80mm barevná</t>
  </si>
  <si>
    <t>838804767</t>
  </si>
  <si>
    <t>1,01*(8,8+2,8+2,8+2,3+2+2,4+2+1,7+2,4+3,2+2,8+2,4)</t>
  </si>
  <si>
    <t>596412111</t>
  </si>
  <si>
    <t>Kladení dlažby z vegetačních tvárnic pozemních komunikací velikosti dlaždic do 0,09 m2 tl 80 mm pl do 25 m2</t>
  </si>
  <si>
    <t>71034551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</si>
  <si>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do 25 m2</t>
  </si>
  <si>
    <t>https://podminky.urs.cz/item/CS_URS_2025_01/596412111</t>
  </si>
  <si>
    <t>59246016</t>
  </si>
  <si>
    <t>dlažba plošná vegetační betonová 600x400mm tl 80mm přírodní</t>
  </si>
  <si>
    <t>76885444</t>
  </si>
  <si>
    <t>4,2*1,03 'Přepočtené koeficientem množství</t>
  </si>
  <si>
    <t>-431908756</t>
  </si>
  <si>
    <t>-930642852</t>
  </si>
  <si>
    <t>261230083</t>
  </si>
  <si>
    <t>1+2,5+2+8+1+1</t>
  </si>
  <si>
    <t>1315628247</t>
  </si>
  <si>
    <t>910107150</t>
  </si>
  <si>
    <t>6*2</t>
  </si>
  <si>
    <t>399946586</t>
  </si>
  <si>
    <t>890211851</t>
  </si>
  <si>
    <t>Bourání šachet z prostého betonu strojně obestavěného prostoru do 1,5 m3</t>
  </si>
  <si>
    <t>-84301348</t>
  </si>
  <si>
    <t>Bourání šachet a jímek strojně velikosti obestavěného prostoru do 1,5 m3 z prostého betonu</t>
  </si>
  <si>
    <t>https://podminky.urs.cz/item/CS_URS_2025_01/890211851</t>
  </si>
  <si>
    <t>stávající kanalizační šachty - komplet včetně propojení stáv. potrubí</t>
  </si>
  <si>
    <t>2*2*0,8*0,8</t>
  </si>
  <si>
    <t>714837772</t>
  </si>
  <si>
    <t>1863893967</t>
  </si>
  <si>
    <t>1590432756</t>
  </si>
  <si>
    <t>39212429</t>
  </si>
  <si>
    <t>-616632943</t>
  </si>
  <si>
    <t>-2125618847</t>
  </si>
  <si>
    <t>899132121</t>
  </si>
  <si>
    <t>Výměna (výšková úprava) poklopu kanalizačního pevného s ošetřením podkladu hloubky do 25 cm</t>
  </si>
  <si>
    <t>667665760</t>
  </si>
  <si>
    <t>Výměna (výšková úprava) poklopu kanalizačního s rámem pevným s ošetřením podkladních vrstev hloubky do 25 cm</t>
  </si>
  <si>
    <t>https://podminky.urs.cz/item/CS_URS_2025_01/899132121</t>
  </si>
  <si>
    <t>899132122</t>
  </si>
  <si>
    <t>Výměna (výšková úprava) poklopu kanalizačního pevného s ošetřením podkladu hloubky přes 25 cm</t>
  </si>
  <si>
    <t>-428097441</t>
  </si>
  <si>
    <t>Výměna (výšková úprava) poklopu kanalizačního s rámem pevným s ošetřením podkladních vrstev hloubky přes 25 cm</t>
  </si>
  <si>
    <t>https://podminky.urs.cz/item/CS_URS_2025_01/899132122</t>
  </si>
  <si>
    <t>63126037</t>
  </si>
  <si>
    <t>poklop šachtový s kompozitním rámem kruhový DN 600 B125</t>
  </si>
  <si>
    <t>49848980</t>
  </si>
  <si>
    <t>1540056059</t>
  </si>
  <si>
    <t>-1989652615</t>
  </si>
  <si>
    <t>34274058</t>
  </si>
  <si>
    <t>244952311</t>
  </si>
  <si>
    <t>-1644447840</t>
  </si>
  <si>
    <t>Poznámka k položce:_x000D_
budou použité stáv. DZ - IS24c, IZ5b</t>
  </si>
  <si>
    <t>40445608</t>
  </si>
  <si>
    <t>značky upravující přednost P1, P4 700mm</t>
  </si>
  <si>
    <t>1938144752</t>
  </si>
  <si>
    <t>0,4*2,5 'Přepočtené koeficientem množství</t>
  </si>
  <si>
    <t>40445625</t>
  </si>
  <si>
    <t>informativní značky provozní IP8, IP9, IP11-IP13 500x700mm</t>
  </si>
  <si>
    <t>-437684709</t>
  </si>
  <si>
    <t>1,6*2,5 'Přepočtené koeficientem množství</t>
  </si>
  <si>
    <t>914581303</t>
  </si>
  <si>
    <t>-203853749</t>
  </si>
  <si>
    <t>1121665050</t>
  </si>
  <si>
    <t>154130901</t>
  </si>
  <si>
    <t>-1616667994</t>
  </si>
  <si>
    <t>83+19+6+3</t>
  </si>
  <si>
    <t>171201475</t>
  </si>
  <si>
    <t>0,1*111</t>
  </si>
  <si>
    <t>-613737773</t>
  </si>
  <si>
    <t>sil. obrubník</t>
  </si>
  <si>
    <t>23+96+44+105+11+85</t>
  </si>
  <si>
    <t>beton. obr. místo přídlažby</t>
  </si>
  <si>
    <t>54+13,5+19+3,5</t>
  </si>
  <si>
    <t>beton. obr. chodníkové přejezdy</t>
  </si>
  <si>
    <t>15,5+7+13+5,5+25</t>
  </si>
  <si>
    <t>898340311</t>
  </si>
  <si>
    <t>520-58-28-90-66</t>
  </si>
  <si>
    <t>59217026</t>
  </si>
  <si>
    <t>obrubník silniční betonový 500x150x250mm</t>
  </si>
  <si>
    <t>848788904</t>
  </si>
  <si>
    <t>28+7,5+7,5+7,5+7,5</t>
  </si>
  <si>
    <t>-1003635607</t>
  </si>
  <si>
    <t>poloměr R=1</t>
  </si>
  <si>
    <t>15,7+1,57+4,7+1,57+1,57</t>
  </si>
  <si>
    <t>poloměr R=2</t>
  </si>
  <si>
    <t>3,14</t>
  </si>
  <si>
    <t>916331112</t>
  </si>
  <si>
    <t>Osazení zahradního obrubníku betonového do lože z betonu s boční opěrou</t>
  </si>
  <si>
    <t>-597466547</t>
  </si>
  <si>
    <t>Osazení zahradního obrubníku betonového s ložem tl. od 50 do 100 mm z betonu prostého tř. C 12/15 s boční opěrou z betonu prostého tř. C 12/15</t>
  </si>
  <si>
    <t>https://podminky.urs.cz/item/CS_URS_2025_01/916331112</t>
  </si>
  <si>
    <t>21+20+6+6+8+63+28+216+96+31+93+8+45+32+209</t>
  </si>
  <si>
    <t>59217036</t>
  </si>
  <si>
    <t>obrubník parkový betonový 500x80x250mm přírodní</t>
  </si>
  <si>
    <t>314868920</t>
  </si>
  <si>
    <t>zahradní obr.</t>
  </si>
  <si>
    <t>882</t>
  </si>
  <si>
    <t>1774599422</t>
  </si>
  <si>
    <t>6+5,7+5,7+7</t>
  </si>
  <si>
    <t>-1446819347</t>
  </si>
  <si>
    <t>-1173902612</t>
  </si>
  <si>
    <t>22+57+8</t>
  </si>
  <si>
    <t>-159763907</t>
  </si>
  <si>
    <t>961041211</t>
  </si>
  <si>
    <t>Bourání mostních základů z betonu prostého</t>
  </si>
  <si>
    <t>-1608140085</t>
  </si>
  <si>
    <t>Bourání mostních konstrukcí základů z prostého betonu</t>
  </si>
  <si>
    <t>https://podminky.urs.cz/item/CS_URS_2025_01/961041211</t>
  </si>
  <si>
    <t>odstranění beton. zídky</t>
  </si>
  <si>
    <t>(24+24,5+7)*0,4*0,6</t>
  </si>
  <si>
    <t>odstranění beton. schodů dům služeb</t>
  </si>
  <si>
    <t>1,8*0,2+1,1*0,36+0,55*0,53</t>
  </si>
  <si>
    <t>odstranění beton. schodů MŠ</t>
  </si>
  <si>
    <t>1,4*0,4</t>
  </si>
  <si>
    <t>966005111</t>
  </si>
  <si>
    <t>Rozebrání a odstranění silničního zábradlí se sloupky osazenými s betonovými patkami</t>
  </si>
  <si>
    <t>-686521846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</si>
  <si>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</si>
  <si>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https://podminky.urs.cz/item/CS_URS_2025_01/966005111</t>
  </si>
  <si>
    <t>4+2*1</t>
  </si>
  <si>
    <t>-1820033685</t>
  </si>
  <si>
    <t>2042063165</t>
  </si>
  <si>
    <t>966008112</t>
  </si>
  <si>
    <t>Bourání trubního propustku DN přes 300 do 500</t>
  </si>
  <si>
    <t>965628966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</si>
  <si>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</si>
  <si>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https://podminky.urs.cz/item/CS_URS_2025_01/966008112</t>
  </si>
  <si>
    <t>Poznámka k položce:_x000D_
odstranění čela a nadzemních částí vyústění bývalého propustku</t>
  </si>
  <si>
    <t>966049831</t>
  </si>
  <si>
    <t>Rozebrání prefabrikovaných plotových desek betonových</t>
  </si>
  <si>
    <t>1190396648</t>
  </si>
  <si>
    <t>https://podminky.urs.cz/item/CS_URS_2025_01/966049831</t>
  </si>
  <si>
    <t>966051111</t>
  </si>
  <si>
    <t>Bourání betonových palisád osazovaných v řadě</t>
  </si>
  <si>
    <t>-379935374</t>
  </si>
  <si>
    <t>Bourání palisád betonových osazených v řadě</t>
  </si>
  <si>
    <t>https://podminky.urs.cz/item/CS_URS_2025_01/966051111</t>
  </si>
  <si>
    <t>1,000*0,15*0,4</t>
  </si>
  <si>
    <t>966071711</t>
  </si>
  <si>
    <t>Bourání sloupků a vzpěr plotových ocelových do 2,5 m zabetonovaných</t>
  </si>
  <si>
    <t>-1131606627</t>
  </si>
  <si>
    <t>Bourání plotových sloupků a vzpěr ocelových trubkových nebo profilovaných výšky do 2,50 m zabetonovaných</t>
  </si>
  <si>
    <t>https://podminky.urs.cz/item/CS_URS_2025_01/966071711</t>
  </si>
  <si>
    <t>966071822</t>
  </si>
  <si>
    <t>Rozebrání oplocení z drátěného pletiva se čtvercovými oky v přes 1,6 do 2,0 m</t>
  </si>
  <si>
    <t>-946738540</t>
  </si>
  <si>
    <t>Rozebrání oplocení z pletiva drátěného se čtvercovými oky, výšky přes 1,6 do 2,0 m</t>
  </si>
  <si>
    <t>https://podminky.urs.cz/item/CS_URS_2025_01/966071822</t>
  </si>
  <si>
    <t>997221561</t>
  </si>
  <si>
    <t>Vodorovná doprava suti z kusových materiálů do 1 km</t>
  </si>
  <si>
    <t>-307060707</t>
  </si>
  <si>
    <t>Vodorovná doprava suti bez naložení, ale se složením a s hrubým urovnáním z kusových materiálů, na vzdálenost do 1 km</t>
  </si>
  <si>
    <t>https://podminky.urs.cz/item/CS_URS_2025_01/997221561</t>
  </si>
  <si>
    <t>412,28</t>
  </si>
  <si>
    <t>-91361113</t>
  </si>
  <si>
    <t>14*412,28</t>
  </si>
  <si>
    <t>-1927588802</t>
  </si>
  <si>
    <t>vybourané obrubníky, beton. desky a tvarovky, beton</t>
  </si>
  <si>
    <t>0,765+1,89+39,36+13+12,6+4,51</t>
  </si>
  <si>
    <t>vybouraná beton. zídka</t>
  </si>
  <si>
    <t>32,84</t>
  </si>
  <si>
    <t>oplocení</t>
  </si>
  <si>
    <t>2,805+1,41</t>
  </si>
  <si>
    <t>2034293450</t>
  </si>
  <si>
    <t>14*109,18</t>
  </si>
  <si>
    <t>997221861</t>
  </si>
  <si>
    <t>Poplatek za uložení na recyklační skládce (skládkovné) stavebního odpadu z prostého betonu pod kódem 17 01 01</t>
  </si>
  <si>
    <t>-1922103821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</si>
  <si>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</si>
  <si>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</si>
  <si>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-386533700</t>
  </si>
  <si>
    <t>998223011</t>
  </si>
  <si>
    <t>Přesun hmot pro pozemní komunikace s krytem dlážděným</t>
  </si>
  <si>
    <t>-1090757436</t>
  </si>
  <si>
    <t>Přesun hmot pro pozemní komunikace s krytem dlážděným dopravní vzdálenost do 200 m jakékoliv délky objektu</t>
  </si>
  <si>
    <t>https://podminky.urs.cz/item/CS_URS_2025_01/998223011</t>
  </si>
  <si>
    <t>401 - Veřejné osvětlení</t>
  </si>
  <si>
    <t>22249</t>
  </si>
  <si>
    <t>Holoubkov</t>
  </si>
  <si>
    <t>CZ-CPV:</t>
  </si>
  <si>
    <t>45316110-9</t>
  </si>
  <si>
    <t>CZ-CPA:</t>
  </si>
  <si>
    <t>42.22.22</t>
  </si>
  <si>
    <t>00258717</t>
  </si>
  <si>
    <t>29083036</t>
  </si>
  <si>
    <t>Zítek - IP projekt s.r.o.</t>
  </si>
  <si>
    <t>11414987</t>
  </si>
  <si>
    <t>Ing. Ladislav Vostrý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</si>
  <si>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</si>
  <si>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</si>
  <si>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</si>
  <si>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</si>
  <si>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</si>
  <si>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VRN9 - Ostatní náklady</t>
  </si>
  <si>
    <t>Práce a dodávky M</t>
  </si>
  <si>
    <t>21-M</t>
  </si>
  <si>
    <t>Elektromontáže</t>
  </si>
  <si>
    <t>210100003</t>
  </si>
  <si>
    <t>Ukončení vodičů izolovaných s označením a zapojením v rozváděči nebo na přístroji průřezu žíly do 16 mm2</t>
  </si>
  <si>
    <t>1579525366</t>
  </si>
  <si>
    <t>https://podminky.urs.cz/item/CS_URS_2025_01/210100003</t>
  </si>
  <si>
    <t>210100096</t>
  </si>
  <si>
    <t>Ukončení vodičů izolovaných s označením a zapojením na svorkovnici s otevřením a uzavřením krytu průřezu žíly do 2,5 mm2</t>
  </si>
  <si>
    <t>139671802</t>
  </si>
  <si>
    <t>https://podminky.urs.cz/item/CS_URS_2025_01/210100096</t>
  </si>
  <si>
    <t>210100097</t>
  </si>
  <si>
    <t>Ukončení vodičů izolovaných s označením a zapojením na svorkovnici s otevřením a uzavřením krytu průřezu žíly do 4 mm2</t>
  </si>
  <si>
    <t>2111191930</t>
  </si>
  <si>
    <t>https://podminky.urs.cz/item/CS_URS_2025_01/210100097</t>
  </si>
  <si>
    <t>210100101</t>
  </si>
  <si>
    <t>Ukončení vodičů izolovaných s označením a zapojením na svorkovnici s otevřením a uzavřením krytu průřezu žíly do 16 mm2</t>
  </si>
  <si>
    <t>-485968023</t>
  </si>
  <si>
    <t>https://podminky.urs.cz/item/CS_URS_2025_01/210100101</t>
  </si>
  <si>
    <t>210120102</t>
  </si>
  <si>
    <t>Montáž pojistek se zapojením vodičů závitových pojistkových částí pojistkových patron nožových</t>
  </si>
  <si>
    <t>-1938173869</t>
  </si>
  <si>
    <t>https://podminky.urs.cz/item/CS_URS_2025_01/210120102</t>
  </si>
  <si>
    <t>35825222</t>
  </si>
  <si>
    <t>pojistka nožová 16A nízkoztrátová 1,70W, provedení normální, charakteristika gG</t>
  </si>
  <si>
    <t>610055057</t>
  </si>
  <si>
    <t>210203901</t>
  </si>
  <si>
    <t>Montáž svítidel LED se zapojením vodičů průmyslových nebo venkovních na výložník nebo dřík</t>
  </si>
  <si>
    <t>-2054539973</t>
  </si>
  <si>
    <t>https://podminky.urs.cz/item/CS_URS_2025_01/210203901</t>
  </si>
  <si>
    <t>Poznámka k položce:_x000D_
svítidla dodá obec Holoubkov</t>
  </si>
  <si>
    <t>210204002</t>
  </si>
  <si>
    <t>Montáž stožárů osvětlení parkových ocelových</t>
  </si>
  <si>
    <t>1953499906</t>
  </si>
  <si>
    <t>https://podminky.urs.cz/item/CS_URS_2025_01/210204002</t>
  </si>
  <si>
    <t>31674067</t>
  </si>
  <si>
    <t>stožár osvětlovací sadový Pz 133/89/60 v 6,0m</t>
  </si>
  <si>
    <t>256</t>
  </si>
  <si>
    <t>-2115737102</t>
  </si>
  <si>
    <t>210204011</t>
  </si>
  <si>
    <t>Montáž stožárů osvětlení samostatně stojících ocelových, délky do 12 m</t>
  </si>
  <si>
    <t>-1408083549</t>
  </si>
  <si>
    <t>https://podminky.urs.cz/item/CS_URS_2025_01/210204011</t>
  </si>
  <si>
    <t>31674107-R</t>
  </si>
  <si>
    <t>stožár osvětlovací uliční Pz 159/133/114 v 8,2m</t>
  </si>
  <si>
    <t>-2021365152</t>
  </si>
  <si>
    <t>Poznámka k položce:_x000D_
stožár uliční 10-metrový s pro rovný výložník, např. JBUD 10 159/108/89</t>
  </si>
  <si>
    <t>31674068-R</t>
  </si>
  <si>
    <t>stožár osvětlovací sadový Pz 133/89/60 v 7,0m</t>
  </si>
  <si>
    <t>579126640</t>
  </si>
  <si>
    <t>Poznámka k položce:_x000D_
stožár pro přechody 6-metrový a rovný výložník, např. STP 6-B 133/108/89</t>
  </si>
  <si>
    <t>210204103</t>
  </si>
  <si>
    <t>Montáž výložníků osvětlení jednoramenných sloupových, hmotnosti do 35 kg</t>
  </si>
  <si>
    <t>625111904</t>
  </si>
  <si>
    <t>https://podminky.urs.cz/item/CS_URS_2025_01/210204103</t>
  </si>
  <si>
    <t>31674004</t>
  </si>
  <si>
    <t>výložník rovný jednoduchý k osvětlovacím stožárům uličním vyložení 2500mm</t>
  </si>
  <si>
    <t>-1140874909</t>
  </si>
  <si>
    <t>Poznámka k položce:_x000D_
9ks pro uliční stožáry, např. UD1/89-2500_x000D_
4ks pro přechodvé stožáry, např. UD1-2500/B</t>
  </si>
  <si>
    <t>210204201</t>
  </si>
  <si>
    <t>Montáž elektrovýzbroje stožárů osvětlení 1 okruh</t>
  </si>
  <si>
    <t>771772163</t>
  </si>
  <si>
    <t>https://podminky.urs.cz/item/CS_URS_2025_01/210204201</t>
  </si>
  <si>
    <t>31674134</t>
  </si>
  <si>
    <t>výzbroj stožárová SV 9.16.4</t>
  </si>
  <si>
    <t>154897984</t>
  </si>
  <si>
    <t>210220022</t>
  </si>
  <si>
    <t>Montáž uzemňovacího vedení s upevněním, propojením a připojením pomocí svorek v zemi s izolací spojů vodičů FeZn drátem nebo lanem průměru do 10 mm v městské zástavbě</t>
  </si>
  <si>
    <t>-853062618</t>
  </si>
  <si>
    <t>https://podminky.urs.cz/item/CS_URS_2025_01/210220022</t>
  </si>
  <si>
    <t>477+19*1</t>
  </si>
  <si>
    <t>35441073</t>
  </si>
  <si>
    <t>drát D 10mm FeZn</t>
  </si>
  <si>
    <t>-2135700388</t>
  </si>
  <si>
    <t>496*1.15*0.62</t>
  </si>
  <si>
    <t>210220301</t>
  </si>
  <si>
    <t>Montáž hromosvodného vedení svorek se 2 šrouby</t>
  </si>
  <si>
    <t>1815636355</t>
  </si>
  <si>
    <t>https://podminky.urs.cz/item/CS_URS_2025_01/210220301</t>
  </si>
  <si>
    <t>35441895</t>
  </si>
  <si>
    <t>svorka připojovací k připojení kovových částí</t>
  </si>
  <si>
    <t>-1365124609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</si>
  <si>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</si>
  <si>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</si>
  <si>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102462094</t>
  </si>
  <si>
    <t>https://podminky.urs.cz/item/CS_URS_2025_01/210280003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</si>
  <si>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</si>
  <si>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</si>
  <si>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145364418</t>
  </si>
  <si>
    <t>https://podminky.urs.cz/item/CS_URS_2025_01/210812011</t>
  </si>
  <si>
    <t>20+11+13+16+8*2</t>
  </si>
  <si>
    <t>34111042</t>
  </si>
  <si>
    <t>kabel instalační jádro Cu plné izolace PVC plášť PVC 450/750V (CYKY) 3x4mm2</t>
  </si>
  <si>
    <t>1938523265</t>
  </si>
  <si>
    <t>76*1,15 "Přepočtené koeficientem množství</t>
  </si>
  <si>
    <t>236383169</t>
  </si>
  <si>
    <t>9*13+4*9+1*6</t>
  </si>
  <si>
    <t>34111030</t>
  </si>
  <si>
    <t>kabel instalační jádro Cu plné izolace PVC plášť PVC 450/750V (CYKY) 3x1,5mm2</t>
  </si>
  <si>
    <t>1336689852</t>
  </si>
  <si>
    <t>159*1,15 "Přepočtené koeficientem množství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</si>
  <si>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</si>
  <si>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</si>
  <si>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-1198770552</t>
  </si>
  <si>
    <t>https://podminky.urs.cz/item/CS_URS_2025_01/210812033</t>
  </si>
  <si>
    <t>34111076</t>
  </si>
  <si>
    <t>kabel instalační jádro Cu plné izolace PVC plášť PVC 450/750V (CYKY) 4x10mm2</t>
  </si>
  <si>
    <t>341943999</t>
  </si>
  <si>
    <t>27*1,15 "Přepočtené koeficientem množství</t>
  </si>
  <si>
    <t>210812035</t>
  </si>
  <si>
    <t>Montáž izolovaných kabelů měděných do 1 kV bez ukončení plných nebo laněných kulatých (např. CYKY, CHKE-R) uložených volně nebo v liště počtu a průřezu žil 4x16 mm2</t>
  </si>
  <si>
    <t>-684142894</t>
  </si>
  <si>
    <t>https://podminky.urs.cz/item/CS_URS_2025_01/210812035</t>
  </si>
  <si>
    <t>40+44+48+45+46+54+30+47+45+31+17+21+24*2</t>
  </si>
  <si>
    <t>34111080</t>
  </si>
  <si>
    <t>kabel instalační jádro Cu plné izolace PVC plášť PVC 450/750V (CYKY) 4x16mm2</t>
  </si>
  <si>
    <t>-1247186464</t>
  </si>
  <si>
    <t>516*1,15 "Přepočtené koeficientem množství</t>
  </si>
  <si>
    <t>218202013</t>
  </si>
  <si>
    <t>Demontáž svítidel výbojkových s odpojením vodičů průmyslových nebo venkovních z výložníku</t>
  </si>
  <si>
    <t>30224399</t>
  </si>
  <si>
    <t>https://podminky.urs.cz/item/CS_URS_2025_01/218202013</t>
  </si>
  <si>
    <t>218204011</t>
  </si>
  <si>
    <t>Demontáž stožárů osvětlení ocelových samostatně stojících, délky do 12 m</t>
  </si>
  <si>
    <t>-2051712975</t>
  </si>
  <si>
    <t>https://podminky.urs.cz/item/CS_URS_2025_01/218204011</t>
  </si>
  <si>
    <t>218204103</t>
  </si>
  <si>
    <t>Demontáž výložníků osvětlení jednoramenných sloupových, hmotnosti do 35 kg</t>
  </si>
  <si>
    <t>1114604437</t>
  </si>
  <si>
    <t>https://podminky.urs.cz/item/CS_URS_2025_01/218204103</t>
  </si>
  <si>
    <t>218204124</t>
  </si>
  <si>
    <t>Demontáž patic stožárů osvětlení hliníkových</t>
  </si>
  <si>
    <t>123881802</t>
  </si>
  <si>
    <t>https://podminky.urs.cz/item/CS_URS_2025_01/218204124</t>
  </si>
  <si>
    <t>218204201</t>
  </si>
  <si>
    <t>Demontáž elektrovýzbroje stožárů osvětlení 1 okruh</t>
  </si>
  <si>
    <t>-742565423</t>
  </si>
  <si>
    <t>https://podminky.urs.cz/item/CS_URS_2025_01/218204201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</si>
  <si>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</si>
  <si>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</si>
  <si>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</si>
  <si>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</si>
  <si>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</si>
  <si>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2006316322</t>
  </si>
  <si>
    <t>https://podminky.urs.cz/item/CS_URS_2025_01/460010024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</si>
  <si>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</si>
  <si>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</si>
  <si>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-1987368907</t>
  </si>
  <si>
    <t>https://podminky.urs.cz/item/CS_URS_2025_01/460131113</t>
  </si>
  <si>
    <t>0.9*0.9*1.3*13+0.6*0.6*1.2*1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</si>
  <si>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</si>
  <si>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</si>
  <si>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2078542810</t>
  </si>
  <si>
    <t>https://podminky.urs.cz/item/CS_URS_2025_01/460161142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</si>
  <si>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</si>
  <si>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</si>
  <si>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-2031006370</t>
  </si>
  <si>
    <t>https://podminky.urs.cz/item/CS_URS_2025_01/460161172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</si>
  <si>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</si>
  <si>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</si>
  <si>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980719721</t>
  </si>
  <si>
    <t>https://podminky.urs.cz/item/CS_URS_2025_01/460161312</t>
  </si>
  <si>
    <t>460361121</t>
  </si>
  <si>
    <t>Poplatek (skládkovné) za uložení zeminy na recyklační skládce zatříděné do Katalogu odpadů pod kódem 17 05 04</t>
  </si>
  <si>
    <t>1403742253</t>
  </si>
  <si>
    <t>https://podminky.urs.cz/item/CS_URS_2025_01/460361121</t>
  </si>
  <si>
    <t>(429*0.2*0.35+48*0.2*0.5+14.121)*1.8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</si>
  <si>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</si>
  <si>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</si>
  <si>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-1570515556</t>
  </si>
  <si>
    <t>https://podminky.urs.cz/item/CS_URS_2025_01/460431152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</si>
  <si>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</si>
  <si>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</si>
  <si>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-175195356</t>
  </si>
  <si>
    <t>https://podminky.urs.cz/item/CS_URS_2025_01/460431182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</si>
  <si>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</si>
  <si>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</si>
  <si>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907595044</t>
  </si>
  <si>
    <t>https://podminky.urs.cz/item/CS_URS_2025_01/460431332</t>
  </si>
  <si>
    <t>460641113</t>
  </si>
  <si>
    <t>Základové konstrukce základ bez bednění do rostlé zeminy z monolitického betonu tř. C 16/20</t>
  </si>
  <si>
    <t>-1425994234</t>
  </si>
  <si>
    <t>https://podminky.urs.cz/item/CS_URS_2025_01/460641113</t>
  </si>
  <si>
    <t>460661512</t>
  </si>
  <si>
    <t>Kabelové lože z písku včetně podsypu, zhutnění a urovnání povrchu pro kabely nn zakryté plastovou fólií, šířky přes 25 do 50 cm</t>
  </si>
  <si>
    <t>-203392491</t>
  </si>
  <si>
    <t>https://podminky.urs.cz/item/CS_URS_2025_01/460661512</t>
  </si>
  <si>
    <t>460742111</t>
  </si>
  <si>
    <t>Osazení kabelových prostupů včetně utěsnění a spárování z trub plastových do rýhy, bez výkopových prací bez obsypu, vnitřního průměru do 10 cm</t>
  </si>
  <si>
    <t>-637120278</t>
  </si>
  <si>
    <t>https://podminky.urs.cz/item/CS_URS_2025_01/460742111</t>
  </si>
  <si>
    <t>34571350</t>
  </si>
  <si>
    <t>trubka elektroinstalační ohebná dvouplášťová korugovaná HDPE (chránička) D 32/40mm</t>
  </si>
  <si>
    <t>-1185647151</t>
  </si>
  <si>
    <t>34571351</t>
  </si>
  <si>
    <t>trubka elektroinstalační ohebná dvouplášťová korugovaná HDPE (chránička) D 40/50mm</t>
  </si>
  <si>
    <t>1574250599</t>
  </si>
  <si>
    <t>460742131</t>
  </si>
  <si>
    <t>Osazení kabelových prostupů včetně utěsnění a spárování z trub plastových do rýhy, bez výkopových prací s obetonováním, vnitřního průměru do 10 cm</t>
  </si>
  <si>
    <t>67901503</t>
  </si>
  <si>
    <t>https://podminky.urs.cz/item/CS_URS_2025_01/460742131</t>
  </si>
  <si>
    <t>34571365</t>
  </si>
  <si>
    <t>trubka elektroinstalační HDPE tuhá dvouplášťová korugovaná D 94/110mm</t>
  </si>
  <si>
    <t>-1785981893</t>
  </si>
  <si>
    <t>460871151</t>
  </si>
  <si>
    <t>Podklad vozovek a chodníků včetně rozprostření a úpravy z kameniva drceného, včetně zhutnění, tloušťky do 10 cm</t>
  </si>
  <si>
    <t>1233842674</t>
  </si>
  <si>
    <t>https://podminky.urs.cz/item/CS_URS_2025_01/460871151</t>
  </si>
  <si>
    <t>48*0.5</t>
  </si>
  <si>
    <t>468051121</t>
  </si>
  <si>
    <t>Bourání základu betonového</t>
  </si>
  <si>
    <t>-779709713</t>
  </si>
  <si>
    <t>https://podminky.urs.cz/item/CS_URS_2025_01/468051121</t>
  </si>
  <si>
    <t>5*0.8*0.8*1.6</t>
  </si>
  <si>
    <t>469973120</t>
  </si>
  <si>
    <t>Poplatek za uložení stavebního odpadu (skládkovné) na recyklační skládce z prostého betonu zatříděného do Katalogu odpadů pod kódem 17 01 01</t>
  </si>
  <si>
    <t>-1629705588</t>
  </si>
  <si>
    <t>https://podminky.urs.cz/item/CS_URS_2025_01/469973120</t>
  </si>
  <si>
    <t>5.12*2.2</t>
  </si>
  <si>
    <t>469981111</t>
  </si>
  <si>
    <t>Přesun hmot pro pomocné stavební práce při elektromontážích dopravní vzdálenost do 1 000 m</t>
  </si>
  <si>
    <t>-1955419603</t>
  </si>
  <si>
    <t>https://podminky.urs.cz/item/CS_URS_2025_01/469981111</t>
  </si>
  <si>
    <t>88.112+11.264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</si>
  <si>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</si>
  <si>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</si>
  <si>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727511385</t>
  </si>
  <si>
    <t>https://podminky.urs.cz/item/CS_URS_2025_01/469981211</t>
  </si>
  <si>
    <t>99.376*10</t>
  </si>
  <si>
    <t>Vedlejší rozpočtové náklady</t>
  </si>
  <si>
    <t>VRN9</t>
  </si>
  <si>
    <t>Ostatní náklady</t>
  </si>
  <si>
    <t>092103000</t>
  </si>
  <si>
    <t>Náklady na zkušební provoz</t>
  </si>
  <si>
    <t>hod</t>
  </si>
  <si>
    <t>1024</t>
  </si>
  <si>
    <t>-1515399171</t>
  </si>
  <si>
    <t>https://podminky.urs.cz/item/CS_URS_2025_01/092103000</t>
  </si>
  <si>
    <t>Poznámka k položce:_x000D_
součinnost s provozovatelem VO, zajištění provizorního napájení</t>
  </si>
  <si>
    <t>VRN - Vedlejší a ostatní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</si>
  <si>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</si>
  <si>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</si>
  <si>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</si>
  <si>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</si>
  <si>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</si>
  <si>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zeměměřičské a projektové práce</t>
  </si>
  <si>
    <t>012103000</t>
  </si>
  <si>
    <t>Přípravné zeměměřičské práce</t>
  </si>
  <si>
    <t>Kč</t>
  </si>
  <si>
    <t>-1397907221</t>
  </si>
  <si>
    <t>https://podminky.urs.cz/item/CS_URS_2025_01/012103000</t>
  </si>
  <si>
    <t xml:space="preserve">Poznámka k položce:_x000D_
Vytýčení inženýrských sítí - včetně obnovení vyjádření správců, platí pro celou stavbu pro všechny stavební objekty_x000D_
</t>
  </si>
  <si>
    <t>012344000</t>
  </si>
  <si>
    <t>Vytyčovací práce</t>
  </si>
  <si>
    <t>-111251529</t>
  </si>
  <si>
    <t>https://podminky.urs.cz/item/CS_URS_2025_01/012344000</t>
  </si>
  <si>
    <t xml:space="preserve">Poznámka k položce:_x000D_
GEODETICKÉ PRÁCE PO CELOU DOBU VÝSTAVBY PRO VŠECHNY OBJEKTY STAVBY_x000D_
</t>
  </si>
  <si>
    <t>012414000</t>
  </si>
  <si>
    <t>Geometrický plán</t>
  </si>
  <si>
    <t>1710882494</t>
  </si>
  <si>
    <t>https://podminky.urs.cz/item/CS_URS_2025_01/012414000</t>
  </si>
  <si>
    <t>012444000</t>
  </si>
  <si>
    <t>Geodetické měření skutečného provedení stavby</t>
  </si>
  <si>
    <t>-632541748</t>
  </si>
  <si>
    <t>https://podminky.urs.cz/item/CS_URS_2025_01/012444000</t>
  </si>
  <si>
    <t xml:space="preserve">Poznámka k položce:_x000D_
GEODETICKÉ ZAMĚŘENÍ SKUTEČNÉHO PROVEDENÍ STAVBY, OSTATNÍ INFORMACE VIZ POŽADAVKY V ZD"_x000D_
</t>
  </si>
  <si>
    <t>013254000</t>
  </si>
  <si>
    <t>Dokumentace skutečného provedení stavby</t>
  </si>
  <si>
    <t>kpl</t>
  </si>
  <si>
    <t>-1557605553</t>
  </si>
  <si>
    <t>https://podminky.urs.cz/item/CS_URS_2025_01/013254000</t>
  </si>
  <si>
    <t>Poznámka k položce:_x000D_
Komplet pro všechny objekty stavby, dle ZD</t>
  </si>
  <si>
    <t>013274000</t>
  </si>
  <si>
    <t>Pasportizace objektu před započetím prací</t>
  </si>
  <si>
    <t>-463595011</t>
  </si>
  <si>
    <t>https://podminky.urs.cz/item/CS_URS_2025_01/013274000</t>
  </si>
  <si>
    <t>Poznámka k položce:_x000D_
pasportizace stáv. objektů podél celé stavby</t>
  </si>
  <si>
    <t>013294000</t>
  </si>
  <si>
    <t>Ostatní dokumentace stavby</t>
  </si>
  <si>
    <t>2052274276</t>
  </si>
  <si>
    <t>https://podminky.urs.cz/item/CS_URS_2025_01/013294000</t>
  </si>
  <si>
    <t>Poznámka k položce:_x000D_
"Fotodokumentace stavby (celý průběh) vč. provedení výstupů (digitální a tištěná forma dle SOD)"</t>
  </si>
  <si>
    <t>VRN3</t>
  </si>
  <si>
    <t>Zařízení staveniště</t>
  </si>
  <si>
    <t>030001000</t>
  </si>
  <si>
    <t>KČ</t>
  </si>
  <si>
    <t>-1824180780</t>
  </si>
  <si>
    <t>https://podminky.urs.cz/item/CS_URS_2021_01/030001000</t>
  </si>
  <si>
    <t xml:space="preserve">Poznámka k položce:_x000D_
Poznámka k položce:_x000D_
komplet pro celou stavbu,zahrnuje:, - veškeré náklady spojené s pořízením, dovozem, montáží, údržbou, demontáží a odvozem veškerých mobilních stavebních buněk ( kancelář, šatny, příruční sklad, umývárna ) a k tomu odpovídajících mobilních WC, včetně eventuálního dočasného zpevnění ploch, mobilní oplocení staveniště po dobu stavby ,  provizorního ohrazení výkopů, dočasného napojení na inženýrské sítě a ekologickou likvidaci odpadů. Ostatní ZS -  ( např.umístění bezpečnostních značek,tabulky se zákazem vstupu nepovolaným osobám na staveniště a pod.),  rekultivaci plochy po odstranění zařízení staveniště </t>
  </si>
  <si>
    <t>034503000</t>
  </si>
  <si>
    <t>Informační tabule na staveništi</t>
  </si>
  <si>
    <t>367830757</t>
  </si>
  <si>
    <t>https://podminky.urs.cz/item/CS_URS_2021_01/034503000</t>
  </si>
  <si>
    <t>Poznámka k položce:_x000D_
DLE GRAFICKÉHO NÁVRHU A POČTU UVEDENÉHO V ZD</t>
  </si>
  <si>
    <t>VRN4</t>
  </si>
  <si>
    <t>Inženýrská činnost</t>
  </si>
  <si>
    <t>043154000</t>
  </si>
  <si>
    <t>Zkoušky hutnicí</t>
  </si>
  <si>
    <t>-1207517433</t>
  </si>
  <si>
    <t>https://podminky.urs.cz/item/CS_URS_2021_01/043154000</t>
  </si>
  <si>
    <t xml:space="preserve">Poznámka k položce:_x000D_
Poznámka k položce:_x000D_
Zkoušky únosnosti zemní pláně, komplet pro celou stavbu pro všechny stavební objekty  (statická zatěžovací zkouška deskou) </t>
  </si>
  <si>
    <t>043194000</t>
  </si>
  <si>
    <t>Zkoušky ostatní</t>
  </si>
  <si>
    <t>62803010</t>
  </si>
  <si>
    <t>https://podminky.urs.cz/item/CS_URS_2025_01/043194000</t>
  </si>
  <si>
    <t>Poznámka k položce:_x000D_
Ostatní zkoušky - dle KZP</t>
  </si>
  <si>
    <t>049103000</t>
  </si>
  <si>
    <t>Náklady vzniklé v souvislosti s realizací stavby</t>
  </si>
  <si>
    <t>-139007210</t>
  </si>
  <si>
    <t>https://podminky.urs.cz/item/CS_URS_2025_01/049103000</t>
  </si>
  <si>
    <t xml:space="preserve">Poznámka k položce:_x000D_
Náklady spojené s informovaností veřejnosti, IZS, provozovateli BUS, apod. o omezeném přístupu v souvislosti s realizací stavby_x000D_
</t>
  </si>
  <si>
    <t>VRN7</t>
  </si>
  <si>
    <t>Provozní vlivy</t>
  </si>
  <si>
    <t>072002000</t>
  </si>
  <si>
    <t>Silniční provoz</t>
  </si>
  <si>
    <t>1463354731</t>
  </si>
  <si>
    <t>https://podminky.urs.cz/item/CS_URS_2021_01/072002000</t>
  </si>
  <si>
    <t>Poznámka k položce:_x000D_
Náklady spojené s prováděním stavby za provozu veřejné dopravy</t>
  </si>
  <si>
    <t>07210300R</t>
  </si>
  <si>
    <t>DIO - komplet všechny etapy, včetně mobilních SSZ dle návrhu</t>
  </si>
  <si>
    <t>1158716563</t>
  </si>
  <si>
    <t>Poznámka k položce:_x000D_
v rozsahu dle PDPS kompletní DIO, všechny etapy, po celou dobu stavby_x000D_
 položka zahrnuje:_x000D_
-osazení přechodného dopravního značení vč.  použití SSZ dle TP66 a řízení provozu proškolenými pracovníky
-montáž, dodání nebo pronájem a demontáž DIO
-zakrytí nebo úpravu stávajícího DZ v rozporu s DIO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</si>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</sst>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181252305" TargetMode="External"/><Relationship Id="rId21" Type="http://schemas.openxmlformats.org/officeDocument/2006/relationships/hyperlink" Target="https://podminky.urs.cz/item/CS_URS_2025_01/174151101" TargetMode="External"/><Relationship Id="rId34" Type="http://schemas.openxmlformats.org/officeDocument/2006/relationships/hyperlink" Target="https://podminky.urs.cz/item/CS_URS_2025_01/451319779" TargetMode="External"/><Relationship Id="rId42" Type="http://schemas.openxmlformats.org/officeDocument/2006/relationships/hyperlink" Target="https://podminky.urs.cz/item/CS_URS_2025_01/569931132" TargetMode="External"/><Relationship Id="rId47" Type="http://schemas.openxmlformats.org/officeDocument/2006/relationships/hyperlink" Target="https://podminky.urs.cz/item/CS_URS_2025_01/577166141" TargetMode="External"/><Relationship Id="rId50" Type="http://schemas.openxmlformats.org/officeDocument/2006/relationships/hyperlink" Target="https://podminky.urs.cz/item/CS_URS_2025_01/596211110" TargetMode="External"/><Relationship Id="rId55" Type="http://schemas.openxmlformats.org/officeDocument/2006/relationships/hyperlink" Target="https://podminky.urs.cz/item/CS_URS_2025_01/895941314" TargetMode="External"/><Relationship Id="rId63" Type="http://schemas.openxmlformats.org/officeDocument/2006/relationships/hyperlink" Target="https://podminky.urs.cz/item/CS_URS_2025_01/914511112" TargetMode="External"/><Relationship Id="rId68" Type="http://schemas.openxmlformats.org/officeDocument/2006/relationships/hyperlink" Target="https://podminky.urs.cz/item/CS_URS_2025_01/915211112" TargetMode="External"/><Relationship Id="rId76" Type="http://schemas.openxmlformats.org/officeDocument/2006/relationships/hyperlink" Target="https://podminky.urs.cz/item/CS_URS_2025_01/916133112" TargetMode="External"/><Relationship Id="rId84" Type="http://schemas.openxmlformats.org/officeDocument/2006/relationships/hyperlink" Target="https://podminky.urs.cz/item/CS_URS_2025_01/938909311" TargetMode="External"/><Relationship Id="rId89" Type="http://schemas.openxmlformats.org/officeDocument/2006/relationships/hyperlink" Target="https://podminky.urs.cz/item/CS_URS_2025_01/979024443" TargetMode="External"/><Relationship Id="rId97" Type="http://schemas.openxmlformats.org/officeDocument/2006/relationships/hyperlink" Target="https://podminky.urs.cz/item/CS_URS_2025_01/997221875" TargetMode="External"/><Relationship Id="rId7" Type="http://schemas.openxmlformats.org/officeDocument/2006/relationships/hyperlink" Target="https://podminky.urs.cz/item/CS_URS_2025_01/113203111" TargetMode="External"/><Relationship Id="rId71" Type="http://schemas.openxmlformats.org/officeDocument/2006/relationships/hyperlink" Target="https://podminky.urs.cz/item/CS_URS_2025_01/915231112" TargetMode="External"/><Relationship Id="rId92" Type="http://schemas.openxmlformats.org/officeDocument/2006/relationships/hyperlink" Target="https://podminky.urs.cz/item/CS_URS_2025_01/997221571" TargetMode="External"/><Relationship Id="rId2" Type="http://schemas.openxmlformats.org/officeDocument/2006/relationships/hyperlink" Target="https://podminky.urs.cz/item/CS_URS_2025_01/113107344" TargetMode="External"/><Relationship Id="rId16" Type="http://schemas.openxmlformats.org/officeDocument/2006/relationships/hyperlink" Target="https://podminky.urs.cz/item/CS_URS_2025_01/162751119" TargetMode="External"/><Relationship Id="rId29" Type="http://schemas.openxmlformats.org/officeDocument/2006/relationships/hyperlink" Target="https://podminky.urs.cz/item/CS_URS_2025_01/181411132" TargetMode="External"/><Relationship Id="rId11" Type="http://schemas.openxmlformats.org/officeDocument/2006/relationships/hyperlink" Target="https://podminky.urs.cz/item/CS_URS_2025_01/132254203" TargetMode="External"/><Relationship Id="rId24" Type="http://schemas.openxmlformats.org/officeDocument/2006/relationships/hyperlink" Target="https://podminky.urs.cz/item/CS_URS_2025_01/175151101" TargetMode="External"/><Relationship Id="rId32" Type="http://schemas.openxmlformats.org/officeDocument/2006/relationships/hyperlink" Target="https://podminky.urs.cz/item/CS_URS_2025_01/274311124" TargetMode="External"/><Relationship Id="rId37" Type="http://schemas.openxmlformats.org/officeDocument/2006/relationships/hyperlink" Target="https://podminky.urs.cz/item/CS_URS_2025_01/452311131" TargetMode="External"/><Relationship Id="rId40" Type="http://schemas.openxmlformats.org/officeDocument/2006/relationships/hyperlink" Target="https://podminky.urs.cz/item/CS_URS_2025_01/565166102" TargetMode="External"/><Relationship Id="rId45" Type="http://schemas.openxmlformats.org/officeDocument/2006/relationships/hyperlink" Target="https://podminky.urs.cz/item/CS_URS_2025_01/573211107" TargetMode="External"/><Relationship Id="rId53" Type="http://schemas.openxmlformats.org/officeDocument/2006/relationships/hyperlink" Target="https://podminky.urs.cz/item/CS_URS_2025_01/877315211" TargetMode="External"/><Relationship Id="rId58" Type="http://schemas.openxmlformats.org/officeDocument/2006/relationships/hyperlink" Target="https://podminky.urs.cz/item/CS_URS_2025_01/899204112" TargetMode="External"/><Relationship Id="rId66" Type="http://schemas.openxmlformats.org/officeDocument/2006/relationships/hyperlink" Target="https://podminky.urs.cz/item/CS_URS_2025_01/915121122" TargetMode="External"/><Relationship Id="rId74" Type="http://schemas.openxmlformats.org/officeDocument/2006/relationships/hyperlink" Target="https://podminky.urs.cz/item/CS_URS_2025_01/916111123" TargetMode="External"/><Relationship Id="rId79" Type="http://schemas.openxmlformats.org/officeDocument/2006/relationships/hyperlink" Target="https://podminky.urs.cz/item/CS_URS_2025_01/919731122" TargetMode="External"/><Relationship Id="rId87" Type="http://schemas.openxmlformats.org/officeDocument/2006/relationships/hyperlink" Target="https://podminky.urs.cz/item/CS_URS_2025_01/966006211" TargetMode="External"/><Relationship Id="rId5" Type="http://schemas.openxmlformats.org/officeDocument/2006/relationships/hyperlink" Target="https://podminky.urs.cz/item/CS_URS_2025_01/113154590" TargetMode="External"/><Relationship Id="rId61" Type="http://schemas.openxmlformats.org/officeDocument/2006/relationships/hyperlink" Target="https://podminky.urs.cz/item/CS_URS_2025_01/914111111" TargetMode="External"/><Relationship Id="rId82" Type="http://schemas.openxmlformats.org/officeDocument/2006/relationships/hyperlink" Target="https://podminky.urs.cz/item/CS_URS_2025_01/938902111" TargetMode="External"/><Relationship Id="rId90" Type="http://schemas.openxmlformats.org/officeDocument/2006/relationships/hyperlink" Target="https://podminky.urs.cz/item/CS_URS_2025_01/997221551" TargetMode="External"/><Relationship Id="rId95" Type="http://schemas.openxmlformats.org/officeDocument/2006/relationships/hyperlink" Target="https://podminky.urs.cz/item/CS_URS_2025_01/997221862" TargetMode="External"/><Relationship Id="rId19" Type="http://schemas.openxmlformats.org/officeDocument/2006/relationships/hyperlink" Target="https://podminky.urs.cz/item/CS_URS_2025_01/171201231" TargetMode="External"/><Relationship Id="rId14" Type="http://schemas.openxmlformats.org/officeDocument/2006/relationships/hyperlink" Target="https://podminky.urs.cz/item/CS_URS_2025_01/162351103" TargetMode="External"/><Relationship Id="rId22" Type="http://schemas.openxmlformats.org/officeDocument/2006/relationships/hyperlink" Target="https://podminky.urs.cz/item/CS_URS_2025_01/174151103" TargetMode="External"/><Relationship Id="rId27" Type="http://schemas.openxmlformats.org/officeDocument/2006/relationships/hyperlink" Target="https://podminky.urs.cz/item/CS_URS_2025_01/181311103" TargetMode="External"/><Relationship Id="rId30" Type="http://schemas.openxmlformats.org/officeDocument/2006/relationships/hyperlink" Target="https://podminky.urs.cz/item/CS_URS_2025_01/182251101" TargetMode="External"/><Relationship Id="rId35" Type="http://schemas.openxmlformats.org/officeDocument/2006/relationships/hyperlink" Target="https://podminky.urs.cz/item/CS_URS_2025_01/451573111" TargetMode="External"/><Relationship Id="rId43" Type="http://schemas.openxmlformats.org/officeDocument/2006/relationships/hyperlink" Target="https://podminky.urs.cz/item/CS_URS_2025_01/572141112" TargetMode="External"/><Relationship Id="rId48" Type="http://schemas.openxmlformats.org/officeDocument/2006/relationships/hyperlink" Target="https://podminky.urs.cz/item/CS_URS_2025_01/591241111" TargetMode="External"/><Relationship Id="rId56" Type="http://schemas.openxmlformats.org/officeDocument/2006/relationships/hyperlink" Target="https://podminky.urs.cz/item/CS_URS_2025_01/895941332" TargetMode="External"/><Relationship Id="rId64" Type="http://schemas.openxmlformats.org/officeDocument/2006/relationships/hyperlink" Target="https://podminky.urs.cz/item/CS_URS_2025_01/915111112" TargetMode="External"/><Relationship Id="rId69" Type="http://schemas.openxmlformats.org/officeDocument/2006/relationships/hyperlink" Target="https://podminky.urs.cz/item/CS_URS_2025_01/915211122" TargetMode="External"/><Relationship Id="rId77" Type="http://schemas.openxmlformats.org/officeDocument/2006/relationships/hyperlink" Target="https://podminky.urs.cz/item/CS_URS_2025_01/919521140" TargetMode="External"/><Relationship Id="rId8" Type="http://schemas.openxmlformats.org/officeDocument/2006/relationships/hyperlink" Target="https://podminky.urs.cz/item/CS_URS_2025_01/122252203" TargetMode="External"/><Relationship Id="rId51" Type="http://schemas.openxmlformats.org/officeDocument/2006/relationships/hyperlink" Target="https://podminky.urs.cz/item/CS_URS_2025_01/599632111" TargetMode="External"/><Relationship Id="rId72" Type="http://schemas.openxmlformats.org/officeDocument/2006/relationships/hyperlink" Target="https://podminky.urs.cz/item/CS_URS_2025_01/915611111" TargetMode="External"/><Relationship Id="rId80" Type="http://schemas.openxmlformats.org/officeDocument/2006/relationships/hyperlink" Target="https://podminky.urs.cz/item/CS_URS_2025_01/919732211" TargetMode="External"/><Relationship Id="rId85" Type="http://schemas.openxmlformats.org/officeDocument/2006/relationships/hyperlink" Target="https://podminky.urs.cz/item/CS_URS_2025_01/938909611" TargetMode="External"/><Relationship Id="rId93" Type="http://schemas.openxmlformats.org/officeDocument/2006/relationships/hyperlink" Target="https://podminky.urs.cz/item/CS_URS_2025_01/997221579" TargetMode="External"/><Relationship Id="rId98" Type="http://schemas.openxmlformats.org/officeDocument/2006/relationships/hyperlink" Target="https://podminky.urs.cz/item/CS_URS_2025_01/998225111" TargetMode="External"/><Relationship Id="rId3" Type="http://schemas.openxmlformats.org/officeDocument/2006/relationships/hyperlink" Target="https://podminky.urs.cz/item/CS_URS_2025_01/113154538" TargetMode="External"/><Relationship Id="rId12" Type="http://schemas.openxmlformats.org/officeDocument/2006/relationships/hyperlink" Target="https://podminky.urs.cz/item/CS_URS_2025_01/151811131" TargetMode="External"/><Relationship Id="rId17" Type="http://schemas.openxmlformats.org/officeDocument/2006/relationships/hyperlink" Target="https://podminky.urs.cz/item/CS_URS_2025_01/167151101" TargetMode="External"/><Relationship Id="rId25" Type="http://schemas.openxmlformats.org/officeDocument/2006/relationships/hyperlink" Target="https://podminky.urs.cz/item/CS_URS_2025_01/181111121" TargetMode="External"/><Relationship Id="rId33" Type="http://schemas.openxmlformats.org/officeDocument/2006/relationships/hyperlink" Target="https://podminky.urs.cz/item/CS_URS_2025_01/327215141" TargetMode="External"/><Relationship Id="rId38" Type="http://schemas.openxmlformats.org/officeDocument/2006/relationships/hyperlink" Target="https://podminky.urs.cz/item/CS_URS_2025_01/564851111" TargetMode="External"/><Relationship Id="rId46" Type="http://schemas.openxmlformats.org/officeDocument/2006/relationships/hyperlink" Target="https://podminky.urs.cz/item/CS_URS_2025_01/576143221" TargetMode="External"/><Relationship Id="rId59" Type="http://schemas.openxmlformats.org/officeDocument/2006/relationships/hyperlink" Target="https://podminky.urs.cz/item/CS_URS_2025_01/911331111" TargetMode="External"/><Relationship Id="rId67" Type="http://schemas.openxmlformats.org/officeDocument/2006/relationships/hyperlink" Target="https://podminky.urs.cz/item/CS_URS_2025_01/915131112" TargetMode="External"/><Relationship Id="rId20" Type="http://schemas.openxmlformats.org/officeDocument/2006/relationships/hyperlink" Target="https://podminky.urs.cz/item/CS_URS_2025_01/171251201" TargetMode="External"/><Relationship Id="rId41" Type="http://schemas.openxmlformats.org/officeDocument/2006/relationships/hyperlink" Target="https://podminky.urs.cz/item/CS_URS_2025_01/567132115" TargetMode="External"/><Relationship Id="rId54" Type="http://schemas.openxmlformats.org/officeDocument/2006/relationships/hyperlink" Target="https://podminky.urs.cz/item/CS_URS_2025_01/895941302" TargetMode="External"/><Relationship Id="rId62" Type="http://schemas.openxmlformats.org/officeDocument/2006/relationships/hyperlink" Target="https://podminky.urs.cz/item/CS_URS_2025_01/914111121" TargetMode="External"/><Relationship Id="rId70" Type="http://schemas.openxmlformats.org/officeDocument/2006/relationships/hyperlink" Target="https://podminky.urs.cz/item/CS_URS_2025_01/915221122" TargetMode="External"/><Relationship Id="rId75" Type="http://schemas.openxmlformats.org/officeDocument/2006/relationships/hyperlink" Target="https://podminky.urs.cz/item/CS_URS_2025_01/916131213" TargetMode="External"/><Relationship Id="rId83" Type="http://schemas.openxmlformats.org/officeDocument/2006/relationships/hyperlink" Target="https://podminky.urs.cz/item/CS_URS_2025_01/938908411" TargetMode="External"/><Relationship Id="rId88" Type="http://schemas.openxmlformats.org/officeDocument/2006/relationships/hyperlink" Target="https://podminky.urs.cz/item/CS_URS_2025_01/966008113" TargetMode="External"/><Relationship Id="rId91" Type="http://schemas.openxmlformats.org/officeDocument/2006/relationships/hyperlink" Target="https://podminky.urs.cz/item/CS_URS_2025_01/997221569" TargetMode="External"/><Relationship Id="rId96" Type="http://schemas.openxmlformats.org/officeDocument/2006/relationships/hyperlink" Target="https://podminky.urs.cz/item/CS_URS_2025_01/997221873" TargetMode="External"/><Relationship Id="rId1" Type="http://schemas.openxmlformats.org/officeDocument/2006/relationships/hyperlink" Target="https://podminky.urs.cz/item/CS_URS_2025_01/113107142" TargetMode="External"/><Relationship Id="rId6" Type="http://schemas.openxmlformats.org/officeDocument/2006/relationships/hyperlink" Target="https://podminky.urs.cz/item/CS_URS_2025_01/113202111" TargetMode="External"/><Relationship Id="rId15" Type="http://schemas.openxmlformats.org/officeDocument/2006/relationships/hyperlink" Target="https://podminky.urs.cz/item/CS_URS_2025_01/162751117" TargetMode="External"/><Relationship Id="rId23" Type="http://schemas.openxmlformats.org/officeDocument/2006/relationships/hyperlink" Target="https://podminky.urs.cz/item/CS_URS_2025_01/174251101" TargetMode="External"/><Relationship Id="rId28" Type="http://schemas.openxmlformats.org/officeDocument/2006/relationships/hyperlink" Target="https://podminky.urs.cz/item/CS_URS_2025_01/181411131" TargetMode="External"/><Relationship Id="rId36" Type="http://schemas.openxmlformats.org/officeDocument/2006/relationships/hyperlink" Target="https://podminky.urs.cz/item/CS_URS_2025_01/452112112" TargetMode="External"/><Relationship Id="rId49" Type="http://schemas.openxmlformats.org/officeDocument/2006/relationships/hyperlink" Target="https://podminky.urs.cz/item/CS_URS_2025_01/594511113" TargetMode="External"/><Relationship Id="rId57" Type="http://schemas.openxmlformats.org/officeDocument/2006/relationships/hyperlink" Target="https://podminky.urs.cz/item/CS_URS_2025_01/899201211" TargetMode="External"/><Relationship Id="rId10" Type="http://schemas.openxmlformats.org/officeDocument/2006/relationships/hyperlink" Target="https://podminky.urs.cz/item/CS_URS_2025_01/132251251" TargetMode="External"/><Relationship Id="rId31" Type="http://schemas.openxmlformats.org/officeDocument/2006/relationships/hyperlink" Target="https://podminky.urs.cz/item/CS_URS_2025_01/182351023" TargetMode="External"/><Relationship Id="rId44" Type="http://schemas.openxmlformats.org/officeDocument/2006/relationships/hyperlink" Target="https://podminky.urs.cz/item/CS_URS_2025_01/572531122" TargetMode="External"/><Relationship Id="rId52" Type="http://schemas.openxmlformats.org/officeDocument/2006/relationships/hyperlink" Target="https://podminky.urs.cz/item/CS_URS_2025_01/871313121" TargetMode="External"/><Relationship Id="rId60" Type="http://schemas.openxmlformats.org/officeDocument/2006/relationships/hyperlink" Target="https://podminky.urs.cz/item/CS_URS_2025_01/912221111" TargetMode="External"/><Relationship Id="rId65" Type="http://schemas.openxmlformats.org/officeDocument/2006/relationships/hyperlink" Target="https://podminky.urs.cz/item/CS_URS_2025_01/915111122" TargetMode="External"/><Relationship Id="rId73" Type="http://schemas.openxmlformats.org/officeDocument/2006/relationships/hyperlink" Target="https://podminky.urs.cz/item/CS_URS_2025_01/915621111" TargetMode="External"/><Relationship Id="rId78" Type="http://schemas.openxmlformats.org/officeDocument/2006/relationships/hyperlink" Target="https://podminky.urs.cz/item/CS_URS_2025_01/919535555" TargetMode="External"/><Relationship Id="rId81" Type="http://schemas.openxmlformats.org/officeDocument/2006/relationships/hyperlink" Target="https://podminky.urs.cz/item/CS_URS_2025_01/919732221" TargetMode="External"/><Relationship Id="rId86" Type="http://schemas.openxmlformats.org/officeDocument/2006/relationships/hyperlink" Target="https://podminky.urs.cz/item/CS_URS_2025_01/966006132" TargetMode="External"/><Relationship Id="rId94" Type="http://schemas.openxmlformats.org/officeDocument/2006/relationships/hyperlink" Target="https://podminky.urs.cz/item/CS_URS_2025_01/997221611" TargetMode="External"/><Relationship Id="rId99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113154558" TargetMode="External"/><Relationship Id="rId9" Type="http://schemas.openxmlformats.org/officeDocument/2006/relationships/hyperlink" Target="https://podminky.urs.cz/item/CS_URS_2025_01/132251101" TargetMode="External"/><Relationship Id="rId13" Type="http://schemas.openxmlformats.org/officeDocument/2006/relationships/hyperlink" Target="https://podminky.urs.cz/item/CS_URS_2025_01/151811231" TargetMode="External"/><Relationship Id="rId18" Type="http://schemas.openxmlformats.org/officeDocument/2006/relationships/hyperlink" Target="https://podminky.urs.cz/item/CS_URS_2025_01/171152101" TargetMode="External"/><Relationship Id="rId39" Type="http://schemas.openxmlformats.org/officeDocument/2006/relationships/hyperlink" Target="https://podminky.urs.cz/item/CS_URS_2025_01/5648611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51811131" TargetMode="External"/><Relationship Id="rId18" Type="http://schemas.openxmlformats.org/officeDocument/2006/relationships/hyperlink" Target="https://podminky.urs.cz/item/CS_URS_2025_01/174151101" TargetMode="External"/><Relationship Id="rId26" Type="http://schemas.openxmlformats.org/officeDocument/2006/relationships/hyperlink" Target="https://podminky.urs.cz/item/CS_URS_2023_02/338171123" TargetMode="External"/><Relationship Id="rId39" Type="http://schemas.openxmlformats.org/officeDocument/2006/relationships/hyperlink" Target="https://podminky.urs.cz/item/CS_URS_2025_01/452112112" TargetMode="External"/><Relationship Id="rId21" Type="http://schemas.openxmlformats.org/officeDocument/2006/relationships/hyperlink" Target="https://podminky.urs.cz/item/CS_URS_2025_01/181252305" TargetMode="External"/><Relationship Id="rId34" Type="http://schemas.openxmlformats.org/officeDocument/2006/relationships/hyperlink" Target="https://podminky.urs.cz/item/CS_URS_2025_01/348273905" TargetMode="External"/><Relationship Id="rId42" Type="http://schemas.openxmlformats.org/officeDocument/2006/relationships/hyperlink" Target="https://podminky.urs.cz/item/CS_URS_2025_01/564851111" TargetMode="External"/><Relationship Id="rId47" Type="http://schemas.openxmlformats.org/officeDocument/2006/relationships/hyperlink" Target="https://podminky.urs.cz/item/CS_URS_2025_01/596211110" TargetMode="External"/><Relationship Id="rId50" Type="http://schemas.openxmlformats.org/officeDocument/2006/relationships/hyperlink" Target="https://podminky.urs.cz/item/CS_URS_2025_01/871313121" TargetMode="External"/><Relationship Id="rId55" Type="http://schemas.openxmlformats.org/officeDocument/2006/relationships/hyperlink" Target="https://podminky.urs.cz/item/CS_URS_2025_01/895941332" TargetMode="External"/><Relationship Id="rId63" Type="http://schemas.openxmlformats.org/officeDocument/2006/relationships/hyperlink" Target="https://podminky.urs.cz/item/CS_URS_2025_01/915621111" TargetMode="External"/><Relationship Id="rId68" Type="http://schemas.openxmlformats.org/officeDocument/2006/relationships/hyperlink" Target="https://podminky.urs.cz/item/CS_URS_2025_01/919732211" TargetMode="External"/><Relationship Id="rId76" Type="http://schemas.openxmlformats.org/officeDocument/2006/relationships/hyperlink" Target="https://podminky.urs.cz/item/CS_URS_2025_01/966049831" TargetMode="External"/><Relationship Id="rId84" Type="http://schemas.openxmlformats.org/officeDocument/2006/relationships/hyperlink" Target="https://podminky.urs.cz/item/CS_URS_2025_01/997221861" TargetMode="External"/><Relationship Id="rId7" Type="http://schemas.openxmlformats.org/officeDocument/2006/relationships/hyperlink" Target="https://podminky.urs.cz/item/CS_URS_2025_01/113202111" TargetMode="External"/><Relationship Id="rId71" Type="http://schemas.openxmlformats.org/officeDocument/2006/relationships/hyperlink" Target="https://podminky.urs.cz/item/CS_URS_2025_01/961041211" TargetMode="External"/><Relationship Id="rId2" Type="http://schemas.openxmlformats.org/officeDocument/2006/relationships/hyperlink" Target="https://podminky.urs.cz/item/CS_URS_2025_01/113106123" TargetMode="External"/><Relationship Id="rId16" Type="http://schemas.openxmlformats.org/officeDocument/2006/relationships/hyperlink" Target="https://podminky.urs.cz/item/CS_URS_2025_01/162751119" TargetMode="External"/><Relationship Id="rId29" Type="http://schemas.openxmlformats.org/officeDocument/2006/relationships/hyperlink" Target="https://podminky.urs.cz/item/CS_URS_2023_02/348121221" TargetMode="External"/><Relationship Id="rId11" Type="http://schemas.openxmlformats.org/officeDocument/2006/relationships/hyperlink" Target="https://podminky.urs.cz/item/CS_URS_2025_01/132251101" TargetMode="External"/><Relationship Id="rId24" Type="http://schemas.openxmlformats.org/officeDocument/2006/relationships/hyperlink" Target="https://podminky.urs.cz/item/CS_URS_2025_01/274311124" TargetMode="External"/><Relationship Id="rId32" Type="http://schemas.openxmlformats.org/officeDocument/2006/relationships/hyperlink" Target="https://podminky.urs.cz/item/CS_URS_2025_01/348273232" TargetMode="External"/><Relationship Id="rId37" Type="http://schemas.openxmlformats.org/officeDocument/2006/relationships/hyperlink" Target="https://podminky.urs.cz/item/CS_URS_2025_01/434313111" TargetMode="External"/><Relationship Id="rId40" Type="http://schemas.openxmlformats.org/officeDocument/2006/relationships/hyperlink" Target="https://podminky.urs.cz/item/CS_URS_2025_01/452311131" TargetMode="External"/><Relationship Id="rId45" Type="http://schemas.openxmlformats.org/officeDocument/2006/relationships/hyperlink" Target="https://podminky.urs.cz/item/CS_URS_2025_01/577134121" TargetMode="External"/><Relationship Id="rId53" Type="http://schemas.openxmlformats.org/officeDocument/2006/relationships/hyperlink" Target="https://podminky.urs.cz/item/CS_URS_2025_01/895941302" TargetMode="External"/><Relationship Id="rId58" Type="http://schemas.openxmlformats.org/officeDocument/2006/relationships/hyperlink" Target="https://podminky.urs.cz/item/CS_URS_2025_01/899201211" TargetMode="External"/><Relationship Id="rId66" Type="http://schemas.openxmlformats.org/officeDocument/2006/relationships/hyperlink" Target="https://podminky.urs.cz/item/CS_URS_2025_01/916331112" TargetMode="External"/><Relationship Id="rId74" Type="http://schemas.openxmlformats.org/officeDocument/2006/relationships/hyperlink" Target="https://podminky.urs.cz/item/CS_URS_2025_01/966006211" TargetMode="External"/><Relationship Id="rId79" Type="http://schemas.openxmlformats.org/officeDocument/2006/relationships/hyperlink" Target="https://podminky.urs.cz/item/CS_URS_2025_01/966071822" TargetMode="External"/><Relationship Id="rId87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113107182" TargetMode="External"/><Relationship Id="rId61" Type="http://schemas.openxmlformats.org/officeDocument/2006/relationships/hyperlink" Target="https://podminky.urs.cz/item/CS_URS_2025_01/914511112" TargetMode="External"/><Relationship Id="rId82" Type="http://schemas.openxmlformats.org/officeDocument/2006/relationships/hyperlink" Target="https://podminky.urs.cz/item/CS_URS_2025_01/997221571" TargetMode="External"/><Relationship Id="rId19" Type="http://schemas.openxmlformats.org/officeDocument/2006/relationships/hyperlink" Target="https://podminky.urs.cz/item/CS_URS_2025_01/175151101" TargetMode="External"/><Relationship Id="rId4" Type="http://schemas.openxmlformats.org/officeDocument/2006/relationships/hyperlink" Target="https://podminky.urs.cz/item/CS_URS_2025_01/113107131" TargetMode="External"/><Relationship Id="rId9" Type="http://schemas.openxmlformats.org/officeDocument/2006/relationships/hyperlink" Target="https://podminky.urs.cz/item/CS_URS_2025_01/113204111" TargetMode="External"/><Relationship Id="rId14" Type="http://schemas.openxmlformats.org/officeDocument/2006/relationships/hyperlink" Target="https://podminky.urs.cz/item/CS_URS_2025_01/151811231" TargetMode="External"/><Relationship Id="rId22" Type="http://schemas.openxmlformats.org/officeDocument/2006/relationships/hyperlink" Target="https://podminky.urs.cz/item/CS_URS_2025_01/181311103" TargetMode="External"/><Relationship Id="rId27" Type="http://schemas.openxmlformats.org/officeDocument/2006/relationships/hyperlink" Target="https://podminky.urs.cz/item/CS_URS_2025_01/339921131" TargetMode="External"/><Relationship Id="rId30" Type="http://schemas.openxmlformats.org/officeDocument/2006/relationships/hyperlink" Target="https://podminky.urs.cz/item/CS_URS_2025_01/348272163" TargetMode="External"/><Relationship Id="rId35" Type="http://schemas.openxmlformats.org/officeDocument/2006/relationships/hyperlink" Target="https://podminky.urs.cz/item/CS_URS_2023_02/348401130" TargetMode="External"/><Relationship Id="rId43" Type="http://schemas.openxmlformats.org/officeDocument/2006/relationships/hyperlink" Target="https://podminky.urs.cz/item/CS_URS_2025_01/564861111" TargetMode="External"/><Relationship Id="rId48" Type="http://schemas.openxmlformats.org/officeDocument/2006/relationships/hyperlink" Target="https://podminky.urs.cz/item/CS_URS_2025_01/596212233" TargetMode="External"/><Relationship Id="rId56" Type="http://schemas.openxmlformats.org/officeDocument/2006/relationships/hyperlink" Target="https://podminky.urs.cz/item/CS_URS_2025_01/899132121" TargetMode="External"/><Relationship Id="rId64" Type="http://schemas.openxmlformats.org/officeDocument/2006/relationships/hyperlink" Target="https://podminky.urs.cz/item/CS_URS_2025_01/916111123" TargetMode="External"/><Relationship Id="rId69" Type="http://schemas.openxmlformats.org/officeDocument/2006/relationships/hyperlink" Target="https://podminky.urs.cz/item/CS_URS_2025_01/938908411" TargetMode="External"/><Relationship Id="rId77" Type="http://schemas.openxmlformats.org/officeDocument/2006/relationships/hyperlink" Target="https://podminky.urs.cz/item/CS_URS_2025_01/966051111" TargetMode="External"/><Relationship Id="rId8" Type="http://schemas.openxmlformats.org/officeDocument/2006/relationships/hyperlink" Target="https://podminky.urs.cz/item/CS_URS_2025_01/113203111" TargetMode="External"/><Relationship Id="rId51" Type="http://schemas.openxmlformats.org/officeDocument/2006/relationships/hyperlink" Target="https://podminky.urs.cz/item/CS_URS_2025_01/877315211" TargetMode="External"/><Relationship Id="rId72" Type="http://schemas.openxmlformats.org/officeDocument/2006/relationships/hyperlink" Target="https://podminky.urs.cz/item/CS_URS_2025_01/966005111" TargetMode="External"/><Relationship Id="rId80" Type="http://schemas.openxmlformats.org/officeDocument/2006/relationships/hyperlink" Target="https://podminky.urs.cz/item/CS_URS_2025_01/997221561" TargetMode="External"/><Relationship Id="rId85" Type="http://schemas.openxmlformats.org/officeDocument/2006/relationships/hyperlink" Target="https://podminky.urs.cz/item/CS_URS_2025_01/997221875" TargetMode="External"/><Relationship Id="rId3" Type="http://schemas.openxmlformats.org/officeDocument/2006/relationships/hyperlink" Target="https://podminky.urs.cz/item/CS_URS_2025_01/113106171" TargetMode="External"/><Relationship Id="rId12" Type="http://schemas.openxmlformats.org/officeDocument/2006/relationships/hyperlink" Target="https://podminky.urs.cz/item/CS_URS_2025_01/132254203" TargetMode="External"/><Relationship Id="rId17" Type="http://schemas.openxmlformats.org/officeDocument/2006/relationships/hyperlink" Target="https://podminky.urs.cz/item/CS_URS_2025_01/171201231" TargetMode="External"/><Relationship Id="rId25" Type="http://schemas.openxmlformats.org/officeDocument/2006/relationships/hyperlink" Target="https://podminky.urs.cz/item/CS_URS_2025_01/274361116" TargetMode="External"/><Relationship Id="rId33" Type="http://schemas.openxmlformats.org/officeDocument/2006/relationships/hyperlink" Target="https://podminky.urs.cz/item/CS_URS_2025_01/348273903" TargetMode="External"/><Relationship Id="rId38" Type="http://schemas.openxmlformats.org/officeDocument/2006/relationships/hyperlink" Target="https://podminky.urs.cz/item/CS_URS_2025_01/451573111" TargetMode="External"/><Relationship Id="rId46" Type="http://schemas.openxmlformats.org/officeDocument/2006/relationships/hyperlink" Target="https://podminky.urs.cz/item/CS_URS_2025_01/577176121" TargetMode="External"/><Relationship Id="rId59" Type="http://schemas.openxmlformats.org/officeDocument/2006/relationships/hyperlink" Target="https://podminky.urs.cz/item/CS_URS_2025_01/899204112" TargetMode="External"/><Relationship Id="rId67" Type="http://schemas.openxmlformats.org/officeDocument/2006/relationships/hyperlink" Target="https://podminky.urs.cz/item/CS_URS_2025_01/919731122" TargetMode="External"/><Relationship Id="rId20" Type="http://schemas.openxmlformats.org/officeDocument/2006/relationships/hyperlink" Target="https://podminky.urs.cz/item/CS_URS_2025_01/181111121" TargetMode="External"/><Relationship Id="rId41" Type="http://schemas.openxmlformats.org/officeDocument/2006/relationships/hyperlink" Target="https://podminky.urs.cz/item/CS_URS_2025_01/465210141" TargetMode="External"/><Relationship Id="rId54" Type="http://schemas.openxmlformats.org/officeDocument/2006/relationships/hyperlink" Target="https://podminky.urs.cz/item/CS_URS_2025_01/895941314" TargetMode="External"/><Relationship Id="rId62" Type="http://schemas.openxmlformats.org/officeDocument/2006/relationships/hyperlink" Target="https://podminky.urs.cz/item/CS_URS_2025_01/915231112" TargetMode="External"/><Relationship Id="rId70" Type="http://schemas.openxmlformats.org/officeDocument/2006/relationships/hyperlink" Target="https://podminky.urs.cz/item/CS_URS_2025_01/938909311" TargetMode="External"/><Relationship Id="rId75" Type="http://schemas.openxmlformats.org/officeDocument/2006/relationships/hyperlink" Target="https://podminky.urs.cz/item/CS_URS_2025_01/966008112" TargetMode="External"/><Relationship Id="rId83" Type="http://schemas.openxmlformats.org/officeDocument/2006/relationships/hyperlink" Target="https://podminky.urs.cz/item/CS_URS_2025_01/997221579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13154548" TargetMode="External"/><Relationship Id="rId15" Type="http://schemas.openxmlformats.org/officeDocument/2006/relationships/hyperlink" Target="https://podminky.urs.cz/item/CS_URS_2025_01/162751117" TargetMode="External"/><Relationship Id="rId23" Type="http://schemas.openxmlformats.org/officeDocument/2006/relationships/hyperlink" Target="https://podminky.urs.cz/item/CS_URS_2025_01/181411131" TargetMode="External"/><Relationship Id="rId28" Type="http://schemas.openxmlformats.org/officeDocument/2006/relationships/hyperlink" Target="https://podminky.urs.cz/item/CS_URS_2025_01/339921132" TargetMode="External"/><Relationship Id="rId36" Type="http://schemas.openxmlformats.org/officeDocument/2006/relationships/hyperlink" Target="https://podminky.urs.cz/item/CS_URS_2025_01/348501111" TargetMode="External"/><Relationship Id="rId49" Type="http://schemas.openxmlformats.org/officeDocument/2006/relationships/hyperlink" Target="https://podminky.urs.cz/item/CS_URS_2025_01/596412111" TargetMode="External"/><Relationship Id="rId57" Type="http://schemas.openxmlformats.org/officeDocument/2006/relationships/hyperlink" Target="https://podminky.urs.cz/item/CS_URS_2025_01/899132122" TargetMode="External"/><Relationship Id="rId10" Type="http://schemas.openxmlformats.org/officeDocument/2006/relationships/hyperlink" Target="https://podminky.urs.cz/item/CS_URS_2025_01/122252203" TargetMode="External"/><Relationship Id="rId31" Type="http://schemas.openxmlformats.org/officeDocument/2006/relationships/hyperlink" Target="https://podminky.urs.cz/item/CS_URS_2025_01/348272523" TargetMode="External"/><Relationship Id="rId44" Type="http://schemas.openxmlformats.org/officeDocument/2006/relationships/hyperlink" Target="https://podminky.urs.cz/item/CS_URS_2025_01/573211107" TargetMode="External"/><Relationship Id="rId52" Type="http://schemas.openxmlformats.org/officeDocument/2006/relationships/hyperlink" Target="https://podminky.urs.cz/item/CS_URS_2025_01/890211851" TargetMode="External"/><Relationship Id="rId60" Type="http://schemas.openxmlformats.org/officeDocument/2006/relationships/hyperlink" Target="https://podminky.urs.cz/item/CS_URS_2025_01/914111111" TargetMode="External"/><Relationship Id="rId65" Type="http://schemas.openxmlformats.org/officeDocument/2006/relationships/hyperlink" Target="https://podminky.urs.cz/item/CS_URS_2025_01/916131213" TargetMode="External"/><Relationship Id="rId73" Type="http://schemas.openxmlformats.org/officeDocument/2006/relationships/hyperlink" Target="https://podminky.urs.cz/item/CS_URS_2025_01/966006132" TargetMode="External"/><Relationship Id="rId78" Type="http://schemas.openxmlformats.org/officeDocument/2006/relationships/hyperlink" Target="https://podminky.urs.cz/item/CS_URS_2025_01/966071711" TargetMode="External"/><Relationship Id="rId81" Type="http://schemas.openxmlformats.org/officeDocument/2006/relationships/hyperlink" Target="https://podminky.urs.cz/item/CS_URS_2025_01/997221569" TargetMode="External"/><Relationship Id="rId86" Type="http://schemas.openxmlformats.org/officeDocument/2006/relationships/hyperlink" Target="https://podminky.urs.cz/item/CS_URS_2025_01/998223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10204011" TargetMode="External"/><Relationship Id="rId13" Type="http://schemas.openxmlformats.org/officeDocument/2006/relationships/hyperlink" Target="https://podminky.urs.cz/item/CS_URS_2025_01/210280003" TargetMode="External"/><Relationship Id="rId18" Type="http://schemas.openxmlformats.org/officeDocument/2006/relationships/hyperlink" Target="https://podminky.urs.cz/item/CS_URS_2025_01/218202013" TargetMode="External"/><Relationship Id="rId26" Type="http://schemas.openxmlformats.org/officeDocument/2006/relationships/hyperlink" Target="https://podminky.urs.cz/item/CS_URS_2025_01/460161172" TargetMode="External"/><Relationship Id="rId39" Type="http://schemas.openxmlformats.org/officeDocument/2006/relationships/hyperlink" Target="https://podminky.urs.cz/item/CS_URS_2025_01/469981111" TargetMode="External"/><Relationship Id="rId3" Type="http://schemas.openxmlformats.org/officeDocument/2006/relationships/hyperlink" Target="https://podminky.urs.cz/item/CS_URS_2025_01/210100097" TargetMode="External"/><Relationship Id="rId21" Type="http://schemas.openxmlformats.org/officeDocument/2006/relationships/hyperlink" Target="https://podminky.urs.cz/item/CS_URS_2025_01/218204124" TargetMode="External"/><Relationship Id="rId34" Type="http://schemas.openxmlformats.org/officeDocument/2006/relationships/hyperlink" Target="https://podminky.urs.cz/item/CS_URS_2025_01/460742111" TargetMode="External"/><Relationship Id="rId42" Type="http://schemas.openxmlformats.org/officeDocument/2006/relationships/drawing" Target="../drawings/drawing4.xml"/><Relationship Id="rId7" Type="http://schemas.openxmlformats.org/officeDocument/2006/relationships/hyperlink" Target="https://podminky.urs.cz/item/CS_URS_2025_01/210204002" TargetMode="External"/><Relationship Id="rId12" Type="http://schemas.openxmlformats.org/officeDocument/2006/relationships/hyperlink" Target="https://podminky.urs.cz/item/CS_URS_2025_01/210220301" TargetMode="External"/><Relationship Id="rId17" Type="http://schemas.openxmlformats.org/officeDocument/2006/relationships/hyperlink" Target="https://podminky.urs.cz/item/CS_URS_2025_01/210812035" TargetMode="External"/><Relationship Id="rId25" Type="http://schemas.openxmlformats.org/officeDocument/2006/relationships/hyperlink" Target="https://podminky.urs.cz/item/CS_URS_2025_01/460161142" TargetMode="External"/><Relationship Id="rId33" Type="http://schemas.openxmlformats.org/officeDocument/2006/relationships/hyperlink" Target="https://podminky.urs.cz/item/CS_URS_2025_01/460661512" TargetMode="External"/><Relationship Id="rId38" Type="http://schemas.openxmlformats.org/officeDocument/2006/relationships/hyperlink" Target="https://podminky.urs.cz/item/CS_URS_2025_01/469973120" TargetMode="External"/><Relationship Id="rId2" Type="http://schemas.openxmlformats.org/officeDocument/2006/relationships/hyperlink" Target="https://podminky.urs.cz/item/CS_URS_2025_01/210100096" TargetMode="External"/><Relationship Id="rId16" Type="http://schemas.openxmlformats.org/officeDocument/2006/relationships/hyperlink" Target="https://podminky.urs.cz/item/CS_URS_2025_01/210812033" TargetMode="External"/><Relationship Id="rId20" Type="http://schemas.openxmlformats.org/officeDocument/2006/relationships/hyperlink" Target="https://podminky.urs.cz/item/CS_URS_2025_01/218204103" TargetMode="External"/><Relationship Id="rId29" Type="http://schemas.openxmlformats.org/officeDocument/2006/relationships/hyperlink" Target="https://podminky.urs.cz/item/CS_URS_2025_01/460431152" TargetMode="External"/><Relationship Id="rId41" Type="http://schemas.openxmlformats.org/officeDocument/2006/relationships/hyperlink" Target="https://podminky.urs.cz/item/CS_URS_2025_01/092103000" TargetMode="External"/><Relationship Id="rId1" Type="http://schemas.openxmlformats.org/officeDocument/2006/relationships/hyperlink" Target="https://podminky.urs.cz/item/CS_URS_2025_01/210100003" TargetMode="External"/><Relationship Id="rId6" Type="http://schemas.openxmlformats.org/officeDocument/2006/relationships/hyperlink" Target="https://podminky.urs.cz/item/CS_URS_2025_01/210203901" TargetMode="External"/><Relationship Id="rId11" Type="http://schemas.openxmlformats.org/officeDocument/2006/relationships/hyperlink" Target="https://podminky.urs.cz/item/CS_URS_2025_01/210220022" TargetMode="External"/><Relationship Id="rId24" Type="http://schemas.openxmlformats.org/officeDocument/2006/relationships/hyperlink" Target="https://podminky.urs.cz/item/CS_URS_2025_01/460131113" TargetMode="External"/><Relationship Id="rId32" Type="http://schemas.openxmlformats.org/officeDocument/2006/relationships/hyperlink" Target="https://podminky.urs.cz/item/CS_URS_2025_01/460641113" TargetMode="External"/><Relationship Id="rId37" Type="http://schemas.openxmlformats.org/officeDocument/2006/relationships/hyperlink" Target="https://podminky.urs.cz/item/CS_URS_2025_01/468051121" TargetMode="External"/><Relationship Id="rId40" Type="http://schemas.openxmlformats.org/officeDocument/2006/relationships/hyperlink" Target="https://podminky.urs.cz/item/CS_URS_2025_01/469981211" TargetMode="External"/><Relationship Id="rId5" Type="http://schemas.openxmlformats.org/officeDocument/2006/relationships/hyperlink" Target="https://podminky.urs.cz/item/CS_URS_2025_01/210120102" TargetMode="External"/><Relationship Id="rId15" Type="http://schemas.openxmlformats.org/officeDocument/2006/relationships/hyperlink" Target="https://podminky.urs.cz/item/CS_URS_2025_01/210812011" TargetMode="External"/><Relationship Id="rId23" Type="http://schemas.openxmlformats.org/officeDocument/2006/relationships/hyperlink" Target="https://podminky.urs.cz/item/CS_URS_2025_01/460010024" TargetMode="External"/><Relationship Id="rId28" Type="http://schemas.openxmlformats.org/officeDocument/2006/relationships/hyperlink" Target="https://podminky.urs.cz/item/CS_URS_2025_01/460361121" TargetMode="External"/><Relationship Id="rId36" Type="http://schemas.openxmlformats.org/officeDocument/2006/relationships/hyperlink" Target="https://podminky.urs.cz/item/CS_URS_2025_01/460871151" TargetMode="External"/><Relationship Id="rId10" Type="http://schemas.openxmlformats.org/officeDocument/2006/relationships/hyperlink" Target="https://podminky.urs.cz/item/CS_URS_2025_01/210204201" TargetMode="External"/><Relationship Id="rId19" Type="http://schemas.openxmlformats.org/officeDocument/2006/relationships/hyperlink" Target="https://podminky.urs.cz/item/CS_URS_2025_01/218204011" TargetMode="External"/><Relationship Id="rId31" Type="http://schemas.openxmlformats.org/officeDocument/2006/relationships/hyperlink" Target="https://podminky.urs.cz/item/CS_URS_2025_01/460431332" TargetMode="External"/><Relationship Id="rId4" Type="http://schemas.openxmlformats.org/officeDocument/2006/relationships/hyperlink" Target="https://podminky.urs.cz/item/CS_URS_2025_01/210100101" TargetMode="External"/><Relationship Id="rId9" Type="http://schemas.openxmlformats.org/officeDocument/2006/relationships/hyperlink" Target="https://podminky.urs.cz/item/CS_URS_2025_01/210204103" TargetMode="External"/><Relationship Id="rId14" Type="http://schemas.openxmlformats.org/officeDocument/2006/relationships/hyperlink" Target="https://podminky.urs.cz/item/CS_URS_2025_01/210812011" TargetMode="External"/><Relationship Id="rId22" Type="http://schemas.openxmlformats.org/officeDocument/2006/relationships/hyperlink" Target="https://podminky.urs.cz/item/CS_URS_2025_01/218204201" TargetMode="External"/><Relationship Id="rId27" Type="http://schemas.openxmlformats.org/officeDocument/2006/relationships/hyperlink" Target="https://podminky.urs.cz/item/CS_URS_2025_01/460161312" TargetMode="External"/><Relationship Id="rId30" Type="http://schemas.openxmlformats.org/officeDocument/2006/relationships/hyperlink" Target="https://podminky.urs.cz/item/CS_URS_2025_01/460431182" TargetMode="External"/><Relationship Id="rId35" Type="http://schemas.openxmlformats.org/officeDocument/2006/relationships/hyperlink" Target="https://podminky.urs.cz/item/CS_URS_2025_01/46074213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030001000" TargetMode="External"/><Relationship Id="rId13" Type="http://schemas.openxmlformats.org/officeDocument/2006/relationships/hyperlink" Target="https://podminky.urs.cz/item/CS_URS_2021_01/072002000" TargetMode="External"/><Relationship Id="rId3" Type="http://schemas.openxmlformats.org/officeDocument/2006/relationships/hyperlink" Target="https://podminky.urs.cz/item/CS_URS_2025_01/012414000" TargetMode="External"/><Relationship Id="rId7" Type="http://schemas.openxmlformats.org/officeDocument/2006/relationships/hyperlink" Target="https://podminky.urs.cz/item/CS_URS_2025_01/013294000" TargetMode="External"/><Relationship Id="rId12" Type="http://schemas.openxmlformats.org/officeDocument/2006/relationships/hyperlink" Target="https://podminky.urs.cz/item/CS_URS_2025_01/049103000" TargetMode="External"/><Relationship Id="rId2" Type="http://schemas.openxmlformats.org/officeDocument/2006/relationships/hyperlink" Target="https://podminky.urs.cz/item/CS_URS_2025_01/012344000" TargetMode="External"/><Relationship Id="rId1" Type="http://schemas.openxmlformats.org/officeDocument/2006/relationships/hyperlink" Target="https://podminky.urs.cz/item/CS_URS_2025_01/012103000" TargetMode="External"/><Relationship Id="rId6" Type="http://schemas.openxmlformats.org/officeDocument/2006/relationships/hyperlink" Target="https://podminky.urs.cz/item/CS_URS_2025_01/013274000" TargetMode="External"/><Relationship Id="rId11" Type="http://schemas.openxmlformats.org/officeDocument/2006/relationships/hyperlink" Target="https://podminky.urs.cz/item/CS_URS_2025_01/043194000" TargetMode="External"/><Relationship Id="rId5" Type="http://schemas.openxmlformats.org/officeDocument/2006/relationships/hyperlink" Target="https://podminky.urs.cz/item/CS_URS_2025_01/013254000" TargetMode="External"/><Relationship Id="rId10" Type="http://schemas.openxmlformats.org/officeDocument/2006/relationships/hyperlink" Target="https://podminky.urs.cz/item/CS_URS_2021_01/043154000" TargetMode="External"/><Relationship Id="rId4" Type="http://schemas.openxmlformats.org/officeDocument/2006/relationships/hyperlink" Target="https://podminky.urs.cz/item/CS_URS_2025_01/012444000" TargetMode="External"/><Relationship Id="rId9" Type="http://schemas.openxmlformats.org/officeDocument/2006/relationships/hyperlink" Target="https://podminky.urs.cz/item/CS_URS_2021_01/034503000" TargetMode="External"/><Relationship Id="rId1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85"/>
      <c r="AS2" s="385"/>
      <c r="AT2" s="385"/>
      <c r="AU2" s="385"/>
      <c r="AV2" s="385"/>
      <c r="AW2" s="385"/>
      <c r="AX2" s="385"/>
      <c r="AY2" s="385"/>
      <c r="AZ2" s="385"/>
      <c r="BA2" s="385"/>
      <c r="BB2" s="385"/>
      <c r="BC2" s="385"/>
      <c r="BD2" s="385"/>
      <c r="BE2" s="385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69" t="s">
        <v>14</v>
      </c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370"/>
      <c r="AJ5" s="370"/>
      <c r="AK5" s="370"/>
      <c r="AL5" s="370"/>
      <c r="AM5" s="370"/>
      <c r="AN5" s="370"/>
      <c r="AO5" s="370"/>
      <c r="AP5" s="25"/>
      <c r="AQ5" s="25"/>
      <c r="AR5" s="23"/>
      <c r="BE5" s="366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71" t="s">
        <v>17</v>
      </c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370"/>
      <c r="AP6" s="25"/>
      <c r="AQ6" s="25"/>
      <c r="AR6" s="23"/>
      <c r="BE6" s="367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67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67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67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67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67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67"/>
      <c r="BS12" s="20" t="s">
        <v>6</v>
      </c>
    </row>
    <row r="13" spans="1:74" s="1" customFormat="1" ht="12" customHeight="1">
      <c r="B13" s="24"/>
      <c r="C13" s="25"/>
      <c r="D13" s="32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30</v>
      </c>
      <c r="AO13" s="25"/>
      <c r="AP13" s="25"/>
      <c r="AQ13" s="25"/>
      <c r="AR13" s="23"/>
      <c r="BE13" s="367"/>
      <c r="BS13" s="20" t="s">
        <v>6</v>
      </c>
    </row>
    <row r="14" spans="1:74" ht="12.75">
      <c r="B14" s="24"/>
      <c r="C14" s="25"/>
      <c r="D14" s="25"/>
      <c r="E14" s="372" t="s">
        <v>30</v>
      </c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3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  <c r="AJ14" s="373"/>
      <c r="AK14" s="32" t="s">
        <v>28</v>
      </c>
      <c r="AL14" s="25"/>
      <c r="AM14" s="25"/>
      <c r="AN14" s="34" t="s">
        <v>30</v>
      </c>
      <c r="AO14" s="25"/>
      <c r="AP14" s="25"/>
      <c r="AQ14" s="25"/>
      <c r="AR14" s="23"/>
      <c r="BE14" s="367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67"/>
      <c r="BS15" s="20" t="s">
        <v>4</v>
      </c>
    </row>
    <row r="16" spans="1:74" s="1" customFormat="1" ht="12" customHeight="1">
      <c r="B16" s="24"/>
      <c r="C16" s="25"/>
      <c r="D16" s="32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67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67"/>
      <c r="BS17" s="20" t="s">
        <v>32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67"/>
      <c r="BS18" s="20" t="s">
        <v>6</v>
      </c>
    </row>
    <row r="19" spans="1:71" s="1" customFormat="1" ht="12" customHeight="1">
      <c r="B19" s="24"/>
      <c r="C19" s="25"/>
      <c r="D19" s="32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67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67"/>
      <c r="BS20" s="20" t="s">
        <v>32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67"/>
    </row>
    <row r="22" spans="1:71" s="1" customFormat="1" ht="12" customHeight="1">
      <c r="B22" s="24"/>
      <c r="C22" s="25"/>
      <c r="D22" s="32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67"/>
    </row>
    <row r="23" spans="1:71" s="1" customFormat="1" ht="47.25" customHeight="1">
      <c r="B23" s="24"/>
      <c r="C23" s="25"/>
      <c r="D23" s="25"/>
      <c r="E23" s="374" t="s">
        <v>36</v>
      </c>
      <c r="F23" s="374"/>
      <c r="G23" s="374"/>
      <c r="H23" s="374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4"/>
      <c r="AJ23" s="374"/>
      <c r="AK23" s="374"/>
      <c r="AL23" s="374"/>
      <c r="AM23" s="374"/>
      <c r="AN23" s="374"/>
      <c r="AO23" s="25"/>
      <c r="AP23" s="25"/>
      <c r="AQ23" s="25"/>
      <c r="AR23" s="23"/>
      <c r="BE23" s="367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67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67"/>
    </row>
    <row r="26" spans="1:71" s="2" customFormat="1" ht="25.9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75">
        <f>ROUND(AG54,2)</f>
        <v>0</v>
      </c>
      <c r="AL26" s="376"/>
      <c r="AM26" s="376"/>
      <c r="AN26" s="376"/>
      <c r="AO26" s="376"/>
      <c r="AP26" s="39"/>
      <c r="AQ26" s="39"/>
      <c r="AR26" s="42"/>
      <c r="BE26" s="367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7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7" t="s">
        <v>38</v>
      </c>
      <c r="M28" s="377"/>
      <c r="N28" s="377"/>
      <c r="O28" s="377"/>
      <c r="P28" s="377"/>
      <c r="Q28" s="39"/>
      <c r="R28" s="39"/>
      <c r="S28" s="39"/>
      <c r="T28" s="39"/>
      <c r="U28" s="39"/>
      <c r="V28" s="39"/>
      <c r="W28" s="377" t="s">
        <v>39</v>
      </c>
      <c r="X28" s="377"/>
      <c r="Y28" s="377"/>
      <c r="Z28" s="377"/>
      <c r="AA28" s="377"/>
      <c r="AB28" s="377"/>
      <c r="AC28" s="377"/>
      <c r="AD28" s="377"/>
      <c r="AE28" s="377"/>
      <c r="AF28" s="39"/>
      <c r="AG28" s="39"/>
      <c r="AH28" s="39"/>
      <c r="AI28" s="39"/>
      <c r="AJ28" s="39"/>
      <c r="AK28" s="377" t="s">
        <v>40</v>
      </c>
      <c r="AL28" s="377"/>
      <c r="AM28" s="377"/>
      <c r="AN28" s="377"/>
      <c r="AO28" s="377"/>
      <c r="AP28" s="39"/>
      <c r="AQ28" s="39"/>
      <c r="AR28" s="42"/>
      <c r="BE28" s="367"/>
    </row>
    <row r="29" spans="1:71" s="3" customFormat="1" ht="14.45" customHeight="1">
      <c r="B29" s="43"/>
      <c r="C29" s="44"/>
      <c r="D29" s="32" t="s">
        <v>41</v>
      </c>
      <c r="E29" s="44"/>
      <c r="F29" s="32" t="s">
        <v>42</v>
      </c>
      <c r="G29" s="44"/>
      <c r="H29" s="44"/>
      <c r="I29" s="44"/>
      <c r="J29" s="44"/>
      <c r="K29" s="44"/>
      <c r="L29" s="380">
        <v>0.21</v>
      </c>
      <c r="M29" s="379"/>
      <c r="N29" s="379"/>
      <c r="O29" s="379"/>
      <c r="P29" s="379"/>
      <c r="Q29" s="44"/>
      <c r="R29" s="44"/>
      <c r="S29" s="44"/>
      <c r="T29" s="44"/>
      <c r="U29" s="44"/>
      <c r="V29" s="44"/>
      <c r="W29" s="378">
        <f>ROUND(AZ54, 2)</f>
        <v>0</v>
      </c>
      <c r="X29" s="379"/>
      <c r="Y29" s="379"/>
      <c r="Z29" s="379"/>
      <c r="AA29" s="379"/>
      <c r="AB29" s="379"/>
      <c r="AC29" s="379"/>
      <c r="AD29" s="379"/>
      <c r="AE29" s="379"/>
      <c r="AF29" s="44"/>
      <c r="AG29" s="44"/>
      <c r="AH29" s="44"/>
      <c r="AI29" s="44"/>
      <c r="AJ29" s="44"/>
      <c r="AK29" s="378">
        <f>ROUND(AV54, 2)</f>
        <v>0</v>
      </c>
      <c r="AL29" s="379"/>
      <c r="AM29" s="379"/>
      <c r="AN29" s="379"/>
      <c r="AO29" s="379"/>
      <c r="AP29" s="44"/>
      <c r="AQ29" s="44"/>
      <c r="AR29" s="45"/>
      <c r="BE29" s="368"/>
    </row>
    <row r="30" spans="1:71" s="3" customFormat="1" ht="14.45" customHeight="1">
      <c r="B30" s="43"/>
      <c r="C30" s="44"/>
      <c r="D30" s="44"/>
      <c r="E30" s="44"/>
      <c r="F30" s="32" t="s">
        <v>43</v>
      </c>
      <c r="G30" s="44"/>
      <c r="H30" s="44"/>
      <c r="I30" s="44"/>
      <c r="J30" s="44"/>
      <c r="K30" s="44"/>
      <c r="L30" s="380">
        <v>0.12</v>
      </c>
      <c r="M30" s="379"/>
      <c r="N30" s="379"/>
      <c r="O30" s="379"/>
      <c r="P30" s="379"/>
      <c r="Q30" s="44"/>
      <c r="R30" s="44"/>
      <c r="S30" s="44"/>
      <c r="T30" s="44"/>
      <c r="U30" s="44"/>
      <c r="V30" s="44"/>
      <c r="W30" s="378">
        <f>ROUND(BA54, 2)</f>
        <v>0</v>
      </c>
      <c r="X30" s="379"/>
      <c r="Y30" s="379"/>
      <c r="Z30" s="379"/>
      <c r="AA30" s="379"/>
      <c r="AB30" s="379"/>
      <c r="AC30" s="379"/>
      <c r="AD30" s="379"/>
      <c r="AE30" s="379"/>
      <c r="AF30" s="44"/>
      <c r="AG30" s="44"/>
      <c r="AH30" s="44"/>
      <c r="AI30" s="44"/>
      <c r="AJ30" s="44"/>
      <c r="AK30" s="378">
        <f>ROUND(AW54, 2)</f>
        <v>0</v>
      </c>
      <c r="AL30" s="379"/>
      <c r="AM30" s="379"/>
      <c r="AN30" s="379"/>
      <c r="AO30" s="379"/>
      <c r="AP30" s="44"/>
      <c r="AQ30" s="44"/>
      <c r="AR30" s="45"/>
      <c r="BE30" s="368"/>
    </row>
    <row r="31" spans="1:71" s="3" customFormat="1" ht="14.45" hidden="1" customHeight="1">
      <c r="B31" s="43"/>
      <c r="C31" s="44"/>
      <c r="D31" s="44"/>
      <c r="E31" s="44"/>
      <c r="F31" s="32" t="s">
        <v>44</v>
      </c>
      <c r="G31" s="44"/>
      <c r="H31" s="44"/>
      <c r="I31" s="44"/>
      <c r="J31" s="44"/>
      <c r="K31" s="44"/>
      <c r="L31" s="380">
        <v>0.21</v>
      </c>
      <c r="M31" s="379"/>
      <c r="N31" s="379"/>
      <c r="O31" s="379"/>
      <c r="P31" s="379"/>
      <c r="Q31" s="44"/>
      <c r="R31" s="44"/>
      <c r="S31" s="44"/>
      <c r="T31" s="44"/>
      <c r="U31" s="44"/>
      <c r="V31" s="44"/>
      <c r="W31" s="378">
        <f>ROUND(BB54, 2)</f>
        <v>0</v>
      </c>
      <c r="X31" s="379"/>
      <c r="Y31" s="379"/>
      <c r="Z31" s="379"/>
      <c r="AA31" s="379"/>
      <c r="AB31" s="379"/>
      <c r="AC31" s="379"/>
      <c r="AD31" s="379"/>
      <c r="AE31" s="379"/>
      <c r="AF31" s="44"/>
      <c r="AG31" s="44"/>
      <c r="AH31" s="44"/>
      <c r="AI31" s="44"/>
      <c r="AJ31" s="44"/>
      <c r="AK31" s="378">
        <v>0</v>
      </c>
      <c r="AL31" s="379"/>
      <c r="AM31" s="379"/>
      <c r="AN31" s="379"/>
      <c r="AO31" s="379"/>
      <c r="AP31" s="44"/>
      <c r="AQ31" s="44"/>
      <c r="AR31" s="45"/>
      <c r="BE31" s="368"/>
    </row>
    <row r="32" spans="1:71" s="3" customFormat="1" ht="14.45" hidden="1" customHeight="1">
      <c r="B32" s="43"/>
      <c r="C32" s="44"/>
      <c r="D32" s="44"/>
      <c r="E32" s="44"/>
      <c r="F32" s="32" t="s">
        <v>45</v>
      </c>
      <c r="G32" s="44"/>
      <c r="H32" s="44"/>
      <c r="I32" s="44"/>
      <c r="J32" s="44"/>
      <c r="K32" s="44"/>
      <c r="L32" s="380">
        <v>0.12</v>
      </c>
      <c r="M32" s="379"/>
      <c r="N32" s="379"/>
      <c r="O32" s="379"/>
      <c r="P32" s="379"/>
      <c r="Q32" s="44"/>
      <c r="R32" s="44"/>
      <c r="S32" s="44"/>
      <c r="T32" s="44"/>
      <c r="U32" s="44"/>
      <c r="V32" s="44"/>
      <c r="W32" s="378">
        <f>ROUND(BC54, 2)</f>
        <v>0</v>
      </c>
      <c r="X32" s="379"/>
      <c r="Y32" s="379"/>
      <c r="Z32" s="379"/>
      <c r="AA32" s="379"/>
      <c r="AB32" s="379"/>
      <c r="AC32" s="379"/>
      <c r="AD32" s="379"/>
      <c r="AE32" s="379"/>
      <c r="AF32" s="44"/>
      <c r="AG32" s="44"/>
      <c r="AH32" s="44"/>
      <c r="AI32" s="44"/>
      <c r="AJ32" s="44"/>
      <c r="AK32" s="378">
        <v>0</v>
      </c>
      <c r="AL32" s="379"/>
      <c r="AM32" s="379"/>
      <c r="AN32" s="379"/>
      <c r="AO32" s="379"/>
      <c r="AP32" s="44"/>
      <c r="AQ32" s="44"/>
      <c r="AR32" s="45"/>
      <c r="BE32" s="368"/>
    </row>
    <row r="33" spans="1:57" s="3" customFormat="1" ht="14.45" hidden="1" customHeight="1">
      <c r="B33" s="43"/>
      <c r="C33" s="44"/>
      <c r="D33" s="44"/>
      <c r="E33" s="44"/>
      <c r="F33" s="32" t="s">
        <v>46</v>
      </c>
      <c r="G33" s="44"/>
      <c r="H33" s="44"/>
      <c r="I33" s="44"/>
      <c r="J33" s="44"/>
      <c r="K33" s="44"/>
      <c r="L33" s="380">
        <v>0</v>
      </c>
      <c r="M33" s="379"/>
      <c r="N33" s="379"/>
      <c r="O33" s="379"/>
      <c r="P33" s="379"/>
      <c r="Q33" s="44"/>
      <c r="R33" s="44"/>
      <c r="S33" s="44"/>
      <c r="T33" s="44"/>
      <c r="U33" s="44"/>
      <c r="V33" s="44"/>
      <c r="W33" s="378">
        <f>ROUND(BD54, 2)</f>
        <v>0</v>
      </c>
      <c r="X33" s="379"/>
      <c r="Y33" s="379"/>
      <c r="Z33" s="379"/>
      <c r="AA33" s="379"/>
      <c r="AB33" s="379"/>
      <c r="AC33" s="379"/>
      <c r="AD33" s="379"/>
      <c r="AE33" s="379"/>
      <c r="AF33" s="44"/>
      <c r="AG33" s="44"/>
      <c r="AH33" s="44"/>
      <c r="AI33" s="44"/>
      <c r="AJ33" s="44"/>
      <c r="AK33" s="378">
        <v>0</v>
      </c>
      <c r="AL33" s="379"/>
      <c r="AM33" s="379"/>
      <c r="AN33" s="379"/>
      <c r="AO33" s="379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384" t="s">
        <v>49</v>
      </c>
      <c r="Y35" s="382"/>
      <c r="Z35" s="382"/>
      <c r="AA35" s="382"/>
      <c r="AB35" s="382"/>
      <c r="AC35" s="48"/>
      <c r="AD35" s="48"/>
      <c r="AE35" s="48"/>
      <c r="AF35" s="48"/>
      <c r="AG35" s="48"/>
      <c r="AH35" s="48"/>
      <c r="AI35" s="48"/>
      <c r="AJ35" s="48"/>
      <c r="AK35" s="381">
        <f>SUM(AK26:AK33)</f>
        <v>0</v>
      </c>
      <c r="AL35" s="382"/>
      <c r="AM35" s="382"/>
      <c r="AN35" s="382"/>
      <c r="AO35" s="383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Holubkov-2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46" t="str">
        <f>K6</f>
        <v>Holoubkov – II/605 průtah – 2.etapa</v>
      </c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48" t="str">
        <f>IF(AN8= "","",AN8)</f>
        <v>15. 5. 2025</v>
      </c>
      <c r="AN47" s="348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SÚSPK+Obec Holoubkov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349" t="str">
        <f>IF(E17="","",E17)</f>
        <v xml:space="preserve"> </v>
      </c>
      <c r="AN49" s="350"/>
      <c r="AO49" s="350"/>
      <c r="AP49" s="350"/>
      <c r="AQ49" s="39"/>
      <c r="AR49" s="42"/>
      <c r="AS49" s="351" t="s">
        <v>51</v>
      </c>
      <c r="AT49" s="352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33</v>
      </c>
      <c r="AJ50" s="39"/>
      <c r="AK50" s="39"/>
      <c r="AL50" s="39"/>
      <c r="AM50" s="349" t="str">
        <f>IF(E20="","",E20)</f>
        <v>Zítek</v>
      </c>
      <c r="AN50" s="350"/>
      <c r="AO50" s="350"/>
      <c r="AP50" s="350"/>
      <c r="AQ50" s="39"/>
      <c r="AR50" s="42"/>
      <c r="AS50" s="353"/>
      <c r="AT50" s="354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55"/>
      <c r="AT51" s="356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57" t="s">
        <v>52</v>
      </c>
      <c r="D52" s="358"/>
      <c r="E52" s="358"/>
      <c r="F52" s="358"/>
      <c r="G52" s="358"/>
      <c r="H52" s="69"/>
      <c r="I52" s="360" t="s">
        <v>53</v>
      </c>
      <c r="J52" s="358"/>
      <c r="K52" s="358"/>
      <c r="L52" s="358"/>
      <c r="M52" s="358"/>
      <c r="N52" s="358"/>
      <c r="O52" s="358"/>
      <c r="P52" s="358"/>
      <c r="Q52" s="358"/>
      <c r="R52" s="358"/>
      <c r="S52" s="358"/>
      <c r="T52" s="358"/>
      <c r="U52" s="358"/>
      <c r="V52" s="358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59" t="s">
        <v>54</v>
      </c>
      <c r="AH52" s="358"/>
      <c r="AI52" s="358"/>
      <c r="AJ52" s="358"/>
      <c r="AK52" s="358"/>
      <c r="AL52" s="358"/>
      <c r="AM52" s="358"/>
      <c r="AN52" s="360" t="s">
        <v>55</v>
      </c>
      <c r="AO52" s="358"/>
      <c r="AP52" s="358"/>
      <c r="AQ52" s="70" t="s">
        <v>56</v>
      </c>
      <c r="AR52" s="42"/>
      <c r="AS52" s="71" t="s">
        <v>57</v>
      </c>
      <c r="AT52" s="72" t="s">
        <v>58</v>
      </c>
      <c r="AU52" s="72" t="s">
        <v>59</v>
      </c>
      <c r="AV52" s="72" t="s">
        <v>60</v>
      </c>
      <c r="AW52" s="72" t="s">
        <v>61</v>
      </c>
      <c r="AX52" s="72" t="s">
        <v>62</v>
      </c>
      <c r="AY52" s="72" t="s">
        <v>63</v>
      </c>
      <c r="AZ52" s="72" t="s">
        <v>64</v>
      </c>
      <c r="BA52" s="72" t="s">
        <v>65</v>
      </c>
      <c r="BB52" s="72" t="s">
        <v>66</v>
      </c>
      <c r="BC52" s="72" t="s">
        <v>67</v>
      </c>
      <c r="BD52" s="73" t="s">
        <v>68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69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4">
        <f>ROUND(SUM(AG55:AG58),2)</f>
        <v>0</v>
      </c>
      <c r="AH54" s="364"/>
      <c r="AI54" s="364"/>
      <c r="AJ54" s="364"/>
      <c r="AK54" s="364"/>
      <c r="AL54" s="364"/>
      <c r="AM54" s="364"/>
      <c r="AN54" s="365">
        <f>SUM(AG54,AT54)</f>
        <v>0</v>
      </c>
      <c r="AO54" s="365"/>
      <c r="AP54" s="365"/>
      <c r="AQ54" s="81" t="s">
        <v>19</v>
      </c>
      <c r="AR54" s="82"/>
      <c r="AS54" s="83">
        <f>ROUND(SUM(AS55:AS58),2)</f>
        <v>0</v>
      </c>
      <c r="AT54" s="84">
        <f>ROUND(SUM(AV54:AW54),2)</f>
        <v>0</v>
      </c>
      <c r="AU54" s="85">
        <f>ROUND(SUM(AU55:AU58),5)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ROUND(SUM(AZ55:AZ58),2)</f>
        <v>0</v>
      </c>
      <c r="BA54" s="84">
        <f>ROUND(SUM(BA55:BA58),2)</f>
        <v>0</v>
      </c>
      <c r="BB54" s="84">
        <f>ROUND(SUM(BB55:BB58),2)</f>
        <v>0</v>
      </c>
      <c r="BC54" s="84">
        <f>ROUND(SUM(BC55:BC58),2)</f>
        <v>0</v>
      </c>
      <c r="BD54" s="86">
        <f>ROUND(SUM(BD55:BD58),2)</f>
        <v>0</v>
      </c>
      <c r="BS54" s="87" t="s">
        <v>70</v>
      </c>
      <c r="BT54" s="87" t="s">
        <v>71</v>
      </c>
      <c r="BU54" s="88" t="s">
        <v>72</v>
      </c>
      <c r="BV54" s="87" t="s">
        <v>73</v>
      </c>
      <c r="BW54" s="87" t="s">
        <v>5</v>
      </c>
      <c r="BX54" s="87" t="s">
        <v>74</v>
      </c>
      <c r="CL54" s="87" t="s">
        <v>19</v>
      </c>
    </row>
    <row r="55" spans="1:91" s="7" customFormat="1" ht="16.5" customHeight="1">
      <c r="A55" s="89" t="s">
        <v>75</v>
      </c>
      <c r="B55" s="90"/>
      <c r="C55" s="91"/>
      <c r="D55" s="361" t="s">
        <v>76</v>
      </c>
      <c r="E55" s="361"/>
      <c r="F55" s="361"/>
      <c r="G55" s="361"/>
      <c r="H55" s="361"/>
      <c r="I55" s="92"/>
      <c r="J55" s="361" t="s">
        <v>77</v>
      </c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62">
        <f>'101 - KOMUNIKACE - siln. ...'!J30</f>
        <v>0</v>
      </c>
      <c r="AH55" s="363"/>
      <c r="AI55" s="363"/>
      <c r="AJ55" s="363"/>
      <c r="AK55" s="363"/>
      <c r="AL55" s="363"/>
      <c r="AM55" s="363"/>
      <c r="AN55" s="362">
        <f>SUM(AG55,AT55)</f>
        <v>0</v>
      </c>
      <c r="AO55" s="363"/>
      <c r="AP55" s="363"/>
      <c r="AQ55" s="93" t="s">
        <v>78</v>
      </c>
      <c r="AR55" s="94"/>
      <c r="AS55" s="95">
        <v>0</v>
      </c>
      <c r="AT55" s="96">
        <f>ROUND(SUM(AV55:AW55),2)</f>
        <v>0</v>
      </c>
      <c r="AU55" s="97">
        <f>'101 - KOMUNIKACE - siln. ...'!P89</f>
        <v>0</v>
      </c>
      <c r="AV55" s="96">
        <f>'101 - KOMUNIKACE - siln. ...'!J33</f>
        <v>0</v>
      </c>
      <c r="AW55" s="96">
        <f>'101 - KOMUNIKACE - siln. ...'!J34</f>
        <v>0</v>
      </c>
      <c r="AX55" s="96">
        <f>'101 - KOMUNIKACE - siln. ...'!J35</f>
        <v>0</v>
      </c>
      <c r="AY55" s="96">
        <f>'101 - KOMUNIKACE - siln. ...'!J36</f>
        <v>0</v>
      </c>
      <c r="AZ55" s="96">
        <f>'101 - KOMUNIKACE - siln. ...'!F33</f>
        <v>0</v>
      </c>
      <c r="BA55" s="96">
        <f>'101 - KOMUNIKACE - siln. ...'!F34</f>
        <v>0</v>
      </c>
      <c r="BB55" s="96">
        <f>'101 - KOMUNIKACE - siln. ...'!F35</f>
        <v>0</v>
      </c>
      <c r="BC55" s="96">
        <f>'101 - KOMUNIKACE - siln. ...'!F36</f>
        <v>0</v>
      </c>
      <c r="BD55" s="98">
        <f>'101 - KOMUNIKACE - siln. ...'!F37</f>
        <v>0</v>
      </c>
      <c r="BT55" s="99" t="s">
        <v>79</v>
      </c>
      <c r="BV55" s="99" t="s">
        <v>73</v>
      </c>
      <c r="BW55" s="99" t="s">
        <v>80</v>
      </c>
      <c r="BX55" s="99" t="s">
        <v>5</v>
      </c>
      <c r="CL55" s="99" t="s">
        <v>19</v>
      </c>
      <c r="CM55" s="99" t="s">
        <v>81</v>
      </c>
    </row>
    <row r="56" spans="1:91" s="7" customFormat="1" ht="16.5" customHeight="1">
      <c r="A56" s="89" t="s">
        <v>75</v>
      </c>
      <c r="B56" s="90"/>
      <c r="C56" s="91"/>
      <c r="D56" s="361" t="s">
        <v>82</v>
      </c>
      <c r="E56" s="361"/>
      <c r="F56" s="361"/>
      <c r="G56" s="361"/>
      <c r="H56" s="361"/>
      <c r="I56" s="92"/>
      <c r="J56" s="361" t="s">
        <v>83</v>
      </c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2">
        <f>'102 - MÍSTNÍ KOMUNIKACE, ...'!J30</f>
        <v>0</v>
      </c>
      <c r="AH56" s="363"/>
      <c r="AI56" s="363"/>
      <c r="AJ56" s="363"/>
      <c r="AK56" s="363"/>
      <c r="AL56" s="363"/>
      <c r="AM56" s="363"/>
      <c r="AN56" s="362">
        <f>SUM(AG56,AT56)</f>
        <v>0</v>
      </c>
      <c r="AO56" s="363"/>
      <c r="AP56" s="363"/>
      <c r="AQ56" s="93" t="s">
        <v>78</v>
      </c>
      <c r="AR56" s="94"/>
      <c r="AS56" s="95">
        <v>0</v>
      </c>
      <c r="AT56" s="96">
        <f>ROUND(SUM(AV56:AW56),2)</f>
        <v>0</v>
      </c>
      <c r="AU56" s="97">
        <f>'102 - MÍSTNÍ KOMUNIKACE, ...'!P89</f>
        <v>0</v>
      </c>
      <c r="AV56" s="96">
        <f>'102 - MÍSTNÍ KOMUNIKACE, ...'!J33</f>
        <v>0</v>
      </c>
      <c r="AW56" s="96">
        <f>'102 - MÍSTNÍ KOMUNIKACE, ...'!J34</f>
        <v>0</v>
      </c>
      <c r="AX56" s="96">
        <f>'102 - MÍSTNÍ KOMUNIKACE, ...'!J35</f>
        <v>0</v>
      </c>
      <c r="AY56" s="96">
        <f>'102 - MÍSTNÍ KOMUNIKACE, ...'!J36</f>
        <v>0</v>
      </c>
      <c r="AZ56" s="96">
        <f>'102 - MÍSTNÍ KOMUNIKACE, ...'!F33</f>
        <v>0</v>
      </c>
      <c r="BA56" s="96">
        <f>'102 - MÍSTNÍ KOMUNIKACE, ...'!F34</f>
        <v>0</v>
      </c>
      <c r="BB56" s="96">
        <f>'102 - MÍSTNÍ KOMUNIKACE, ...'!F35</f>
        <v>0</v>
      </c>
      <c r="BC56" s="96">
        <f>'102 - MÍSTNÍ KOMUNIKACE, ...'!F36</f>
        <v>0</v>
      </c>
      <c r="BD56" s="98">
        <f>'102 - MÍSTNÍ KOMUNIKACE, ...'!F37</f>
        <v>0</v>
      </c>
      <c r="BT56" s="99" t="s">
        <v>79</v>
      </c>
      <c r="BV56" s="99" t="s">
        <v>73</v>
      </c>
      <c r="BW56" s="99" t="s">
        <v>84</v>
      </c>
      <c r="BX56" s="99" t="s">
        <v>5</v>
      </c>
      <c r="CL56" s="99" t="s">
        <v>19</v>
      </c>
      <c r="CM56" s="99" t="s">
        <v>81</v>
      </c>
    </row>
    <row r="57" spans="1:91" s="7" customFormat="1" ht="16.5" customHeight="1">
      <c r="A57" s="89" t="s">
        <v>75</v>
      </c>
      <c r="B57" s="90"/>
      <c r="C57" s="91"/>
      <c r="D57" s="361" t="s">
        <v>85</v>
      </c>
      <c r="E57" s="361"/>
      <c r="F57" s="361"/>
      <c r="G57" s="361"/>
      <c r="H57" s="361"/>
      <c r="I57" s="92"/>
      <c r="J57" s="361" t="s">
        <v>86</v>
      </c>
      <c r="K57" s="361"/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62">
        <f>'401 - Veřejné osvětlení'!J30</f>
        <v>0</v>
      </c>
      <c r="AH57" s="363"/>
      <c r="AI57" s="363"/>
      <c r="AJ57" s="363"/>
      <c r="AK57" s="363"/>
      <c r="AL57" s="363"/>
      <c r="AM57" s="363"/>
      <c r="AN57" s="362">
        <f>SUM(AG57,AT57)</f>
        <v>0</v>
      </c>
      <c r="AO57" s="363"/>
      <c r="AP57" s="363"/>
      <c r="AQ57" s="93" t="s">
        <v>78</v>
      </c>
      <c r="AR57" s="94"/>
      <c r="AS57" s="95">
        <v>0</v>
      </c>
      <c r="AT57" s="96">
        <f>ROUND(SUM(AV57:AW57),2)</f>
        <v>0</v>
      </c>
      <c r="AU57" s="97">
        <f>'401 - Veřejné osvětlení'!P84</f>
        <v>0</v>
      </c>
      <c r="AV57" s="96">
        <f>'401 - Veřejné osvětlení'!J33</f>
        <v>0</v>
      </c>
      <c r="AW57" s="96">
        <f>'401 - Veřejné osvětlení'!J34</f>
        <v>0</v>
      </c>
      <c r="AX57" s="96">
        <f>'401 - Veřejné osvětlení'!J35</f>
        <v>0</v>
      </c>
      <c r="AY57" s="96">
        <f>'401 - Veřejné osvětlení'!J36</f>
        <v>0</v>
      </c>
      <c r="AZ57" s="96">
        <f>'401 - Veřejné osvětlení'!F33</f>
        <v>0</v>
      </c>
      <c r="BA57" s="96">
        <f>'401 - Veřejné osvětlení'!F34</f>
        <v>0</v>
      </c>
      <c r="BB57" s="96">
        <f>'401 - Veřejné osvětlení'!F35</f>
        <v>0</v>
      </c>
      <c r="BC57" s="96">
        <f>'401 - Veřejné osvětlení'!F36</f>
        <v>0</v>
      </c>
      <c r="BD57" s="98">
        <f>'401 - Veřejné osvětlení'!F37</f>
        <v>0</v>
      </c>
      <c r="BT57" s="99" t="s">
        <v>79</v>
      </c>
      <c r="BV57" s="99" t="s">
        <v>73</v>
      </c>
      <c r="BW57" s="99" t="s">
        <v>87</v>
      </c>
      <c r="BX57" s="99" t="s">
        <v>5</v>
      </c>
      <c r="CL57" s="99" t="s">
        <v>88</v>
      </c>
      <c r="CM57" s="99" t="s">
        <v>81</v>
      </c>
    </row>
    <row r="58" spans="1:91" s="7" customFormat="1" ht="16.5" customHeight="1">
      <c r="A58" s="89" t="s">
        <v>75</v>
      </c>
      <c r="B58" s="90"/>
      <c r="C58" s="91"/>
      <c r="D58" s="361" t="s">
        <v>89</v>
      </c>
      <c r="E58" s="361"/>
      <c r="F58" s="361"/>
      <c r="G58" s="361"/>
      <c r="H58" s="361"/>
      <c r="I58" s="92"/>
      <c r="J58" s="361" t="s">
        <v>90</v>
      </c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361"/>
      <c r="AE58" s="361"/>
      <c r="AF58" s="361"/>
      <c r="AG58" s="362">
        <f>'VRN - Vedlejší a ostatní ...'!J30</f>
        <v>0</v>
      </c>
      <c r="AH58" s="363"/>
      <c r="AI58" s="363"/>
      <c r="AJ58" s="363"/>
      <c r="AK58" s="363"/>
      <c r="AL58" s="363"/>
      <c r="AM58" s="363"/>
      <c r="AN58" s="362">
        <f>SUM(AG58,AT58)</f>
        <v>0</v>
      </c>
      <c r="AO58" s="363"/>
      <c r="AP58" s="363"/>
      <c r="AQ58" s="93" t="s">
        <v>78</v>
      </c>
      <c r="AR58" s="94"/>
      <c r="AS58" s="100">
        <v>0</v>
      </c>
      <c r="AT58" s="101">
        <f>ROUND(SUM(AV58:AW58),2)</f>
        <v>0</v>
      </c>
      <c r="AU58" s="102">
        <f>'VRN - Vedlejší a ostatní ...'!P84</f>
        <v>0</v>
      </c>
      <c r="AV58" s="101">
        <f>'VRN - Vedlejší a ostatní ...'!J33</f>
        <v>0</v>
      </c>
      <c r="AW58" s="101">
        <f>'VRN - Vedlejší a ostatní ...'!J34</f>
        <v>0</v>
      </c>
      <c r="AX58" s="101">
        <f>'VRN - Vedlejší a ostatní ...'!J35</f>
        <v>0</v>
      </c>
      <c r="AY58" s="101">
        <f>'VRN - Vedlejší a ostatní ...'!J36</f>
        <v>0</v>
      </c>
      <c r="AZ58" s="101">
        <f>'VRN - Vedlejší a ostatní ...'!F33</f>
        <v>0</v>
      </c>
      <c r="BA58" s="101">
        <f>'VRN - Vedlejší a ostatní ...'!F34</f>
        <v>0</v>
      </c>
      <c r="BB58" s="101">
        <f>'VRN - Vedlejší a ostatní ...'!F35</f>
        <v>0</v>
      </c>
      <c r="BC58" s="101">
        <f>'VRN - Vedlejší a ostatní ...'!F36</f>
        <v>0</v>
      </c>
      <c r="BD58" s="103">
        <f>'VRN - Vedlejší a ostatní ...'!F37</f>
        <v>0</v>
      </c>
      <c r="BT58" s="99" t="s">
        <v>79</v>
      </c>
      <c r="BV58" s="99" t="s">
        <v>73</v>
      </c>
      <c r="BW58" s="99" t="s">
        <v>91</v>
      </c>
      <c r="BX58" s="99" t="s">
        <v>5</v>
      </c>
      <c r="CL58" s="99" t="s">
        <v>19</v>
      </c>
      <c r="CM58" s="99" t="s">
        <v>81</v>
      </c>
    </row>
    <row r="59" spans="1:91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pans="1:91" s="2" customFormat="1" ht="6.95" customHeight="1">
      <c r="A60" s="37"/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algorithmName="SHA-512" hashValue="0QxS4BDzv6nD7lVMUbBj4+t0RRdf5pNun6FtC1P0ynWFTO6yBUsXCAcpP3nRnrFCSAhdlXECmgz32ZveAponiw==" saltValue="ECrky8PmPDGH8qtOyd8nhAG1YKt6ORvPJc9IFlS91fC+5Kn+CDpF9GW2v/AJBlidGiXRBb1V6q3TxZWy83i2A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101 - KOMUNIKACE - siln. ...'!C2" display="/"/>
    <hyperlink ref="A56" location="'102 - MÍSTNÍ KOMUNIKACE, ...'!C2" display="/"/>
    <hyperlink ref="A57" location="'401 - Veřejné osvětlení'!C2" display="/"/>
    <hyperlink ref="A58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20" t="s">
        <v>80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92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6" t="str">
        <f>'Rekapitulace stavby'!K6</f>
        <v>Holoubkov – II/605 průtah – 2.etapa</v>
      </c>
      <c r="F7" s="387"/>
      <c r="G7" s="387"/>
      <c r="H7" s="387"/>
      <c r="L7" s="23"/>
    </row>
    <row r="8" spans="1:46" s="2" customFormat="1" ht="12" customHeight="1">
      <c r="A8" s="37"/>
      <c r="B8" s="42"/>
      <c r="C8" s="37"/>
      <c r="D8" s="108" t="s">
        <v>93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8" t="s">
        <v>94</v>
      </c>
      <c r="F9" s="389"/>
      <c r="G9" s="389"/>
      <c r="H9" s="389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15. 5. 2025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95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0" t="str">
        <f>'Rekapitulace stavby'!E14</f>
        <v>Vyplň údaj</v>
      </c>
      <c r="F18" s="391"/>
      <c r="G18" s="391"/>
      <c r="H18" s="391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28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34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2" t="s">
        <v>19</v>
      </c>
      <c r="F27" s="392"/>
      <c r="G27" s="392"/>
      <c r="H27" s="39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37</v>
      </c>
      <c r="E30" s="37"/>
      <c r="F30" s="37"/>
      <c r="G30" s="37"/>
      <c r="H30" s="37"/>
      <c r="I30" s="37"/>
      <c r="J30" s="117">
        <f>ROUND(J89,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39</v>
      </c>
      <c r="G32" s="37"/>
      <c r="H32" s="37"/>
      <c r="I32" s="118" t="s">
        <v>38</v>
      </c>
      <c r="J32" s="118" t="s">
        <v>40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41</v>
      </c>
      <c r="E33" s="108" t="s">
        <v>42</v>
      </c>
      <c r="F33" s="120">
        <f>ROUND((SUM(BE89:BE627)),  2)</f>
        <v>0</v>
      </c>
      <c r="G33" s="37"/>
      <c r="H33" s="37"/>
      <c r="I33" s="121">
        <v>0.21</v>
      </c>
      <c r="J33" s="120">
        <f>ROUND(((SUM(BE89:BE627))*I33),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43</v>
      </c>
      <c r="F34" s="120">
        <f>ROUND((SUM(BF89:BF627)),  2)</f>
        <v>0</v>
      </c>
      <c r="G34" s="37"/>
      <c r="H34" s="37"/>
      <c r="I34" s="121">
        <v>0.12</v>
      </c>
      <c r="J34" s="120">
        <f>ROUND(((SUM(BF89:BF627))*I34),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44</v>
      </c>
      <c r="F35" s="120">
        <f>ROUND((SUM(BG89:BG627)),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45</v>
      </c>
      <c r="F36" s="120">
        <f>ROUND((SUM(BH89:BH627)),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46</v>
      </c>
      <c r="F37" s="120">
        <f>ROUND((SUM(BI89:BI627)),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3" t="str">
        <f>E7</f>
        <v>Holoubkov – II/605 průtah – 2.etapa</v>
      </c>
      <c r="F48" s="394"/>
      <c r="G48" s="394"/>
      <c r="H48" s="39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93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6" t="str">
        <f>E9</f>
        <v>101 - KOMUNIKACE - siln. II/605</v>
      </c>
      <c r="F50" s="395"/>
      <c r="G50" s="395"/>
      <c r="H50" s="39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15. 5. 2025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SÚSPK</v>
      </c>
      <c r="G54" s="39"/>
      <c r="H54" s="39"/>
      <c r="I54" s="32" t="s">
        <v>31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Zítek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69</v>
      </c>
      <c r="D59" s="39"/>
      <c r="E59" s="39"/>
      <c r="F59" s="39"/>
      <c r="G59" s="39"/>
      <c r="H59" s="39"/>
      <c r="I59" s="39"/>
      <c r="J59" s="80">
        <f>J89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100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101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102</v>
      </c>
      <c r="E62" s="146"/>
      <c r="F62" s="146"/>
      <c r="G62" s="146"/>
      <c r="H62" s="146"/>
      <c r="I62" s="146"/>
      <c r="J62" s="147">
        <f>J274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103</v>
      </c>
      <c r="E63" s="146"/>
      <c r="F63" s="146"/>
      <c r="G63" s="146"/>
      <c r="H63" s="146"/>
      <c r="I63" s="146"/>
      <c r="J63" s="147">
        <f>J279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104</v>
      </c>
      <c r="E64" s="146"/>
      <c r="F64" s="146"/>
      <c r="G64" s="146"/>
      <c r="H64" s="146"/>
      <c r="I64" s="146"/>
      <c r="J64" s="147">
        <f>J284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105</v>
      </c>
      <c r="E65" s="146"/>
      <c r="F65" s="146"/>
      <c r="G65" s="146"/>
      <c r="H65" s="146"/>
      <c r="I65" s="146"/>
      <c r="J65" s="147">
        <f>J305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106</v>
      </c>
      <c r="E66" s="146"/>
      <c r="F66" s="146"/>
      <c r="G66" s="146"/>
      <c r="H66" s="146"/>
      <c r="I66" s="146"/>
      <c r="J66" s="147">
        <f>J377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107</v>
      </c>
      <c r="E67" s="146"/>
      <c r="F67" s="146"/>
      <c r="G67" s="146"/>
      <c r="H67" s="146"/>
      <c r="I67" s="146"/>
      <c r="J67" s="147">
        <f>J420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108</v>
      </c>
      <c r="E68" s="146"/>
      <c r="F68" s="146"/>
      <c r="G68" s="146"/>
      <c r="H68" s="146"/>
      <c r="I68" s="146"/>
      <c r="J68" s="147">
        <f>J576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109</v>
      </c>
      <c r="E69" s="146"/>
      <c r="F69" s="146"/>
      <c r="G69" s="146"/>
      <c r="H69" s="146"/>
      <c r="I69" s="146"/>
      <c r="J69" s="147">
        <f>J624</f>
        <v>0</v>
      </c>
      <c r="K69" s="144"/>
      <c r="L69" s="148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6.95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4.95" customHeight="1">
      <c r="A76" s="37"/>
      <c r="B76" s="38"/>
      <c r="C76" s="26" t="s">
        <v>110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16</v>
      </c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93" t="str">
        <f>E7</f>
        <v>Holoubkov – II/605 průtah – 2.etapa</v>
      </c>
      <c r="F79" s="394"/>
      <c r="G79" s="394"/>
      <c r="H79" s="394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93</v>
      </c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>
      <c r="A81" s="37"/>
      <c r="B81" s="38"/>
      <c r="C81" s="39"/>
      <c r="D81" s="39"/>
      <c r="E81" s="346" t="str">
        <f>E9</f>
        <v>101 - KOMUNIKACE - siln. II/605</v>
      </c>
      <c r="F81" s="395"/>
      <c r="G81" s="395"/>
      <c r="H81" s="395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2" t="s">
        <v>21</v>
      </c>
      <c r="D83" s="39"/>
      <c r="E83" s="39"/>
      <c r="F83" s="30" t="str">
        <f>F12</f>
        <v xml:space="preserve"> </v>
      </c>
      <c r="G83" s="39"/>
      <c r="H83" s="39"/>
      <c r="I83" s="32" t="s">
        <v>23</v>
      </c>
      <c r="J83" s="62" t="str">
        <f>IF(J12="","",J12)</f>
        <v>15. 5. 2025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6.9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" customHeight="1">
      <c r="A85" s="37"/>
      <c r="B85" s="38"/>
      <c r="C85" s="32" t="s">
        <v>25</v>
      </c>
      <c r="D85" s="39"/>
      <c r="E85" s="39"/>
      <c r="F85" s="30" t="str">
        <f>E15</f>
        <v>SÚSPK</v>
      </c>
      <c r="G85" s="39"/>
      <c r="H85" s="39"/>
      <c r="I85" s="32" t="s">
        <v>31</v>
      </c>
      <c r="J85" s="35" t="str">
        <f>E21</f>
        <v xml:space="preserve"> </v>
      </c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5.2" customHeight="1">
      <c r="A86" s="37"/>
      <c r="B86" s="38"/>
      <c r="C86" s="32" t="s">
        <v>29</v>
      </c>
      <c r="D86" s="39"/>
      <c r="E86" s="39"/>
      <c r="F86" s="30" t="str">
        <f>IF(E18="","",E18)</f>
        <v>Vyplň údaj</v>
      </c>
      <c r="G86" s="39"/>
      <c r="H86" s="39"/>
      <c r="I86" s="32" t="s">
        <v>33</v>
      </c>
      <c r="J86" s="35" t="str">
        <f>E24</f>
        <v>Zítek</v>
      </c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3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>
      <c r="A88" s="149"/>
      <c r="B88" s="150"/>
      <c r="C88" s="151" t="s">
        <v>111</v>
      </c>
      <c r="D88" s="152" t="s">
        <v>56</v>
      </c>
      <c r="E88" s="152" t="s">
        <v>52</v>
      </c>
      <c r="F88" s="152" t="s">
        <v>53</v>
      </c>
      <c r="G88" s="152" t="s">
        <v>112</v>
      </c>
      <c r="H88" s="152" t="s">
        <v>113</v>
      </c>
      <c r="I88" s="152" t="s">
        <v>114</v>
      </c>
      <c r="J88" s="153" t="s">
        <v>98</v>
      </c>
      <c r="K88" s="154" t="s">
        <v>115</v>
      </c>
      <c r="L88" s="155"/>
      <c r="M88" s="71" t="s">
        <v>19</v>
      </c>
      <c r="N88" s="72" t="s">
        <v>41</v>
      </c>
      <c r="O88" s="72" t="s">
        <v>116</v>
      </c>
      <c r="P88" s="72" t="s">
        <v>117</v>
      </c>
      <c r="Q88" s="72" t="s">
        <v>118</v>
      </c>
      <c r="R88" s="72" t="s">
        <v>119</v>
      </c>
      <c r="S88" s="72" t="s">
        <v>120</v>
      </c>
      <c r="T88" s="73" t="s">
        <v>121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7"/>
      <c r="B89" s="38"/>
      <c r="C89" s="78" t="s">
        <v>122</v>
      </c>
      <c r="D89" s="39"/>
      <c r="E89" s="39"/>
      <c r="F89" s="39"/>
      <c r="G89" s="39"/>
      <c r="H89" s="39"/>
      <c r="I89" s="39"/>
      <c r="J89" s="156">
        <f>BK89</f>
        <v>0</v>
      </c>
      <c r="K89" s="39"/>
      <c r="L89" s="42"/>
      <c r="M89" s="74"/>
      <c r="N89" s="157"/>
      <c r="O89" s="75"/>
      <c r="P89" s="158">
        <f>P90</f>
        <v>0</v>
      </c>
      <c r="Q89" s="75"/>
      <c r="R89" s="158">
        <f>R90</f>
        <v>695.84836207400008</v>
      </c>
      <c r="S89" s="75"/>
      <c r="T89" s="159">
        <f>T90</f>
        <v>1842.3655000000001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70</v>
      </c>
      <c r="AU89" s="20" t="s">
        <v>99</v>
      </c>
      <c r="BK89" s="160">
        <f>BK90</f>
        <v>0</v>
      </c>
    </row>
    <row r="90" spans="1:65" s="12" customFormat="1" ht="25.9" customHeight="1">
      <c r="B90" s="161"/>
      <c r="C90" s="162"/>
      <c r="D90" s="163" t="s">
        <v>70</v>
      </c>
      <c r="E90" s="164" t="s">
        <v>123</v>
      </c>
      <c r="F90" s="164" t="s">
        <v>124</v>
      </c>
      <c r="G90" s="162"/>
      <c r="H90" s="162"/>
      <c r="I90" s="165"/>
      <c r="J90" s="166">
        <f>BK90</f>
        <v>0</v>
      </c>
      <c r="K90" s="162"/>
      <c r="L90" s="167"/>
      <c r="M90" s="168"/>
      <c r="N90" s="169"/>
      <c r="O90" s="169"/>
      <c r="P90" s="170">
        <f>P91+P274+P279+P284+P305+P377+P420+P576+P624</f>
        <v>0</v>
      </c>
      <c r="Q90" s="169"/>
      <c r="R90" s="170">
        <f>R91+R274+R279+R284+R305+R377+R420+R576+R624</f>
        <v>695.84836207400008</v>
      </c>
      <c r="S90" s="169"/>
      <c r="T90" s="171">
        <f>T91+T274+T279+T284+T305+T377+T420+T576+T624</f>
        <v>1842.3655000000001</v>
      </c>
      <c r="AR90" s="172" t="s">
        <v>79</v>
      </c>
      <c r="AT90" s="173" t="s">
        <v>70</v>
      </c>
      <c r="AU90" s="173" t="s">
        <v>71</v>
      </c>
      <c r="AY90" s="172" t="s">
        <v>125</v>
      </c>
      <c r="BK90" s="174">
        <f>BK91+BK274+BK279+BK284+BK305+BK377+BK420+BK576+BK624</f>
        <v>0</v>
      </c>
    </row>
    <row r="91" spans="1:65" s="12" customFormat="1" ht="22.9" customHeight="1">
      <c r="B91" s="161"/>
      <c r="C91" s="162"/>
      <c r="D91" s="163" t="s">
        <v>70</v>
      </c>
      <c r="E91" s="175" t="s">
        <v>79</v>
      </c>
      <c r="F91" s="175" t="s">
        <v>126</v>
      </c>
      <c r="G91" s="162"/>
      <c r="H91" s="162"/>
      <c r="I91" s="165"/>
      <c r="J91" s="176">
        <f>BK91</f>
        <v>0</v>
      </c>
      <c r="K91" s="162"/>
      <c r="L91" s="167"/>
      <c r="M91" s="168"/>
      <c r="N91" s="169"/>
      <c r="O91" s="169"/>
      <c r="P91" s="170">
        <f>SUM(P92:P273)</f>
        <v>0</v>
      </c>
      <c r="Q91" s="169"/>
      <c r="R91" s="170">
        <f>SUM(R92:R273)</f>
        <v>259.153453888</v>
      </c>
      <c r="S91" s="169"/>
      <c r="T91" s="171">
        <f>SUM(T92:T273)</f>
        <v>1707.8135</v>
      </c>
      <c r="AR91" s="172" t="s">
        <v>79</v>
      </c>
      <c r="AT91" s="173" t="s">
        <v>70</v>
      </c>
      <c r="AU91" s="173" t="s">
        <v>79</v>
      </c>
      <c r="AY91" s="172" t="s">
        <v>125</v>
      </c>
      <c r="BK91" s="174">
        <f>SUM(BK92:BK273)</f>
        <v>0</v>
      </c>
    </row>
    <row r="92" spans="1:65" s="2" customFormat="1" ht="16.5" customHeight="1">
      <c r="A92" s="37"/>
      <c r="B92" s="38"/>
      <c r="C92" s="177" t="s">
        <v>79</v>
      </c>
      <c r="D92" s="177" t="s">
        <v>127</v>
      </c>
      <c r="E92" s="178" t="s">
        <v>128</v>
      </c>
      <c r="F92" s="179" t="s">
        <v>129</v>
      </c>
      <c r="G92" s="180" t="s">
        <v>130</v>
      </c>
      <c r="H92" s="181">
        <v>10</v>
      </c>
      <c r="I92" s="182"/>
      <c r="J92" s="183">
        <f>ROUND(I92*H92,2)</f>
        <v>0</v>
      </c>
      <c r="K92" s="184"/>
      <c r="L92" s="42"/>
      <c r="M92" s="185" t="s">
        <v>19</v>
      </c>
      <c r="N92" s="186" t="s">
        <v>42</v>
      </c>
      <c r="O92" s="67"/>
      <c r="P92" s="187">
        <f>O92*H92</f>
        <v>0</v>
      </c>
      <c r="Q92" s="187">
        <v>0</v>
      </c>
      <c r="R92" s="187">
        <f>Q92*H92</f>
        <v>0</v>
      </c>
      <c r="S92" s="187">
        <v>0.22</v>
      </c>
      <c r="T92" s="188">
        <f>S92*H92</f>
        <v>2.2000000000000002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9" t="s">
        <v>131</v>
      </c>
      <c r="AT92" s="189" t="s">
        <v>127</v>
      </c>
      <c r="AU92" s="189" t="s">
        <v>81</v>
      </c>
      <c r="AY92" s="20" t="s">
        <v>125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20" t="s">
        <v>79</v>
      </c>
      <c r="BK92" s="190">
        <f>ROUND(I92*H92,2)</f>
        <v>0</v>
      </c>
      <c r="BL92" s="20" t="s">
        <v>131</v>
      </c>
      <c r="BM92" s="189" t="s">
        <v>132</v>
      </c>
    </row>
    <row r="93" spans="1:65" s="2" customFormat="1" ht="19.5">
      <c r="A93" s="37"/>
      <c r="B93" s="38"/>
      <c r="C93" s="39"/>
      <c r="D93" s="191" t="s">
        <v>133</v>
      </c>
      <c r="E93" s="39"/>
      <c r="F93" s="192" t="s">
        <v>134</v>
      </c>
      <c r="G93" s="39"/>
      <c r="H93" s="39"/>
      <c r="I93" s="193"/>
      <c r="J93" s="39"/>
      <c r="K93" s="39"/>
      <c r="L93" s="42"/>
      <c r="M93" s="194"/>
      <c r="N93" s="195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133</v>
      </c>
      <c r="AU93" s="20" t="s">
        <v>81</v>
      </c>
    </row>
    <row r="94" spans="1:65" s="2" customFormat="1" ht="11.25">
      <c r="A94" s="37"/>
      <c r="B94" s="38"/>
      <c r="C94" s="39"/>
      <c r="D94" s="196" t="s">
        <v>135</v>
      </c>
      <c r="E94" s="39"/>
      <c r="F94" s="197" t="s">
        <v>136</v>
      </c>
      <c r="G94" s="39"/>
      <c r="H94" s="39"/>
      <c r="I94" s="193"/>
      <c r="J94" s="39"/>
      <c r="K94" s="39"/>
      <c r="L94" s="42"/>
      <c r="M94" s="194"/>
      <c r="N94" s="195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135</v>
      </c>
      <c r="AU94" s="20" t="s">
        <v>81</v>
      </c>
    </row>
    <row r="95" spans="1:65" s="2" customFormat="1" ht="19.5">
      <c r="A95" s="37"/>
      <c r="B95" s="38"/>
      <c r="C95" s="39"/>
      <c r="D95" s="191" t="s">
        <v>137</v>
      </c>
      <c r="E95" s="39"/>
      <c r="F95" s="198" t="s">
        <v>138</v>
      </c>
      <c r="G95" s="39"/>
      <c r="H95" s="39"/>
      <c r="I95" s="193"/>
      <c r="J95" s="39"/>
      <c r="K95" s="39"/>
      <c r="L95" s="42"/>
      <c r="M95" s="194"/>
      <c r="N95" s="195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137</v>
      </c>
      <c r="AU95" s="20" t="s">
        <v>81</v>
      </c>
    </row>
    <row r="96" spans="1:65" s="2" customFormat="1" ht="16.5" customHeight="1">
      <c r="A96" s="37"/>
      <c r="B96" s="38"/>
      <c r="C96" s="177" t="s">
        <v>81</v>
      </c>
      <c r="D96" s="177" t="s">
        <v>127</v>
      </c>
      <c r="E96" s="178" t="s">
        <v>139</v>
      </c>
      <c r="F96" s="179" t="s">
        <v>140</v>
      </c>
      <c r="G96" s="180" t="s">
        <v>130</v>
      </c>
      <c r="H96" s="181">
        <v>78</v>
      </c>
      <c r="I96" s="182"/>
      <c r="J96" s="183">
        <f>ROUND(I96*H96,2)</f>
        <v>0</v>
      </c>
      <c r="K96" s="184"/>
      <c r="L96" s="42"/>
      <c r="M96" s="185" t="s">
        <v>19</v>
      </c>
      <c r="N96" s="186" t="s">
        <v>42</v>
      </c>
      <c r="O96" s="67"/>
      <c r="P96" s="187">
        <f>O96*H96</f>
        <v>0</v>
      </c>
      <c r="Q96" s="187">
        <v>0</v>
      </c>
      <c r="R96" s="187">
        <f>Q96*H96</f>
        <v>0</v>
      </c>
      <c r="S96" s="187">
        <v>0.45</v>
      </c>
      <c r="T96" s="188">
        <f>S96*H96</f>
        <v>35.1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9" t="s">
        <v>131</v>
      </c>
      <c r="AT96" s="189" t="s">
        <v>127</v>
      </c>
      <c r="AU96" s="189" t="s">
        <v>81</v>
      </c>
      <c r="AY96" s="20" t="s">
        <v>125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20" t="s">
        <v>79</v>
      </c>
      <c r="BK96" s="190">
        <f>ROUND(I96*H96,2)</f>
        <v>0</v>
      </c>
      <c r="BL96" s="20" t="s">
        <v>131</v>
      </c>
      <c r="BM96" s="189" t="s">
        <v>141</v>
      </c>
    </row>
    <row r="97" spans="1:65" s="2" customFormat="1" ht="19.5">
      <c r="A97" s="37"/>
      <c r="B97" s="38"/>
      <c r="C97" s="39"/>
      <c r="D97" s="191" t="s">
        <v>133</v>
      </c>
      <c r="E97" s="39"/>
      <c r="F97" s="192" t="s">
        <v>142</v>
      </c>
      <c r="G97" s="39"/>
      <c r="H97" s="39"/>
      <c r="I97" s="193"/>
      <c r="J97" s="39"/>
      <c r="K97" s="39"/>
      <c r="L97" s="42"/>
      <c r="M97" s="194"/>
      <c r="N97" s="195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133</v>
      </c>
      <c r="AU97" s="20" t="s">
        <v>81</v>
      </c>
    </row>
    <row r="98" spans="1:65" s="2" customFormat="1" ht="11.25">
      <c r="A98" s="37"/>
      <c r="B98" s="38"/>
      <c r="C98" s="39"/>
      <c r="D98" s="196" t="s">
        <v>135</v>
      </c>
      <c r="E98" s="39"/>
      <c r="F98" s="197" t="s">
        <v>143</v>
      </c>
      <c r="G98" s="39"/>
      <c r="H98" s="39"/>
      <c r="I98" s="193"/>
      <c r="J98" s="39"/>
      <c r="K98" s="39"/>
      <c r="L98" s="42"/>
      <c r="M98" s="194"/>
      <c r="N98" s="195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135</v>
      </c>
      <c r="AU98" s="20" t="s">
        <v>81</v>
      </c>
    </row>
    <row r="99" spans="1:65" s="2" customFormat="1" ht="19.5">
      <c r="A99" s="37"/>
      <c r="B99" s="38"/>
      <c r="C99" s="39"/>
      <c r="D99" s="191" t="s">
        <v>137</v>
      </c>
      <c r="E99" s="39"/>
      <c r="F99" s="198" t="s">
        <v>144</v>
      </c>
      <c r="G99" s="39"/>
      <c r="H99" s="39"/>
      <c r="I99" s="193"/>
      <c r="J99" s="39"/>
      <c r="K99" s="39"/>
      <c r="L99" s="42"/>
      <c r="M99" s="194"/>
      <c r="N99" s="195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137</v>
      </c>
      <c r="AU99" s="20" t="s">
        <v>81</v>
      </c>
    </row>
    <row r="100" spans="1:65" s="13" customFormat="1" ht="11.25">
      <c r="B100" s="199"/>
      <c r="C100" s="200"/>
      <c r="D100" s="191" t="s">
        <v>145</v>
      </c>
      <c r="E100" s="201" t="s">
        <v>19</v>
      </c>
      <c r="F100" s="202" t="s">
        <v>146</v>
      </c>
      <c r="G100" s="200"/>
      <c r="H100" s="203">
        <v>78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145</v>
      </c>
      <c r="AU100" s="209" t="s">
        <v>81</v>
      </c>
      <c r="AV100" s="13" t="s">
        <v>81</v>
      </c>
      <c r="AW100" s="13" t="s">
        <v>32</v>
      </c>
      <c r="AX100" s="13" t="s">
        <v>79</v>
      </c>
      <c r="AY100" s="209" t="s">
        <v>125</v>
      </c>
    </row>
    <row r="101" spans="1:65" s="2" customFormat="1" ht="16.5" customHeight="1">
      <c r="A101" s="37"/>
      <c r="B101" s="38"/>
      <c r="C101" s="177" t="s">
        <v>147</v>
      </c>
      <c r="D101" s="177" t="s">
        <v>127</v>
      </c>
      <c r="E101" s="178" t="s">
        <v>148</v>
      </c>
      <c r="F101" s="179" t="s">
        <v>149</v>
      </c>
      <c r="G101" s="180" t="s">
        <v>130</v>
      </c>
      <c r="H101" s="181">
        <v>1450</v>
      </c>
      <c r="I101" s="182"/>
      <c r="J101" s="183">
        <f>ROUND(I101*H101,2)</f>
        <v>0</v>
      </c>
      <c r="K101" s="184"/>
      <c r="L101" s="42"/>
      <c r="M101" s="185" t="s">
        <v>19</v>
      </c>
      <c r="N101" s="186" t="s">
        <v>42</v>
      </c>
      <c r="O101" s="67"/>
      <c r="P101" s="187">
        <f>O101*H101</f>
        <v>0</v>
      </c>
      <c r="Q101" s="187">
        <v>3.0000000000000001E-5</v>
      </c>
      <c r="R101" s="187">
        <f>Q101*H101</f>
        <v>4.3500000000000004E-2</v>
      </c>
      <c r="S101" s="187">
        <v>0.23</v>
      </c>
      <c r="T101" s="188">
        <f>S101*H101</f>
        <v>333.5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9" t="s">
        <v>131</v>
      </c>
      <c r="AT101" s="189" t="s">
        <v>127</v>
      </c>
      <c r="AU101" s="189" t="s">
        <v>81</v>
      </c>
      <c r="AY101" s="20" t="s">
        <v>125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20" t="s">
        <v>79</v>
      </c>
      <c r="BK101" s="190">
        <f>ROUND(I101*H101,2)</f>
        <v>0</v>
      </c>
      <c r="BL101" s="20" t="s">
        <v>131</v>
      </c>
      <c r="BM101" s="189" t="s">
        <v>150</v>
      </c>
    </row>
    <row r="102" spans="1:65" s="2" customFormat="1" ht="19.5">
      <c r="A102" s="37"/>
      <c r="B102" s="38"/>
      <c r="C102" s="39"/>
      <c r="D102" s="191" t="s">
        <v>133</v>
      </c>
      <c r="E102" s="39"/>
      <c r="F102" s="192" t="s">
        <v>151</v>
      </c>
      <c r="G102" s="39"/>
      <c r="H102" s="39"/>
      <c r="I102" s="193"/>
      <c r="J102" s="39"/>
      <c r="K102" s="39"/>
      <c r="L102" s="42"/>
      <c r="M102" s="194"/>
      <c r="N102" s="195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133</v>
      </c>
      <c r="AU102" s="20" t="s">
        <v>81</v>
      </c>
    </row>
    <row r="103" spans="1:65" s="2" customFormat="1" ht="11.25">
      <c r="A103" s="37"/>
      <c r="B103" s="38"/>
      <c r="C103" s="39"/>
      <c r="D103" s="196" t="s">
        <v>135</v>
      </c>
      <c r="E103" s="39"/>
      <c r="F103" s="197" t="s">
        <v>152</v>
      </c>
      <c r="G103" s="39"/>
      <c r="H103" s="39"/>
      <c r="I103" s="193"/>
      <c r="J103" s="39"/>
      <c r="K103" s="39"/>
      <c r="L103" s="42"/>
      <c r="M103" s="194"/>
      <c r="N103" s="195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135</v>
      </c>
      <c r="AU103" s="20" t="s">
        <v>81</v>
      </c>
    </row>
    <row r="104" spans="1:65" s="2" customFormat="1" ht="29.25">
      <c r="A104" s="37"/>
      <c r="B104" s="38"/>
      <c r="C104" s="39"/>
      <c r="D104" s="191" t="s">
        <v>137</v>
      </c>
      <c r="E104" s="39"/>
      <c r="F104" s="198" t="s">
        <v>153</v>
      </c>
      <c r="G104" s="39"/>
      <c r="H104" s="39"/>
      <c r="I104" s="193"/>
      <c r="J104" s="39"/>
      <c r="K104" s="39"/>
      <c r="L104" s="42"/>
      <c r="M104" s="194"/>
      <c r="N104" s="195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137</v>
      </c>
      <c r="AU104" s="20" t="s">
        <v>81</v>
      </c>
    </row>
    <row r="105" spans="1:65" s="14" customFormat="1" ht="11.25">
      <c r="B105" s="210"/>
      <c r="C105" s="211"/>
      <c r="D105" s="191" t="s">
        <v>145</v>
      </c>
      <c r="E105" s="212" t="s">
        <v>19</v>
      </c>
      <c r="F105" s="213" t="s">
        <v>154</v>
      </c>
      <c r="G105" s="211"/>
      <c r="H105" s="212" t="s">
        <v>19</v>
      </c>
      <c r="I105" s="214"/>
      <c r="J105" s="211"/>
      <c r="K105" s="211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145</v>
      </c>
      <c r="AU105" s="219" t="s">
        <v>81</v>
      </c>
      <c r="AV105" s="14" t="s">
        <v>79</v>
      </c>
      <c r="AW105" s="14" t="s">
        <v>32</v>
      </c>
      <c r="AX105" s="14" t="s">
        <v>71</v>
      </c>
      <c r="AY105" s="219" t="s">
        <v>125</v>
      </c>
    </row>
    <row r="106" spans="1:65" s="13" customFormat="1" ht="11.25">
      <c r="B106" s="199"/>
      <c r="C106" s="200"/>
      <c r="D106" s="191" t="s">
        <v>145</v>
      </c>
      <c r="E106" s="201" t="s">
        <v>19</v>
      </c>
      <c r="F106" s="202" t="s">
        <v>155</v>
      </c>
      <c r="G106" s="200"/>
      <c r="H106" s="203">
        <v>1450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145</v>
      </c>
      <c r="AU106" s="209" t="s">
        <v>81</v>
      </c>
      <c r="AV106" s="13" t="s">
        <v>81</v>
      </c>
      <c r="AW106" s="13" t="s">
        <v>32</v>
      </c>
      <c r="AX106" s="13" t="s">
        <v>79</v>
      </c>
      <c r="AY106" s="209" t="s">
        <v>125</v>
      </c>
    </row>
    <row r="107" spans="1:65" s="2" customFormat="1" ht="16.5" customHeight="1">
      <c r="A107" s="37"/>
      <c r="B107" s="38"/>
      <c r="C107" s="177" t="s">
        <v>131</v>
      </c>
      <c r="D107" s="177" t="s">
        <v>127</v>
      </c>
      <c r="E107" s="178" t="s">
        <v>156</v>
      </c>
      <c r="F107" s="179" t="s">
        <v>157</v>
      </c>
      <c r="G107" s="180" t="s">
        <v>130</v>
      </c>
      <c r="H107" s="181">
        <v>4421</v>
      </c>
      <c r="I107" s="182"/>
      <c r="J107" s="183">
        <f>ROUND(I107*H107,2)</f>
        <v>0</v>
      </c>
      <c r="K107" s="184"/>
      <c r="L107" s="42"/>
      <c r="M107" s="185" t="s">
        <v>19</v>
      </c>
      <c r="N107" s="186" t="s">
        <v>42</v>
      </c>
      <c r="O107" s="67"/>
      <c r="P107" s="187">
        <f>O107*H107</f>
        <v>0</v>
      </c>
      <c r="Q107" s="187">
        <v>3.0000000000000001E-5</v>
      </c>
      <c r="R107" s="187">
        <f>Q107*H107</f>
        <v>0.13263</v>
      </c>
      <c r="S107" s="187">
        <v>0.23</v>
      </c>
      <c r="T107" s="188">
        <f>S107*H107</f>
        <v>1016.83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9" t="s">
        <v>131</v>
      </c>
      <c r="AT107" s="189" t="s">
        <v>127</v>
      </c>
      <c r="AU107" s="189" t="s">
        <v>81</v>
      </c>
      <c r="AY107" s="20" t="s">
        <v>125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20" t="s">
        <v>79</v>
      </c>
      <c r="BK107" s="190">
        <f>ROUND(I107*H107,2)</f>
        <v>0</v>
      </c>
      <c r="BL107" s="20" t="s">
        <v>131</v>
      </c>
      <c r="BM107" s="189" t="s">
        <v>158</v>
      </c>
    </row>
    <row r="108" spans="1:65" s="2" customFormat="1" ht="19.5">
      <c r="A108" s="37"/>
      <c r="B108" s="38"/>
      <c r="C108" s="39"/>
      <c r="D108" s="191" t="s">
        <v>133</v>
      </c>
      <c r="E108" s="39"/>
      <c r="F108" s="192" t="s">
        <v>159</v>
      </c>
      <c r="G108" s="39"/>
      <c r="H108" s="39"/>
      <c r="I108" s="193"/>
      <c r="J108" s="39"/>
      <c r="K108" s="39"/>
      <c r="L108" s="42"/>
      <c r="M108" s="194"/>
      <c r="N108" s="195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133</v>
      </c>
      <c r="AU108" s="20" t="s">
        <v>81</v>
      </c>
    </row>
    <row r="109" spans="1:65" s="2" customFormat="1" ht="11.25">
      <c r="A109" s="37"/>
      <c r="B109" s="38"/>
      <c r="C109" s="39"/>
      <c r="D109" s="196" t="s">
        <v>135</v>
      </c>
      <c r="E109" s="39"/>
      <c r="F109" s="197" t="s">
        <v>160</v>
      </c>
      <c r="G109" s="39"/>
      <c r="H109" s="39"/>
      <c r="I109" s="193"/>
      <c r="J109" s="39"/>
      <c r="K109" s="39"/>
      <c r="L109" s="42"/>
      <c r="M109" s="194"/>
      <c r="N109" s="195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135</v>
      </c>
      <c r="AU109" s="20" t="s">
        <v>81</v>
      </c>
    </row>
    <row r="110" spans="1:65" s="2" customFormat="1" ht="29.25">
      <c r="A110" s="37"/>
      <c r="B110" s="38"/>
      <c r="C110" s="39"/>
      <c r="D110" s="191" t="s">
        <v>137</v>
      </c>
      <c r="E110" s="39"/>
      <c r="F110" s="198" t="s">
        <v>153</v>
      </c>
      <c r="G110" s="39"/>
      <c r="H110" s="39"/>
      <c r="I110" s="193"/>
      <c r="J110" s="39"/>
      <c r="K110" s="39"/>
      <c r="L110" s="42"/>
      <c r="M110" s="194"/>
      <c r="N110" s="195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137</v>
      </c>
      <c r="AU110" s="20" t="s">
        <v>81</v>
      </c>
    </row>
    <row r="111" spans="1:65" s="14" customFormat="1" ht="11.25">
      <c r="B111" s="210"/>
      <c r="C111" s="211"/>
      <c r="D111" s="191" t="s">
        <v>145</v>
      </c>
      <c r="E111" s="212" t="s">
        <v>19</v>
      </c>
      <c r="F111" s="213" t="s">
        <v>161</v>
      </c>
      <c r="G111" s="211"/>
      <c r="H111" s="212" t="s">
        <v>19</v>
      </c>
      <c r="I111" s="214"/>
      <c r="J111" s="211"/>
      <c r="K111" s="211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145</v>
      </c>
      <c r="AU111" s="219" t="s">
        <v>81</v>
      </c>
      <c r="AV111" s="14" t="s">
        <v>79</v>
      </c>
      <c r="AW111" s="14" t="s">
        <v>32</v>
      </c>
      <c r="AX111" s="14" t="s">
        <v>71</v>
      </c>
      <c r="AY111" s="219" t="s">
        <v>125</v>
      </c>
    </row>
    <row r="112" spans="1:65" s="13" customFormat="1" ht="11.25">
      <c r="B112" s="199"/>
      <c r="C112" s="200"/>
      <c r="D112" s="191" t="s">
        <v>145</v>
      </c>
      <c r="E112" s="201" t="s">
        <v>19</v>
      </c>
      <c r="F112" s="202" t="s">
        <v>162</v>
      </c>
      <c r="G112" s="200"/>
      <c r="H112" s="203">
        <v>4421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145</v>
      </c>
      <c r="AU112" s="209" t="s">
        <v>81</v>
      </c>
      <c r="AV112" s="13" t="s">
        <v>81</v>
      </c>
      <c r="AW112" s="13" t="s">
        <v>32</v>
      </c>
      <c r="AX112" s="13" t="s">
        <v>71</v>
      </c>
      <c r="AY112" s="209" t="s">
        <v>125</v>
      </c>
    </row>
    <row r="113" spans="1:65" s="15" customFormat="1" ht="11.25">
      <c r="B113" s="220"/>
      <c r="C113" s="221"/>
      <c r="D113" s="191" t="s">
        <v>145</v>
      </c>
      <c r="E113" s="222" t="s">
        <v>19</v>
      </c>
      <c r="F113" s="223" t="s">
        <v>163</v>
      </c>
      <c r="G113" s="221"/>
      <c r="H113" s="224">
        <v>4421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145</v>
      </c>
      <c r="AU113" s="230" t="s">
        <v>81</v>
      </c>
      <c r="AV113" s="15" t="s">
        <v>131</v>
      </c>
      <c r="AW113" s="15" t="s">
        <v>32</v>
      </c>
      <c r="AX113" s="15" t="s">
        <v>79</v>
      </c>
      <c r="AY113" s="230" t="s">
        <v>125</v>
      </c>
    </row>
    <row r="114" spans="1:65" s="2" customFormat="1" ht="16.5" customHeight="1">
      <c r="A114" s="37"/>
      <c r="B114" s="38"/>
      <c r="C114" s="177" t="s">
        <v>164</v>
      </c>
      <c r="D114" s="177" t="s">
        <v>127</v>
      </c>
      <c r="E114" s="178" t="s">
        <v>165</v>
      </c>
      <c r="F114" s="179" t="s">
        <v>166</v>
      </c>
      <c r="G114" s="180" t="s">
        <v>130</v>
      </c>
      <c r="H114" s="181">
        <v>8842</v>
      </c>
      <c r="I114" s="182"/>
      <c r="J114" s="183">
        <f>ROUND(I114*H114,2)</f>
        <v>0</v>
      </c>
      <c r="K114" s="184"/>
      <c r="L114" s="42"/>
      <c r="M114" s="185" t="s">
        <v>19</v>
      </c>
      <c r="N114" s="186" t="s">
        <v>42</v>
      </c>
      <c r="O114" s="67"/>
      <c r="P114" s="187">
        <f>O114*H114</f>
        <v>0</v>
      </c>
      <c r="Q114" s="187">
        <v>0</v>
      </c>
      <c r="R114" s="187">
        <f>Q114*H114</f>
        <v>0</v>
      </c>
      <c r="S114" s="187">
        <v>2.3E-2</v>
      </c>
      <c r="T114" s="188">
        <f>S114*H114</f>
        <v>203.36599999999999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9" t="s">
        <v>131</v>
      </c>
      <c r="AT114" s="189" t="s">
        <v>127</v>
      </c>
      <c r="AU114" s="189" t="s">
        <v>81</v>
      </c>
      <c r="AY114" s="20" t="s">
        <v>125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20" t="s">
        <v>79</v>
      </c>
      <c r="BK114" s="190">
        <f>ROUND(I114*H114,2)</f>
        <v>0</v>
      </c>
      <c r="BL114" s="20" t="s">
        <v>131</v>
      </c>
      <c r="BM114" s="189" t="s">
        <v>167</v>
      </c>
    </row>
    <row r="115" spans="1:65" s="2" customFormat="1" ht="11.25">
      <c r="A115" s="37"/>
      <c r="B115" s="38"/>
      <c r="C115" s="39"/>
      <c r="D115" s="191" t="s">
        <v>133</v>
      </c>
      <c r="E115" s="39"/>
      <c r="F115" s="192" t="s">
        <v>168</v>
      </c>
      <c r="G115" s="39"/>
      <c r="H115" s="39"/>
      <c r="I115" s="193"/>
      <c r="J115" s="39"/>
      <c r="K115" s="39"/>
      <c r="L115" s="42"/>
      <c r="M115" s="194"/>
      <c r="N115" s="195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133</v>
      </c>
      <c r="AU115" s="20" t="s">
        <v>81</v>
      </c>
    </row>
    <row r="116" spans="1:65" s="2" customFormat="1" ht="11.25">
      <c r="A116" s="37"/>
      <c r="B116" s="38"/>
      <c r="C116" s="39"/>
      <c r="D116" s="196" t="s">
        <v>135</v>
      </c>
      <c r="E116" s="39"/>
      <c r="F116" s="197" t="s">
        <v>169</v>
      </c>
      <c r="G116" s="39"/>
      <c r="H116" s="39"/>
      <c r="I116" s="193"/>
      <c r="J116" s="39"/>
      <c r="K116" s="39"/>
      <c r="L116" s="42"/>
      <c r="M116" s="194"/>
      <c r="N116" s="195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135</v>
      </c>
      <c r="AU116" s="20" t="s">
        <v>81</v>
      </c>
    </row>
    <row r="117" spans="1:65" s="14" customFormat="1" ht="11.25">
      <c r="B117" s="210"/>
      <c r="C117" s="211"/>
      <c r="D117" s="191" t="s">
        <v>145</v>
      </c>
      <c r="E117" s="212" t="s">
        <v>19</v>
      </c>
      <c r="F117" s="213" t="s">
        <v>170</v>
      </c>
      <c r="G117" s="211"/>
      <c r="H117" s="212" t="s">
        <v>19</v>
      </c>
      <c r="I117" s="214"/>
      <c r="J117" s="211"/>
      <c r="K117" s="211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145</v>
      </c>
      <c r="AU117" s="219" t="s">
        <v>81</v>
      </c>
      <c r="AV117" s="14" t="s">
        <v>79</v>
      </c>
      <c r="AW117" s="14" t="s">
        <v>32</v>
      </c>
      <c r="AX117" s="14" t="s">
        <v>71</v>
      </c>
      <c r="AY117" s="219" t="s">
        <v>125</v>
      </c>
    </row>
    <row r="118" spans="1:65" s="13" customFormat="1" ht="11.25">
      <c r="B118" s="199"/>
      <c r="C118" s="200"/>
      <c r="D118" s="191" t="s">
        <v>145</v>
      </c>
      <c r="E118" s="201" t="s">
        <v>19</v>
      </c>
      <c r="F118" s="202" t="s">
        <v>171</v>
      </c>
      <c r="G118" s="200"/>
      <c r="H118" s="203">
        <v>8842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145</v>
      </c>
      <c r="AU118" s="209" t="s">
        <v>81</v>
      </c>
      <c r="AV118" s="13" t="s">
        <v>81</v>
      </c>
      <c r="AW118" s="13" t="s">
        <v>32</v>
      </c>
      <c r="AX118" s="13" t="s">
        <v>79</v>
      </c>
      <c r="AY118" s="209" t="s">
        <v>125</v>
      </c>
    </row>
    <row r="119" spans="1:65" s="2" customFormat="1" ht="16.5" customHeight="1">
      <c r="A119" s="37"/>
      <c r="B119" s="38"/>
      <c r="C119" s="177" t="s">
        <v>172</v>
      </c>
      <c r="D119" s="177" t="s">
        <v>127</v>
      </c>
      <c r="E119" s="178" t="s">
        <v>173</v>
      </c>
      <c r="F119" s="179" t="s">
        <v>174</v>
      </c>
      <c r="G119" s="180" t="s">
        <v>175</v>
      </c>
      <c r="H119" s="181">
        <v>557.5</v>
      </c>
      <c r="I119" s="182"/>
      <c r="J119" s="183">
        <f>ROUND(I119*H119,2)</f>
        <v>0</v>
      </c>
      <c r="K119" s="184"/>
      <c r="L119" s="42"/>
      <c r="M119" s="185" t="s">
        <v>19</v>
      </c>
      <c r="N119" s="186" t="s">
        <v>42</v>
      </c>
      <c r="O119" s="67"/>
      <c r="P119" s="187">
        <f>O119*H119</f>
        <v>0</v>
      </c>
      <c r="Q119" s="187">
        <v>0</v>
      </c>
      <c r="R119" s="187">
        <f>Q119*H119</f>
        <v>0</v>
      </c>
      <c r="S119" s="187">
        <v>0.20499999999999999</v>
      </c>
      <c r="T119" s="188">
        <f>S119*H119</f>
        <v>114.28749999999999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9" t="s">
        <v>131</v>
      </c>
      <c r="AT119" s="189" t="s">
        <v>127</v>
      </c>
      <c r="AU119" s="189" t="s">
        <v>81</v>
      </c>
      <c r="AY119" s="20" t="s">
        <v>125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20" t="s">
        <v>79</v>
      </c>
      <c r="BK119" s="190">
        <f>ROUND(I119*H119,2)</f>
        <v>0</v>
      </c>
      <c r="BL119" s="20" t="s">
        <v>131</v>
      </c>
      <c r="BM119" s="189" t="s">
        <v>176</v>
      </c>
    </row>
    <row r="120" spans="1:65" s="2" customFormat="1" ht="19.5">
      <c r="A120" s="37"/>
      <c r="B120" s="38"/>
      <c r="C120" s="39"/>
      <c r="D120" s="191" t="s">
        <v>133</v>
      </c>
      <c r="E120" s="39"/>
      <c r="F120" s="192" t="s">
        <v>177</v>
      </c>
      <c r="G120" s="39"/>
      <c r="H120" s="39"/>
      <c r="I120" s="193"/>
      <c r="J120" s="39"/>
      <c r="K120" s="39"/>
      <c r="L120" s="42"/>
      <c r="M120" s="194"/>
      <c r="N120" s="195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133</v>
      </c>
      <c r="AU120" s="20" t="s">
        <v>81</v>
      </c>
    </row>
    <row r="121" spans="1:65" s="2" customFormat="1" ht="11.25">
      <c r="A121" s="37"/>
      <c r="B121" s="38"/>
      <c r="C121" s="39"/>
      <c r="D121" s="196" t="s">
        <v>135</v>
      </c>
      <c r="E121" s="39"/>
      <c r="F121" s="197" t="s">
        <v>178</v>
      </c>
      <c r="G121" s="39"/>
      <c r="H121" s="39"/>
      <c r="I121" s="193"/>
      <c r="J121" s="39"/>
      <c r="K121" s="39"/>
      <c r="L121" s="42"/>
      <c r="M121" s="194"/>
      <c r="N121" s="195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135</v>
      </c>
      <c r="AU121" s="20" t="s">
        <v>81</v>
      </c>
    </row>
    <row r="122" spans="1:65" s="14" customFormat="1" ht="11.25">
      <c r="B122" s="210"/>
      <c r="C122" s="211"/>
      <c r="D122" s="191" t="s">
        <v>145</v>
      </c>
      <c r="E122" s="212" t="s">
        <v>19</v>
      </c>
      <c r="F122" s="213" t="s">
        <v>179</v>
      </c>
      <c r="G122" s="211"/>
      <c r="H122" s="212" t="s">
        <v>19</v>
      </c>
      <c r="I122" s="214"/>
      <c r="J122" s="211"/>
      <c r="K122" s="211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145</v>
      </c>
      <c r="AU122" s="219" t="s">
        <v>81</v>
      </c>
      <c r="AV122" s="14" t="s">
        <v>79</v>
      </c>
      <c r="AW122" s="14" t="s">
        <v>32</v>
      </c>
      <c r="AX122" s="14" t="s">
        <v>71</v>
      </c>
      <c r="AY122" s="219" t="s">
        <v>125</v>
      </c>
    </row>
    <row r="123" spans="1:65" s="13" customFormat="1" ht="11.25">
      <c r="B123" s="199"/>
      <c r="C123" s="200"/>
      <c r="D123" s="191" t="s">
        <v>145</v>
      </c>
      <c r="E123" s="201" t="s">
        <v>19</v>
      </c>
      <c r="F123" s="202" t="s">
        <v>180</v>
      </c>
      <c r="G123" s="200"/>
      <c r="H123" s="203">
        <v>535.5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145</v>
      </c>
      <c r="AU123" s="209" t="s">
        <v>81</v>
      </c>
      <c r="AV123" s="13" t="s">
        <v>81</v>
      </c>
      <c r="AW123" s="13" t="s">
        <v>32</v>
      </c>
      <c r="AX123" s="13" t="s">
        <v>71</v>
      </c>
      <c r="AY123" s="209" t="s">
        <v>125</v>
      </c>
    </row>
    <row r="124" spans="1:65" s="14" customFormat="1" ht="11.25">
      <c r="B124" s="210"/>
      <c r="C124" s="211"/>
      <c r="D124" s="191" t="s">
        <v>145</v>
      </c>
      <c r="E124" s="212" t="s">
        <v>19</v>
      </c>
      <c r="F124" s="213" t="s">
        <v>181</v>
      </c>
      <c r="G124" s="211"/>
      <c r="H124" s="212" t="s">
        <v>19</v>
      </c>
      <c r="I124" s="214"/>
      <c r="J124" s="211"/>
      <c r="K124" s="211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145</v>
      </c>
      <c r="AU124" s="219" t="s">
        <v>81</v>
      </c>
      <c r="AV124" s="14" t="s">
        <v>79</v>
      </c>
      <c r="AW124" s="14" t="s">
        <v>32</v>
      </c>
      <c r="AX124" s="14" t="s">
        <v>71</v>
      </c>
      <c r="AY124" s="219" t="s">
        <v>125</v>
      </c>
    </row>
    <row r="125" spans="1:65" s="13" customFormat="1" ht="11.25">
      <c r="B125" s="199"/>
      <c r="C125" s="200"/>
      <c r="D125" s="191" t="s">
        <v>145</v>
      </c>
      <c r="E125" s="201" t="s">
        <v>19</v>
      </c>
      <c r="F125" s="202" t="s">
        <v>182</v>
      </c>
      <c r="G125" s="200"/>
      <c r="H125" s="203">
        <v>22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145</v>
      </c>
      <c r="AU125" s="209" t="s">
        <v>81</v>
      </c>
      <c r="AV125" s="13" t="s">
        <v>81</v>
      </c>
      <c r="AW125" s="13" t="s">
        <v>32</v>
      </c>
      <c r="AX125" s="13" t="s">
        <v>71</v>
      </c>
      <c r="AY125" s="209" t="s">
        <v>125</v>
      </c>
    </row>
    <row r="126" spans="1:65" s="15" customFormat="1" ht="11.25">
      <c r="B126" s="220"/>
      <c r="C126" s="221"/>
      <c r="D126" s="191" t="s">
        <v>145</v>
      </c>
      <c r="E126" s="222" t="s">
        <v>19</v>
      </c>
      <c r="F126" s="223" t="s">
        <v>163</v>
      </c>
      <c r="G126" s="221"/>
      <c r="H126" s="224">
        <v>557.5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145</v>
      </c>
      <c r="AU126" s="230" t="s">
        <v>81</v>
      </c>
      <c r="AV126" s="15" t="s">
        <v>131</v>
      </c>
      <c r="AW126" s="15" t="s">
        <v>32</v>
      </c>
      <c r="AX126" s="15" t="s">
        <v>79</v>
      </c>
      <c r="AY126" s="230" t="s">
        <v>125</v>
      </c>
    </row>
    <row r="127" spans="1:65" s="2" customFormat="1" ht="16.5" customHeight="1">
      <c r="A127" s="37"/>
      <c r="B127" s="38"/>
      <c r="C127" s="177" t="s">
        <v>183</v>
      </c>
      <c r="D127" s="177" t="s">
        <v>127</v>
      </c>
      <c r="E127" s="178" t="s">
        <v>184</v>
      </c>
      <c r="F127" s="179" t="s">
        <v>185</v>
      </c>
      <c r="G127" s="180" t="s">
        <v>175</v>
      </c>
      <c r="H127" s="181">
        <v>22</v>
      </c>
      <c r="I127" s="182"/>
      <c r="J127" s="183">
        <f>ROUND(I127*H127,2)</f>
        <v>0</v>
      </c>
      <c r="K127" s="184"/>
      <c r="L127" s="42"/>
      <c r="M127" s="185" t="s">
        <v>19</v>
      </c>
      <c r="N127" s="186" t="s">
        <v>42</v>
      </c>
      <c r="O127" s="67"/>
      <c r="P127" s="187">
        <f>O127*H127</f>
        <v>0</v>
      </c>
      <c r="Q127" s="187">
        <v>0</v>
      </c>
      <c r="R127" s="187">
        <f>Q127*H127</f>
        <v>0</v>
      </c>
      <c r="S127" s="187">
        <v>0.115</v>
      </c>
      <c r="T127" s="188">
        <f>S127*H127</f>
        <v>2.5300000000000002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9" t="s">
        <v>131</v>
      </c>
      <c r="AT127" s="189" t="s">
        <v>127</v>
      </c>
      <c r="AU127" s="189" t="s">
        <v>81</v>
      </c>
      <c r="AY127" s="20" t="s">
        <v>125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20" t="s">
        <v>79</v>
      </c>
      <c r="BK127" s="190">
        <f>ROUND(I127*H127,2)</f>
        <v>0</v>
      </c>
      <c r="BL127" s="20" t="s">
        <v>131</v>
      </c>
      <c r="BM127" s="189" t="s">
        <v>186</v>
      </c>
    </row>
    <row r="128" spans="1:65" s="2" customFormat="1" ht="19.5">
      <c r="A128" s="37"/>
      <c r="B128" s="38"/>
      <c r="C128" s="39"/>
      <c r="D128" s="191" t="s">
        <v>133</v>
      </c>
      <c r="E128" s="39"/>
      <c r="F128" s="192" t="s">
        <v>187</v>
      </c>
      <c r="G128" s="39"/>
      <c r="H128" s="39"/>
      <c r="I128" s="193"/>
      <c r="J128" s="39"/>
      <c r="K128" s="39"/>
      <c r="L128" s="42"/>
      <c r="M128" s="194"/>
      <c r="N128" s="195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133</v>
      </c>
      <c r="AU128" s="20" t="s">
        <v>81</v>
      </c>
    </row>
    <row r="129" spans="1:65" s="2" customFormat="1" ht="11.25">
      <c r="A129" s="37"/>
      <c r="B129" s="38"/>
      <c r="C129" s="39"/>
      <c r="D129" s="196" t="s">
        <v>135</v>
      </c>
      <c r="E129" s="39"/>
      <c r="F129" s="197" t="s">
        <v>188</v>
      </c>
      <c r="G129" s="39"/>
      <c r="H129" s="39"/>
      <c r="I129" s="193"/>
      <c r="J129" s="39"/>
      <c r="K129" s="39"/>
      <c r="L129" s="42"/>
      <c r="M129" s="194"/>
      <c r="N129" s="195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135</v>
      </c>
      <c r="AU129" s="20" t="s">
        <v>81</v>
      </c>
    </row>
    <row r="130" spans="1:65" s="13" customFormat="1" ht="11.25">
      <c r="B130" s="199"/>
      <c r="C130" s="200"/>
      <c r="D130" s="191" t="s">
        <v>145</v>
      </c>
      <c r="E130" s="201" t="s">
        <v>19</v>
      </c>
      <c r="F130" s="202" t="s">
        <v>182</v>
      </c>
      <c r="G130" s="200"/>
      <c r="H130" s="203">
        <v>22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145</v>
      </c>
      <c r="AU130" s="209" t="s">
        <v>81</v>
      </c>
      <c r="AV130" s="13" t="s">
        <v>81</v>
      </c>
      <c r="AW130" s="13" t="s">
        <v>32</v>
      </c>
      <c r="AX130" s="13" t="s">
        <v>79</v>
      </c>
      <c r="AY130" s="209" t="s">
        <v>125</v>
      </c>
    </row>
    <row r="131" spans="1:65" s="2" customFormat="1" ht="21.75" customHeight="1">
      <c r="A131" s="37"/>
      <c r="B131" s="38"/>
      <c r="C131" s="177" t="s">
        <v>189</v>
      </c>
      <c r="D131" s="177" t="s">
        <v>127</v>
      </c>
      <c r="E131" s="178" t="s">
        <v>190</v>
      </c>
      <c r="F131" s="179" t="s">
        <v>191</v>
      </c>
      <c r="G131" s="180" t="s">
        <v>192</v>
      </c>
      <c r="H131" s="181">
        <v>56.24</v>
      </c>
      <c r="I131" s="182"/>
      <c r="J131" s="183">
        <f>ROUND(I131*H131,2)</f>
        <v>0</v>
      </c>
      <c r="K131" s="184"/>
      <c r="L131" s="42"/>
      <c r="M131" s="185" t="s">
        <v>19</v>
      </c>
      <c r="N131" s="186" t="s">
        <v>42</v>
      </c>
      <c r="O131" s="67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9" t="s">
        <v>131</v>
      </c>
      <c r="AT131" s="189" t="s">
        <v>127</v>
      </c>
      <c r="AU131" s="189" t="s">
        <v>81</v>
      </c>
      <c r="AY131" s="20" t="s">
        <v>125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20" t="s">
        <v>79</v>
      </c>
      <c r="BK131" s="190">
        <f>ROUND(I131*H131,2)</f>
        <v>0</v>
      </c>
      <c r="BL131" s="20" t="s">
        <v>131</v>
      </c>
      <c r="BM131" s="189" t="s">
        <v>193</v>
      </c>
    </row>
    <row r="132" spans="1:65" s="2" customFormat="1" ht="11.25">
      <c r="A132" s="37"/>
      <c r="B132" s="38"/>
      <c r="C132" s="39"/>
      <c r="D132" s="191" t="s">
        <v>133</v>
      </c>
      <c r="E132" s="39"/>
      <c r="F132" s="192" t="s">
        <v>194</v>
      </c>
      <c r="G132" s="39"/>
      <c r="H132" s="39"/>
      <c r="I132" s="193"/>
      <c r="J132" s="39"/>
      <c r="K132" s="39"/>
      <c r="L132" s="42"/>
      <c r="M132" s="194"/>
      <c r="N132" s="195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133</v>
      </c>
      <c r="AU132" s="20" t="s">
        <v>81</v>
      </c>
    </row>
    <row r="133" spans="1:65" s="2" customFormat="1" ht="11.25">
      <c r="A133" s="37"/>
      <c r="B133" s="38"/>
      <c r="C133" s="39"/>
      <c r="D133" s="196" t="s">
        <v>135</v>
      </c>
      <c r="E133" s="39"/>
      <c r="F133" s="197" t="s">
        <v>195</v>
      </c>
      <c r="G133" s="39"/>
      <c r="H133" s="39"/>
      <c r="I133" s="193"/>
      <c r="J133" s="39"/>
      <c r="K133" s="39"/>
      <c r="L133" s="42"/>
      <c r="M133" s="194"/>
      <c r="N133" s="195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135</v>
      </c>
      <c r="AU133" s="20" t="s">
        <v>81</v>
      </c>
    </row>
    <row r="134" spans="1:65" s="14" customFormat="1" ht="11.25">
      <c r="B134" s="210"/>
      <c r="C134" s="211"/>
      <c r="D134" s="191" t="s">
        <v>145</v>
      </c>
      <c r="E134" s="212" t="s">
        <v>19</v>
      </c>
      <c r="F134" s="213" t="s">
        <v>196</v>
      </c>
      <c r="G134" s="211"/>
      <c r="H134" s="212" t="s">
        <v>19</v>
      </c>
      <c r="I134" s="214"/>
      <c r="J134" s="211"/>
      <c r="K134" s="211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145</v>
      </c>
      <c r="AU134" s="219" t="s">
        <v>81</v>
      </c>
      <c r="AV134" s="14" t="s">
        <v>79</v>
      </c>
      <c r="AW134" s="14" t="s">
        <v>32</v>
      </c>
      <c r="AX134" s="14" t="s">
        <v>71</v>
      </c>
      <c r="AY134" s="219" t="s">
        <v>125</v>
      </c>
    </row>
    <row r="135" spans="1:65" s="13" customFormat="1" ht="11.25">
      <c r="B135" s="199"/>
      <c r="C135" s="200"/>
      <c r="D135" s="191" t="s">
        <v>145</v>
      </c>
      <c r="E135" s="201" t="s">
        <v>19</v>
      </c>
      <c r="F135" s="202" t="s">
        <v>197</v>
      </c>
      <c r="G135" s="200"/>
      <c r="H135" s="203">
        <v>2.2400000000000002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145</v>
      </c>
      <c r="AU135" s="209" t="s">
        <v>81</v>
      </c>
      <c r="AV135" s="13" t="s">
        <v>81</v>
      </c>
      <c r="AW135" s="13" t="s">
        <v>32</v>
      </c>
      <c r="AX135" s="13" t="s">
        <v>71</v>
      </c>
      <c r="AY135" s="209" t="s">
        <v>125</v>
      </c>
    </row>
    <row r="136" spans="1:65" s="14" customFormat="1" ht="11.25">
      <c r="B136" s="210"/>
      <c r="C136" s="211"/>
      <c r="D136" s="191" t="s">
        <v>145</v>
      </c>
      <c r="E136" s="212" t="s">
        <v>19</v>
      </c>
      <c r="F136" s="213" t="s">
        <v>198</v>
      </c>
      <c r="G136" s="211"/>
      <c r="H136" s="212" t="s">
        <v>19</v>
      </c>
      <c r="I136" s="214"/>
      <c r="J136" s="211"/>
      <c r="K136" s="211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145</v>
      </c>
      <c r="AU136" s="219" t="s">
        <v>81</v>
      </c>
      <c r="AV136" s="14" t="s">
        <v>79</v>
      </c>
      <c r="AW136" s="14" t="s">
        <v>32</v>
      </c>
      <c r="AX136" s="14" t="s">
        <v>71</v>
      </c>
      <c r="AY136" s="219" t="s">
        <v>125</v>
      </c>
    </row>
    <row r="137" spans="1:65" s="13" customFormat="1" ht="11.25">
      <c r="B137" s="199"/>
      <c r="C137" s="200"/>
      <c r="D137" s="191" t="s">
        <v>145</v>
      </c>
      <c r="E137" s="201" t="s">
        <v>19</v>
      </c>
      <c r="F137" s="202" t="s">
        <v>199</v>
      </c>
      <c r="G137" s="200"/>
      <c r="H137" s="203">
        <v>54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145</v>
      </c>
      <c r="AU137" s="209" t="s">
        <v>81</v>
      </c>
      <c r="AV137" s="13" t="s">
        <v>81</v>
      </c>
      <c r="AW137" s="13" t="s">
        <v>32</v>
      </c>
      <c r="AX137" s="13" t="s">
        <v>71</v>
      </c>
      <c r="AY137" s="209" t="s">
        <v>125</v>
      </c>
    </row>
    <row r="138" spans="1:65" s="15" customFormat="1" ht="11.25">
      <c r="B138" s="220"/>
      <c r="C138" s="221"/>
      <c r="D138" s="191" t="s">
        <v>145</v>
      </c>
      <c r="E138" s="222" t="s">
        <v>19</v>
      </c>
      <c r="F138" s="223" t="s">
        <v>163</v>
      </c>
      <c r="G138" s="221"/>
      <c r="H138" s="224">
        <v>56.24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145</v>
      </c>
      <c r="AU138" s="230" t="s">
        <v>81</v>
      </c>
      <c r="AV138" s="15" t="s">
        <v>131</v>
      </c>
      <c r="AW138" s="15" t="s">
        <v>32</v>
      </c>
      <c r="AX138" s="15" t="s">
        <v>79</v>
      </c>
      <c r="AY138" s="230" t="s">
        <v>125</v>
      </c>
    </row>
    <row r="139" spans="1:65" s="2" customFormat="1" ht="21.75" customHeight="1">
      <c r="A139" s="37"/>
      <c r="B139" s="38"/>
      <c r="C139" s="177" t="s">
        <v>200</v>
      </c>
      <c r="D139" s="177" t="s">
        <v>127</v>
      </c>
      <c r="E139" s="178" t="s">
        <v>201</v>
      </c>
      <c r="F139" s="179" t="s">
        <v>202</v>
      </c>
      <c r="G139" s="180" t="s">
        <v>192</v>
      </c>
      <c r="H139" s="181">
        <v>1.056</v>
      </c>
      <c r="I139" s="182"/>
      <c r="J139" s="183">
        <f>ROUND(I139*H139,2)</f>
        <v>0</v>
      </c>
      <c r="K139" s="184"/>
      <c r="L139" s="42"/>
      <c r="M139" s="185" t="s">
        <v>19</v>
      </c>
      <c r="N139" s="186" t="s">
        <v>42</v>
      </c>
      <c r="O139" s="67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9" t="s">
        <v>131</v>
      </c>
      <c r="AT139" s="189" t="s">
        <v>127</v>
      </c>
      <c r="AU139" s="189" t="s">
        <v>81</v>
      </c>
      <c r="AY139" s="20" t="s">
        <v>125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20" t="s">
        <v>79</v>
      </c>
      <c r="BK139" s="190">
        <f>ROUND(I139*H139,2)</f>
        <v>0</v>
      </c>
      <c r="BL139" s="20" t="s">
        <v>131</v>
      </c>
      <c r="BM139" s="189" t="s">
        <v>203</v>
      </c>
    </row>
    <row r="140" spans="1:65" s="2" customFormat="1" ht="19.5">
      <c r="A140" s="37"/>
      <c r="B140" s="38"/>
      <c r="C140" s="39"/>
      <c r="D140" s="191" t="s">
        <v>133</v>
      </c>
      <c r="E140" s="39"/>
      <c r="F140" s="192" t="s">
        <v>204</v>
      </c>
      <c r="G140" s="39"/>
      <c r="H140" s="39"/>
      <c r="I140" s="193"/>
      <c r="J140" s="39"/>
      <c r="K140" s="39"/>
      <c r="L140" s="42"/>
      <c r="M140" s="194"/>
      <c r="N140" s="195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133</v>
      </c>
      <c r="AU140" s="20" t="s">
        <v>81</v>
      </c>
    </row>
    <row r="141" spans="1:65" s="2" customFormat="1" ht="11.25">
      <c r="A141" s="37"/>
      <c r="B141" s="38"/>
      <c r="C141" s="39"/>
      <c r="D141" s="196" t="s">
        <v>135</v>
      </c>
      <c r="E141" s="39"/>
      <c r="F141" s="197" t="s">
        <v>205</v>
      </c>
      <c r="G141" s="39"/>
      <c r="H141" s="39"/>
      <c r="I141" s="193"/>
      <c r="J141" s="39"/>
      <c r="K141" s="39"/>
      <c r="L141" s="42"/>
      <c r="M141" s="194"/>
      <c r="N141" s="195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135</v>
      </c>
      <c r="AU141" s="20" t="s">
        <v>81</v>
      </c>
    </row>
    <row r="142" spans="1:65" s="2" customFormat="1" ht="19.5">
      <c r="A142" s="37"/>
      <c r="B142" s="38"/>
      <c r="C142" s="39"/>
      <c r="D142" s="191" t="s">
        <v>137</v>
      </c>
      <c r="E142" s="39"/>
      <c r="F142" s="198" t="s">
        <v>206</v>
      </c>
      <c r="G142" s="39"/>
      <c r="H142" s="39"/>
      <c r="I142" s="193"/>
      <c r="J142" s="39"/>
      <c r="K142" s="39"/>
      <c r="L142" s="42"/>
      <c r="M142" s="194"/>
      <c r="N142" s="195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137</v>
      </c>
      <c r="AU142" s="20" t="s">
        <v>81</v>
      </c>
    </row>
    <row r="143" spans="1:65" s="13" customFormat="1" ht="11.25">
      <c r="B143" s="199"/>
      <c r="C143" s="200"/>
      <c r="D143" s="191" t="s">
        <v>145</v>
      </c>
      <c r="E143" s="201" t="s">
        <v>19</v>
      </c>
      <c r="F143" s="202" t="s">
        <v>207</v>
      </c>
      <c r="G143" s="200"/>
      <c r="H143" s="203">
        <v>1.056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145</v>
      </c>
      <c r="AU143" s="209" t="s">
        <v>81</v>
      </c>
      <c r="AV143" s="13" t="s">
        <v>81</v>
      </c>
      <c r="AW143" s="13" t="s">
        <v>32</v>
      </c>
      <c r="AX143" s="13" t="s">
        <v>79</v>
      </c>
      <c r="AY143" s="209" t="s">
        <v>125</v>
      </c>
    </row>
    <row r="144" spans="1:65" s="2" customFormat="1" ht="21.75" customHeight="1">
      <c r="A144" s="37"/>
      <c r="B144" s="38"/>
      <c r="C144" s="177" t="s">
        <v>208</v>
      </c>
      <c r="D144" s="177" t="s">
        <v>127</v>
      </c>
      <c r="E144" s="178" t="s">
        <v>209</v>
      </c>
      <c r="F144" s="179" t="s">
        <v>210</v>
      </c>
      <c r="G144" s="180" t="s">
        <v>192</v>
      </c>
      <c r="H144" s="181">
        <v>45.183999999999997</v>
      </c>
      <c r="I144" s="182"/>
      <c r="J144" s="183">
        <f>ROUND(I144*H144,2)</f>
        <v>0</v>
      </c>
      <c r="K144" s="184"/>
      <c r="L144" s="42"/>
      <c r="M144" s="185" t="s">
        <v>19</v>
      </c>
      <c r="N144" s="186" t="s">
        <v>42</v>
      </c>
      <c r="O144" s="67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9" t="s">
        <v>131</v>
      </c>
      <c r="AT144" s="189" t="s">
        <v>127</v>
      </c>
      <c r="AU144" s="189" t="s">
        <v>81</v>
      </c>
      <c r="AY144" s="20" t="s">
        <v>125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20" t="s">
        <v>79</v>
      </c>
      <c r="BK144" s="190">
        <f>ROUND(I144*H144,2)</f>
        <v>0</v>
      </c>
      <c r="BL144" s="20" t="s">
        <v>131</v>
      </c>
      <c r="BM144" s="189" t="s">
        <v>211</v>
      </c>
    </row>
    <row r="145" spans="1:65" s="2" customFormat="1" ht="19.5">
      <c r="A145" s="37"/>
      <c r="B145" s="38"/>
      <c r="C145" s="39"/>
      <c r="D145" s="191" t="s">
        <v>133</v>
      </c>
      <c r="E145" s="39"/>
      <c r="F145" s="192" t="s">
        <v>212</v>
      </c>
      <c r="G145" s="39"/>
      <c r="H145" s="39"/>
      <c r="I145" s="193"/>
      <c r="J145" s="39"/>
      <c r="K145" s="39"/>
      <c r="L145" s="42"/>
      <c r="M145" s="194"/>
      <c r="N145" s="195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133</v>
      </c>
      <c r="AU145" s="20" t="s">
        <v>81</v>
      </c>
    </row>
    <row r="146" spans="1:65" s="2" customFormat="1" ht="11.25">
      <c r="A146" s="37"/>
      <c r="B146" s="38"/>
      <c r="C146" s="39"/>
      <c r="D146" s="196" t="s">
        <v>135</v>
      </c>
      <c r="E146" s="39"/>
      <c r="F146" s="197" t="s">
        <v>213</v>
      </c>
      <c r="G146" s="39"/>
      <c r="H146" s="39"/>
      <c r="I146" s="193"/>
      <c r="J146" s="39"/>
      <c r="K146" s="39"/>
      <c r="L146" s="42"/>
      <c r="M146" s="194"/>
      <c r="N146" s="195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135</v>
      </c>
      <c r="AU146" s="20" t="s">
        <v>81</v>
      </c>
    </row>
    <row r="147" spans="1:65" s="14" customFormat="1" ht="11.25">
      <c r="B147" s="210"/>
      <c r="C147" s="211"/>
      <c r="D147" s="191" t="s">
        <v>145</v>
      </c>
      <c r="E147" s="212" t="s">
        <v>19</v>
      </c>
      <c r="F147" s="213" t="s">
        <v>214</v>
      </c>
      <c r="G147" s="211"/>
      <c r="H147" s="212" t="s">
        <v>19</v>
      </c>
      <c r="I147" s="214"/>
      <c r="J147" s="211"/>
      <c r="K147" s="211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145</v>
      </c>
      <c r="AU147" s="219" t="s">
        <v>81</v>
      </c>
      <c r="AV147" s="14" t="s">
        <v>79</v>
      </c>
      <c r="AW147" s="14" t="s">
        <v>32</v>
      </c>
      <c r="AX147" s="14" t="s">
        <v>71</v>
      </c>
      <c r="AY147" s="219" t="s">
        <v>125</v>
      </c>
    </row>
    <row r="148" spans="1:65" s="13" customFormat="1" ht="11.25">
      <c r="B148" s="199"/>
      <c r="C148" s="200"/>
      <c r="D148" s="191" t="s">
        <v>145</v>
      </c>
      <c r="E148" s="201" t="s">
        <v>19</v>
      </c>
      <c r="F148" s="202" t="s">
        <v>215</v>
      </c>
      <c r="G148" s="200"/>
      <c r="H148" s="203">
        <v>10.164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145</v>
      </c>
      <c r="AU148" s="209" t="s">
        <v>81</v>
      </c>
      <c r="AV148" s="13" t="s">
        <v>81</v>
      </c>
      <c r="AW148" s="13" t="s">
        <v>32</v>
      </c>
      <c r="AX148" s="13" t="s">
        <v>71</v>
      </c>
      <c r="AY148" s="209" t="s">
        <v>125</v>
      </c>
    </row>
    <row r="149" spans="1:65" s="14" customFormat="1" ht="11.25">
      <c r="B149" s="210"/>
      <c r="C149" s="211"/>
      <c r="D149" s="191" t="s">
        <v>145</v>
      </c>
      <c r="E149" s="212" t="s">
        <v>19</v>
      </c>
      <c r="F149" s="213" t="s">
        <v>216</v>
      </c>
      <c r="G149" s="211"/>
      <c r="H149" s="212" t="s">
        <v>19</v>
      </c>
      <c r="I149" s="214"/>
      <c r="J149" s="211"/>
      <c r="K149" s="211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145</v>
      </c>
      <c r="AU149" s="219" t="s">
        <v>81</v>
      </c>
      <c r="AV149" s="14" t="s">
        <v>79</v>
      </c>
      <c r="AW149" s="14" t="s">
        <v>32</v>
      </c>
      <c r="AX149" s="14" t="s">
        <v>71</v>
      </c>
      <c r="AY149" s="219" t="s">
        <v>125</v>
      </c>
    </row>
    <row r="150" spans="1:65" s="13" customFormat="1" ht="11.25">
      <c r="B150" s="199"/>
      <c r="C150" s="200"/>
      <c r="D150" s="191" t="s">
        <v>145</v>
      </c>
      <c r="E150" s="201" t="s">
        <v>19</v>
      </c>
      <c r="F150" s="202" t="s">
        <v>217</v>
      </c>
      <c r="G150" s="200"/>
      <c r="H150" s="203">
        <v>34.020000000000003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145</v>
      </c>
      <c r="AU150" s="209" t="s">
        <v>81</v>
      </c>
      <c r="AV150" s="13" t="s">
        <v>81</v>
      </c>
      <c r="AW150" s="13" t="s">
        <v>32</v>
      </c>
      <c r="AX150" s="13" t="s">
        <v>71</v>
      </c>
      <c r="AY150" s="209" t="s">
        <v>125</v>
      </c>
    </row>
    <row r="151" spans="1:65" s="14" customFormat="1" ht="11.25">
      <c r="B151" s="210"/>
      <c r="C151" s="211"/>
      <c r="D151" s="191" t="s">
        <v>145</v>
      </c>
      <c r="E151" s="212" t="s">
        <v>19</v>
      </c>
      <c r="F151" s="213" t="s">
        <v>218</v>
      </c>
      <c r="G151" s="211"/>
      <c r="H151" s="212" t="s">
        <v>19</v>
      </c>
      <c r="I151" s="214"/>
      <c r="J151" s="211"/>
      <c r="K151" s="211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145</v>
      </c>
      <c r="AU151" s="219" t="s">
        <v>81</v>
      </c>
      <c r="AV151" s="14" t="s">
        <v>79</v>
      </c>
      <c r="AW151" s="14" t="s">
        <v>32</v>
      </c>
      <c r="AX151" s="14" t="s">
        <v>71</v>
      </c>
      <c r="AY151" s="219" t="s">
        <v>125</v>
      </c>
    </row>
    <row r="152" spans="1:65" s="13" customFormat="1" ht="11.25">
      <c r="B152" s="199"/>
      <c r="C152" s="200"/>
      <c r="D152" s="191" t="s">
        <v>145</v>
      </c>
      <c r="E152" s="201" t="s">
        <v>19</v>
      </c>
      <c r="F152" s="202" t="s">
        <v>219</v>
      </c>
      <c r="G152" s="200"/>
      <c r="H152" s="203">
        <v>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145</v>
      </c>
      <c r="AU152" s="209" t="s">
        <v>81</v>
      </c>
      <c r="AV152" s="13" t="s">
        <v>81</v>
      </c>
      <c r="AW152" s="13" t="s">
        <v>32</v>
      </c>
      <c r="AX152" s="13" t="s">
        <v>71</v>
      </c>
      <c r="AY152" s="209" t="s">
        <v>125</v>
      </c>
    </row>
    <row r="153" spans="1:65" s="15" customFormat="1" ht="11.25">
      <c r="B153" s="220"/>
      <c r="C153" s="221"/>
      <c r="D153" s="191" t="s">
        <v>145</v>
      </c>
      <c r="E153" s="222" t="s">
        <v>19</v>
      </c>
      <c r="F153" s="223" t="s">
        <v>163</v>
      </c>
      <c r="G153" s="221"/>
      <c r="H153" s="224">
        <v>45.183999999999997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145</v>
      </c>
      <c r="AU153" s="230" t="s">
        <v>81</v>
      </c>
      <c r="AV153" s="15" t="s">
        <v>131</v>
      </c>
      <c r="AW153" s="15" t="s">
        <v>32</v>
      </c>
      <c r="AX153" s="15" t="s">
        <v>79</v>
      </c>
      <c r="AY153" s="230" t="s">
        <v>125</v>
      </c>
    </row>
    <row r="154" spans="1:65" s="2" customFormat="1" ht="21.75" customHeight="1">
      <c r="A154" s="37"/>
      <c r="B154" s="38"/>
      <c r="C154" s="177" t="s">
        <v>220</v>
      </c>
      <c r="D154" s="177" t="s">
        <v>127</v>
      </c>
      <c r="E154" s="178" t="s">
        <v>221</v>
      </c>
      <c r="F154" s="179" t="s">
        <v>222</v>
      </c>
      <c r="G154" s="180" t="s">
        <v>192</v>
      </c>
      <c r="H154" s="181">
        <v>93.375</v>
      </c>
      <c r="I154" s="182"/>
      <c r="J154" s="183">
        <f>ROUND(I154*H154,2)</f>
        <v>0</v>
      </c>
      <c r="K154" s="184"/>
      <c r="L154" s="42"/>
      <c r="M154" s="185" t="s">
        <v>19</v>
      </c>
      <c r="N154" s="186" t="s">
        <v>42</v>
      </c>
      <c r="O154" s="67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9" t="s">
        <v>131</v>
      </c>
      <c r="AT154" s="189" t="s">
        <v>127</v>
      </c>
      <c r="AU154" s="189" t="s">
        <v>81</v>
      </c>
      <c r="AY154" s="20" t="s">
        <v>125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20" t="s">
        <v>79</v>
      </c>
      <c r="BK154" s="190">
        <f>ROUND(I154*H154,2)</f>
        <v>0</v>
      </c>
      <c r="BL154" s="20" t="s">
        <v>131</v>
      </c>
      <c r="BM154" s="189" t="s">
        <v>223</v>
      </c>
    </row>
    <row r="155" spans="1:65" s="2" customFormat="1" ht="19.5">
      <c r="A155" s="37"/>
      <c r="B155" s="38"/>
      <c r="C155" s="39"/>
      <c r="D155" s="191" t="s">
        <v>133</v>
      </c>
      <c r="E155" s="39"/>
      <c r="F155" s="192" t="s">
        <v>224</v>
      </c>
      <c r="G155" s="39"/>
      <c r="H155" s="39"/>
      <c r="I155" s="193"/>
      <c r="J155" s="39"/>
      <c r="K155" s="39"/>
      <c r="L155" s="42"/>
      <c r="M155" s="194"/>
      <c r="N155" s="195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133</v>
      </c>
      <c r="AU155" s="20" t="s">
        <v>81</v>
      </c>
    </row>
    <row r="156" spans="1:65" s="2" customFormat="1" ht="11.25">
      <c r="A156" s="37"/>
      <c r="B156" s="38"/>
      <c r="C156" s="39"/>
      <c r="D156" s="196" t="s">
        <v>135</v>
      </c>
      <c r="E156" s="39"/>
      <c r="F156" s="197" t="s">
        <v>225</v>
      </c>
      <c r="G156" s="39"/>
      <c r="H156" s="39"/>
      <c r="I156" s="193"/>
      <c r="J156" s="39"/>
      <c r="K156" s="39"/>
      <c r="L156" s="42"/>
      <c r="M156" s="194"/>
      <c r="N156" s="195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135</v>
      </c>
      <c r="AU156" s="20" t="s">
        <v>81</v>
      </c>
    </row>
    <row r="157" spans="1:65" s="14" customFormat="1" ht="11.25">
      <c r="B157" s="210"/>
      <c r="C157" s="211"/>
      <c r="D157" s="191" t="s">
        <v>145</v>
      </c>
      <c r="E157" s="212" t="s">
        <v>19</v>
      </c>
      <c r="F157" s="213" t="s">
        <v>226</v>
      </c>
      <c r="G157" s="211"/>
      <c r="H157" s="212" t="s">
        <v>19</v>
      </c>
      <c r="I157" s="214"/>
      <c r="J157" s="211"/>
      <c r="K157" s="211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145</v>
      </c>
      <c r="AU157" s="219" t="s">
        <v>81</v>
      </c>
      <c r="AV157" s="14" t="s">
        <v>79</v>
      </c>
      <c r="AW157" s="14" t="s">
        <v>32</v>
      </c>
      <c r="AX157" s="14" t="s">
        <v>71</v>
      </c>
      <c r="AY157" s="219" t="s">
        <v>125</v>
      </c>
    </row>
    <row r="158" spans="1:65" s="13" customFormat="1" ht="11.25">
      <c r="B158" s="199"/>
      <c r="C158" s="200"/>
      <c r="D158" s="191" t="s">
        <v>145</v>
      </c>
      <c r="E158" s="201" t="s">
        <v>19</v>
      </c>
      <c r="F158" s="202" t="s">
        <v>227</v>
      </c>
      <c r="G158" s="200"/>
      <c r="H158" s="203">
        <v>20.655000000000001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145</v>
      </c>
      <c r="AU158" s="209" t="s">
        <v>81</v>
      </c>
      <c r="AV158" s="13" t="s">
        <v>81</v>
      </c>
      <c r="AW158" s="13" t="s">
        <v>32</v>
      </c>
      <c r="AX158" s="13" t="s">
        <v>71</v>
      </c>
      <c r="AY158" s="209" t="s">
        <v>125</v>
      </c>
    </row>
    <row r="159" spans="1:65" s="14" customFormat="1" ht="11.25">
      <c r="B159" s="210"/>
      <c r="C159" s="211"/>
      <c r="D159" s="191" t="s">
        <v>145</v>
      </c>
      <c r="E159" s="212" t="s">
        <v>19</v>
      </c>
      <c r="F159" s="213" t="s">
        <v>228</v>
      </c>
      <c r="G159" s="211"/>
      <c r="H159" s="212" t="s">
        <v>19</v>
      </c>
      <c r="I159" s="214"/>
      <c r="J159" s="211"/>
      <c r="K159" s="211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145</v>
      </c>
      <c r="AU159" s="219" t="s">
        <v>81</v>
      </c>
      <c r="AV159" s="14" t="s">
        <v>79</v>
      </c>
      <c r="AW159" s="14" t="s">
        <v>32</v>
      </c>
      <c r="AX159" s="14" t="s">
        <v>71</v>
      </c>
      <c r="AY159" s="219" t="s">
        <v>125</v>
      </c>
    </row>
    <row r="160" spans="1:65" s="13" customFormat="1" ht="11.25">
      <c r="B160" s="199"/>
      <c r="C160" s="200"/>
      <c r="D160" s="191" t="s">
        <v>145</v>
      </c>
      <c r="E160" s="201" t="s">
        <v>19</v>
      </c>
      <c r="F160" s="202" t="s">
        <v>229</v>
      </c>
      <c r="G160" s="200"/>
      <c r="H160" s="203">
        <v>72.72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145</v>
      </c>
      <c r="AU160" s="209" t="s">
        <v>81</v>
      </c>
      <c r="AV160" s="13" t="s">
        <v>81</v>
      </c>
      <c r="AW160" s="13" t="s">
        <v>32</v>
      </c>
      <c r="AX160" s="13" t="s">
        <v>71</v>
      </c>
      <c r="AY160" s="209" t="s">
        <v>125</v>
      </c>
    </row>
    <row r="161" spans="1:65" s="15" customFormat="1" ht="11.25">
      <c r="B161" s="220"/>
      <c r="C161" s="221"/>
      <c r="D161" s="191" t="s">
        <v>145</v>
      </c>
      <c r="E161" s="222" t="s">
        <v>19</v>
      </c>
      <c r="F161" s="223" t="s">
        <v>163</v>
      </c>
      <c r="G161" s="221"/>
      <c r="H161" s="224">
        <v>93.375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145</v>
      </c>
      <c r="AU161" s="230" t="s">
        <v>81</v>
      </c>
      <c r="AV161" s="15" t="s">
        <v>131</v>
      </c>
      <c r="AW161" s="15" t="s">
        <v>32</v>
      </c>
      <c r="AX161" s="15" t="s">
        <v>79</v>
      </c>
      <c r="AY161" s="230" t="s">
        <v>125</v>
      </c>
    </row>
    <row r="162" spans="1:65" s="2" customFormat="1" ht="16.5" customHeight="1">
      <c r="A162" s="37"/>
      <c r="B162" s="38"/>
      <c r="C162" s="177" t="s">
        <v>8</v>
      </c>
      <c r="D162" s="177" t="s">
        <v>127</v>
      </c>
      <c r="E162" s="178" t="s">
        <v>230</v>
      </c>
      <c r="F162" s="179" t="s">
        <v>231</v>
      </c>
      <c r="G162" s="180" t="s">
        <v>130</v>
      </c>
      <c r="H162" s="181">
        <v>80.8</v>
      </c>
      <c r="I162" s="182"/>
      <c r="J162" s="183">
        <f>ROUND(I162*H162,2)</f>
        <v>0</v>
      </c>
      <c r="K162" s="184"/>
      <c r="L162" s="42"/>
      <c r="M162" s="185" t="s">
        <v>19</v>
      </c>
      <c r="N162" s="186" t="s">
        <v>42</v>
      </c>
      <c r="O162" s="67"/>
      <c r="P162" s="187">
        <f>O162*H162</f>
        <v>0</v>
      </c>
      <c r="Q162" s="187">
        <v>5.8135999999999995E-4</v>
      </c>
      <c r="R162" s="187">
        <f>Q162*H162</f>
        <v>4.6973887999999991E-2</v>
      </c>
      <c r="S162" s="187">
        <v>0</v>
      </c>
      <c r="T162" s="18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9" t="s">
        <v>131</v>
      </c>
      <c r="AT162" s="189" t="s">
        <v>127</v>
      </c>
      <c r="AU162" s="189" t="s">
        <v>81</v>
      </c>
      <c r="AY162" s="20" t="s">
        <v>125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20" t="s">
        <v>79</v>
      </c>
      <c r="BK162" s="190">
        <f>ROUND(I162*H162,2)</f>
        <v>0</v>
      </c>
      <c r="BL162" s="20" t="s">
        <v>131</v>
      </c>
      <c r="BM162" s="189" t="s">
        <v>232</v>
      </c>
    </row>
    <row r="163" spans="1:65" s="2" customFormat="1" ht="11.25">
      <c r="A163" s="37"/>
      <c r="B163" s="38"/>
      <c r="C163" s="39"/>
      <c r="D163" s="191" t="s">
        <v>133</v>
      </c>
      <c r="E163" s="39"/>
      <c r="F163" s="192" t="s">
        <v>233</v>
      </c>
      <c r="G163" s="39"/>
      <c r="H163" s="39"/>
      <c r="I163" s="193"/>
      <c r="J163" s="39"/>
      <c r="K163" s="39"/>
      <c r="L163" s="42"/>
      <c r="M163" s="194"/>
      <c r="N163" s="195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133</v>
      </c>
      <c r="AU163" s="20" t="s">
        <v>81</v>
      </c>
    </row>
    <row r="164" spans="1:65" s="2" customFormat="1" ht="11.25">
      <c r="A164" s="37"/>
      <c r="B164" s="38"/>
      <c r="C164" s="39"/>
      <c r="D164" s="196" t="s">
        <v>135</v>
      </c>
      <c r="E164" s="39"/>
      <c r="F164" s="197" t="s">
        <v>234</v>
      </c>
      <c r="G164" s="39"/>
      <c r="H164" s="39"/>
      <c r="I164" s="193"/>
      <c r="J164" s="39"/>
      <c r="K164" s="39"/>
      <c r="L164" s="42"/>
      <c r="M164" s="194"/>
      <c r="N164" s="195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135</v>
      </c>
      <c r="AU164" s="20" t="s">
        <v>81</v>
      </c>
    </row>
    <row r="165" spans="1:65" s="13" customFormat="1" ht="11.25">
      <c r="B165" s="199"/>
      <c r="C165" s="200"/>
      <c r="D165" s="191" t="s">
        <v>145</v>
      </c>
      <c r="E165" s="201" t="s">
        <v>19</v>
      </c>
      <c r="F165" s="202" t="s">
        <v>235</v>
      </c>
      <c r="G165" s="200"/>
      <c r="H165" s="203">
        <v>80.8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145</v>
      </c>
      <c r="AU165" s="209" t="s">
        <v>81</v>
      </c>
      <c r="AV165" s="13" t="s">
        <v>81</v>
      </c>
      <c r="AW165" s="13" t="s">
        <v>32</v>
      </c>
      <c r="AX165" s="13" t="s">
        <v>79</v>
      </c>
      <c r="AY165" s="209" t="s">
        <v>125</v>
      </c>
    </row>
    <row r="166" spans="1:65" s="2" customFormat="1" ht="16.5" customHeight="1">
      <c r="A166" s="37"/>
      <c r="B166" s="38"/>
      <c r="C166" s="177" t="s">
        <v>236</v>
      </c>
      <c r="D166" s="177" t="s">
        <v>127</v>
      </c>
      <c r="E166" s="178" t="s">
        <v>237</v>
      </c>
      <c r="F166" s="179" t="s">
        <v>238</v>
      </c>
      <c r="G166" s="180" t="s">
        <v>130</v>
      </c>
      <c r="H166" s="181">
        <v>80.8</v>
      </c>
      <c r="I166" s="182"/>
      <c r="J166" s="183">
        <f>ROUND(I166*H166,2)</f>
        <v>0</v>
      </c>
      <c r="K166" s="184"/>
      <c r="L166" s="42"/>
      <c r="M166" s="185" t="s">
        <v>19</v>
      </c>
      <c r="N166" s="186" t="s">
        <v>42</v>
      </c>
      <c r="O166" s="67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9" t="s">
        <v>131</v>
      </c>
      <c r="AT166" s="189" t="s">
        <v>127</v>
      </c>
      <c r="AU166" s="189" t="s">
        <v>81</v>
      </c>
      <c r="AY166" s="20" t="s">
        <v>125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20" t="s">
        <v>79</v>
      </c>
      <c r="BK166" s="190">
        <f>ROUND(I166*H166,2)</f>
        <v>0</v>
      </c>
      <c r="BL166" s="20" t="s">
        <v>131</v>
      </c>
      <c r="BM166" s="189" t="s">
        <v>239</v>
      </c>
    </row>
    <row r="167" spans="1:65" s="2" customFormat="1" ht="11.25">
      <c r="A167" s="37"/>
      <c r="B167" s="38"/>
      <c r="C167" s="39"/>
      <c r="D167" s="191" t="s">
        <v>133</v>
      </c>
      <c r="E167" s="39"/>
      <c r="F167" s="192" t="s">
        <v>240</v>
      </c>
      <c r="G167" s="39"/>
      <c r="H167" s="39"/>
      <c r="I167" s="193"/>
      <c r="J167" s="39"/>
      <c r="K167" s="39"/>
      <c r="L167" s="42"/>
      <c r="M167" s="194"/>
      <c r="N167" s="195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20" t="s">
        <v>133</v>
      </c>
      <c r="AU167" s="20" t="s">
        <v>81</v>
      </c>
    </row>
    <row r="168" spans="1:65" s="2" customFormat="1" ht="11.25">
      <c r="A168" s="37"/>
      <c r="B168" s="38"/>
      <c r="C168" s="39"/>
      <c r="D168" s="196" t="s">
        <v>135</v>
      </c>
      <c r="E168" s="39"/>
      <c r="F168" s="197" t="s">
        <v>241</v>
      </c>
      <c r="G168" s="39"/>
      <c r="H168" s="39"/>
      <c r="I168" s="193"/>
      <c r="J168" s="39"/>
      <c r="K168" s="39"/>
      <c r="L168" s="42"/>
      <c r="M168" s="194"/>
      <c r="N168" s="195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135</v>
      </c>
      <c r="AU168" s="20" t="s">
        <v>81</v>
      </c>
    </row>
    <row r="169" spans="1:65" s="2" customFormat="1" ht="21.75" customHeight="1">
      <c r="A169" s="37"/>
      <c r="B169" s="38"/>
      <c r="C169" s="177" t="s">
        <v>242</v>
      </c>
      <c r="D169" s="177" t="s">
        <v>127</v>
      </c>
      <c r="E169" s="178" t="s">
        <v>243</v>
      </c>
      <c r="F169" s="179" t="s">
        <v>244</v>
      </c>
      <c r="G169" s="180" t="s">
        <v>192</v>
      </c>
      <c r="H169" s="181">
        <v>50.54</v>
      </c>
      <c r="I169" s="182"/>
      <c r="J169" s="183">
        <f>ROUND(I169*H169,2)</f>
        <v>0</v>
      </c>
      <c r="K169" s="184"/>
      <c r="L169" s="42"/>
      <c r="M169" s="185" t="s">
        <v>19</v>
      </c>
      <c r="N169" s="186" t="s">
        <v>42</v>
      </c>
      <c r="O169" s="67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9" t="s">
        <v>131</v>
      </c>
      <c r="AT169" s="189" t="s">
        <v>127</v>
      </c>
      <c r="AU169" s="189" t="s">
        <v>81</v>
      </c>
      <c r="AY169" s="20" t="s">
        <v>125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20" t="s">
        <v>79</v>
      </c>
      <c r="BK169" s="190">
        <f>ROUND(I169*H169,2)</f>
        <v>0</v>
      </c>
      <c r="BL169" s="20" t="s">
        <v>131</v>
      </c>
      <c r="BM169" s="189" t="s">
        <v>245</v>
      </c>
    </row>
    <row r="170" spans="1:65" s="2" customFormat="1" ht="19.5">
      <c r="A170" s="37"/>
      <c r="B170" s="38"/>
      <c r="C170" s="39"/>
      <c r="D170" s="191" t="s">
        <v>133</v>
      </c>
      <c r="E170" s="39"/>
      <c r="F170" s="192" t="s">
        <v>246</v>
      </c>
      <c r="G170" s="39"/>
      <c r="H170" s="39"/>
      <c r="I170" s="193"/>
      <c r="J170" s="39"/>
      <c r="K170" s="39"/>
      <c r="L170" s="42"/>
      <c r="M170" s="194"/>
      <c r="N170" s="195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133</v>
      </c>
      <c r="AU170" s="20" t="s">
        <v>81</v>
      </c>
    </row>
    <row r="171" spans="1:65" s="2" customFormat="1" ht="11.25">
      <c r="A171" s="37"/>
      <c r="B171" s="38"/>
      <c r="C171" s="39"/>
      <c r="D171" s="196" t="s">
        <v>135</v>
      </c>
      <c r="E171" s="39"/>
      <c r="F171" s="197" t="s">
        <v>247</v>
      </c>
      <c r="G171" s="39"/>
      <c r="H171" s="39"/>
      <c r="I171" s="193"/>
      <c r="J171" s="39"/>
      <c r="K171" s="39"/>
      <c r="L171" s="42"/>
      <c r="M171" s="194"/>
      <c r="N171" s="195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135</v>
      </c>
      <c r="AU171" s="20" t="s">
        <v>81</v>
      </c>
    </row>
    <row r="172" spans="1:65" s="13" customFormat="1" ht="11.25">
      <c r="B172" s="199"/>
      <c r="C172" s="200"/>
      <c r="D172" s="191" t="s">
        <v>145</v>
      </c>
      <c r="E172" s="201" t="s">
        <v>19</v>
      </c>
      <c r="F172" s="202" t="s">
        <v>248</v>
      </c>
      <c r="G172" s="200"/>
      <c r="H172" s="203">
        <v>50.54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145</v>
      </c>
      <c r="AU172" s="209" t="s">
        <v>81</v>
      </c>
      <c r="AV172" s="13" t="s">
        <v>81</v>
      </c>
      <c r="AW172" s="13" t="s">
        <v>32</v>
      </c>
      <c r="AX172" s="13" t="s">
        <v>79</v>
      </c>
      <c r="AY172" s="209" t="s">
        <v>125</v>
      </c>
    </row>
    <row r="173" spans="1:65" s="2" customFormat="1" ht="21.75" customHeight="1">
      <c r="A173" s="37"/>
      <c r="B173" s="38"/>
      <c r="C173" s="177" t="s">
        <v>249</v>
      </c>
      <c r="D173" s="177" t="s">
        <v>127</v>
      </c>
      <c r="E173" s="178" t="s">
        <v>250</v>
      </c>
      <c r="F173" s="179" t="s">
        <v>251</v>
      </c>
      <c r="G173" s="180" t="s">
        <v>192</v>
      </c>
      <c r="H173" s="181">
        <v>145.32</v>
      </c>
      <c r="I173" s="182"/>
      <c r="J173" s="183">
        <f>ROUND(I173*H173,2)</f>
        <v>0</v>
      </c>
      <c r="K173" s="184"/>
      <c r="L173" s="42"/>
      <c r="M173" s="185" t="s">
        <v>19</v>
      </c>
      <c r="N173" s="186" t="s">
        <v>42</v>
      </c>
      <c r="O173" s="67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9" t="s">
        <v>131</v>
      </c>
      <c r="AT173" s="189" t="s">
        <v>127</v>
      </c>
      <c r="AU173" s="189" t="s">
        <v>81</v>
      </c>
      <c r="AY173" s="20" t="s">
        <v>125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20" t="s">
        <v>79</v>
      </c>
      <c r="BK173" s="190">
        <f>ROUND(I173*H173,2)</f>
        <v>0</v>
      </c>
      <c r="BL173" s="20" t="s">
        <v>131</v>
      </c>
      <c r="BM173" s="189" t="s">
        <v>252</v>
      </c>
    </row>
    <row r="174" spans="1:65" s="2" customFormat="1" ht="19.5">
      <c r="A174" s="37"/>
      <c r="B174" s="38"/>
      <c r="C174" s="39"/>
      <c r="D174" s="191" t="s">
        <v>133</v>
      </c>
      <c r="E174" s="39"/>
      <c r="F174" s="192" t="s">
        <v>253</v>
      </c>
      <c r="G174" s="39"/>
      <c r="H174" s="39"/>
      <c r="I174" s="193"/>
      <c r="J174" s="39"/>
      <c r="K174" s="39"/>
      <c r="L174" s="42"/>
      <c r="M174" s="194"/>
      <c r="N174" s="195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133</v>
      </c>
      <c r="AU174" s="20" t="s">
        <v>81</v>
      </c>
    </row>
    <row r="175" spans="1:65" s="2" customFormat="1" ht="11.25">
      <c r="A175" s="37"/>
      <c r="B175" s="38"/>
      <c r="C175" s="39"/>
      <c r="D175" s="196" t="s">
        <v>135</v>
      </c>
      <c r="E175" s="39"/>
      <c r="F175" s="197" t="s">
        <v>254</v>
      </c>
      <c r="G175" s="39"/>
      <c r="H175" s="39"/>
      <c r="I175" s="193"/>
      <c r="J175" s="39"/>
      <c r="K175" s="39"/>
      <c r="L175" s="42"/>
      <c r="M175" s="194"/>
      <c r="N175" s="195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135</v>
      </c>
      <c r="AU175" s="20" t="s">
        <v>81</v>
      </c>
    </row>
    <row r="176" spans="1:65" s="13" customFormat="1" ht="11.25">
      <c r="B176" s="199"/>
      <c r="C176" s="200"/>
      <c r="D176" s="191" t="s">
        <v>145</v>
      </c>
      <c r="E176" s="201" t="s">
        <v>19</v>
      </c>
      <c r="F176" s="202" t="s">
        <v>255</v>
      </c>
      <c r="G176" s="200"/>
      <c r="H176" s="203">
        <v>145.32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145</v>
      </c>
      <c r="AU176" s="209" t="s">
        <v>81</v>
      </c>
      <c r="AV176" s="13" t="s">
        <v>81</v>
      </c>
      <c r="AW176" s="13" t="s">
        <v>32</v>
      </c>
      <c r="AX176" s="13" t="s">
        <v>79</v>
      </c>
      <c r="AY176" s="209" t="s">
        <v>125</v>
      </c>
    </row>
    <row r="177" spans="1:65" s="2" customFormat="1" ht="24.2" customHeight="1">
      <c r="A177" s="37"/>
      <c r="B177" s="38"/>
      <c r="C177" s="177" t="s">
        <v>256</v>
      </c>
      <c r="D177" s="177" t="s">
        <v>127</v>
      </c>
      <c r="E177" s="178" t="s">
        <v>257</v>
      </c>
      <c r="F177" s="179" t="s">
        <v>258</v>
      </c>
      <c r="G177" s="180" t="s">
        <v>192</v>
      </c>
      <c r="H177" s="181">
        <v>726.6</v>
      </c>
      <c r="I177" s="182"/>
      <c r="J177" s="183">
        <f>ROUND(I177*H177,2)</f>
        <v>0</v>
      </c>
      <c r="K177" s="184"/>
      <c r="L177" s="42"/>
      <c r="M177" s="185" t="s">
        <v>19</v>
      </c>
      <c r="N177" s="186" t="s">
        <v>42</v>
      </c>
      <c r="O177" s="67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9" t="s">
        <v>131</v>
      </c>
      <c r="AT177" s="189" t="s">
        <v>127</v>
      </c>
      <c r="AU177" s="189" t="s">
        <v>81</v>
      </c>
      <c r="AY177" s="20" t="s">
        <v>125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20" t="s">
        <v>79</v>
      </c>
      <c r="BK177" s="190">
        <f>ROUND(I177*H177,2)</f>
        <v>0</v>
      </c>
      <c r="BL177" s="20" t="s">
        <v>131</v>
      </c>
      <c r="BM177" s="189" t="s">
        <v>259</v>
      </c>
    </row>
    <row r="178" spans="1:65" s="2" customFormat="1" ht="19.5">
      <c r="A178" s="37"/>
      <c r="B178" s="38"/>
      <c r="C178" s="39"/>
      <c r="D178" s="191" t="s">
        <v>133</v>
      </c>
      <c r="E178" s="39"/>
      <c r="F178" s="192" t="s">
        <v>260</v>
      </c>
      <c r="G178" s="39"/>
      <c r="H178" s="39"/>
      <c r="I178" s="193"/>
      <c r="J178" s="39"/>
      <c r="K178" s="39"/>
      <c r="L178" s="42"/>
      <c r="M178" s="194"/>
      <c r="N178" s="195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20" t="s">
        <v>133</v>
      </c>
      <c r="AU178" s="20" t="s">
        <v>81</v>
      </c>
    </row>
    <row r="179" spans="1:65" s="2" customFormat="1" ht="11.25">
      <c r="A179" s="37"/>
      <c r="B179" s="38"/>
      <c r="C179" s="39"/>
      <c r="D179" s="196" t="s">
        <v>135</v>
      </c>
      <c r="E179" s="39"/>
      <c r="F179" s="197" t="s">
        <v>261</v>
      </c>
      <c r="G179" s="39"/>
      <c r="H179" s="39"/>
      <c r="I179" s="193"/>
      <c r="J179" s="39"/>
      <c r="K179" s="39"/>
      <c r="L179" s="42"/>
      <c r="M179" s="194"/>
      <c r="N179" s="195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135</v>
      </c>
      <c r="AU179" s="20" t="s">
        <v>81</v>
      </c>
    </row>
    <row r="180" spans="1:65" s="13" customFormat="1" ht="11.25">
      <c r="B180" s="199"/>
      <c r="C180" s="200"/>
      <c r="D180" s="191" t="s">
        <v>145</v>
      </c>
      <c r="E180" s="201" t="s">
        <v>19</v>
      </c>
      <c r="F180" s="202" t="s">
        <v>262</v>
      </c>
      <c r="G180" s="200"/>
      <c r="H180" s="203">
        <v>726.6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145</v>
      </c>
      <c r="AU180" s="209" t="s">
        <v>81</v>
      </c>
      <c r="AV180" s="13" t="s">
        <v>81</v>
      </c>
      <c r="AW180" s="13" t="s">
        <v>32</v>
      </c>
      <c r="AX180" s="13" t="s">
        <v>79</v>
      </c>
      <c r="AY180" s="209" t="s">
        <v>125</v>
      </c>
    </row>
    <row r="181" spans="1:65" s="2" customFormat="1" ht="16.5" customHeight="1">
      <c r="A181" s="37"/>
      <c r="B181" s="38"/>
      <c r="C181" s="177" t="s">
        <v>263</v>
      </c>
      <c r="D181" s="177" t="s">
        <v>127</v>
      </c>
      <c r="E181" s="178" t="s">
        <v>264</v>
      </c>
      <c r="F181" s="179" t="s">
        <v>265</v>
      </c>
      <c r="G181" s="180" t="s">
        <v>192</v>
      </c>
      <c r="H181" s="181">
        <v>50.54</v>
      </c>
      <c r="I181" s="182"/>
      <c r="J181" s="183">
        <f>ROUND(I181*H181,2)</f>
        <v>0</v>
      </c>
      <c r="K181" s="184"/>
      <c r="L181" s="42"/>
      <c r="M181" s="185" t="s">
        <v>19</v>
      </c>
      <c r="N181" s="186" t="s">
        <v>42</v>
      </c>
      <c r="O181" s="67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9" t="s">
        <v>131</v>
      </c>
      <c r="AT181" s="189" t="s">
        <v>127</v>
      </c>
      <c r="AU181" s="189" t="s">
        <v>81</v>
      </c>
      <c r="AY181" s="20" t="s">
        <v>125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20" t="s">
        <v>79</v>
      </c>
      <c r="BK181" s="190">
        <f>ROUND(I181*H181,2)</f>
        <v>0</v>
      </c>
      <c r="BL181" s="20" t="s">
        <v>131</v>
      </c>
      <c r="BM181" s="189" t="s">
        <v>266</v>
      </c>
    </row>
    <row r="182" spans="1:65" s="2" customFormat="1" ht="19.5">
      <c r="A182" s="37"/>
      <c r="B182" s="38"/>
      <c r="C182" s="39"/>
      <c r="D182" s="191" t="s">
        <v>133</v>
      </c>
      <c r="E182" s="39"/>
      <c r="F182" s="192" t="s">
        <v>267</v>
      </c>
      <c r="G182" s="39"/>
      <c r="H182" s="39"/>
      <c r="I182" s="193"/>
      <c r="J182" s="39"/>
      <c r="K182" s="39"/>
      <c r="L182" s="42"/>
      <c r="M182" s="194"/>
      <c r="N182" s="195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133</v>
      </c>
      <c r="AU182" s="20" t="s">
        <v>81</v>
      </c>
    </row>
    <row r="183" spans="1:65" s="2" customFormat="1" ht="11.25">
      <c r="A183" s="37"/>
      <c r="B183" s="38"/>
      <c r="C183" s="39"/>
      <c r="D183" s="196" t="s">
        <v>135</v>
      </c>
      <c r="E183" s="39"/>
      <c r="F183" s="197" t="s">
        <v>268</v>
      </c>
      <c r="G183" s="39"/>
      <c r="H183" s="39"/>
      <c r="I183" s="193"/>
      <c r="J183" s="39"/>
      <c r="K183" s="39"/>
      <c r="L183" s="42"/>
      <c r="M183" s="194"/>
      <c r="N183" s="195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135</v>
      </c>
      <c r="AU183" s="20" t="s">
        <v>81</v>
      </c>
    </row>
    <row r="184" spans="1:65" s="13" customFormat="1" ht="11.25">
      <c r="B184" s="199"/>
      <c r="C184" s="200"/>
      <c r="D184" s="191" t="s">
        <v>145</v>
      </c>
      <c r="E184" s="201" t="s">
        <v>19</v>
      </c>
      <c r="F184" s="202" t="s">
        <v>248</v>
      </c>
      <c r="G184" s="200"/>
      <c r="H184" s="203">
        <v>50.54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145</v>
      </c>
      <c r="AU184" s="209" t="s">
        <v>81</v>
      </c>
      <c r="AV184" s="13" t="s">
        <v>81</v>
      </c>
      <c r="AW184" s="13" t="s">
        <v>32</v>
      </c>
      <c r="AX184" s="13" t="s">
        <v>79</v>
      </c>
      <c r="AY184" s="209" t="s">
        <v>125</v>
      </c>
    </row>
    <row r="185" spans="1:65" s="2" customFormat="1" ht="16.5" customHeight="1">
      <c r="A185" s="37"/>
      <c r="B185" s="38"/>
      <c r="C185" s="177" t="s">
        <v>269</v>
      </c>
      <c r="D185" s="177" t="s">
        <v>127</v>
      </c>
      <c r="E185" s="178" t="s">
        <v>270</v>
      </c>
      <c r="F185" s="179" t="s">
        <v>271</v>
      </c>
      <c r="G185" s="180" t="s">
        <v>192</v>
      </c>
      <c r="H185" s="181">
        <v>39.200000000000003</v>
      </c>
      <c r="I185" s="182"/>
      <c r="J185" s="183">
        <f>ROUND(I185*H185,2)</f>
        <v>0</v>
      </c>
      <c r="K185" s="184"/>
      <c r="L185" s="42"/>
      <c r="M185" s="185" t="s">
        <v>19</v>
      </c>
      <c r="N185" s="186" t="s">
        <v>42</v>
      </c>
      <c r="O185" s="67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9" t="s">
        <v>131</v>
      </c>
      <c r="AT185" s="189" t="s">
        <v>127</v>
      </c>
      <c r="AU185" s="189" t="s">
        <v>81</v>
      </c>
      <c r="AY185" s="20" t="s">
        <v>125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20" t="s">
        <v>79</v>
      </c>
      <c r="BK185" s="190">
        <f>ROUND(I185*H185,2)</f>
        <v>0</v>
      </c>
      <c r="BL185" s="20" t="s">
        <v>131</v>
      </c>
      <c r="BM185" s="189" t="s">
        <v>272</v>
      </c>
    </row>
    <row r="186" spans="1:65" s="2" customFormat="1" ht="19.5">
      <c r="A186" s="37"/>
      <c r="B186" s="38"/>
      <c r="C186" s="39"/>
      <c r="D186" s="191" t="s">
        <v>133</v>
      </c>
      <c r="E186" s="39"/>
      <c r="F186" s="192" t="s">
        <v>273</v>
      </c>
      <c r="G186" s="39"/>
      <c r="H186" s="39"/>
      <c r="I186" s="193"/>
      <c r="J186" s="39"/>
      <c r="K186" s="39"/>
      <c r="L186" s="42"/>
      <c r="M186" s="194"/>
      <c r="N186" s="195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133</v>
      </c>
      <c r="AU186" s="20" t="s">
        <v>81</v>
      </c>
    </row>
    <row r="187" spans="1:65" s="2" customFormat="1" ht="11.25">
      <c r="A187" s="37"/>
      <c r="B187" s="38"/>
      <c r="C187" s="39"/>
      <c r="D187" s="196" t="s">
        <v>135</v>
      </c>
      <c r="E187" s="39"/>
      <c r="F187" s="197" t="s">
        <v>274</v>
      </c>
      <c r="G187" s="39"/>
      <c r="H187" s="39"/>
      <c r="I187" s="193"/>
      <c r="J187" s="39"/>
      <c r="K187" s="39"/>
      <c r="L187" s="42"/>
      <c r="M187" s="194"/>
      <c r="N187" s="195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135</v>
      </c>
      <c r="AU187" s="20" t="s">
        <v>81</v>
      </c>
    </row>
    <row r="188" spans="1:65" s="2" customFormat="1" ht="16.5" customHeight="1">
      <c r="A188" s="37"/>
      <c r="B188" s="38"/>
      <c r="C188" s="177" t="s">
        <v>275</v>
      </c>
      <c r="D188" s="177" t="s">
        <v>127</v>
      </c>
      <c r="E188" s="178" t="s">
        <v>276</v>
      </c>
      <c r="F188" s="179" t="s">
        <v>277</v>
      </c>
      <c r="G188" s="180" t="s">
        <v>278</v>
      </c>
      <c r="H188" s="181">
        <v>247.04400000000001</v>
      </c>
      <c r="I188" s="182"/>
      <c r="J188" s="183">
        <f>ROUND(I188*H188,2)</f>
        <v>0</v>
      </c>
      <c r="K188" s="184"/>
      <c r="L188" s="42"/>
      <c r="M188" s="185" t="s">
        <v>19</v>
      </c>
      <c r="N188" s="186" t="s">
        <v>42</v>
      </c>
      <c r="O188" s="67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9" t="s">
        <v>131</v>
      </c>
      <c r="AT188" s="189" t="s">
        <v>127</v>
      </c>
      <c r="AU188" s="189" t="s">
        <v>81</v>
      </c>
      <c r="AY188" s="20" t="s">
        <v>125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20" t="s">
        <v>79</v>
      </c>
      <c r="BK188" s="190">
        <f>ROUND(I188*H188,2)</f>
        <v>0</v>
      </c>
      <c r="BL188" s="20" t="s">
        <v>131</v>
      </c>
      <c r="BM188" s="189" t="s">
        <v>279</v>
      </c>
    </row>
    <row r="189" spans="1:65" s="2" customFormat="1" ht="19.5">
      <c r="A189" s="37"/>
      <c r="B189" s="38"/>
      <c r="C189" s="39"/>
      <c r="D189" s="191" t="s">
        <v>133</v>
      </c>
      <c r="E189" s="39"/>
      <c r="F189" s="192" t="s">
        <v>280</v>
      </c>
      <c r="G189" s="39"/>
      <c r="H189" s="39"/>
      <c r="I189" s="193"/>
      <c r="J189" s="39"/>
      <c r="K189" s="39"/>
      <c r="L189" s="42"/>
      <c r="M189" s="194"/>
      <c r="N189" s="195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133</v>
      </c>
      <c r="AU189" s="20" t="s">
        <v>81</v>
      </c>
    </row>
    <row r="190" spans="1:65" s="2" customFormat="1" ht="11.25">
      <c r="A190" s="37"/>
      <c r="B190" s="38"/>
      <c r="C190" s="39"/>
      <c r="D190" s="196" t="s">
        <v>135</v>
      </c>
      <c r="E190" s="39"/>
      <c r="F190" s="197" t="s">
        <v>281</v>
      </c>
      <c r="G190" s="39"/>
      <c r="H190" s="39"/>
      <c r="I190" s="193"/>
      <c r="J190" s="39"/>
      <c r="K190" s="39"/>
      <c r="L190" s="42"/>
      <c r="M190" s="194"/>
      <c r="N190" s="195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135</v>
      </c>
      <c r="AU190" s="20" t="s">
        <v>81</v>
      </c>
    </row>
    <row r="191" spans="1:65" s="13" customFormat="1" ht="11.25">
      <c r="B191" s="199"/>
      <c r="C191" s="200"/>
      <c r="D191" s="191" t="s">
        <v>145</v>
      </c>
      <c r="E191" s="201" t="s">
        <v>19</v>
      </c>
      <c r="F191" s="202" t="s">
        <v>282</v>
      </c>
      <c r="G191" s="200"/>
      <c r="H191" s="203">
        <v>247.04400000000001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145</v>
      </c>
      <c r="AU191" s="209" t="s">
        <v>81</v>
      </c>
      <c r="AV191" s="13" t="s">
        <v>81</v>
      </c>
      <c r="AW191" s="13" t="s">
        <v>32</v>
      </c>
      <c r="AX191" s="13" t="s">
        <v>79</v>
      </c>
      <c r="AY191" s="209" t="s">
        <v>125</v>
      </c>
    </row>
    <row r="192" spans="1:65" s="2" customFormat="1" ht="16.5" customHeight="1">
      <c r="A192" s="37"/>
      <c r="B192" s="38"/>
      <c r="C192" s="177" t="s">
        <v>283</v>
      </c>
      <c r="D192" s="177" t="s">
        <v>127</v>
      </c>
      <c r="E192" s="178" t="s">
        <v>284</v>
      </c>
      <c r="F192" s="179" t="s">
        <v>285</v>
      </c>
      <c r="G192" s="180" t="s">
        <v>192</v>
      </c>
      <c r="H192" s="181">
        <v>50.54</v>
      </c>
      <c r="I192" s="182"/>
      <c r="J192" s="183">
        <f>ROUND(I192*H192,2)</f>
        <v>0</v>
      </c>
      <c r="K192" s="184"/>
      <c r="L192" s="42"/>
      <c r="M192" s="185" t="s">
        <v>19</v>
      </c>
      <c r="N192" s="186" t="s">
        <v>42</v>
      </c>
      <c r="O192" s="67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9" t="s">
        <v>131</v>
      </c>
      <c r="AT192" s="189" t="s">
        <v>127</v>
      </c>
      <c r="AU192" s="189" t="s">
        <v>81</v>
      </c>
      <c r="AY192" s="20" t="s">
        <v>125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20" t="s">
        <v>79</v>
      </c>
      <c r="BK192" s="190">
        <f>ROUND(I192*H192,2)</f>
        <v>0</v>
      </c>
      <c r="BL192" s="20" t="s">
        <v>131</v>
      </c>
      <c r="BM192" s="189" t="s">
        <v>286</v>
      </c>
    </row>
    <row r="193" spans="1:65" s="2" customFormat="1" ht="11.25">
      <c r="A193" s="37"/>
      <c r="B193" s="38"/>
      <c r="C193" s="39"/>
      <c r="D193" s="191" t="s">
        <v>133</v>
      </c>
      <c r="E193" s="39"/>
      <c r="F193" s="192" t="s">
        <v>287</v>
      </c>
      <c r="G193" s="39"/>
      <c r="H193" s="39"/>
      <c r="I193" s="193"/>
      <c r="J193" s="39"/>
      <c r="K193" s="39"/>
      <c r="L193" s="42"/>
      <c r="M193" s="194"/>
      <c r="N193" s="195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133</v>
      </c>
      <c r="AU193" s="20" t="s">
        <v>81</v>
      </c>
    </row>
    <row r="194" spans="1:65" s="2" customFormat="1" ht="11.25">
      <c r="A194" s="37"/>
      <c r="B194" s="38"/>
      <c r="C194" s="39"/>
      <c r="D194" s="196" t="s">
        <v>135</v>
      </c>
      <c r="E194" s="39"/>
      <c r="F194" s="197" t="s">
        <v>288</v>
      </c>
      <c r="G194" s="39"/>
      <c r="H194" s="39"/>
      <c r="I194" s="193"/>
      <c r="J194" s="39"/>
      <c r="K194" s="39"/>
      <c r="L194" s="42"/>
      <c r="M194" s="194"/>
      <c r="N194" s="195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135</v>
      </c>
      <c r="AU194" s="20" t="s">
        <v>81</v>
      </c>
    </row>
    <row r="195" spans="1:65" s="13" customFormat="1" ht="11.25">
      <c r="B195" s="199"/>
      <c r="C195" s="200"/>
      <c r="D195" s="191" t="s">
        <v>145</v>
      </c>
      <c r="E195" s="201" t="s">
        <v>19</v>
      </c>
      <c r="F195" s="202" t="s">
        <v>248</v>
      </c>
      <c r="G195" s="200"/>
      <c r="H195" s="203">
        <v>50.54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145</v>
      </c>
      <c r="AU195" s="209" t="s">
        <v>81</v>
      </c>
      <c r="AV195" s="13" t="s">
        <v>81</v>
      </c>
      <c r="AW195" s="13" t="s">
        <v>32</v>
      </c>
      <c r="AX195" s="13" t="s">
        <v>79</v>
      </c>
      <c r="AY195" s="209" t="s">
        <v>125</v>
      </c>
    </row>
    <row r="196" spans="1:65" s="2" customFormat="1" ht="16.5" customHeight="1">
      <c r="A196" s="37"/>
      <c r="B196" s="38"/>
      <c r="C196" s="177" t="s">
        <v>7</v>
      </c>
      <c r="D196" s="177" t="s">
        <v>127</v>
      </c>
      <c r="E196" s="178" t="s">
        <v>289</v>
      </c>
      <c r="F196" s="179" t="s">
        <v>290</v>
      </c>
      <c r="G196" s="180" t="s">
        <v>192</v>
      </c>
      <c r="H196" s="181">
        <v>61.878</v>
      </c>
      <c r="I196" s="182"/>
      <c r="J196" s="183">
        <f>ROUND(I196*H196,2)</f>
        <v>0</v>
      </c>
      <c r="K196" s="184"/>
      <c r="L196" s="42"/>
      <c r="M196" s="185" t="s">
        <v>19</v>
      </c>
      <c r="N196" s="186" t="s">
        <v>42</v>
      </c>
      <c r="O196" s="67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9" t="s">
        <v>131</v>
      </c>
      <c r="AT196" s="189" t="s">
        <v>127</v>
      </c>
      <c r="AU196" s="189" t="s">
        <v>81</v>
      </c>
      <c r="AY196" s="20" t="s">
        <v>125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20" t="s">
        <v>79</v>
      </c>
      <c r="BK196" s="190">
        <f>ROUND(I196*H196,2)</f>
        <v>0</v>
      </c>
      <c r="BL196" s="20" t="s">
        <v>131</v>
      </c>
      <c r="BM196" s="189" t="s">
        <v>291</v>
      </c>
    </row>
    <row r="197" spans="1:65" s="2" customFormat="1" ht="19.5">
      <c r="A197" s="37"/>
      <c r="B197" s="38"/>
      <c r="C197" s="39"/>
      <c r="D197" s="191" t="s">
        <v>133</v>
      </c>
      <c r="E197" s="39"/>
      <c r="F197" s="192" t="s">
        <v>292</v>
      </c>
      <c r="G197" s="39"/>
      <c r="H197" s="39"/>
      <c r="I197" s="193"/>
      <c r="J197" s="39"/>
      <c r="K197" s="39"/>
      <c r="L197" s="42"/>
      <c r="M197" s="194"/>
      <c r="N197" s="195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133</v>
      </c>
      <c r="AU197" s="20" t="s">
        <v>81</v>
      </c>
    </row>
    <row r="198" spans="1:65" s="2" customFormat="1" ht="11.25">
      <c r="A198" s="37"/>
      <c r="B198" s="38"/>
      <c r="C198" s="39"/>
      <c r="D198" s="196" t="s">
        <v>135</v>
      </c>
      <c r="E198" s="39"/>
      <c r="F198" s="197" t="s">
        <v>293</v>
      </c>
      <c r="G198" s="39"/>
      <c r="H198" s="39"/>
      <c r="I198" s="193"/>
      <c r="J198" s="39"/>
      <c r="K198" s="39"/>
      <c r="L198" s="42"/>
      <c r="M198" s="194"/>
      <c r="N198" s="195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20" t="s">
        <v>135</v>
      </c>
      <c r="AU198" s="20" t="s">
        <v>81</v>
      </c>
    </row>
    <row r="199" spans="1:65" s="14" customFormat="1" ht="11.25">
      <c r="B199" s="210"/>
      <c r="C199" s="211"/>
      <c r="D199" s="191" t="s">
        <v>145</v>
      </c>
      <c r="E199" s="212" t="s">
        <v>19</v>
      </c>
      <c r="F199" s="213" t="s">
        <v>226</v>
      </c>
      <c r="G199" s="211"/>
      <c r="H199" s="212" t="s">
        <v>19</v>
      </c>
      <c r="I199" s="214"/>
      <c r="J199" s="211"/>
      <c r="K199" s="211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145</v>
      </c>
      <c r="AU199" s="219" t="s">
        <v>81</v>
      </c>
      <c r="AV199" s="14" t="s">
        <v>79</v>
      </c>
      <c r="AW199" s="14" t="s">
        <v>32</v>
      </c>
      <c r="AX199" s="14" t="s">
        <v>71</v>
      </c>
      <c r="AY199" s="219" t="s">
        <v>125</v>
      </c>
    </row>
    <row r="200" spans="1:65" s="13" customFormat="1" ht="11.25">
      <c r="B200" s="199"/>
      <c r="C200" s="200"/>
      <c r="D200" s="191" t="s">
        <v>145</v>
      </c>
      <c r="E200" s="201" t="s">
        <v>19</v>
      </c>
      <c r="F200" s="202" t="s">
        <v>294</v>
      </c>
      <c r="G200" s="200"/>
      <c r="H200" s="203">
        <v>15.116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145</v>
      </c>
      <c r="AU200" s="209" t="s">
        <v>81</v>
      </c>
      <c r="AV200" s="13" t="s">
        <v>81</v>
      </c>
      <c r="AW200" s="13" t="s">
        <v>32</v>
      </c>
      <c r="AX200" s="13" t="s">
        <v>71</v>
      </c>
      <c r="AY200" s="209" t="s">
        <v>125</v>
      </c>
    </row>
    <row r="201" spans="1:65" s="14" customFormat="1" ht="11.25">
      <c r="B201" s="210"/>
      <c r="C201" s="211"/>
      <c r="D201" s="191" t="s">
        <v>145</v>
      </c>
      <c r="E201" s="212" t="s">
        <v>19</v>
      </c>
      <c r="F201" s="213" t="s">
        <v>228</v>
      </c>
      <c r="G201" s="211"/>
      <c r="H201" s="212" t="s">
        <v>19</v>
      </c>
      <c r="I201" s="214"/>
      <c r="J201" s="211"/>
      <c r="K201" s="211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145</v>
      </c>
      <c r="AU201" s="219" t="s">
        <v>81</v>
      </c>
      <c r="AV201" s="14" t="s">
        <v>79</v>
      </c>
      <c r="AW201" s="14" t="s">
        <v>32</v>
      </c>
      <c r="AX201" s="14" t="s">
        <v>71</v>
      </c>
      <c r="AY201" s="219" t="s">
        <v>125</v>
      </c>
    </row>
    <row r="202" spans="1:65" s="13" customFormat="1" ht="11.25">
      <c r="B202" s="199"/>
      <c r="C202" s="200"/>
      <c r="D202" s="191" t="s">
        <v>145</v>
      </c>
      <c r="E202" s="201" t="s">
        <v>19</v>
      </c>
      <c r="F202" s="202" t="s">
        <v>295</v>
      </c>
      <c r="G202" s="200"/>
      <c r="H202" s="203">
        <v>46.762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145</v>
      </c>
      <c r="AU202" s="209" t="s">
        <v>81</v>
      </c>
      <c r="AV202" s="13" t="s">
        <v>81</v>
      </c>
      <c r="AW202" s="13" t="s">
        <v>32</v>
      </c>
      <c r="AX202" s="13" t="s">
        <v>71</v>
      </c>
      <c r="AY202" s="209" t="s">
        <v>125</v>
      </c>
    </row>
    <row r="203" spans="1:65" s="15" customFormat="1" ht="11.25">
      <c r="B203" s="220"/>
      <c r="C203" s="221"/>
      <c r="D203" s="191" t="s">
        <v>145</v>
      </c>
      <c r="E203" s="222" t="s">
        <v>19</v>
      </c>
      <c r="F203" s="223" t="s">
        <v>163</v>
      </c>
      <c r="G203" s="221"/>
      <c r="H203" s="224">
        <v>61.878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145</v>
      </c>
      <c r="AU203" s="230" t="s">
        <v>81</v>
      </c>
      <c r="AV203" s="15" t="s">
        <v>131</v>
      </c>
      <c r="AW203" s="15" t="s">
        <v>32</v>
      </c>
      <c r="AX203" s="15" t="s">
        <v>79</v>
      </c>
      <c r="AY203" s="230" t="s">
        <v>125</v>
      </c>
    </row>
    <row r="204" spans="1:65" s="2" customFormat="1" ht="16.5" customHeight="1">
      <c r="A204" s="37"/>
      <c r="B204" s="38"/>
      <c r="C204" s="177" t="s">
        <v>296</v>
      </c>
      <c r="D204" s="177" t="s">
        <v>127</v>
      </c>
      <c r="E204" s="178" t="s">
        <v>297</v>
      </c>
      <c r="F204" s="179" t="s">
        <v>298</v>
      </c>
      <c r="G204" s="180" t="s">
        <v>192</v>
      </c>
      <c r="H204" s="181">
        <v>23.28</v>
      </c>
      <c r="I204" s="182"/>
      <c r="J204" s="183">
        <f>ROUND(I204*H204,2)</f>
        <v>0</v>
      </c>
      <c r="K204" s="184"/>
      <c r="L204" s="42"/>
      <c r="M204" s="185" t="s">
        <v>19</v>
      </c>
      <c r="N204" s="186" t="s">
        <v>42</v>
      </c>
      <c r="O204" s="67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9" t="s">
        <v>131</v>
      </c>
      <c r="AT204" s="189" t="s">
        <v>127</v>
      </c>
      <c r="AU204" s="189" t="s">
        <v>81</v>
      </c>
      <c r="AY204" s="20" t="s">
        <v>125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20" t="s">
        <v>79</v>
      </c>
      <c r="BK204" s="190">
        <f>ROUND(I204*H204,2)</f>
        <v>0</v>
      </c>
      <c r="BL204" s="20" t="s">
        <v>131</v>
      </c>
      <c r="BM204" s="189" t="s">
        <v>299</v>
      </c>
    </row>
    <row r="205" spans="1:65" s="2" customFormat="1" ht="19.5">
      <c r="A205" s="37"/>
      <c r="B205" s="38"/>
      <c r="C205" s="39"/>
      <c r="D205" s="191" t="s">
        <v>133</v>
      </c>
      <c r="E205" s="39"/>
      <c r="F205" s="192" t="s">
        <v>300</v>
      </c>
      <c r="G205" s="39"/>
      <c r="H205" s="39"/>
      <c r="I205" s="193"/>
      <c r="J205" s="39"/>
      <c r="K205" s="39"/>
      <c r="L205" s="42"/>
      <c r="M205" s="194"/>
      <c r="N205" s="195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133</v>
      </c>
      <c r="AU205" s="20" t="s">
        <v>81</v>
      </c>
    </row>
    <row r="206" spans="1:65" s="2" customFormat="1" ht="11.25">
      <c r="A206" s="37"/>
      <c r="B206" s="38"/>
      <c r="C206" s="39"/>
      <c r="D206" s="196" t="s">
        <v>135</v>
      </c>
      <c r="E206" s="39"/>
      <c r="F206" s="197" t="s">
        <v>301</v>
      </c>
      <c r="G206" s="39"/>
      <c r="H206" s="39"/>
      <c r="I206" s="193"/>
      <c r="J206" s="39"/>
      <c r="K206" s="39"/>
      <c r="L206" s="42"/>
      <c r="M206" s="194"/>
      <c r="N206" s="195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135</v>
      </c>
      <c r="AU206" s="20" t="s">
        <v>81</v>
      </c>
    </row>
    <row r="207" spans="1:65" s="14" customFormat="1" ht="11.25">
      <c r="B207" s="210"/>
      <c r="C207" s="211"/>
      <c r="D207" s="191" t="s">
        <v>145</v>
      </c>
      <c r="E207" s="212" t="s">
        <v>19</v>
      </c>
      <c r="F207" s="213" t="s">
        <v>214</v>
      </c>
      <c r="G207" s="211"/>
      <c r="H207" s="212" t="s">
        <v>19</v>
      </c>
      <c r="I207" s="214"/>
      <c r="J207" s="211"/>
      <c r="K207" s="211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145</v>
      </c>
      <c r="AU207" s="219" t="s">
        <v>81</v>
      </c>
      <c r="AV207" s="14" t="s">
        <v>79</v>
      </c>
      <c r="AW207" s="14" t="s">
        <v>32</v>
      </c>
      <c r="AX207" s="14" t="s">
        <v>71</v>
      </c>
      <c r="AY207" s="219" t="s">
        <v>125</v>
      </c>
    </row>
    <row r="208" spans="1:65" s="13" customFormat="1" ht="11.25">
      <c r="B208" s="199"/>
      <c r="C208" s="200"/>
      <c r="D208" s="191" t="s">
        <v>145</v>
      </c>
      <c r="E208" s="201" t="s">
        <v>19</v>
      </c>
      <c r="F208" s="202" t="s">
        <v>302</v>
      </c>
      <c r="G208" s="200"/>
      <c r="H208" s="203">
        <v>7.26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145</v>
      </c>
      <c r="AU208" s="209" t="s">
        <v>81</v>
      </c>
      <c r="AV208" s="13" t="s">
        <v>81</v>
      </c>
      <c r="AW208" s="13" t="s">
        <v>32</v>
      </c>
      <c r="AX208" s="13" t="s">
        <v>71</v>
      </c>
      <c r="AY208" s="209" t="s">
        <v>125</v>
      </c>
    </row>
    <row r="209" spans="1:65" s="14" customFormat="1" ht="11.25">
      <c r="B209" s="210"/>
      <c r="C209" s="211"/>
      <c r="D209" s="191" t="s">
        <v>145</v>
      </c>
      <c r="E209" s="212" t="s">
        <v>19</v>
      </c>
      <c r="F209" s="213" t="s">
        <v>216</v>
      </c>
      <c r="G209" s="211"/>
      <c r="H209" s="212" t="s">
        <v>19</v>
      </c>
      <c r="I209" s="214"/>
      <c r="J209" s="211"/>
      <c r="K209" s="211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145</v>
      </c>
      <c r="AU209" s="219" t="s">
        <v>81</v>
      </c>
      <c r="AV209" s="14" t="s">
        <v>79</v>
      </c>
      <c r="AW209" s="14" t="s">
        <v>32</v>
      </c>
      <c r="AX209" s="14" t="s">
        <v>71</v>
      </c>
      <c r="AY209" s="219" t="s">
        <v>125</v>
      </c>
    </row>
    <row r="210" spans="1:65" s="13" customFormat="1" ht="11.25">
      <c r="B210" s="199"/>
      <c r="C210" s="200"/>
      <c r="D210" s="191" t="s">
        <v>145</v>
      </c>
      <c r="E210" s="201" t="s">
        <v>19</v>
      </c>
      <c r="F210" s="202" t="s">
        <v>303</v>
      </c>
      <c r="G210" s="200"/>
      <c r="H210" s="203">
        <v>16.02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145</v>
      </c>
      <c r="AU210" s="209" t="s">
        <v>81</v>
      </c>
      <c r="AV210" s="13" t="s">
        <v>81</v>
      </c>
      <c r="AW210" s="13" t="s">
        <v>32</v>
      </c>
      <c r="AX210" s="13" t="s">
        <v>71</v>
      </c>
      <c r="AY210" s="209" t="s">
        <v>125</v>
      </c>
    </row>
    <row r="211" spans="1:65" s="15" customFormat="1" ht="11.25">
      <c r="B211" s="220"/>
      <c r="C211" s="221"/>
      <c r="D211" s="191" t="s">
        <v>145</v>
      </c>
      <c r="E211" s="222" t="s">
        <v>19</v>
      </c>
      <c r="F211" s="223" t="s">
        <v>163</v>
      </c>
      <c r="G211" s="221"/>
      <c r="H211" s="224">
        <v>23.28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145</v>
      </c>
      <c r="AU211" s="230" t="s">
        <v>81</v>
      </c>
      <c r="AV211" s="15" t="s">
        <v>131</v>
      </c>
      <c r="AW211" s="15" t="s">
        <v>32</v>
      </c>
      <c r="AX211" s="15" t="s">
        <v>79</v>
      </c>
      <c r="AY211" s="230" t="s">
        <v>125</v>
      </c>
    </row>
    <row r="212" spans="1:65" s="2" customFormat="1" ht="16.5" customHeight="1">
      <c r="A212" s="37"/>
      <c r="B212" s="38"/>
      <c r="C212" s="231" t="s">
        <v>304</v>
      </c>
      <c r="D212" s="231" t="s">
        <v>305</v>
      </c>
      <c r="E212" s="232" t="s">
        <v>306</v>
      </c>
      <c r="F212" s="233" t="s">
        <v>307</v>
      </c>
      <c r="G212" s="234" t="s">
        <v>278</v>
      </c>
      <c r="H212" s="235">
        <v>172.827</v>
      </c>
      <c r="I212" s="236"/>
      <c r="J212" s="237">
        <f>ROUND(I212*H212,2)</f>
        <v>0</v>
      </c>
      <c r="K212" s="238"/>
      <c r="L212" s="239"/>
      <c r="M212" s="240" t="s">
        <v>19</v>
      </c>
      <c r="N212" s="241" t="s">
        <v>42</v>
      </c>
      <c r="O212" s="67"/>
      <c r="P212" s="187">
        <f>O212*H212</f>
        <v>0</v>
      </c>
      <c r="Q212" s="187">
        <v>1</v>
      </c>
      <c r="R212" s="187">
        <f>Q212*H212</f>
        <v>172.827</v>
      </c>
      <c r="S212" s="187">
        <v>0</v>
      </c>
      <c r="T212" s="18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9" t="s">
        <v>189</v>
      </c>
      <c r="AT212" s="189" t="s">
        <v>305</v>
      </c>
      <c r="AU212" s="189" t="s">
        <v>81</v>
      </c>
      <c r="AY212" s="20" t="s">
        <v>125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20" t="s">
        <v>79</v>
      </c>
      <c r="BK212" s="190">
        <f>ROUND(I212*H212,2)</f>
        <v>0</v>
      </c>
      <c r="BL212" s="20" t="s">
        <v>131</v>
      </c>
      <c r="BM212" s="189" t="s">
        <v>308</v>
      </c>
    </row>
    <row r="213" spans="1:65" s="2" customFormat="1" ht="11.25">
      <c r="A213" s="37"/>
      <c r="B213" s="38"/>
      <c r="C213" s="39"/>
      <c r="D213" s="191" t="s">
        <v>133</v>
      </c>
      <c r="E213" s="39"/>
      <c r="F213" s="192" t="s">
        <v>307</v>
      </c>
      <c r="G213" s="39"/>
      <c r="H213" s="39"/>
      <c r="I213" s="193"/>
      <c r="J213" s="39"/>
      <c r="K213" s="39"/>
      <c r="L213" s="42"/>
      <c r="M213" s="194"/>
      <c r="N213" s="195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133</v>
      </c>
      <c r="AU213" s="20" t="s">
        <v>81</v>
      </c>
    </row>
    <row r="214" spans="1:65" s="14" customFormat="1" ht="11.25">
      <c r="B214" s="210"/>
      <c r="C214" s="211"/>
      <c r="D214" s="191" t="s">
        <v>145</v>
      </c>
      <c r="E214" s="212" t="s">
        <v>19</v>
      </c>
      <c r="F214" s="213" t="s">
        <v>309</v>
      </c>
      <c r="G214" s="211"/>
      <c r="H214" s="212" t="s">
        <v>19</v>
      </c>
      <c r="I214" s="214"/>
      <c r="J214" s="211"/>
      <c r="K214" s="211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145</v>
      </c>
      <c r="AU214" s="219" t="s">
        <v>81</v>
      </c>
      <c r="AV214" s="14" t="s">
        <v>79</v>
      </c>
      <c r="AW214" s="14" t="s">
        <v>32</v>
      </c>
      <c r="AX214" s="14" t="s">
        <v>71</v>
      </c>
      <c r="AY214" s="219" t="s">
        <v>125</v>
      </c>
    </row>
    <row r="215" spans="1:65" s="13" customFormat="1" ht="11.25">
      <c r="B215" s="199"/>
      <c r="C215" s="200"/>
      <c r="D215" s="191" t="s">
        <v>145</v>
      </c>
      <c r="E215" s="201" t="s">
        <v>19</v>
      </c>
      <c r="F215" s="202" t="s">
        <v>310</v>
      </c>
      <c r="G215" s="200"/>
      <c r="H215" s="203">
        <v>43.067999999999998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145</v>
      </c>
      <c r="AU215" s="209" t="s">
        <v>81</v>
      </c>
      <c r="AV215" s="13" t="s">
        <v>81</v>
      </c>
      <c r="AW215" s="13" t="s">
        <v>32</v>
      </c>
      <c r="AX215" s="13" t="s">
        <v>71</v>
      </c>
      <c r="AY215" s="209" t="s">
        <v>125</v>
      </c>
    </row>
    <row r="216" spans="1:65" s="14" customFormat="1" ht="11.25">
      <c r="B216" s="210"/>
      <c r="C216" s="211"/>
      <c r="D216" s="191" t="s">
        <v>145</v>
      </c>
      <c r="E216" s="212" t="s">
        <v>19</v>
      </c>
      <c r="F216" s="213" t="s">
        <v>311</v>
      </c>
      <c r="G216" s="211"/>
      <c r="H216" s="212" t="s">
        <v>19</v>
      </c>
      <c r="I216" s="214"/>
      <c r="J216" s="211"/>
      <c r="K216" s="211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145</v>
      </c>
      <c r="AU216" s="219" t="s">
        <v>81</v>
      </c>
      <c r="AV216" s="14" t="s">
        <v>79</v>
      </c>
      <c r="AW216" s="14" t="s">
        <v>32</v>
      </c>
      <c r="AX216" s="14" t="s">
        <v>71</v>
      </c>
      <c r="AY216" s="219" t="s">
        <v>125</v>
      </c>
    </row>
    <row r="217" spans="1:65" s="13" customFormat="1" ht="11.25">
      <c r="B217" s="199"/>
      <c r="C217" s="200"/>
      <c r="D217" s="191" t="s">
        <v>145</v>
      </c>
      <c r="E217" s="201" t="s">
        <v>19</v>
      </c>
      <c r="F217" s="202" t="s">
        <v>312</v>
      </c>
      <c r="G217" s="200"/>
      <c r="H217" s="203">
        <v>57.238999999999997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145</v>
      </c>
      <c r="AU217" s="209" t="s">
        <v>81</v>
      </c>
      <c r="AV217" s="13" t="s">
        <v>81</v>
      </c>
      <c r="AW217" s="13" t="s">
        <v>32</v>
      </c>
      <c r="AX217" s="13" t="s">
        <v>71</v>
      </c>
      <c r="AY217" s="209" t="s">
        <v>125</v>
      </c>
    </row>
    <row r="218" spans="1:65" s="14" customFormat="1" ht="11.25">
      <c r="B218" s="210"/>
      <c r="C218" s="211"/>
      <c r="D218" s="191" t="s">
        <v>145</v>
      </c>
      <c r="E218" s="212" t="s">
        <v>19</v>
      </c>
      <c r="F218" s="213" t="s">
        <v>313</v>
      </c>
      <c r="G218" s="211"/>
      <c r="H218" s="212" t="s">
        <v>19</v>
      </c>
      <c r="I218" s="214"/>
      <c r="J218" s="211"/>
      <c r="K218" s="211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145</v>
      </c>
      <c r="AU218" s="219" t="s">
        <v>81</v>
      </c>
      <c r="AV218" s="14" t="s">
        <v>79</v>
      </c>
      <c r="AW218" s="14" t="s">
        <v>32</v>
      </c>
      <c r="AX218" s="14" t="s">
        <v>71</v>
      </c>
      <c r="AY218" s="219" t="s">
        <v>125</v>
      </c>
    </row>
    <row r="219" spans="1:65" s="13" customFormat="1" ht="11.25">
      <c r="B219" s="199"/>
      <c r="C219" s="200"/>
      <c r="D219" s="191" t="s">
        <v>145</v>
      </c>
      <c r="E219" s="201" t="s">
        <v>19</v>
      </c>
      <c r="F219" s="202" t="s">
        <v>314</v>
      </c>
      <c r="G219" s="200"/>
      <c r="H219" s="203">
        <v>72.52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145</v>
      </c>
      <c r="AU219" s="209" t="s">
        <v>81</v>
      </c>
      <c r="AV219" s="13" t="s">
        <v>81</v>
      </c>
      <c r="AW219" s="13" t="s">
        <v>32</v>
      </c>
      <c r="AX219" s="13" t="s">
        <v>71</v>
      </c>
      <c r="AY219" s="209" t="s">
        <v>125</v>
      </c>
    </row>
    <row r="220" spans="1:65" s="15" customFormat="1" ht="11.25">
      <c r="B220" s="220"/>
      <c r="C220" s="221"/>
      <c r="D220" s="191" t="s">
        <v>145</v>
      </c>
      <c r="E220" s="222" t="s">
        <v>19</v>
      </c>
      <c r="F220" s="223" t="s">
        <v>163</v>
      </c>
      <c r="G220" s="221"/>
      <c r="H220" s="224">
        <v>172.827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145</v>
      </c>
      <c r="AU220" s="230" t="s">
        <v>81</v>
      </c>
      <c r="AV220" s="15" t="s">
        <v>131</v>
      </c>
      <c r="AW220" s="15" t="s">
        <v>32</v>
      </c>
      <c r="AX220" s="15" t="s">
        <v>79</v>
      </c>
      <c r="AY220" s="230" t="s">
        <v>125</v>
      </c>
    </row>
    <row r="221" spans="1:65" s="2" customFormat="1" ht="16.5" customHeight="1">
      <c r="A221" s="37"/>
      <c r="B221" s="38"/>
      <c r="C221" s="177" t="s">
        <v>315</v>
      </c>
      <c r="D221" s="177" t="s">
        <v>127</v>
      </c>
      <c r="E221" s="178" t="s">
        <v>316</v>
      </c>
      <c r="F221" s="179" t="s">
        <v>317</v>
      </c>
      <c r="G221" s="180" t="s">
        <v>192</v>
      </c>
      <c r="H221" s="181">
        <v>1</v>
      </c>
      <c r="I221" s="182"/>
      <c r="J221" s="183">
        <f>ROUND(I221*H221,2)</f>
        <v>0</v>
      </c>
      <c r="K221" s="184"/>
      <c r="L221" s="42"/>
      <c r="M221" s="185" t="s">
        <v>19</v>
      </c>
      <c r="N221" s="186" t="s">
        <v>42</v>
      </c>
      <c r="O221" s="67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9" t="s">
        <v>131</v>
      </c>
      <c r="AT221" s="189" t="s">
        <v>127</v>
      </c>
      <c r="AU221" s="189" t="s">
        <v>81</v>
      </c>
      <c r="AY221" s="20" t="s">
        <v>125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20" t="s">
        <v>79</v>
      </c>
      <c r="BK221" s="190">
        <f>ROUND(I221*H221,2)</f>
        <v>0</v>
      </c>
      <c r="BL221" s="20" t="s">
        <v>131</v>
      </c>
      <c r="BM221" s="189" t="s">
        <v>318</v>
      </c>
    </row>
    <row r="222" spans="1:65" s="2" customFormat="1" ht="19.5">
      <c r="A222" s="37"/>
      <c r="B222" s="38"/>
      <c r="C222" s="39"/>
      <c r="D222" s="191" t="s">
        <v>133</v>
      </c>
      <c r="E222" s="39"/>
      <c r="F222" s="192" t="s">
        <v>319</v>
      </c>
      <c r="G222" s="39"/>
      <c r="H222" s="39"/>
      <c r="I222" s="193"/>
      <c r="J222" s="39"/>
      <c r="K222" s="39"/>
      <c r="L222" s="42"/>
      <c r="M222" s="194"/>
      <c r="N222" s="195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133</v>
      </c>
      <c r="AU222" s="20" t="s">
        <v>81</v>
      </c>
    </row>
    <row r="223" spans="1:65" s="2" customFormat="1" ht="11.25">
      <c r="A223" s="37"/>
      <c r="B223" s="38"/>
      <c r="C223" s="39"/>
      <c r="D223" s="196" t="s">
        <v>135</v>
      </c>
      <c r="E223" s="39"/>
      <c r="F223" s="197" t="s">
        <v>320</v>
      </c>
      <c r="G223" s="39"/>
      <c r="H223" s="39"/>
      <c r="I223" s="193"/>
      <c r="J223" s="39"/>
      <c r="K223" s="39"/>
      <c r="L223" s="42"/>
      <c r="M223" s="194"/>
      <c r="N223" s="195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20" t="s">
        <v>135</v>
      </c>
      <c r="AU223" s="20" t="s">
        <v>81</v>
      </c>
    </row>
    <row r="224" spans="1:65" s="2" customFormat="1" ht="19.5">
      <c r="A224" s="37"/>
      <c r="B224" s="38"/>
      <c r="C224" s="39"/>
      <c r="D224" s="191" t="s">
        <v>137</v>
      </c>
      <c r="E224" s="39"/>
      <c r="F224" s="198" t="s">
        <v>321</v>
      </c>
      <c r="G224" s="39"/>
      <c r="H224" s="39"/>
      <c r="I224" s="193"/>
      <c r="J224" s="39"/>
      <c r="K224" s="39"/>
      <c r="L224" s="42"/>
      <c r="M224" s="194"/>
      <c r="N224" s="195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137</v>
      </c>
      <c r="AU224" s="20" t="s">
        <v>81</v>
      </c>
    </row>
    <row r="225" spans="1:65" s="13" customFormat="1" ht="11.25">
      <c r="B225" s="199"/>
      <c r="C225" s="200"/>
      <c r="D225" s="191" t="s">
        <v>145</v>
      </c>
      <c r="E225" s="201" t="s">
        <v>19</v>
      </c>
      <c r="F225" s="202" t="s">
        <v>219</v>
      </c>
      <c r="G225" s="200"/>
      <c r="H225" s="203">
        <v>1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145</v>
      </c>
      <c r="AU225" s="209" t="s">
        <v>81</v>
      </c>
      <c r="AV225" s="13" t="s">
        <v>81</v>
      </c>
      <c r="AW225" s="13" t="s">
        <v>32</v>
      </c>
      <c r="AX225" s="13" t="s">
        <v>79</v>
      </c>
      <c r="AY225" s="209" t="s">
        <v>125</v>
      </c>
    </row>
    <row r="226" spans="1:65" s="2" customFormat="1" ht="16.5" customHeight="1">
      <c r="A226" s="37"/>
      <c r="B226" s="38"/>
      <c r="C226" s="231" t="s">
        <v>322</v>
      </c>
      <c r="D226" s="231" t="s">
        <v>305</v>
      </c>
      <c r="E226" s="232" t="s">
        <v>323</v>
      </c>
      <c r="F226" s="233" t="s">
        <v>324</v>
      </c>
      <c r="G226" s="234" t="s">
        <v>278</v>
      </c>
      <c r="H226" s="235">
        <v>1.85</v>
      </c>
      <c r="I226" s="236"/>
      <c r="J226" s="237">
        <f>ROUND(I226*H226,2)</f>
        <v>0</v>
      </c>
      <c r="K226" s="238"/>
      <c r="L226" s="239"/>
      <c r="M226" s="240" t="s">
        <v>19</v>
      </c>
      <c r="N226" s="241" t="s">
        <v>42</v>
      </c>
      <c r="O226" s="67"/>
      <c r="P226" s="187">
        <f>O226*H226</f>
        <v>0</v>
      </c>
      <c r="Q226" s="187">
        <v>1</v>
      </c>
      <c r="R226" s="187">
        <f>Q226*H226</f>
        <v>1.85</v>
      </c>
      <c r="S226" s="187">
        <v>0</v>
      </c>
      <c r="T226" s="18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9" t="s">
        <v>189</v>
      </c>
      <c r="AT226" s="189" t="s">
        <v>305</v>
      </c>
      <c r="AU226" s="189" t="s">
        <v>81</v>
      </c>
      <c r="AY226" s="20" t="s">
        <v>125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20" t="s">
        <v>79</v>
      </c>
      <c r="BK226" s="190">
        <f>ROUND(I226*H226,2)</f>
        <v>0</v>
      </c>
      <c r="BL226" s="20" t="s">
        <v>131</v>
      </c>
      <c r="BM226" s="189" t="s">
        <v>325</v>
      </c>
    </row>
    <row r="227" spans="1:65" s="2" customFormat="1" ht="11.25">
      <c r="A227" s="37"/>
      <c r="B227" s="38"/>
      <c r="C227" s="39"/>
      <c r="D227" s="191" t="s">
        <v>133</v>
      </c>
      <c r="E227" s="39"/>
      <c r="F227" s="192" t="s">
        <v>324</v>
      </c>
      <c r="G227" s="39"/>
      <c r="H227" s="39"/>
      <c r="I227" s="193"/>
      <c r="J227" s="39"/>
      <c r="K227" s="39"/>
      <c r="L227" s="42"/>
      <c r="M227" s="194"/>
      <c r="N227" s="195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133</v>
      </c>
      <c r="AU227" s="20" t="s">
        <v>81</v>
      </c>
    </row>
    <row r="228" spans="1:65" s="13" customFormat="1" ht="11.25">
      <c r="B228" s="199"/>
      <c r="C228" s="200"/>
      <c r="D228" s="191" t="s">
        <v>145</v>
      </c>
      <c r="E228" s="201" t="s">
        <v>19</v>
      </c>
      <c r="F228" s="202" t="s">
        <v>326</v>
      </c>
      <c r="G228" s="200"/>
      <c r="H228" s="203">
        <v>1.85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145</v>
      </c>
      <c r="AU228" s="209" t="s">
        <v>81</v>
      </c>
      <c r="AV228" s="13" t="s">
        <v>81</v>
      </c>
      <c r="AW228" s="13" t="s">
        <v>32</v>
      </c>
      <c r="AX228" s="13" t="s">
        <v>79</v>
      </c>
      <c r="AY228" s="209" t="s">
        <v>125</v>
      </c>
    </row>
    <row r="229" spans="1:65" s="2" customFormat="1" ht="16.5" customHeight="1">
      <c r="A229" s="37"/>
      <c r="B229" s="38"/>
      <c r="C229" s="177" t="s">
        <v>327</v>
      </c>
      <c r="D229" s="177" t="s">
        <v>127</v>
      </c>
      <c r="E229" s="178" t="s">
        <v>328</v>
      </c>
      <c r="F229" s="179" t="s">
        <v>329</v>
      </c>
      <c r="G229" s="180" t="s">
        <v>192</v>
      </c>
      <c r="H229" s="181">
        <v>20.452999999999999</v>
      </c>
      <c r="I229" s="182"/>
      <c r="J229" s="183">
        <f>ROUND(I229*H229,2)</f>
        <v>0</v>
      </c>
      <c r="K229" s="184"/>
      <c r="L229" s="42"/>
      <c r="M229" s="185" t="s">
        <v>19</v>
      </c>
      <c r="N229" s="186" t="s">
        <v>42</v>
      </c>
      <c r="O229" s="67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9" t="s">
        <v>131</v>
      </c>
      <c r="AT229" s="189" t="s">
        <v>127</v>
      </c>
      <c r="AU229" s="189" t="s">
        <v>81</v>
      </c>
      <c r="AY229" s="20" t="s">
        <v>125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20" t="s">
        <v>79</v>
      </c>
      <c r="BK229" s="190">
        <f>ROUND(I229*H229,2)</f>
        <v>0</v>
      </c>
      <c r="BL229" s="20" t="s">
        <v>131</v>
      </c>
      <c r="BM229" s="189" t="s">
        <v>330</v>
      </c>
    </row>
    <row r="230" spans="1:65" s="2" customFormat="1" ht="19.5">
      <c r="A230" s="37"/>
      <c r="B230" s="38"/>
      <c r="C230" s="39"/>
      <c r="D230" s="191" t="s">
        <v>133</v>
      </c>
      <c r="E230" s="39"/>
      <c r="F230" s="192" t="s">
        <v>331</v>
      </c>
      <c r="G230" s="39"/>
      <c r="H230" s="39"/>
      <c r="I230" s="193"/>
      <c r="J230" s="39"/>
      <c r="K230" s="39"/>
      <c r="L230" s="42"/>
      <c r="M230" s="194"/>
      <c r="N230" s="195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133</v>
      </c>
      <c r="AU230" s="20" t="s">
        <v>81</v>
      </c>
    </row>
    <row r="231" spans="1:65" s="2" customFormat="1" ht="11.25">
      <c r="A231" s="37"/>
      <c r="B231" s="38"/>
      <c r="C231" s="39"/>
      <c r="D231" s="196" t="s">
        <v>135</v>
      </c>
      <c r="E231" s="39"/>
      <c r="F231" s="197" t="s">
        <v>332</v>
      </c>
      <c r="G231" s="39"/>
      <c r="H231" s="39"/>
      <c r="I231" s="193"/>
      <c r="J231" s="39"/>
      <c r="K231" s="39"/>
      <c r="L231" s="42"/>
      <c r="M231" s="194"/>
      <c r="N231" s="195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20" t="s">
        <v>135</v>
      </c>
      <c r="AU231" s="20" t="s">
        <v>81</v>
      </c>
    </row>
    <row r="232" spans="1:65" s="14" customFormat="1" ht="11.25">
      <c r="B232" s="210"/>
      <c r="C232" s="211"/>
      <c r="D232" s="191" t="s">
        <v>145</v>
      </c>
      <c r="E232" s="212" t="s">
        <v>19</v>
      </c>
      <c r="F232" s="213" t="s">
        <v>228</v>
      </c>
      <c r="G232" s="211"/>
      <c r="H232" s="212" t="s">
        <v>19</v>
      </c>
      <c r="I232" s="214"/>
      <c r="J232" s="211"/>
      <c r="K232" s="211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145</v>
      </c>
      <c r="AU232" s="219" t="s">
        <v>81</v>
      </c>
      <c r="AV232" s="14" t="s">
        <v>79</v>
      </c>
      <c r="AW232" s="14" t="s">
        <v>32</v>
      </c>
      <c r="AX232" s="14" t="s">
        <v>71</v>
      </c>
      <c r="AY232" s="219" t="s">
        <v>125</v>
      </c>
    </row>
    <row r="233" spans="1:65" s="13" customFormat="1" ht="11.25">
      <c r="B233" s="199"/>
      <c r="C233" s="200"/>
      <c r="D233" s="191" t="s">
        <v>145</v>
      </c>
      <c r="E233" s="201" t="s">
        <v>19</v>
      </c>
      <c r="F233" s="202" t="s">
        <v>333</v>
      </c>
      <c r="G233" s="200"/>
      <c r="H233" s="203">
        <v>20.452999999999999</v>
      </c>
      <c r="I233" s="204"/>
      <c r="J233" s="200"/>
      <c r="K233" s="200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145</v>
      </c>
      <c r="AU233" s="209" t="s">
        <v>81</v>
      </c>
      <c r="AV233" s="13" t="s">
        <v>81</v>
      </c>
      <c r="AW233" s="13" t="s">
        <v>32</v>
      </c>
      <c r="AX233" s="13" t="s">
        <v>71</v>
      </c>
      <c r="AY233" s="209" t="s">
        <v>125</v>
      </c>
    </row>
    <row r="234" spans="1:65" s="15" customFormat="1" ht="11.25">
      <c r="B234" s="220"/>
      <c r="C234" s="221"/>
      <c r="D234" s="191" t="s">
        <v>145</v>
      </c>
      <c r="E234" s="222" t="s">
        <v>19</v>
      </c>
      <c r="F234" s="223" t="s">
        <v>163</v>
      </c>
      <c r="G234" s="221"/>
      <c r="H234" s="224">
        <v>20.452999999999999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145</v>
      </c>
      <c r="AU234" s="230" t="s">
        <v>81</v>
      </c>
      <c r="AV234" s="15" t="s">
        <v>131</v>
      </c>
      <c r="AW234" s="15" t="s">
        <v>32</v>
      </c>
      <c r="AX234" s="15" t="s">
        <v>79</v>
      </c>
      <c r="AY234" s="230" t="s">
        <v>125</v>
      </c>
    </row>
    <row r="235" spans="1:65" s="2" customFormat="1" ht="16.5" customHeight="1">
      <c r="A235" s="37"/>
      <c r="B235" s="38"/>
      <c r="C235" s="231" t="s">
        <v>334</v>
      </c>
      <c r="D235" s="231" t="s">
        <v>305</v>
      </c>
      <c r="E235" s="232" t="s">
        <v>335</v>
      </c>
      <c r="F235" s="233" t="s">
        <v>336</v>
      </c>
      <c r="G235" s="234" t="s">
        <v>278</v>
      </c>
      <c r="H235" s="235">
        <v>37.838000000000001</v>
      </c>
      <c r="I235" s="236"/>
      <c r="J235" s="237">
        <f>ROUND(I235*H235,2)</f>
        <v>0</v>
      </c>
      <c r="K235" s="238"/>
      <c r="L235" s="239"/>
      <c r="M235" s="240" t="s">
        <v>19</v>
      </c>
      <c r="N235" s="241" t="s">
        <v>42</v>
      </c>
      <c r="O235" s="67"/>
      <c r="P235" s="187">
        <f>O235*H235</f>
        <v>0</v>
      </c>
      <c r="Q235" s="187">
        <v>1</v>
      </c>
      <c r="R235" s="187">
        <f>Q235*H235</f>
        <v>37.838000000000001</v>
      </c>
      <c r="S235" s="187">
        <v>0</v>
      </c>
      <c r="T235" s="188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9" t="s">
        <v>189</v>
      </c>
      <c r="AT235" s="189" t="s">
        <v>305</v>
      </c>
      <c r="AU235" s="189" t="s">
        <v>81</v>
      </c>
      <c r="AY235" s="20" t="s">
        <v>125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20" t="s">
        <v>79</v>
      </c>
      <c r="BK235" s="190">
        <f>ROUND(I235*H235,2)</f>
        <v>0</v>
      </c>
      <c r="BL235" s="20" t="s">
        <v>131</v>
      </c>
      <c r="BM235" s="189" t="s">
        <v>337</v>
      </c>
    </row>
    <row r="236" spans="1:65" s="2" customFormat="1" ht="11.25">
      <c r="A236" s="37"/>
      <c r="B236" s="38"/>
      <c r="C236" s="39"/>
      <c r="D236" s="191" t="s">
        <v>133</v>
      </c>
      <c r="E236" s="39"/>
      <c r="F236" s="192" t="s">
        <v>336</v>
      </c>
      <c r="G236" s="39"/>
      <c r="H236" s="39"/>
      <c r="I236" s="193"/>
      <c r="J236" s="39"/>
      <c r="K236" s="39"/>
      <c r="L236" s="42"/>
      <c r="M236" s="194"/>
      <c r="N236" s="195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20" t="s">
        <v>133</v>
      </c>
      <c r="AU236" s="20" t="s">
        <v>81</v>
      </c>
    </row>
    <row r="237" spans="1:65" s="13" customFormat="1" ht="11.25">
      <c r="B237" s="199"/>
      <c r="C237" s="200"/>
      <c r="D237" s="191" t="s">
        <v>145</v>
      </c>
      <c r="E237" s="201" t="s">
        <v>19</v>
      </c>
      <c r="F237" s="202" t="s">
        <v>338</v>
      </c>
      <c r="G237" s="200"/>
      <c r="H237" s="203">
        <v>37.838000000000001</v>
      </c>
      <c r="I237" s="204"/>
      <c r="J237" s="200"/>
      <c r="K237" s="200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145</v>
      </c>
      <c r="AU237" s="209" t="s">
        <v>81</v>
      </c>
      <c r="AV237" s="13" t="s">
        <v>81</v>
      </c>
      <c r="AW237" s="13" t="s">
        <v>32</v>
      </c>
      <c r="AX237" s="13" t="s">
        <v>79</v>
      </c>
      <c r="AY237" s="209" t="s">
        <v>125</v>
      </c>
    </row>
    <row r="238" spans="1:65" s="2" customFormat="1" ht="24.2" customHeight="1">
      <c r="A238" s="37"/>
      <c r="B238" s="38"/>
      <c r="C238" s="177" t="s">
        <v>339</v>
      </c>
      <c r="D238" s="177" t="s">
        <v>127</v>
      </c>
      <c r="E238" s="178" t="s">
        <v>340</v>
      </c>
      <c r="F238" s="179" t="s">
        <v>341</v>
      </c>
      <c r="G238" s="180" t="s">
        <v>130</v>
      </c>
      <c r="H238" s="181">
        <v>59</v>
      </c>
      <c r="I238" s="182"/>
      <c r="J238" s="183">
        <f>ROUND(I238*H238,2)</f>
        <v>0</v>
      </c>
      <c r="K238" s="184"/>
      <c r="L238" s="42"/>
      <c r="M238" s="185" t="s">
        <v>19</v>
      </c>
      <c r="N238" s="186" t="s">
        <v>42</v>
      </c>
      <c r="O238" s="67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9" t="s">
        <v>131</v>
      </c>
      <c r="AT238" s="189" t="s">
        <v>127</v>
      </c>
      <c r="AU238" s="189" t="s">
        <v>81</v>
      </c>
      <c r="AY238" s="20" t="s">
        <v>125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20" t="s">
        <v>79</v>
      </c>
      <c r="BK238" s="190">
        <f>ROUND(I238*H238,2)</f>
        <v>0</v>
      </c>
      <c r="BL238" s="20" t="s">
        <v>131</v>
      </c>
      <c r="BM238" s="189" t="s">
        <v>342</v>
      </c>
    </row>
    <row r="239" spans="1:65" s="2" customFormat="1" ht="19.5">
      <c r="A239" s="37"/>
      <c r="B239" s="38"/>
      <c r="C239" s="39"/>
      <c r="D239" s="191" t="s">
        <v>133</v>
      </c>
      <c r="E239" s="39"/>
      <c r="F239" s="192" t="s">
        <v>343</v>
      </c>
      <c r="G239" s="39"/>
      <c r="H239" s="39"/>
      <c r="I239" s="193"/>
      <c r="J239" s="39"/>
      <c r="K239" s="39"/>
      <c r="L239" s="42"/>
      <c r="M239" s="194"/>
      <c r="N239" s="195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133</v>
      </c>
      <c r="AU239" s="20" t="s">
        <v>81</v>
      </c>
    </row>
    <row r="240" spans="1:65" s="2" customFormat="1" ht="11.25">
      <c r="A240" s="37"/>
      <c r="B240" s="38"/>
      <c r="C240" s="39"/>
      <c r="D240" s="196" t="s">
        <v>135</v>
      </c>
      <c r="E240" s="39"/>
      <c r="F240" s="197" t="s">
        <v>344</v>
      </c>
      <c r="G240" s="39"/>
      <c r="H240" s="39"/>
      <c r="I240" s="193"/>
      <c r="J240" s="39"/>
      <c r="K240" s="39"/>
      <c r="L240" s="42"/>
      <c r="M240" s="194"/>
      <c r="N240" s="195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135</v>
      </c>
      <c r="AU240" s="20" t="s">
        <v>81</v>
      </c>
    </row>
    <row r="241" spans="1:65" s="2" customFormat="1" ht="19.5">
      <c r="A241" s="37"/>
      <c r="B241" s="38"/>
      <c r="C241" s="39"/>
      <c r="D241" s="191" t="s">
        <v>137</v>
      </c>
      <c r="E241" s="39"/>
      <c r="F241" s="198" t="s">
        <v>144</v>
      </c>
      <c r="G241" s="39"/>
      <c r="H241" s="39"/>
      <c r="I241" s="193"/>
      <c r="J241" s="39"/>
      <c r="K241" s="39"/>
      <c r="L241" s="42"/>
      <c r="M241" s="194"/>
      <c r="N241" s="195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137</v>
      </c>
      <c r="AU241" s="20" t="s">
        <v>81</v>
      </c>
    </row>
    <row r="242" spans="1:65" s="13" customFormat="1" ht="11.25">
      <c r="B242" s="199"/>
      <c r="C242" s="200"/>
      <c r="D242" s="191" t="s">
        <v>145</v>
      </c>
      <c r="E242" s="201" t="s">
        <v>19</v>
      </c>
      <c r="F242" s="202" t="s">
        <v>345</v>
      </c>
      <c r="G242" s="200"/>
      <c r="H242" s="203">
        <v>59</v>
      </c>
      <c r="I242" s="204"/>
      <c r="J242" s="200"/>
      <c r="K242" s="200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145</v>
      </c>
      <c r="AU242" s="209" t="s">
        <v>81</v>
      </c>
      <c r="AV242" s="13" t="s">
        <v>81</v>
      </c>
      <c r="AW242" s="13" t="s">
        <v>32</v>
      </c>
      <c r="AX242" s="13" t="s">
        <v>79</v>
      </c>
      <c r="AY242" s="209" t="s">
        <v>125</v>
      </c>
    </row>
    <row r="243" spans="1:65" s="2" customFormat="1" ht="16.5" customHeight="1">
      <c r="A243" s="37"/>
      <c r="B243" s="38"/>
      <c r="C243" s="177" t="s">
        <v>346</v>
      </c>
      <c r="D243" s="177" t="s">
        <v>127</v>
      </c>
      <c r="E243" s="178" t="s">
        <v>347</v>
      </c>
      <c r="F243" s="179" t="s">
        <v>348</v>
      </c>
      <c r="G243" s="180" t="s">
        <v>130</v>
      </c>
      <c r="H243" s="181">
        <v>149.1</v>
      </c>
      <c r="I243" s="182"/>
      <c r="J243" s="183">
        <f>ROUND(I243*H243,2)</f>
        <v>0</v>
      </c>
      <c r="K243" s="184"/>
      <c r="L243" s="42"/>
      <c r="M243" s="185" t="s">
        <v>19</v>
      </c>
      <c r="N243" s="186" t="s">
        <v>42</v>
      </c>
      <c r="O243" s="67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9" t="s">
        <v>131</v>
      </c>
      <c r="AT243" s="189" t="s">
        <v>127</v>
      </c>
      <c r="AU243" s="189" t="s">
        <v>81</v>
      </c>
      <c r="AY243" s="20" t="s">
        <v>125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20" t="s">
        <v>79</v>
      </c>
      <c r="BK243" s="190">
        <f>ROUND(I243*H243,2)</f>
        <v>0</v>
      </c>
      <c r="BL243" s="20" t="s">
        <v>131</v>
      </c>
      <c r="BM243" s="189" t="s">
        <v>349</v>
      </c>
    </row>
    <row r="244" spans="1:65" s="2" customFormat="1" ht="11.25">
      <c r="A244" s="37"/>
      <c r="B244" s="38"/>
      <c r="C244" s="39"/>
      <c r="D244" s="191" t="s">
        <v>133</v>
      </c>
      <c r="E244" s="39"/>
      <c r="F244" s="192" t="s">
        <v>350</v>
      </c>
      <c r="G244" s="39"/>
      <c r="H244" s="39"/>
      <c r="I244" s="193"/>
      <c r="J244" s="39"/>
      <c r="K244" s="39"/>
      <c r="L244" s="42"/>
      <c r="M244" s="194"/>
      <c r="N244" s="195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133</v>
      </c>
      <c r="AU244" s="20" t="s">
        <v>81</v>
      </c>
    </row>
    <row r="245" spans="1:65" s="2" customFormat="1" ht="11.25">
      <c r="A245" s="37"/>
      <c r="B245" s="38"/>
      <c r="C245" s="39"/>
      <c r="D245" s="196" t="s">
        <v>135</v>
      </c>
      <c r="E245" s="39"/>
      <c r="F245" s="197" t="s">
        <v>351</v>
      </c>
      <c r="G245" s="39"/>
      <c r="H245" s="39"/>
      <c r="I245" s="193"/>
      <c r="J245" s="39"/>
      <c r="K245" s="39"/>
      <c r="L245" s="42"/>
      <c r="M245" s="194"/>
      <c r="N245" s="195"/>
      <c r="O245" s="67"/>
      <c r="P245" s="67"/>
      <c r="Q245" s="67"/>
      <c r="R245" s="67"/>
      <c r="S245" s="67"/>
      <c r="T245" s="68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20" t="s">
        <v>135</v>
      </c>
      <c r="AU245" s="20" t="s">
        <v>81</v>
      </c>
    </row>
    <row r="246" spans="1:65" s="14" customFormat="1" ht="11.25">
      <c r="B246" s="210"/>
      <c r="C246" s="211"/>
      <c r="D246" s="191" t="s">
        <v>145</v>
      </c>
      <c r="E246" s="212" t="s">
        <v>19</v>
      </c>
      <c r="F246" s="213" t="s">
        <v>352</v>
      </c>
      <c r="G246" s="211"/>
      <c r="H246" s="212" t="s">
        <v>19</v>
      </c>
      <c r="I246" s="214"/>
      <c r="J246" s="211"/>
      <c r="K246" s="211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145</v>
      </c>
      <c r="AU246" s="219" t="s">
        <v>81</v>
      </c>
      <c r="AV246" s="14" t="s">
        <v>79</v>
      </c>
      <c r="AW246" s="14" t="s">
        <v>32</v>
      </c>
      <c r="AX246" s="14" t="s">
        <v>71</v>
      </c>
      <c r="AY246" s="219" t="s">
        <v>125</v>
      </c>
    </row>
    <row r="247" spans="1:65" s="13" customFormat="1" ht="11.25">
      <c r="B247" s="199"/>
      <c r="C247" s="200"/>
      <c r="D247" s="191" t="s">
        <v>145</v>
      </c>
      <c r="E247" s="201" t="s">
        <v>19</v>
      </c>
      <c r="F247" s="202" t="s">
        <v>353</v>
      </c>
      <c r="G247" s="200"/>
      <c r="H247" s="203">
        <v>117.6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145</v>
      </c>
      <c r="AU247" s="209" t="s">
        <v>81</v>
      </c>
      <c r="AV247" s="13" t="s">
        <v>81</v>
      </c>
      <c r="AW247" s="13" t="s">
        <v>32</v>
      </c>
      <c r="AX247" s="13" t="s">
        <v>71</v>
      </c>
      <c r="AY247" s="209" t="s">
        <v>125</v>
      </c>
    </row>
    <row r="248" spans="1:65" s="14" customFormat="1" ht="11.25">
      <c r="B248" s="210"/>
      <c r="C248" s="211"/>
      <c r="D248" s="191" t="s">
        <v>145</v>
      </c>
      <c r="E248" s="212" t="s">
        <v>19</v>
      </c>
      <c r="F248" s="213" t="s">
        <v>216</v>
      </c>
      <c r="G248" s="211"/>
      <c r="H248" s="212" t="s">
        <v>19</v>
      </c>
      <c r="I248" s="214"/>
      <c r="J248" s="211"/>
      <c r="K248" s="211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145</v>
      </c>
      <c r="AU248" s="219" t="s">
        <v>81</v>
      </c>
      <c r="AV248" s="14" t="s">
        <v>79</v>
      </c>
      <c r="AW248" s="14" t="s">
        <v>32</v>
      </c>
      <c r="AX248" s="14" t="s">
        <v>71</v>
      </c>
      <c r="AY248" s="219" t="s">
        <v>125</v>
      </c>
    </row>
    <row r="249" spans="1:65" s="13" customFormat="1" ht="11.25">
      <c r="B249" s="199"/>
      <c r="C249" s="200"/>
      <c r="D249" s="191" t="s">
        <v>145</v>
      </c>
      <c r="E249" s="201" t="s">
        <v>19</v>
      </c>
      <c r="F249" s="202" t="s">
        <v>354</v>
      </c>
      <c r="G249" s="200"/>
      <c r="H249" s="203">
        <v>31.5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145</v>
      </c>
      <c r="AU249" s="209" t="s">
        <v>81</v>
      </c>
      <c r="AV249" s="13" t="s">
        <v>81</v>
      </c>
      <c r="AW249" s="13" t="s">
        <v>32</v>
      </c>
      <c r="AX249" s="13" t="s">
        <v>71</v>
      </c>
      <c r="AY249" s="209" t="s">
        <v>125</v>
      </c>
    </row>
    <row r="250" spans="1:65" s="15" customFormat="1" ht="11.25">
      <c r="B250" s="220"/>
      <c r="C250" s="221"/>
      <c r="D250" s="191" t="s">
        <v>145</v>
      </c>
      <c r="E250" s="222" t="s">
        <v>19</v>
      </c>
      <c r="F250" s="223" t="s">
        <v>163</v>
      </c>
      <c r="G250" s="221"/>
      <c r="H250" s="224">
        <v>149.1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145</v>
      </c>
      <c r="AU250" s="230" t="s">
        <v>81</v>
      </c>
      <c r="AV250" s="15" t="s">
        <v>131</v>
      </c>
      <c r="AW250" s="15" t="s">
        <v>32</v>
      </c>
      <c r="AX250" s="15" t="s">
        <v>79</v>
      </c>
      <c r="AY250" s="230" t="s">
        <v>125</v>
      </c>
    </row>
    <row r="251" spans="1:65" s="2" customFormat="1" ht="16.5" customHeight="1">
      <c r="A251" s="37"/>
      <c r="B251" s="38"/>
      <c r="C251" s="177" t="s">
        <v>355</v>
      </c>
      <c r="D251" s="177" t="s">
        <v>127</v>
      </c>
      <c r="E251" s="178" t="s">
        <v>356</v>
      </c>
      <c r="F251" s="179" t="s">
        <v>357</v>
      </c>
      <c r="G251" s="180" t="s">
        <v>130</v>
      </c>
      <c r="H251" s="181">
        <v>59</v>
      </c>
      <c r="I251" s="182"/>
      <c r="J251" s="183">
        <f>ROUND(I251*H251,2)</f>
        <v>0</v>
      </c>
      <c r="K251" s="184"/>
      <c r="L251" s="42"/>
      <c r="M251" s="185" t="s">
        <v>19</v>
      </c>
      <c r="N251" s="186" t="s">
        <v>42</v>
      </c>
      <c r="O251" s="67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9" t="s">
        <v>131</v>
      </c>
      <c r="AT251" s="189" t="s">
        <v>127</v>
      </c>
      <c r="AU251" s="189" t="s">
        <v>81</v>
      </c>
      <c r="AY251" s="20" t="s">
        <v>125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20" t="s">
        <v>79</v>
      </c>
      <c r="BK251" s="190">
        <f>ROUND(I251*H251,2)</f>
        <v>0</v>
      </c>
      <c r="BL251" s="20" t="s">
        <v>131</v>
      </c>
      <c r="BM251" s="189" t="s">
        <v>358</v>
      </c>
    </row>
    <row r="252" spans="1:65" s="2" customFormat="1" ht="11.25">
      <c r="A252" s="37"/>
      <c r="B252" s="38"/>
      <c r="C252" s="39"/>
      <c r="D252" s="191" t="s">
        <v>133</v>
      </c>
      <c r="E252" s="39"/>
      <c r="F252" s="192" t="s">
        <v>359</v>
      </c>
      <c r="G252" s="39"/>
      <c r="H252" s="39"/>
      <c r="I252" s="193"/>
      <c r="J252" s="39"/>
      <c r="K252" s="39"/>
      <c r="L252" s="42"/>
      <c r="M252" s="194"/>
      <c r="N252" s="195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133</v>
      </c>
      <c r="AU252" s="20" t="s">
        <v>81</v>
      </c>
    </row>
    <row r="253" spans="1:65" s="2" customFormat="1" ht="11.25">
      <c r="A253" s="37"/>
      <c r="B253" s="38"/>
      <c r="C253" s="39"/>
      <c r="D253" s="196" t="s">
        <v>135</v>
      </c>
      <c r="E253" s="39"/>
      <c r="F253" s="197" t="s">
        <v>360</v>
      </c>
      <c r="G253" s="39"/>
      <c r="H253" s="39"/>
      <c r="I253" s="193"/>
      <c r="J253" s="39"/>
      <c r="K253" s="39"/>
      <c r="L253" s="42"/>
      <c r="M253" s="194"/>
      <c r="N253" s="195"/>
      <c r="O253" s="67"/>
      <c r="P253" s="67"/>
      <c r="Q253" s="67"/>
      <c r="R253" s="67"/>
      <c r="S253" s="67"/>
      <c r="T253" s="68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20" t="s">
        <v>135</v>
      </c>
      <c r="AU253" s="20" t="s">
        <v>81</v>
      </c>
    </row>
    <row r="254" spans="1:65" s="2" customFormat="1" ht="19.5">
      <c r="A254" s="37"/>
      <c r="B254" s="38"/>
      <c r="C254" s="39"/>
      <c r="D254" s="191" t="s">
        <v>137</v>
      </c>
      <c r="E254" s="39"/>
      <c r="F254" s="198" t="s">
        <v>144</v>
      </c>
      <c r="G254" s="39"/>
      <c r="H254" s="39"/>
      <c r="I254" s="193"/>
      <c r="J254" s="39"/>
      <c r="K254" s="39"/>
      <c r="L254" s="42"/>
      <c r="M254" s="194"/>
      <c r="N254" s="195"/>
      <c r="O254" s="67"/>
      <c r="P254" s="67"/>
      <c r="Q254" s="67"/>
      <c r="R254" s="67"/>
      <c r="S254" s="67"/>
      <c r="T254" s="68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20" t="s">
        <v>137</v>
      </c>
      <c r="AU254" s="20" t="s">
        <v>81</v>
      </c>
    </row>
    <row r="255" spans="1:65" s="2" customFormat="1" ht="16.5" customHeight="1">
      <c r="A255" s="37"/>
      <c r="B255" s="38"/>
      <c r="C255" s="231" t="s">
        <v>361</v>
      </c>
      <c r="D255" s="231" t="s">
        <v>305</v>
      </c>
      <c r="E255" s="232" t="s">
        <v>362</v>
      </c>
      <c r="F255" s="233" t="s">
        <v>363</v>
      </c>
      <c r="G255" s="234" t="s">
        <v>278</v>
      </c>
      <c r="H255" s="235">
        <v>46.41</v>
      </c>
      <c r="I255" s="236"/>
      <c r="J255" s="237">
        <f>ROUND(I255*H255,2)</f>
        <v>0</v>
      </c>
      <c r="K255" s="238"/>
      <c r="L255" s="239"/>
      <c r="M255" s="240" t="s">
        <v>19</v>
      </c>
      <c r="N255" s="241" t="s">
        <v>42</v>
      </c>
      <c r="O255" s="67"/>
      <c r="P255" s="187">
        <f>O255*H255</f>
        <v>0</v>
      </c>
      <c r="Q255" s="187">
        <v>1</v>
      </c>
      <c r="R255" s="187">
        <f>Q255*H255</f>
        <v>46.41</v>
      </c>
      <c r="S255" s="187">
        <v>0</v>
      </c>
      <c r="T255" s="18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9" t="s">
        <v>189</v>
      </c>
      <c r="AT255" s="189" t="s">
        <v>305</v>
      </c>
      <c r="AU255" s="189" t="s">
        <v>81</v>
      </c>
      <c r="AY255" s="20" t="s">
        <v>125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20" t="s">
        <v>79</v>
      </c>
      <c r="BK255" s="190">
        <f>ROUND(I255*H255,2)</f>
        <v>0</v>
      </c>
      <c r="BL255" s="20" t="s">
        <v>131</v>
      </c>
      <c r="BM255" s="189" t="s">
        <v>364</v>
      </c>
    </row>
    <row r="256" spans="1:65" s="2" customFormat="1" ht="11.25">
      <c r="A256" s="37"/>
      <c r="B256" s="38"/>
      <c r="C256" s="39"/>
      <c r="D256" s="191" t="s">
        <v>133</v>
      </c>
      <c r="E256" s="39"/>
      <c r="F256" s="192" t="s">
        <v>363</v>
      </c>
      <c r="G256" s="39"/>
      <c r="H256" s="39"/>
      <c r="I256" s="193"/>
      <c r="J256" s="39"/>
      <c r="K256" s="39"/>
      <c r="L256" s="42"/>
      <c r="M256" s="194"/>
      <c r="N256" s="195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20" t="s">
        <v>133</v>
      </c>
      <c r="AU256" s="20" t="s">
        <v>81</v>
      </c>
    </row>
    <row r="257" spans="1:65" s="13" customFormat="1" ht="11.25">
      <c r="B257" s="199"/>
      <c r="C257" s="200"/>
      <c r="D257" s="191" t="s">
        <v>145</v>
      </c>
      <c r="E257" s="201" t="s">
        <v>19</v>
      </c>
      <c r="F257" s="202" t="s">
        <v>365</v>
      </c>
      <c r="G257" s="200"/>
      <c r="H257" s="203">
        <v>46.41</v>
      </c>
      <c r="I257" s="204"/>
      <c r="J257" s="200"/>
      <c r="K257" s="200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145</v>
      </c>
      <c r="AU257" s="209" t="s">
        <v>81</v>
      </c>
      <c r="AV257" s="13" t="s">
        <v>81</v>
      </c>
      <c r="AW257" s="13" t="s">
        <v>32</v>
      </c>
      <c r="AX257" s="13" t="s">
        <v>79</v>
      </c>
      <c r="AY257" s="209" t="s">
        <v>125</v>
      </c>
    </row>
    <row r="258" spans="1:65" s="2" customFormat="1" ht="16.5" customHeight="1">
      <c r="A258" s="37"/>
      <c r="B258" s="38"/>
      <c r="C258" s="177" t="s">
        <v>366</v>
      </c>
      <c r="D258" s="177" t="s">
        <v>127</v>
      </c>
      <c r="E258" s="178" t="s">
        <v>367</v>
      </c>
      <c r="F258" s="179" t="s">
        <v>368</v>
      </c>
      <c r="G258" s="180" t="s">
        <v>130</v>
      </c>
      <c r="H258" s="181">
        <v>59</v>
      </c>
      <c r="I258" s="182"/>
      <c r="J258" s="183">
        <f>ROUND(I258*H258,2)</f>
        <v>0</v>
      </c>
      <c r="K258" s="184"/>
      <c r="L258" s="42"/>
      <c r="M258" s="185" t="s">
        <v>19</v>
      </c>
      <c r="N258" s="186" t="s">
        <v>42</v>
      </c>
      <c r="O258" s="67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9" t="s">
        <v>131</v>
      </c>
      <c r="AT258" s="189" t="s">
        <v>127</v>
      </c>
      <c r="AU258" s="189" t="s">
        <v>81</v>
      </c>
      <c r="AY258" s="20" t="s">
        <v>125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20" t="s">
        <v>79</v>
      </c>
      <c r="BK258" s="190">
        <f>ROUND(I258*H258,2)</f>
        <v>0</v>
      </c>
      <c r="BL258" s="20" t="s">
        <v>131</v>
      </c>
      <c r="BM258" s="189" t="s">
        <v>369</v>
      </c>
    </row>
    <row r="259" spans="1:65" s="2" customFormat="1" ht="11.25">
      <c r="A259" s="37"/>
      <c r="B259" s="38"/>
      <c r="C259" s="39"/>
      <c r="D259" s="191" t="s">
        <v>133</v>
      </c>
      <c r="E259" s="39"/>
      <c r="F259" s="192" t="s">
        <v>370</v>
      </c>
      <c r="G259" s="39"/>
      <c r="H259" s="39"/>
      <c r="I259" s="193"/>
      <c r="J259" s="39"/>
      <c r="K259" s="39"/>
      <c r="L259" s="42"/>
      <c r="M259" s="194"/>
      <c r="N259" s="195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20" t="s">
        <v>133</v>
      </c>
      <c r="AU259" s="20" t="s">
        <v>81</v>
      </c>
    </row>
    <row r="260" spans="1:65" s="2" customFormat="1" ht="11.25">
      <c r="A260" s="37"/>
      <c r="B260" s="38"/>
      <c r="C260" s="39"/>
      <c r="D260" s="196" t="s">
        <v>135</v>
      </c>
      <c r="E260" s="39"/>
      <c r="F260" s="197" t="s">
        <v>371</v>
      </c>
      <c r="G260" s="39"/>
      <c r="H260" s="39"/>
      <c r="I260" s="193"/>
      <c r="J260" s="39"/>
      <c r="K260" s="39"/>
      <c r="L260" s="42"/>
      <c r="M260" s="194"/>
      <c r="N260" s="195"/>
      <c r="O260" s="67"/>
      <c r="P260" s="67"/>
      <c r="Q260" s="67"/>
      <c r="R260" s="67"/>
      <c r="S260" s="67"/>
      <c r="T260" s="68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20" t="s">
        <v>135</v>
      </c>
      <c r="AU260" s="20" t="s">
        <v>81</v>
      </c>
    </row>
    <row r="261" spans="1:65" s="2" customFormat="1" ht="19.5">
      <c r="A261" s="37"/>
      <c r="B261" s="38"/>
      <c r="C261" s="39"/>
      <c r="D261" s="191" t="s">
        <v>137</v>
      </c>
      <c r="E261" s="39"/>
      <c r="F261" s="198" t="s">
        <v>144</v>
      </c>
      <c r="G261" s="39"/>
      <c r="H261" s="39"/>
      <c r="I261" s="193"/>
      <c r="J261" s="39"/>
      <c r="K261" s="39"/>
      <c r="L261" s="42"/>
      <c r="M261" s="194"/>
      <c r="N261" s="195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137</v>
      </c>
      <c r="AU261" s="20" t="s">
        <v>81</v>
      </c>
    </row>
    <row r="262" spans="1:65" s="2" customFormat="1" ht="16.5" customHeight="1">
      <c r="A262" s="37"/>
      <c r="B262" s="38"/>
      <c r="C262" s="177" t="s">
        <v>372</v>
      </c>
      <c r="D262" s="177" t="s">
        <v>127</v>
      </c>
      <c r="E262" s="178" t="s">
        <v>373</v>
      </c>
      <c r="F262" s="179" t="s">
        <v>374</v>
      </c>
      <c r="G262" s="180" t="s">
        <v>130</v>
      </c>
      <c r="H262" s="181">
        <v>155</v>
      </c>
      <c r="I262" s="182"/>
      <c r="J262" s="183">
        <f>ROUND(I262*H262,2)</f>
        <v>0</v>
      </c>
      <c r="K262" s="184"/>
      <c r="L262" s="42"/>
      <c r="M262" s="185" t="s">
        <v>19</v>
      </c>
      <c r="N262" s="186" t="s">
        <v>42</v>
      </c>
      <c r="O262" s="67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9" t="s">
        <v>131</v>
      </c>
      <c r="AT262" s="189" t="s">
        <v>127</v>
      </c>
      <c r="AU262" s="189" t="s">
        <v>81</v>
      </c>
      <c r="AY262" s="20" t="s">
        <v>125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20" t="s">
        <v>79</v>
      </c>
      <c r="BK262" s="190">
        <f>ROUND(I262*H262,2)</f>
        <v>0</v>
      </c>
      <c r="BL262" s="20" t="s">
        <v>131</v>
      </c>
      <c r="BM262" s="189" t="s">
        <v>375</v>
      </c>
    </row>
    <row r="263" spans="1:65" s="2" customFormat="1" ht="11.25">
      <c r="A263" s="37"/>
      <c r="B263" s="38"/>
      <c r="C263" s="39"/>
      <c r="D263" s="191" t="s">
        <v>133</v>
      </c>
      <c r="E263" s="39"/>
      <c r="F263" s="192" t="s">
        <v>376</v>
      </c>
      <c r="G263" s="39"/>
      <c r="H263" s="39"/>
      <c r="I263" s="193"/>
      <c r="J263" s="39"/>
      <c r="K263" s="39"/>
      <c r="L263" s="42"/>
      <c r="M263" s="194"/>
      <c r="N263" s="195"/>
      <c r="O263" s="67"/>
      <c r="P263" s="67"/>
      <c r="Q263" s="67"/>
      <c r="R263" s="67"/>
      <c r="S263" s="67"/>
      <c r="T263" s="68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20" t="s">
        <v>133</v>
      </c>
      <c r="AU263" s="20" t="s">
        <v>81</v>
      </c>
    </row>
    <row r="264" spans="1:65" s="2" customFormat="1" ht="11.25">
      <c r="A264" s="37"/>
      <c r="B264" s="38"/>
      <c r="C264" s="39"/>
      <c r="D264" s="196" t="s">
        <v>135</v>
      </c>
      <c r="E264" s="39"/>
      <c r="F264" s="197" t="s">
        <v>377</v>
      </c>
      <c r="G264" s="39"/>
      <c r="H264" s="39"/>
      <c r="I264" s="193"/>
      <c r="J264" s="39"/>
      <c r="K264" s="39"/>
      <c r="L264" s="42"/>
      <c r="M264" s="194"/>
      <c r="N264" s="195"/>
      <c r="O264" s="67"/>
      <c r="P264" s="67"/>
      <c r="Q264" s="67"/>
      <c r="R264" s="67"/>
      <c r="S264" s="67"/>
      <c r="T264" s="68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20" t="s">
        <v>135</v>
      </c>
      <c r="AU264" s="20" t="s">
        <v>81</v>
      </c>
    </row>
    <row r="265" spans="1:65" s="2" customFormat="1" ht="16.5" customHeight="1">
      <c r="A265" s="37"/>
      <c r="B265" s="38"/>
      <c r="C265" s="231" t="s">
        <v>378</v>
      </c>
      <c r="D265" s="231" t="s">
        <v>305</v>
      </c>
      <c r="E265" s="232" t="s">
        <v>379</v>
      </c>
      <c r="F265" s="233" t="s">
        <v>380</v>
      </c>
      <c r="G265" s="234" t="s">
        <v>381</v>
      </c>
      <c r="H265" s="235">
        <v>5.35</v>
      </c>
      <c r="I265" s="236"/>
      <c r="J265" s="237">
        <f>ROUND(I265*H265,2)</f>
        <v>0</v>
      </c>
      <c r="K265" s="238"/>
      <c r="L265" s="239"/>
      <c r="M265" s="240" t="s">
        <v>19</v>
      </c>
      <c r="N265" s="241" t="s">
        <v>42</v>
      </c>
      <c r="O265" s="67"/>
      <c r="P265" s="187">
        <f>O265*H265</f>
        <v>0</v>
      </c>
      <c r="Q265" s="187">
        <v>1E-3</v>
      </c>
      <c r="R265" s="187">
        <f>Q265*H265</f>
        <v>5.3499999999999997E-3</v>
      </c>
      <c r="S265" s="187">
        <v>0</v>
      </c>
      <c r="T265" s="18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9" t="s">
        <v>189</v>
      </c>
      <c r="AT265" s="189" t="s">
        <v>305</v>
      </c>
      <c r="AU265" s="189" t="s">
        <v>81</v>
      </c>
      <c r="AY265" s="20" t="s">
        <v>125</v>
      </c>
      <c r="BE265" s="190">
        <f>IF(N265="základní",J265,0)</f>
        <v>0</v>
      </c>
      <c r="BF265" s="190">
        <f>IF(N265="snížená",J265,0)</f>
        <v>0</v>
      </c>
      <c r="BG265" s="190">
        <f>IF(N265="zákl. přenesená",J265,0)</f>
        <v>0</v>
      </c>
      <c r="BH265" s="190">
        <f>IF(N265="sníž. přenesená",J265,0)</f>
        <v>0</v>
      </c>
      <c r="BI265" s="190">
        <f>IF(N265="nulová",J265,0)</f>
        <v>0</v>
      </c>
      <c r="BJ265" s="20" t="s">
        <v>79</v>
      </c>
      <c r="BK265" s="190">
        <f>ROUND(I265*H265,2)</f>
        <v>0</v>
      </c>
      <c r="BL265" s="20" t="s">
        <v>131</v>
      </c>
      <c r="BM265" s="189" t="s">
        <v>382</v>
      </c>
    </row>
    <row r="266" spans="1:65" s="2" customFormat="1" ht="11.25">
      <c r="A266" s="37"/>
      <c r="B266" s="38"/>
      <c r="C266" s="39"/>
      <c r="D266" s="191" t="s">
        <v>133</v>
      </c>
      <c r="E266" s="39"/>
      <c r="F266" s="192" t="s">
        <v>380</v>
      </c>
      <c r="G266" s="39"/>
      <c r="H266" s="39"/>
      <c r="I266" s="193"/>
      <c r="J266" s="39"/>
      <c r="K266" s="39"/>
      <c r="L266" s="42"/>
      <c r="M266" s="194"/>
      <c r="N266" s="195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133</v>
      </c>
      <c r="AU266" s="20" t="s">
        <v>81</v>
      </c>
    </row>
    <row r="267" spans="1:65" s="13" customFormat="1" ht="11.25">
      <c r="B267" s="199"/>
      <c r="C267" s="200"/>
      <c r="D267" s="191" t="s">
        <v>145</v>
      </c>
      <c r="E267" s="201" t="s">
        <v>19</v>
      </c>
      <c r="F267" s="202" t="s">
        <v>383</v>
      </c>
      <c r="G267" s="200"/>
      <c r="H267" s="203">
        <v>5.35</v>
      </c>
      <c r="I267" s="204"/>
      <c r="J267" s="200"/>
      <c r="K267" s="200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145</v>
      </c>
      <c r="AU267" s="209" t="s">
        <v>81</v>
      </c>
      <c r="AV267" s="13" t="s">
        <v>81</v>
      </c>
      <c r="AW267" s="13" t="s">
        <v>32</v>
      </c>
      <c r="AX267" s="13" t="s">
        <v>79</v>
      </c>
      <c r="AY267" s="209" t="s">
        <v>125</v>
      </c>
    </row>
    <row r="268" spans="1:65" s="2" customFormat="1" ht="16.5" customHeight="1">
      <c r="A268" s="37"/>
      <c r="B268" s="38"/>
      <c r="C268" s="177" t="s">
        <v>384</v>
      </c>
      <c r="D268" s="177" t="s">
        <v>127</v>
      </c>
      <c r="E268" s="178" t="s">
        <v>385</v>
      </c>
      <c r="F268" s="179" t="s">
        <v>386</v>
      </c>
      <c r="G268" s="180" t="s">
        <v>130</v>
      </c>
      <c r="H268" s="181">
        <v>155</v>
      </c>
      <c r="I268" s="182"/>
      <c r="J268" s="183">
        <f>ROUND(I268*H268,2)</f>
        <v>0</v>
      </c>
      <c r="K268" s="184"/>
      <c r="L268" s="42"/>
      <c r="M268" s="185" t="s">
        <v>19</v>
      </c>
      <c r="N268" s="186" t="s">
        <v>42</v>
      </c>
      <c r="O268" s="67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9" t="s">
        <v>131</v>
      </c>
      <c r="AT268" s="189" t="s">
        <v>127</v>
      </c>
      <c r="AU268" s="189" t="s">
        <v>81</v>
      </c>
      <c r="AY268" s="20" t="s">
        <v>125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20" t="s">
        <v>79</v>
      </c>
      <c r="BK268" s="190">
        <f>ROUND(I268*H268,2)</f>
        <v>0</v>
      </c>
      <c r="BL268" s="20" t="s">
        <v>131</v>
      </c>
      <c r="BM268" s="189" t="s">
        <v>387</v>
      </c>
    </row>
    <row r="269" spans="1:65" s="2" customFormat="1" ht="19.5">
      <c r="A269" s="37"/>
      <c r="B269" s="38"/>
      <c r="C269" s="39"/>
      <c r="D269" s="191" t="s">
        <v>133</v>
      </c>
      <c r="E269" s="39"/>
      <c r="F269" s="192" t="s">
        <v>388</v>
      </c>
      <c r="G269" s="39"/>
      <c r="H269" s="39"/>
      <c r="I269" s="193"/>
      <c r="J269" s="39"/>
      <c r="K269" s="39"/>
      <c r="L269" s="42"/>
      <c r="M269" s="194"/>
      <c r="N269" s="195"/>
      <c r="O269" s="67"/>
      <c r="P269" s="67"/>
      <c r="Q269" s="67"/>
      <c r="R269" s="67"/>
      <c r="S269" s="67"/>
      <c r="T269" s="68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20" t="s">
        <v>133</v>
      </c>
      <c r="AU269" s="20" t="s">
        <v>81</v>
      </c>
    </row>
    <row r="270" spans="1:65" s="2" customFormat="1" ht="11.25">
      <c r="A270" s="37"/>
      <c r="B270" s="38"/>
      <c r="C270" s="39"/>
      <c r="D270" s="196" t="s">
        <v>135</v>
      </c>
      <c r="E270" s="39"/>
      <c r="F270" s="197" t="s">
        <v>389</v>
      </c>
      <c r="G270" s="39"/>
      <c r="H270" s="39"/>
      <c r="I270" s="193"/>
      <c r="J270" s="39"/>
      <c r="K270" s="39"/>
      <c r="L270" s="42"/>
      <c r="M270" s="194"/>
      <c r="N270" s="195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135</v>
      </c>
      <c r="AU270" s="20" t="s">
        <v>81</v>
      </c>
    </row>
    <row r="271" spans="1:65" s="2" customFormat="1" ht="16.5" customHeight="1">
      <c r="A271" s="37"/>
      <c r="B271" s="38"/>
      <c r="C271" s="177" t="s">
        <v>390</v>
      </c>
      <c r="D271" s="177" t="s">
        <v>127</v>
      </c>
      <c r="E271" s="178" t="s">
        <v>391</v>
      </c>
      <c r="F271" s="179" t="s">
        <v>392</v>
      </c>
      <c r="G271" s="180" t="s">
        <v>130</v>
      </c>
      <c r="H271" s="181">
        <v>155</v>
      </c>
      <c r="I271" s="182"/>
      <c r="J271" s="183">
        <f>ROUND(I271*H271,2)</f>
        <v>0</v>
      </c>
      <c r="K271" s="184"/>
      <c r="L271" s="42"/>
      <c r="M271" s="185" t="s">
        <v>19</v>
      </c>
      <c r="N271" s="186" t="s">
        <v>42</v>
      </c>
      <c r="O271" s="67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9" t="s">
        <v>131</v>
      </c>
      <c r="AT271" s="189" t="s">
        <v>127</v>
      </c>
      <c r="AU271" s="189" t="s">
        <v>81</v>
      </c>
      <c r="AY271" s="20" t="s">
        <v>125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20" t="s">
        <v>79</v>
      </c>
      <c r="BK271" s="190">
        <f>ROUND(I271*H271,2)</f>
        <v>0</v>
      </c>
      <c r="BL271" s="20" t="s">
        <v>131</v>
      </c>
      <c r="BM271" s="189" t="s">
        <v>393</v>
      </c>
    </row>
    <row r="272" spans="1:65" s="2" customFormat="1" ht="11.25">
      <c r="A272" s="37"/>
      <c r="B272" s="38"/>
      <c r="C272" s="39"/>
      <c r="D272" s="191" t="s">
        <v>133</v>
      </c>
      <c r="E272" s="39"/>
      <c r="F272" s="192" t="s">
        <v>394</v>
      </c>
      <c r="G272" s="39"/>
      <c r="H272" s="39"/>
      <c r="I272" s="193"/>
      <c r="J272" s="39"/>
      <c r="K272" s="39"/>
      <c r="L272" s="42"/>
      <c r="M272" s="194"/>
      <c r="N272" s="195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20" t="s">
        <v>133</v>
      </c>
      <c r="AU272" s="20" t="s">
        <v>81</v>
      </c>
    </row>
    <row r="273" spans="1:65" s="2" customFormat="1" ht="11.25">
      <c r="A273" s="37"/>
      <c r="B273" s="38"/>
      <c r="C273" s="39"/>
      <c r="D273" s="196" t="s">
        <v>135</v>
      </c>
      <c r="E273" s="39"/>
      <c r="F273" s="197" t="s">
        <v>395</v>
      </c>
      <c r="G273" s="39"/>
      <c r="H273" s="39"/>
      <c r="I273" s="193"/>
      <c r="J273" s="39"/>
      <c r="K273" s="39"/>
      <c r="L273" s="42"/>
      <c r="M273" s="194"/>
      <c r="N273" s="195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20" t="s">
        <v>135</v>
      </c>
      <c r="AU273" s="20" t="s">
        <v>81</v>
      </c>
    </row>
    <row r="274" spans="1:65" s="12" customFormat="1" ht="22.9" customHeight="1">
      <c r="B274" s="161"/>
      <c r="C274" s="162"/>
      <c r="D274" s="163" t="s">
        <v>70</v>
      </c>
      <c r="E274" s="175" t="s">
        <v>81</v>
      </c>
      <c r="F274" s="175" t="s">
        <v>396</v>
      </c>
      <c r="G274" s="162"/>
      <c r="H274" s="162"/>
      <c r="I274" s="165"/>
      <c r="J274" s="176">
        <f>BK274</f>
        <v>0</v>
      </c>
      <c r="K274" s="162"/>
      <c r="L274" s="167"/>
      <c r="M274" s="168"/>
      <c r="N274" s="169"/>
      <c r="O274" s="169"/>
      <c r="P274" s="170">
        <f>SUM(P275:P278)</f>
        <v>0</v>
      </c>
      <c r="Q274" s="169"/>
      <c r="R274" s="170">
        <f>SUM(R275:R278)</f>
        <v>0</v>
      </c>
      <c r="S274" s="169"/>
      <c r="T274" s="171">
        <f>SUM(T275:T278)</f>
        <v>0</v>
      </c>
      <c r="AR274" s="172" t="s">
        <v>79</v>
      </c>
      <c r="AT274" s="173" t="s">
        <v>70</v>
      </c>
      <c r="AU274" s="173" t="s">
        <v>79</v>
      </c>
      <c r="AY274" s="172" t="s">
        <v>125</v>
      </c>
      <c r="BK274" s="174">
        <f>SUM(BK275:BK278)</f>
        <v>0</v>
      </c>
    </row>
    <row r="275" spans="1:65" s="2" customFormat="1" ht="16.5" customHeight="1">
      <c r="A275" s="37"/>
      <c r="B275" s="38"/>
      <c r="C275" s="177" t="s">
        <v>397</v>
      </c>
      <c r="D275" s="177" t="s">
        <v>127</v>
      </c>
      <c r="E275" s="178" t="s">
        <v>398</v>
      </c>
      <c r="F275" s="179" t="s">
        <v>399</v>
      </c>
      <c r="G275" s="180" t="s">
        <v>192</v>
      </c>
      <c r="H275" s="181">
        <v>1.056</v>
      </c>
      <c r="I275" s="182"/>
      <c r="J275" s="183">
        <f>ROUND(I275*H275,2)</f>
        <v>0</v>
      </c>
      <c r="K275" s="184"/>
      <c r="L275" s="42"/>
      <c r="M275" s="185" t="s">
        <v>19</v>
      </c>
      <c r="N275" s="186" t="s">
        <v>42</v>
      </c>
      <c r="O275" s="67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9" t="s">
        <v>131</v>
      </c>
      <c r="AT275" s="189" t="s">
        <v>127</v>
      </c>
      <c r="AU275" s="189" t="s">
        <v>81</v>
      </c>
      <c r="AY275" s="20" t="s">
        <v>125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20" t="s">
        <v>79</v>
      </c>
      <c r="BK275" s="190">
        <f>ROUND(I275*H275,2)</f>
        <v>0</v>
      </c>
      <c r="BL275" s="20" t="s">
        <v>131</v>
      </c>
      <c r="BM275" s="189" t="s">
        <v>400</v>
      </c>
    </row>
    <row r="276" spans="1:65" s="2" customFormat="1" ht="11.25">
      <c r="A276" s="37"/>
      <c r="B276" s="38"/>
      <c r="C276" s="39"/>
      <c r="D276" s="191" t="s">
        <v>133</v>
      </c>
      <c r="E276" s="39"/>
      <c r="F276" s="192" t="s">
        <v>401</v>
      </c>
      <c r="G276" s="39"/>
      <c r="H276" s="39"/>
      <c r="I276" s="193"/>
      <c r="J276" s="39"/>
      <c r="K276" s="39"/>
      <c r="L276" s="42"/>
      <c r="M276" s="194"/>
      <c r="N276" s="195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133</v>
      </c>
      <c r="AU276" s="20" t="s">
        <v>81</v>
      </c>
    </row>
    <row r="277" spans="1:65" s="2" customFormat="1" ht="11.25">
      <c r="A277" s="37"/>
      <c r="B277" s="38"/>
      <c r="C277" s="39"/>
      <c r="D277" s="196" t="s">
        <v>135</v>
      </c>
      <c r="E277" s="39"/>
      <c r="F277" s="197" t="s">
        <v>402</v>
      </c>
      <c r="G277" s="39"/>
      <c r="H277" s="39"/>
      <c r="I277" s="193"/>
      <c r="J277" s="39"/>
      <c r="K277" s="39"/>
      <c r="L277" s="42"/>
      <c r="M277" s="194"/>
      <c r="N277" s="195"/>
      <c r="O277" s="67"/>
      <c r="P277" s="67"/>
      <c r="Q277" s="67"/>
      <c r="R277" s="67"/>
      <c r="S277" s="67"/>
      <c r="T277" s="68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20" t="s">
        <v>135</v>
      </c>
      <c r="AU277" s="20" t="s">
        <v>81</v>
      </c>
    </row>
    <row r="278" spans="1:65" s="13" customFormat="1" ht="11.25">
      <c r="B278" s="199"/>
      <c r="C278" s="200"/>
      <c r="D278" s="191" t="s">
        <v>145</v>
      </c>
      <c r="E278" s="201" t="s">
        <v>19</v>
      </c>
      <c r="F278" s="202" t="s">
        <v>207</v>
      </c>
      <c r="G278" s="200"/>
      <c r="H278" s="203">
        <v>1.056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145</v>
      </c>
      <c r="AU278" s="209" t="s">
        <v>81</v>
      </c>
      <c r="AV278" s="13" t="s">
        <v>81</v>
      </c>
      <c r="AW278" s="13" t="s">
        <v>32</v>
      </c>
      <c r="AX278" s="13" t="s">
        <v>79</v>
      </c>
      <c r="AY278" s="209" t="s">
        <v>125</v>
      </c>
    </row>
    <row r="279" spans="1:65" s="12" customFormat="1" ht="22.9" customHeight="1">
      <c r="B279" s="161"/>
      <c r="C279" s="162"/>
      <c r="D279" s="163" t="s">
        <v>70</v>
      </c>
      <c r="E279" s="175" t="s">
        <v>147</v>
      </c>
      <c r="F279" s="175" t="s">
        <v>403</v>
      </c>
      <c r="G279" s="162"/>
      <c r="H279" s="162"/>
      <c r="I279" s="165"/>
      <c r="J279" s="176">
        <f>BK279</f>
        <v>0</v>
      </c>
      <c r="K279" s="162"/>
      <c r="L279" s="167"/>
      <c r="M279" s="168"/>
      <c r="N279" s="169"/>
      <c r="O279" s="169"/>
      <c r="P279" s="170">
        <f>SUM(P280:P283)</f>
        <v>0</v>
      </c>
      <c r="Q279" s="169"/>
      <c r="R279" s="170">
        <f>SUM(R280:R283)</f>
        <v>91.798400000000001</v>
      </c>
      <c r="S279" s="169"/>
      <c r="T279" s="171">
        <f>SUM(T280:T283)</f>
        <v>0</v>
      </c>
      <c r="AR279" s="172" t="s">
        <v>79</v>
      </c>
      <c r="AT279" s="173" t="s">
        <v>70</v>
      </c>
      <c r="AU279" s="173" t="s">
        <v>79</v>
      </c>
      <c r="AY279" s="172" t="s">
        <v>125</v>
      </c>
      <c r="BK279" s="174">
        <f>SUM(BK280:BK283)</f>
        <v>0</v>
      </c>
    </row>
    <row r="280" spans="1:65" s="2" customFormat="1" ht="16.5" customHeight="1">
      <c r="A280" s="37"/>
      <c r="B280" s="38"/>
      <c r="C280" s="177" t="s">
        <v>404</v>
      </c>
      <c r="D280" s="177" t="s">
        <v>127</v>
      </c>
      <c r="E280" s="178" t="s">
        <v>405</v>
      </c>
      <c r="F280" s="179" t="s">
        <v>406</v>
      </c>
      <c r="G280" s="180" t="s">
        <v>192</v>
      </c>
      <c r="H280" s="181">
        <v>40</v>
      </c>
      <c r="I280" s="182"/>
      <c r="J280" s="183">
        <f>ROUND(I280*H280,2)</f>
        <v>0</v>
      </c>
      <c r="K280" s="184"/>
      <c r="L280" s="42"/>
      <c r="M280" s="185" t="s">
        <v>19</v>
      </c>
      <c r="N280" s="186" t="s">
        <v>42</v>
      </c>
      <c r="O280" s="67"/>
      <c r="P280" s="187">
        <f>O280*H280</f>
        <v>0</v>
      </c>
      <c r="Q280" s="187">
        <v>2.2949600000000001</v>
      </c>
      <c r="R280" s="187">
        <f>Q280*H280</f>
        <v>91.798400000000001</v>
      </c>
      <c r="S280" s="187">
        <v>0</v>
      </c>
      <c r="T280" s="188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9" t="s">
        <v>131</v>
      </c>
      <c r="AT280" s="189" t="s">
        <v>127</v>
      </c>
      <c r="AU280" s="189" t="s">
        <v>81</v>
      </c>
      <c r="AY280" s="20" t="s">
        <v>125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20" t="s">
        <v>79</v>
      </c>
      <c r="BK280" s="190">
        <f>ROUND(I280*H280,2)</f>
        <v>0</v>
      </c>
      <c r="BL280" s="20" t="s">
        <v>131</v>
      </c>
      <c r="BM280" s="189" t="s">
        <v>407</v>
      </c>
    </row>
    <row r="281" spans="1:65" s="2" customFormat="1" ht="19.5">
      <c r="A281" s="37"/>
      <c r="B281" s="38"/>
      <c r="C281" s="39"/>
      <c r="D281" s="191" t="s">
        <v>133</v>
      </c>
      <c r="E281" s="39"/>
      <c r="F281" s="192" t="s">
        <v>408</v>
      </c>
      <c r="G281" s="39"/>
      <c r="H281" s="39"/>
      <c r="I281" s="193"/>
      <c r="J281" s="39"/>
      <c r="K281" s="39"/>
      <c r="L281" s="42"/>
      <c r="M281" s="194"/>
      <c r="N281" s="195"/>
      <c r="O281" s="67"/>
      <c r="P281" s="67"/>
      <c r="Q281" s="67"/>
      <c r="R281" s="67"/>
      <c r="S281" s="67"/>
      <c r="T281" s="68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20" t="s">
        <v>133</v>
      </c>
      <c r="AU281" s="20" t="s">
        <v>81</v>
      </c>
    </row>
    <row r="282" spans="1:65" s="2" customFormat="1" ht="11.25">
      <c r="A282" s="37"/>
      <c r="B282" s="38"/>
      <c r="C282" s="39"/>
      <c r="D282" s="196" t="s">
        <v>135</v>
      </c>
      <c r="E282" s="39"/>
      <c r="F282" s="197" t="s">
        <v>409</v>
      </c>
      <c r="G282" s="39"/>
      <c r="H282" s="39"/>
      <c r="I282" s="193"/>
      <c r="J282" s="39"/>
      <c r="K282" s="39"/>
      <c r="L282" s="42"/>
      <c r="M282" s="194"/>
      <c r="N282" s="195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135</v>
      </c>
      <c r="AU282" s="20" t="s">
        <v>81</v>
      </c>
    </row>
    <row r="283" spans="1:65" s="13" customFormat="1" ht="11.25">
      <c r="B283" s="199"/>
      <c r="C283" s="200"/>
      <c r="D283" s="191" t="s">
        <v>145</v>
      </c>
      <c r="E283" s="201" t="s">
        <v>19</v>
      </c>
      <c r="F283" s="202" t="s">
        <v>410</v>
      </c>
      <c r="G283" s="200"/>
      <c r="H283" s="203">
        <v>40</v>
      </c>
      <c r="I283" s="204"/>
      <c r="J283" s="200"/>
      <c r="K283" s="200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145</v>
      </c>
      <c r="AU283" s="209" t="s">
        <v>81</v>
      </c>
      <c r="AV283" s="13" t="s">
        <v>81</v>
      </c>
      <c r="AW283" s="13" t="s">
        <v>32</v>
      </c>
      <c r="AX283" s="13" t="s">
        <v>79</v>
      </c>
      <c r="AY283" s="209" t="s">
        <v>125</v>
      </c>
    </row>
    <row r="284" spans="1:65" s="12" customFormat="1" ht="22.9" customHeight="1">
      <c r="B284" s="161"/>
      <c r="C284" s="162"/>
      <c r="D284" s="163" t="s">
        <v>70</v>
      </c>
      <c r="E284" s="175" t="s">
        <v>131</v>
      </c>
      <c r="F284" s="175" t="s">
        <v>411</v>
      </c>
      <c r="G284" s="162"/>
      <c r="H284" s="162"/>
      <c r="I284" s="165"/>
      <c r="J284" s="176">
        <f>BK284</f>
        <v>0</v>
      </c>
      <c r="K284" s="162"/>
      <c r="L284" s="167"/>
      <c r="M284" s="168"/>
      <c r="N284" s="169"/>
      <c r="O284" s="169"/>
      <c r="P284" s="170">
        <f>SUM(P285:P304)</f>
        <v>0</v>
      </c>
      <c r="Q284" s="169"/>
      <c r="R284" s="170">
        <f>SUM(R285:R304)</f>
        <v>1.7162999999999999</v>
      </c>
      <c r="S284" s="169"/>
      <c r="T284" s="171">
        <f>SUM(T285:T304)</f>
        <v>0</v>
      </c>
      <c r="AR284" s="172" t="s">
        <v>79</v>
      </c>
      <c r="AT284" s="173" t="s">
        <v>70</v>
      </c>
      <c r="AU284" s="173" t="s">
        <v>79</v>
      </c>
      <c r="AY284" s="172" t="s">
        <v>125</v>
      </c>
      <c r="BK284" s="174">
        <f>SUM(BK285:BK304)</f>
        <v>0</v>
      </c>
    </row>
    <row r="285" spans="1:65" s="2" customFormat="1" ht="16.5" customHeight="1">
      <c r="A285" s="37"/>
      <c r="B285" s="38"/>
      <c r="C285" s="177" t="s">
        <v>412</v>
      </c>
      <c r="D285" s="177" t="s">
        <v>127</v>
      </c>
      <c r="E285" s="178" t="s">
        <v>413</v>
      </c>
      <c r="F285" s="179" t="s">
        <v>414</v>
      </c>
      <c r="G285" s="180" t="s">
        <v>130</v>
      </c>
      <c r="H285" s="181">
        <v>13.2</v>
      </c>
      <c r="I285" s="182"/>
      <c r="J285" s="183">
        <f>ROUND(I285*H285,2)</f>
        <v>0</v>
      </c>
      <c r="K285" s="184"/>
      <c r="L285" s="42"/>
      <c r="M285" s="185" t="s">
        <v>19</v>
      </c>
      <c r="N285" s="186" t="s">
        <v>42</v>
      </c>
      <c r="O285" s="67"/>
      <c r="P285" s="187">
        <f>O285*H285</f>
        <v>0</v>
      </c>
      <c r="Q285" s="187">
        <v>0</v>
      </c>
      <c r="R285" s="187">
        <f>Q285*H285</f>
        <v>0</v>
      </c>
      <c r="S285" s="187">
        <v>0</v>
      </c>
      <c r="T285" s="188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9" t="s">
        <v>131</v>
      </c>
      <c r="AT285" s="189" t="s">
        <v>127</v>
      </c>
      <c r="AU285" s="189" t="s">
        <v>81</v>
      </c>
      <c r="AY285" s="20" t="s">
        <v>125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20" t="s">
        <v>79</v>
      </c>
      <c r="BK285" s="190">
        <f>ROUND(I285*H285,2)</f>
        <v>0</v>
      </c>
      <c r="BL285" s="20" t="s">
        <v>131</v>
      </c>
      <c r="BM285" s="189" t="s">
        <v>415</v>
      </c>
    </row>
    <row r="286" spans="1:65" s="2" customFormat="1" ht="19.5">
      <c r="A286" s="37"/>
      <c r="B286" s="38"/>
      <c r="C286" s="39"/>
      <c r="D286" s="191" t="s">
        <v>133</v>
      </c>
      <c r="E286" s="39"/>
      <c r="F286" s="192" t="s">
        <v>416</v>
      </c>
      <c r="G286" s="39"/>
      <c r="H286" s="39"/>
      <c r="I286" s="193"/>
      <c r="J286" s="39"/>
      <c r="K286" s="39"/>
      <c r="L286" s="42"/>
      <c r="M286" s="194"/>
      <c r="N286" s="195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20" t="s">
        <v>133</v>
      </c>
      <c r="AU286" s="20" t="s">
        <v>81</v>
      </c>
    </row>
    <row r="287" spans="1:65" s="2" customFormat="1" ht="11.25">
      <c r="A287" s="37"/>
      <c r="B287" s="38"/>
      <c r="C287" s="39"/>
      <c r="D287" s="196" t="s">
        <v>135</v>
      </c>
      <c r="E287" s="39"/>
      <c r="F287" s="197" t="s">
        <v>417</v>
      </c>
      <c r="G287" s="39"/>
      <c r="H287" s="39"/>
      <c r="I287" s="193"/>
      <c r="J287" s="39"/>
      <c r="K287" s="39"/>
      <c r="L287" s="42"/>
      <c r="M287" s="194"/>
      <c r="N287" s="195"/>
      <c r="O287" s="67"/>
      <c r="P287" s="67"/>
      <c r="Q287" s="67"/>
      <c r="R287" s="67"/>
      <c r="S287" s="67"/>
      <c r="T287" s="68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20" t="s">
        <v>135</v>
      </c>
      <c r="AU287" s="20" t="s">
        <v>81</v>
      </c>
    </row>
    <row r="288" spans="1:65" s="2" customFormat="1" ht="16.5" customHeight="1">
      <c r="A288" s="37"/>
      <c r="B288" s="38"/>
      <c r="C288" s="177" t="s">
        <v>418</v>
      </c>
      <c r="D288" s="177" t="s">
        <v>127</v>
      </c>
      <c r="E288" s="178" t="s">
        <v>419</v>
      </c>
      <c r="F288" s="179" t="s">
        <v>420</v>
      </c>
      <c r="G288" s="180" t="s">
        <v>192</v>
      </c>
      <c r="H288" s="181">
        <v>4.5449999999999999</v>
      </c>
      <c r="I288" s="182"/>
      <c r="J288" s="183">
        <f>ROUND(I288*H288,2)</f>
        <v>0</v>
      </c>
      <c r="K288" s="184"/>
      <c r="L288" s="42"/>
      <c r="M288" s="185" t="s">
        <v>19</v>
      </c>
      <c r="N288" s="186" t="s">
        <v>42</v>
      </c>
      <c r="O288" s="67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9" t="s">
        <v>131</v>
      </c>
      <c r="AT288" s="189" t="s">
        <v>127</v>
      </c>
      <c r="AU288" s="189" t="s">
        <v>81</v>
      </c>
      <c r="AY288" s="20" t="s">
        <v>125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20" t="s">
        <v>79</v>
      </c>
      <c r="BK288" s="190">
        <f>ROUND(I288*H288,2)</f>
        <v>0</v>
      </c>
      <c r="BL288" s="20" t="s">
        <v>131</v>
      </c>
      <c r="BM288" s="189" t="s">
        <v>421</v>
      </c>
    </row>
    <row r="289" spans="1:65" s="2" customFormat="1" ht="11.25">
      <c r="A289" s="37"/>
      <c r="B289" s="38"/>
      <c r="C289" s="39"/>
      <c r="D289" s="191" t="s">
        <v>133</v>
      </c>
      <c r="E289" s="39"/>
      <c r="F289" s="192" t="s">
        <v>422</v>
      </c>
      <c r="G289" s="39"/>
      <c r="H289" s="39"/>
      <c r="I289" s="193"/>
      <c r="J289" s="39"/>
      <c r="K289" s="39"/>
      <c r="L289" s="42"/>
      <c r="M289" s="194"/>
      <c r="N289" s="195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133</v>
      </c>
      <c r="AU289" s="20" t="s">
        <v>81</v>
      </c>
    </row>
    <row r="290" spans="1:65" s="2" customFormat="1" ht="11.25">
      <c r="A290" s="37"/>
      <c r="B290" s="38"/>
      <c r="C290" s="39"/>
      <c r="D290" s="196" t="s">
        <v>135</v>
      </c>
      <c r="E290" s="39"/>
      <c r="F290" s="197" t="s">
        <v>423</v>
      </c>
      <c r="G290" s="39"/>
      <c r="H290" s="39"/>
      <c r="I290" s="193"/>
      <c r="J290" s="39"/>
      <c r="K290" s="39"/>
      <c r="L290" s="42"/>
      <c r="M290" s="194"/>
      <c r="N290" s="195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20" t="s">
        <v>135</v>
      </c>
      <c r="AU290" s="20" t="s">
        <v>81</v>
      </c>
    </row>
    <row r="291" spans="1:65" s="14" customFormat="1" ht="11.25">
      <c r="B291" s="210"/>
      <c r="C291" s="211"/>
      <c r="D291" s="191" t="s">
        <v>145</v>
      </c>
      <c r="E291" s="212" t="s">
        <v>19</v>
      </c>
      <c r="F291" s="213" t="s">
        <v>228</v>
      </c>
      <c r="G291" s="211"/>
      <c r="H291" s="212" t="s">
        <v>19</v>
      </c>
      <c r="I291" s="214"/>
      <c r="J291" s="211"/>
      <c r="K291" s="211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145</v>
      </c>
      <c r="AU291" s="219" t="s">
        <v>81</v>
      </c>
      <c r="AV291" s="14" t="s">
        <v>79</v>
      </c>
      <c r="AW291" s="14" t="s">
        <v>32</v>
      </c>
      <c r="AX291" s="14" t="s">
        <v>71</v>
      </c>
      <c r="AY291" s="219" t="s">
        <v>125</v>
      </c>
    </row>
    <row r="292" spans="1:65" s="13" customFormat="1" ht="11.25">
      <c r="B292" s="199"/>
      <c r="C292" s="200"/>
      <c r="D292" s="191" t="s">
        <v>145</v>
      </c>
      <c r="E292" s="201" t="s">
        <v>19</v>
      </c>
      <c r="F292" s="202" t="s">
        <v>424</v>
      </c>
      <c r="G292" s="200"/>
      <c r="H292" s="203">
        <v>4.5449999999999999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145</v>
      </c>
      <c r="AU292" s="209" t="s">
        <v>81</v>
      </c>
      <c r="AV292" s="13" t="s">
        <v>81</v>
      </c>
      <c r="AW292" s="13" t="s">
        <v>32</v>
      </c>
      <c r="AX292" s="13" t="s">
        <v>71</v>
      </c>
      <c r="AY292" s="209" t="s">
        <v>125</v>
      </c>
    </row>
    <row r="293" spans="1:65" s="15" customFormat="1" ht="11.25">
      <c r="B293" s="220"/>
      <c r="C293" s="221"/>
      <c r="D293" s="191" t="s">
        <v>145</v>
      </c>
      <c r="E293" s="222" t="s">
        <v>19</v>
      </c>
      <c r="F293" s="223" t="s">
        <v>163</v>
      </c>
      <c r="G293" s="221"/>
      <c r="H293" s="224">
        <v>4.5449999999999999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145</v>
      </c>
      <c r="AU293" s="230" t="s">
        <v>81</v>
      </c>
      <c r="AV293" s="15" t="s">
        <v>131</v>
      </c>
      <c r="AW293" s="15" t="s">
        <v>32</v>
      </c>
      <c r="AX293" s="15" t="s">
        <v>79</v>
      </c>
      <c r="AY293" s="230" t="s">
        <v>125</v>
      </c>
    </row>
    <row r="294" spans="1:65" s="2" customFormat="1" ht="16.5" customHeight="1">
      <c r="A294" s="37"/>
      <c r="B294" s="38"/>
      <c r="C294" s="177" t="s">
        <v>425</v>
      </c>
      <c r="D294" s="177" t="s">
        <v>127</v>
      </c>
      <c r="E294" s="178" t="s">
        <v>426</v>
      </c>
      <c r="F294" s="179" t="s">
        <v>427</v>
      </c>
      <c r="G294" s="180" t="s">
        <v>428</v>
      </c>
      <c r="H294" s="181">
        <v>15</v>
      </c>
      <c r="I294" s="182"/>
      <c r="J294" s="183">
        <f>ROUND(I294*H294,2)</f>
        <v>0</v>
      </c>
      <c r="K294" s="184"/>
      <c r="L294" s="42"/>
      <c r="M294" s="185" t="s">
        <v>19</v>
      </c>
      <c r="N294" s="186" t="s">
        <v>42</v>
      </c>
      <c r="O294" s="67"/>
      <c r="P294" s="187">
        <f>O294*H294</f>
        <v>0</v>
      </c>
      <c r="Q294" s="187">
        <v>8.7419999999999998E-2</v>
      </c>
      <c r="R294" s="187">
        <f>Q294*H294</f>
        <v>1.3112999999999999</v>
      </c>
      <c r="S294" s="187">
        <v>0</v>
      </c>
      <c r="T294" s="188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9" t="s">
        <v>131</v>
      </c>
      <c r="AT294" s="189" t="s">
        <v>127</v>
      </c>
      <c r="AU294" s="189" t="s">
        <v>81</v>
      </c>
      <c r="AY294" s="20" t="s">
        <v>125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20" t="s">
        <v>79</v>
      </c>
      <c r="BK294" s="190">
        <f>ROUND(I294*H294,2)</f>
        <v>0</v>
      </c>
      <c r="BL294" s="20" t="s">
        <v>131</v>
      </c>
      <c r="BM294" s="189" t="s">
        <v>429</v>
      </c>
    </row>
    <row r="295" spans="1:65" s="2" customFormat="1" ht="11.25">
      <c r="A295" s="37"/>
      <c r="B295" s="38"/>
      <c r="C295" s="39"/>
      <c r="D295" s="191" t="s">
        <v>133</v>
      </c>
      <c r="E295" s="39"/>
      <c r="F295" s="192" t="s">
        <v>430</v>
      </c>
      <c r="G295" s="39"/>
      <c r="H295" s="39"/>
      <c r="I295" s="193"/>
      <c r="J295" s="39"/>
      <c r="K295" s="39"/>
      <c r="L295" s="42"/>
      <c r="M295" s="194"/>
      <c r="N295" s="195"/>
      <c r="O295" s="67"/>
      <c r="P295" s="67"/>
      <c r="Q295" s="67"/>
      <c r="R295" s="67"/>
      <c r="S295" s="67"/>
      <c r="T295" s="68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20" t="s">
        <v>133</v>
      </c>
      <c r="AU295" s="20" t="s">
        <v>81</v>
      </c>
    </row>
    <row r="296" spans="1:65" s="2" customFormat="1" ht="11.25">
      <c r="A296" s="37"/>
      <c r="B296" s="38"/>
      <c r="C296" s="39"/>
      <c r="D296" s="196" t="s">
        <v>135</v>
      </c>
      <c r="E296" s="39"/>
      <c r="F296" s="197" t="s">
        <v>431</v>
      </c>
      <c r="G296" s="39"/>
      <c r="H296" s="39"/>
      <c r="I296" s="193"/>
      <c r="J296" s="39"/>
      <c r="K296" s="39"/>
      <c r="L296" s="42"/>
      <c r="M296" s="194"/>
      <c r="N296" s="195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135</v>
      </c>
      <c r="AU296" s="20" t="s">
        <v>81</v>
      </c>
    </row>
    <row r="297" spans="1:65" s="2" customFormat="1" ht="16.5" customHeight="1">
      <c r="A297" s="37"/>
      <c r="B297" s="38"/>
      <c r="C297" s="231" t="s">
        <v>432</v>
      </c>
      <c r="D297" s="231" t="s">
        <v>305</v>
      </c>
      <c r="E297" s="232" t="s">
        <v>433</v>
      </c>
      <c r="F297" s="233" t="s">
        <v>434</v>
      </c>
      <c r="G297" s="234" t="s">
        <v>428</v>
      </c>
      <c r="H297" s="235">
        <v>15</v>
      </c>
      <c r="I297" s="236"/>
      <c r="J297" s="237">
        <f>ROUND(I297*H297,2)</f>
        <v>0</v>
      </c>
      <c r="K297" s="238"/>
      <c r="L297" s="239"/>
      <c r="M297" s="240" t="s">
        <v>19</v>
      </c>
      <c r="N297" s="241" t="s">
        <v>42</v>
      </c>
      <c r="O297" s="67"/>
      <c r="P297" s="187">
        <f>O297*H297</f>
        <v>0</v>
      </c>
      <c r="Q297" s="187">
        <v>2.7E-2</v>
      </c>
      <c r="R297" s="187">
        <f>Q297*H297</f>
        <v>0.40499999999999997</v>
      </c>
      <c r="S297" s="187">
        <v>0</v>
      </c>
      <c r="T297" s="188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9" t="s">
        <v>189</v>
      </c>
      <c r="AT297" s="189" t="s">
        <v>305</v>
      </c>
      <c r="AU297" s="189" t="s">
        <v>81</v>
      </c>
      <c r="AY297" s="20" t="s">
        <v>125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20" t="s">
        <v>79</v>
      </c>
      <c r="BK297" s="190">
        <f>ROUND(I297*H297,2)</f>
        <v>0</v>
      </c>
      <c r="BL297" s="20" t="s">
        <v>131</v>
      </c>
      <c r="BM297" s="189" t="s">
        <v>435</v>
      </c>
    </row>
    <row r="298" spans="1:65" s="2" customFormat="1" ht="11.25">
      <c r="A298" s="37"/>
      <c r="B298" s="38"/>
      <c r="C298" s="39"/>
      <c r="D298" s="191" t="s">
        <v>133</v>
      </c>
      <c r="E298" s="39"/>
      <c r="F298" s="192" t="s">
        <v>434</v>
      </c>
      <c r="G298" s="39"/>
      <c r="H298" s="39"/>
      <c r="I298" s="193"/>
      <c r="J298" s="39"/>
      <c r="K298" s="39"/>
      <c r="L298" s="42"/>
      <c r="M298" s="194"/>
      <c r="N298" s="195"/>
      <c r="O298" s="67"/>
      <c r="P298" s="67"/>
      <c r="Q298" s="67"/>
      <c r="R298" s="67"/>
      <c r="S298" s="67"/>
      <c r="T298" s="68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20" t="s">
        <v>133</v>
      </c>
      <c r="AU298" s="20" t="s">
        <v>81</v>
      </c>
    </row>
    <row r="299" spans="1:65" s="2" customFormat="1" ht="21.75" customHeight="1">
      <c r="A299" s="37"/>
      <c r="B299" s="38"/>
      <c r="C299" s="177" t="s">
        <v>436</v>
      </c>
      <c r="D299" s="177" t="s">
        <v>127</v>
      </c>
      <c r="E299" s="178" t="s">
        <v>437</v>
      </c>
      <c r="F299" s="179" t="s">
        <v>438</v>
      </c>
      <c r="G299" s="180" t="s">
        <v>192</v>
      </c>
      <c r="H299" s="181">
        <v>0.96</v>
      </c>
      <c r="I299" s="182"/>
      <c r="J299" s="183">
        <f>ROUND(I299*H299,2)</f>
        <v>0</v>
      </c>
      <c r="K299" s="184"/>
      <c r="L299" s="42"/>
      <c r="M299" s="185" t="s">
        <v>19</v>
      </c>
      <c r="N299" s="186" t="s">
        <v>42</v>
      </c>
      <c r="O299" s="67"/>
      <c r="P299" s="187">
        <f>O299*H299</f>
        <v>0</v>
      </c>
      <c r="Q299" s="187">
        <v>0</v>
      </c>
      <c r="R299" s="187">
        <f>Q299*H299</f>
        <v>0</v>
      </c>
      <c r="S299" s="187">
        <v>0</v>
      </c>
      <c r="T299" s="188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9" t="s">
        <v>131</v>
      </c>
      <c r="AT299" s="189" t="s">
        <v>127</v>
      </c>
      <c r="AU299" s="189" t="s">
        <v>81</v>
      </c>
      <c r="AY299" s="20" t="s">
        <v>125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20" t="s">
        <v>79</v>
      </c>
      <c r="BK299" s="190">
        <f>ROUND(I299*H299,2)</f>
        <v>0</v>
      </c>
      <c r="BL299" s="20" t="s">
        <v>131</v>
      </c>
      <c r="BM299" s="189" t="s">
        <v>439</v>
      </c>
    </row>
    <row r="300" spans="1:65" s="2" customFormat="1" ht="19.5">
      <c r="A300" s="37"/>
      <c r="B300" s="38"/>
      <c r="C300" s="39"/>
      <c r="D300" s="191" t="s">
        <v>133</v>
      </c>
      <c r="E300" s="39"/>
      <c r="F300" s="192" t="s">
        <v>440</v>
      </c>
      <c r="G300" s="39"/>
      <c r="H300" s="39"/>
      <c r="I300" s="193"/>
      <c r="J300" s="39"/>
      <c r="K300" s="39"/>
      <c r="L300" s="42"/>
      <c r="M300" s="194"/>
      <c r="N300" s="195"/>
      <c r="O300" s="67"/>
      <c r="P300" s="67"/>
      <c r="Q300" s="67"/>
      <c r="R300" s="67"/>
      <c r="S300" s="67"/>
      <c r="T300" s="68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20" t="s">
        <v>133</v>
      </c>
      <c r="AU300" s="20" t="s">
        <v>81</v>
      </c>
    </row>
    <row r="301" spans="1:65" s="2" customFormat="1" ht="11.25">
      <c r="A301" s="37"/>
      <c r="B301" s="38"/>
      <c r="C301" s="39"/>
      <c r="D301" s="196" t="s">
        <v>135</v>
      </c>
      <c r="E301" s="39"/>
      <c r="F301" s="197" t="s">
        <v>441</v>
      </c>
      <c r="G301" s="39"/>
      <c r="H301" s="39"/>
      <c r="I301" s="193"/>
      <c r="J301" s="39"/>
      <c r="K301" s="39"/>
      <c r="L301" s="42"/>
      <c r="M301" s="194"/>
      <c r="N301" s="195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135</v>
      </c>
      <c r="AU301" s="20" t="s">
        <v>81</v>
      </c>
    </row>
    <row r="302" spans="1:65" s="14" customFormat="1" ht="11.25">
      <c r="B302" s="210"/>
      <c r="C302" s="211"/>
      <c r="D302" s="191" t="s">
        <v>145</v>
      </c>
      <c r="E302" s="212" t="s">
        <v>19</v>
      </c>
      <c r="F302" s="213" t="s">
        <v>226</v>
      </c>
      <c r="G302" s="211"/>
      <c r="H302" s="212" t="s">
        <v>19</v>
      </c>
      <c r="I302" s="214"/>
      <c r="J302" s="211"/>
      <c r="K302" s="211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145</v>
      </c>
      <c r="AU302" s="219" t="s">
        <v>81</v>
      </c>
      <c r="AV302" s="14" t="s">
        <v>79</v>
      </c>
      <c r="AW302" s="14" t="s">
        <v>32</v>
      </c>
      <c r="AX302" s="14" t="s">
        <v>71</v>
      </c>
      <c r="AY302" s="219" t="s">
        <v>125</v>
      </c>
    </row>
    <row r="303" spans="1:65" s="13" customFormat="1" ht="11.25">
      <c r="B303" s="199"/>
      <c r="C303" s="200"/>
      <c r="D303" s="191" t="s">
        <v>145</v>
      </c>
      <c r="E303" s="201" t="s">
        <v>19</v>
      </c>
      <c r="F303" s="202" t="s">
        <v>442</v>
      </c>
      <c r="G303" s="200"/>
      <c r="H303" s="203">
        <v>0.96</v>
      </c>
      <c r="I303" s="204"/>
      <c r="J303" s="200"/>
      <c r="K303" s="200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145</v>
      </c>
      <c r="AU303" s="209" t="s">
        <v>81</v>
      </c>
      <c r="AV303" s="13" t="s">
        <v>81</v>
      </c>
      <c r="AW303" s="13" t="s">
        <v>32</v>
      </c>
      <c r="AX303" s="13" t="s">
        <v>71</v>
      </c>
      <c r="AY303" s="209" t="s">
        <v>125</v>
      </c>
    </row>
    <row r="304" spans="1:65" s="15" customFormat="1" ht="11.25">
      <c r="B304" s="220"/>
      <c r="C304" s="221"/>
      <c r="D304" s="191" t="s">
        <v>145</v>
      </c>
      <c r="E304" s="222" t="s">
        <v>19</v>
      </c>
      <c r="F304" s="223" t="s">
        <v>163</v>
      </c>
      <c r="G304" s="221"/>
      <c r="H304" s="224">
        <v>0.96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145</v>
      </c>
      <c r="AU304" s="230" t="s">
        <v>81</v>
      </c>
      <c r="AV304" s="15" t="s">
        <v>131</v>
      </c>
      <c r="AW304" s="15" t="s">
        <v>32</v>
      </c>
      <c r="AX304" s="15" t="s">
        <v>79</v>
      </c>
      <c r="AY304" s="230" t="s">
        <v>125</v>
      </c>
    </row>
    <row r="305" spans="1:65" s="12" customFormat="1" ht="22.9" customHeight="1">
      <c r="B305" s="161"/>
      <c r="C305" s="162"/>
      <c r="D305" s="163" t="s">
        <v>70</v>
      </c>
      <c r="E305" s="175" t="s">
        <v>164</v>
      </c>
      <c r="F305" s="175" t="s">
        <v>443</v>
      </c>
      <c r="G305" s="162"/>
      <c r="H305" s="162"/>
      <c r="I305" s="165"/>
      <c r="J305" s="176">
        <f>BK305</f>
        <v>0</v>
      </c>
      <c r="K305" s="162"/>
      <c r="L305" s="167"/>
      <c r="M305" s="168"/>
      <c r="N305" s="169"/>
      <c r="O305" s="169"/>
      <c r="P305" s="170">
        <f>SUM(P306:P376)</f>
        <v>0</v>
      </c>
      <c r="Q305" s="169"/>
      <c r="R305" s="170">
        <f>SUM(R306:R376)</f>
        <v>74.604386800000015</v>
      </c>
      <c r="S305" s="169"/>
      <c r="T305" s="171">
        <f>SUM(T306:T376)</f>
        <v>0</v>
      </c>
      <c r="AR305" s="172" t="s">
        <v>79</v>
      </c>
      <c r="AT305" s="173" t="s">
        <v>70</v>
      </c>
      <c r="AU305" s="173" t="s">
        <v>79</v>
      </c>
      <c r="AY305" s="172" t="s">
        <v>125</v>
      </c>
      <c r="BK305" s="174">
        <f>SUM(BK306:BK376)</f>
        <v>0</v>
      </c>
    </row>
    <row r="306" spans="1:65" s="2" customFormat="1" ht="16.5" customHeight="1">
      <c r="A306" s="37"/>
      <c r="B306" s="38"/>
      <c r="C306" s="177" t="s">
        <v>444</v>
      </c>
      <c r="D306" s="177" t="s">
        <v>127</v>
      </c>
      <c r="E306" s="178" t="s">
        <v>445</v>
      </c>
      <c r="F306" s="179" t="s">
        <v>446</v>
      </c>
      <c r="G306" s="180" t="s">
        <v>130</v>
      </c>
      <c r="H306" s="181">
        <v>6.6</v>
      </c>
      <c r="I306" s="182"/>
      <c r="J306" s="183">
        <f>ROUND(I306*H306,2)</f>
        <v>0</v>
      </c>
      <c r="K306" s="184"/>
      <c r="L306" s="42"/>
      <c r="M306" s="185" t="s">
        <v>19</v>
      </c>
      <c r="N306" s="186" t="s">
        <v>42</v>
      </c>
      <c r="O306" s="67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9" t="s">
        <v>131</v>
      </c>
      <c r="AT306" s="189" t="s">
        <v>127</v>
      </c>
      <c r="AU306" s="189" t="s">
        <v>81</v>
      </c>
      <c r="AY306" s="20" t="s">
        <v>125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20" t="s">
        <v>79</v>
      </c>
      <c r="BK306" s="190">
        <f>ROUND(I306*H306,2)</f>
        <v>0</v>
      </c>
      <c r="BL306" s="20" t="s">
        <v>131</v>
      </c>
      <c r="BM306" s="189" t="s">
        <v>447</v>
      </c>
    </row>
    <row r="307" spans="1:65" s="2" customFormat="1" ht="11.25">
      <c r="A307" s="37"/>
      <c r="B307" s="38"/>
      <c r="C307" s="39"/>
      <c r="D307" s="191" t="s">
        <v>133</v>
      </c>
      <c r="E307" s="39"/>
      <c r="F307" s="192" t="s">
        <v>448</v>
      </c>
      <c r="G307" s="39"/>
      <c r="H307" s="39"/>
      <c r="I307" s="193"/>
      <c r="J307" s="39"/>
      <c r="K307" s="39"/>
      <c r="L307" s="42"/>
      <c r="M307" s="194"/>
      <c r="N307" s="195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20" t="s">
        <v>133</v>
      </c>
      <c r="AU307" s="20" t="s">
        <v>81</v>
      </c>
    </row>
    <row r="308" spans="1:65" s="2" customFormat="1" ht="11.25">
      <c r="A308" s="37"/>
      <c r="B308" s="38"/>
      <c r="C308" s="39"/>
      <c r="D308" s="196" t="s">
        <v>135</v>
      </c>
      <c r="E308" s="39"/>
      <c r="F308" s="197" t="s">
        <v>449</v>
      </c>
      <c r="G308" s="39"/>
      <c r="H308" s="39"/>
      <c r="I308" s="193"/>
      <c r="J308" s="39"/>
      <c r="K308" s="39"/>
      <c r="L308" s="42"/>
      <c r="M308" s="194"/>
      <c r="N308" s="195"/>
      <c r="O308" s="67"/>
      <c r="P308" s="67"/>
      <c r="Q308" s="67"/>
      <c r="R308" s="67"/>
      <c r="S308" s="67"/>
      <c r="T308" s="68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20" t="s">
        <v>135</v>
      </c>
      <c r="AU308" s="20" t="s">
        <v>81</v>
      </c>
    </row>
    <row r="309" spans="1:65" s="14" customFormat="1" ht="11.25">
      <c r="B309" s="210"/>
      <c r="C309" s="211"/>
      <c r="D309" s="191" t="s">
        <v>145</v>
      </c>
      <c r="E309" s="212" t="s">
        <v>19</v>
      </c>
      <c r="F309" s="213" t="s">
        <v>196</v>
      </c>
      <c r="G309" s="211"/>
      <c r="H309" s="212" t="s">
        <v>19</v>
      </c>
      <c r="I309" s="214"/>
      <c r="J309" s="211"/>
      <c r="K309" s="211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145</v>
      </c>
      <c r="AU309" s="219" t="s">
        <v>81</v>
      </c>
      <c r="AV309" s="14" t="s">
        <v>79</v>
      </c>
      <c r="AW309" s="14" t="s">
        <v>32</v>
      </c>
      <c r="AX309" s="14" t="s">
        <v>71</v>
      </c>
      <c r="AY309" s="219" t="s">
        <v>125</v>
      </c>
    </row>
    <row r="310" spans="1:65" s="13" customFormat="1" ht="11.25">
      <c r="B310" s="199"/>
      <c r="C310" s="200"/>
      <c r="D310" s="191" t="s">
        <v>145</v>
      </c>
      <c r="E310" s="201" t="s">
        <v>19</v>
      </c>
      <c r="F310" s="202" t="s">
        <v>450</v>
      </c>
      <c r="G310" s="200"/>
      <c r="H310" s="203">
        <v>6.6</v>
      </c>
      <c r="I310" s="204"/>
      <c r="J310" s="200"/>
      <c r="K310" s="200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145</v>
      </c>
      <c r="AU310" s="209" t="s">
        <v>81</v>
      </c>
      <c r="AV310" s="13" t="s">
        <v>81</v>
      </c>
      <c r="AW310" s="13" t="s">
        <v>32</v>
      </c>
      <c r="AX310" s="13" t="s">
        <v>71</v>
      </c>
      <c r="AY310" s="209" t="s">
        <v>125</v>
      </c>
    </row>
    <row r="311" spans="1:65" s="15" customFormat="1" ht="11.25">
      <c r="B311" s="220"/>
      <c r="C311" s="221"/>
      <c r="D311" s="191" t="s">
        <v>145</v>
      </c>
      <c r="E311" s="222" t="s">
        <v>19</v>
      </c>
      <c r="F311" s="223" t="s">
        <v>163</v>
      </c>
      <c r="G311" s="221"/>
      <c r="H311" s="224">
        <v>6.6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145</v>
      </c>
      <c r="AU311" s="230" t="s">
        <v>81</v>
      </c>
      <c r="AV311" s="15" t="s">
        <v>131</v>
      </c>
      <c r="AW311" s="15" t="s">
        <v>32</v>
      </c>
      <c r="AX311" s="15" t="s">
        <v>79</v>
      </c>
      <c r="AY311" s="230" t="s">
        <v>125</v>
      </c>
    </row>
    <row r="312" spans="1:65" s="2" customFormat="1" ht="16.5" customHeight="1">
      <c r="A312" s="37"/>
      <c r="B312" s="38"/>
      <c r="C312" s="177" t="s">
        <v>451</v>
      </c>
      <c r="D312" s="177" t="s">
        <v>127</v>
      </c>
      <c r="E312" s="178" t="s">
        <v>452</v>
      </c>
      <c r="F312" s="179" t="s">
        <v>453</v>
      </c>
      <c r="G312" s="180" t="s">
        <v>130</v>
      </c>
      <c r="H312" s="181">
        <v>342</v>
      </c>
      <c r="I312" s="182"/>
      <c r="J312" s="183">
        <f>ROUND(I312*H312,2)</f>
        <v>0</v>
      </c>
      <c r="K312" s="184"/>
      <c r="L312" s="42"/>
      <c r="M312" s="185" t="s">
        <v>19</v>
      </c>
      <c r="N312" s="186" t="s">
        <v>42</v>
      </c>
      <c r="O312" s="67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9" t="s">
        <v>131</v>
      </c>
      <c r="AT312" s="189" t="s">
        <v>127</v>
      </c>
      <c r="AU312" s="189" t="s">
        <v>81</v>
      </c>
      <c r="AY312" s="20" t="s">
        <v>125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20" t="s">
        <v>79</v>
      </c>
      <c r="BK312" s="190">
        <f>ROUND(I312*H312,2)</f>
        <v>0</v>
      </c>
      <c r="BL312" s="20" t="s">
        <v>131</v>
      </c>
      <c r="BM312" s="189" t="s">
        <v>454</v>
      </c>
    </row>
    <row r="313" spans="1:65" s="2" customFormat="1" ht="11.25">
      <c r="A313" s="37"/>
      <c r="B313" s="38"/>
      <c r="C313" s="39"/>
      <c r="D313" s="191" t="s">
        <v>133</v>
      </c>
      <c r="E313" s="39"/>
      <c r="F313" s="192" t="s">
        <v>455</v>
      </c>
      <c r="G313" s="39"/>
      <c r="H313" s="39"/>
      <c r="I313" s="193"/>
      <c r="J313" s="39"/>
      <c r="K313" s="39"/>
      <c r="L313" s="42"/>
      <c r="M313" s="194"/>
      <c r="N313" s="195"/>
      <c r="O313" s="67"/>
      <c r="P313" s="67"/>
      <c r="Q313" s="67"/>
      <c r="R313" s="67"/>
      <c r="S313" s="67"/>
      <c r="T313" s="68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20" t="s">
        <v>133</v>
      </c>
      <c r="AU313" s="20" t="s">
        <v>81</v>
      </c>
    </row>
    <row r="314" spans="1:65" s="2" customFormat="1" ht="11.25">
      <c r="A314" s="37"/>
      <c r="B314" s="38"/>
      <c r="C314" s="39"/>
      <c r="D314" s="196" t="s">
        <v>135</v>
      </c>
      <c r="E314" s="39"/>
      <c r="F314" s="197" t="s">
        <v>456</v>
      </c>
      <c r="G314" s="39"/>
      <c r="H314" s="39"/>
      <c r="I314" s="193"/>
      <c r="J314" s="39"/>
      <c r="K314" s="39"/>
      <c r="L314" s="42"/>
      <c r="M314" s="194"/>
      <c r="N314" s="195"/>
      <c r="O314" s="67"/>
      <c r="P314" s="67"/>
      <c r="Q314" s="67"/>
      <c r="R314" s="67"/>
      <c r="S314" s="67"/>
      <c r="T314" s="68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20" t="s">
        <v>135</v>
      </c>
      <c r="AU314" s="20" t="s">
        <v>81</v>
      </c>
    </row>
    <row r="315" spans="1:65" s="14" customFormat="1" ht="11.25">
      <c r="B315" s="210"/>
      <c r="C315" s="211"/>
      <c r="D315" s="191" t="s">
        <v>145</v>
      </c>
      <c r="E315" s="212" t="s">
        <v>19</v>
      </c>
      <c r="F315" s="213" t="s">
        <v>198</v>
      </c>
      <c r="G315" s="211"/>
      <c r="H315" s="212" t="s">
        <v>19</v>
      </c>
      <c r="I315" s="214"/>
      <c r="J315" s="211"/>
      <c r="K315" s="211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145</v>
      </c>
      <c r="AU315" s="219" t="s">
        <v>81</v>
      </c>
      <c r="AV315" s="14" t="s">
        <v>79</v>
      </c>
      <c r="AW315" s="14" t="s">
        <v>32</v>
      </c>
      <c r="AX315" s="14" t="s">
        <v>71</v>
      </c>
      <c r="AY315" s="219" t="s">
        <v>125</v>
      </c>
    </row>
    <row r="316" spans="1:65" s="13" customFormat="1" ht="11.25">
      <c r="B316" s="199"/>
      <c r="C316" s="200"/>
      <c r="D316" s="191" t="s">
        <v>145</v>
      </c>
      <c r="E316" s="201" t="s">
        <v>19</v>
      </c>
      <c r="F316" s="202" t="s">
        <v>457</v>
      </c>
      <c r="G316" s="200"/>
      <c r="H316" s="203">
        <v>342</v>
      </c>
      <c r="I316" s="204"/>
      <c r="J316" s="200"/>
      <c r="K316" s="200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145</v>
      </c>
      <c r="AU316" s="209" t="s">
        <v>81</v>
      </c>
      <c r="AV316" s="13" t="s">
        <v>81</v>
      </c>
      <c r="AW316" s="13" t="s">
        <v>32</v>
      </c>
      <c r="AX316" s="13" t="s">
        <v>71</v>
      </c>
      <c r="AY316" s="209" t="s">
        <v>125</v>
      </c>
    </row>
    <row r="317" spans="1:65" s="15" customFormat="1" ht="11.25">
      <c r="B317" s="220"/>
      <c r="C317" s="221"/>
      <c r="D317" s="191" t="s">
        <v>145</v>
      </c>
      <c r="E317" s="222" t="s">
        <v>19</v>
      </c>
      <c r="F317" s="223" t="s">
        <v>163</v>
      </c>
      <c r="G317" s="221"/>
      <c r="H317" s="224">
        <v>342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145</v>
      </c>
      <c r="AU317" s="230" t="s">
        <v>81</v>
      </c>
      <c r="AV317" s="15" t="s">
        <v>131</v>
      </c>
      <c r="AW317" s="15" t="s">
        <v>32</v>
      </c>
      <c r="AX317" s="15" t="s">
        <v>79</v>
      </c>
      <c r="AY317" s="230" t="s">
        <v>125</v>
      </c>
    </row>
    <row r="318" spans="1:65" s="2" customFormat="1" ht="16.5" customHeight="1">
      <c r="A318" s="37"/>
      <c r="B318" s="38"/>
      <c r="C318" s="177" t="s">
        <v>458</v>
      </c>
      <c r="D318" s="177" t="s">
        <v>127</v>
      </c>
      <c r="E318" s="178" t="s">
        <v>459</v>
      </c>
      <c r="F318" s="179" t="s">
        <v>460</v>
      </c>
      <c r="G318" s="180" t="s">
        <v>130</v>
      </c>
      <c r="H318" s="181">
        <v>108</v>
      </c>
      <c r="I318" s="182"/>
      <c r="J318" s="183">
        <f>ROUND(I318*H318,2)</f>
        <v>0</v>
      </c>
      <c r="K318" s="184"/>
      <c r="L318" s="42"/>
      <c r="M318" s="185" t="s">
        <v>19</v>
      </c>
      <c r="N318" s="186" t="s">
        <v>42</v>
      </c>
      <c r="O318" s="67"/>
      <c r="P318" s="187">
        <f>O318*H318</f>
        <v>0</v>
      </c>
      <c r="Q318" s="187">
        <v>0</v>
      </c>
      <c r="R318" s="187">
        <f>Q318*H318</f>
        <v>0</v>
      </c>
      <c r="S318" s="187">
        <v>0</v>
      </c>
      <c r="T318" s="188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9" t="s">
        <v>131</v>
      </c>
      <c r="AT318" s="189" t="s">
        <v>127</v>
      </c>
      <c r="AU318" s="189" t="s">
        <v>81</v>
      </c>
      <c r="AY318" s="20" t="s">
        <v>125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20" t="s">
        <v>79</v>
      </c>
      <c r="BK318" s="190">
        <f>ROUND(I318*H318,2)</f>
        <v>0</v>
      </c>
      <c r="BL318" s="20" t="s">
        <v>131</v>
      </c>
      <c r="BM318" s="189" t="s">
        <v>461</v>
      </c>
    </row>
    <row r="319" spans="1:65" s="2" customFormat="1" ht="19.5">
      <c r="A319" s="37"/>
      <c r="B319" s="38"/>
      <c r="C319" s="39"/>
      <c r="D319" s="191" t="s">
        <v>133</v>
      </c>
      <c r="E319" s="39"/>
      <c r="F319" s="192" t="s">
        <v>462</v>
      </c>
      <c r="G319" s="39"/>
      <c r="H319" s="39"/>
      <c r="I319" s="193"/>
      <c r="J319" s="39"/>
      <c r="K319" s="39"/>
      <c r="L319" s="42"/>
      <c r="M319" s="194"/>
      <c r="N319" s="195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20" t="s">
        <v>133</v>
      </c>
      <c r="AU319" s="20" t="s">
        <v>81</v>
      </c>
    </row>
    <row r="320" spans="1:65" s="2" customFormat="1" ht="11.25">
      <c r="A320" s="37"/>
      <c r="B320" s="38"/>
      <c r="C320" s="39"/>
      <c r="D320" s="196" t="s">
        <v>135</v>
      </c>
      <c r="E320" s="39"/>
      <c r="F320" s="197" t="s">
        <v>463</v>
      </c>
      <c r="G320" s="39"/>
      <c r="H320" s="39"/>
      <c r="I320" s="193"/>
      <c r="J320" s="39"/>
      <c r="K320" s="39"/>
      <c r="L320" s="42"/>
      <c r="M320" s="194"/>
      <c r="N320" s="195"/>
      <c r="O320" s="67"/>
      <c r="P320" s="67"/>
      <c r="Q320" s="67"/>
      <c r="R320" s="67"/>
      <c r="S320" s="67"/>
      <c r="T320" s="68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20" t="s">
        <v>135</v>
      </c>
      <c r="AU320" s="20" t="s">
        <v>81</v>
      </c>
    </row>
    <row r="321" spans="1:65" s="2" customFormat="1" ht="19.5">
      <c r="A321" s="37"/>
      <c r="B321" s="38"/>
      <c r="C321" s="39"/>
      <c r="D321" s="191" t="s">
        <v>137</v>
      </c>
      <c r="E321" s="39"/>
      <c r="F321" s="198" t="s">
        <v>464</v>
      </c>
      <c r="G321" s="39"/>
      <c r="H321" s="39"/>
      <c r="I321" s="193"/>
      <c r="J321" s="39"/>
      <c r="K321" s="39"/>
      <c r="L321" s="42"/>
      <c r="M321" s="194"/>
      <c r="N321" s="195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20" t="s">
        <v>137</v>
      </c>
      <c r="AU321" s="20" t="s">
        <v>81</v>
      </c>
    </row>
    <row r="322" spans="1:65" s="13" customFormat="1" ht="11.25">
      <c r="B322" s="199"/>
      <c r="C322" s="200"/>
      <c r="D322" s="191" t="s">
        <v>145</v>
      </c>
      <c r="E322" s="201" t="s">
        <v>19</v>
      </c>
      <c r="F322" s="202" t="s">
        <v>465</v>
      </c>
      <c r="G322" s="200"/>
      <c r="H322" s="203">
        <v>108</v>
      </c>
      <c r="I322" s="204"/>
      <c r="J322" s="200"/>
      <c r="K322" s="200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145</v>
      </c>
      <c r="AU322" s="209" t="s">
        <v>81</v>
      </c>
      <c r="AV322" s="13" t="s">
        <v>81</v>
      </c>
      <c r="AW322" s="13" t="s">
        <v>32</v>
      </c>
      <c r="AX322" s="13" t="s">
        <v>79</v>
      </c>
      <c r="AY322" s="209" t="s">
        <v>125</v>
      </c>
    </row>
    <row r="323" spans="1:65" s="2" customFormat="1" ht="16.5" customHeight="1">
      <c r="A323" s="37"/>
      <c r="B323" s="38"/>
      <c r="C323" s="177" t="s">
        <v>466</v>
      </c>
      <c r="D323" s="177" t="s">
        <v>127</v>
      </c>
      <c r="E323" s="178" t="s">
        <v>467</v>
      </c>
      <c r="F323" s="179" t="s">
        <v>468</v>
      </c>
      <c r="G323" s="180" t="s">
        <v>130</v>
      </c>
      <c r="H323" s="181">
        <v>11.2</v>
      </c>
      <c r="I323" s="182"/>
      <c r="J323" s="183">
        <f>ROUND(I323*H323,2)</f>
        <v>0</v>
      </c>
      <c r="K323" s="184"/>
      <c r="L323" s="42"/>
      <c r="M323" s="185" t="s">
        <v>19</v>
      </c>
      <c r="N323" s="186" t="s">
        <v>42</v>
      </c>
      <c r="O323" s="67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9" t="s">
        <v>131</v>
      </c>
      <c r="AT323" s="189" t="s">
        <v>127</v>
      </c>
      <c r="AU323" s="189" t="s">
        <v>81</v>
      </c>
      <c r="AY323" s="20" t="s">
        <v>125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20" t="s">
        <v>79</v>
      </c>
      <c r="BK323" s="190">
        <f>ROUND(I323*H323,2)</f>
        <v>0</v>
      </c>
      <c r="BL323" s="20" t="s">
        <v>131</v>
      </c>
      <c r="BM323" s="189" t="s">
        <v>469</v>
      </c>
    </row>
    <row r="324" spans="1:65" s="2" customFormat="1" ht="11.25">
      <c r="A324" s="37"/>
      <c r="B324" s="38"/>
      <c r="C324" s="39"/>
      <c r="D324" s="191" t="s">
        <v>133</v>
      </c>
      <c r="E324" s="39"/>
      <c r="F324" s="192" t="s">
        <v>470</v>
      </c>
      <c r="G324" s="39"/>
      <c r="H324" s="39"/>
      <c r="I324" s="193"/>
      <c r="J324" s="39"/>
      <c r="K324" s="39"/>
      <c r="L324" s="42"/>
      <c r="M324" s="194"/>
      <c r="N324" s="195"/>
      <c r="O324" s="67"/>
      <c r="P324" s="67"/>
      <c r="Q324" s="67"/>
      <c r="R324" s="67"/>
      <c r="S324" s="67"/>
      <c r="T324" s="68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20" t="s">
        <v>133</v>
      </c>
      <c r="AU324" s="20" t="s">
        <v>81</v>
      </c>
    </row>
    <row r="325" spans="1:65" s="2" customFormat="1" ht="11.25">
      <c r="A325" s="37"/>
      <c r="B325" s="38"/>
      <c r="C325" s="39"/>
      <c r="D325" s="196" t="s">
        <v>135</v>
      </c>
      <c r="E325" s="39"/>
      <c r="F325" s="197" t="s">
        <v>471</v>
      </c>
      <c r="G325" s="39"/>
      <c r="H325" s="39"/>
      <c r="I325" s="193"/>
      <c r="J325" s="39"/>
      <c r="K325" s="39"/>
      <c r="L325" s="42"/>
      <c r="M325" s="194"/>
      <c r="N325" s="195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135</v>
      </c>
      <c r="AU325" s="20" t="s">
        <v>81</v>
      </c>
    </row>
    <row r="326" spans="1:65" s="2" customFormat="1" ht="19.5">
      <c r="A326" s="37"/>
      <c r="B326" s="38"/>
      <c r="C326" s="39"/>
      <c r="D326" s="191" t="s">
        <v>137</v>
      </c>
      <c r="E326" s="39"/>
      <c r="F326" s="198" t="s">
        <v>472</v>
      </c>
      <c r="G326" s="39"/>
      <c r="H326" s="39"/>
      <c r="I326" s="193"/>
      <c r="J326" s="39"/>
      <c r="K326" s="39"/>
      <c r="L326" s="42"/>
      <c r="M326" s="194"/>
      <c r="N326" s="195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20" t="s">
        <v>137</v>
      </c>
      <c r="AU326" s="20" t="s">
        <v>81</v>
      </c>
    </row>
    <row r="327" spans="1:65" s="2" customFormat="1" ht="16.5" customHeight="1">
      <c r="A327" s="37"/>
      <c r="B327" s="38"/>
      <c r="C327" s="177" t="s">
        <v>473</v>
      </c>
      <c r="D327" s="177" t="s">
        <v>127</v>
      </c>
      <c r="E327" s="178" t="s">
        <v>474</v>
      </c>
      <c r="F327" s="179" t="s">
        <v>475</v>
      </c>
      <c r="G327" s="180" t="s">
        <v>130</v>
      </c>
      <c r="H327" s="181">
        <v>232</v>
      </c>
      <c r="I327" s="182"/>
      <c r="J327" s="183">
        <f>ROUND(I327*H327,2)</f>
        <v>0</v>
      </c>
      <c r="K327" s="184"/>
      <c r="L327" s="42"/>
      <c r="M327" s="185" t="s">
        <v>19</v>
      </c>
      <c r="N327" s="186" t="s">
        <v>42</v>
      </c>
      <c r="O327" s="67"/>
      <c r="P327" s="187">
        <f>O327*H327</f>
        <v>0</v>
      </c>
      <c r="Q327" s="187">
        <v>0.216</v>
      </c>
      <c r="R327" s="187">
        <f>Q327*H327</f>
        <v>50.112000000000002</v>
      </c>
      <c r="S327" s="187">
        <v>0</v>
      </c>
      <c r="T327" s="188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9" t="s">
        <v>131</v>
      </c>
      <c r="AT327" s="189" t="s">
        <v>127</v>
      </c>
      <c r="AU327" s="189" t="s">
        <v>81</v>
      </c>
      <c r="AY327" s="20" t="s">
        <v>125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20" t="s">
        <v>79</v>
      </c>
      <c r="BK327" s="190">
        <f>ROUND(I327*H327,2)</f>
        <v>0</v>
      </c>
      <c r="BL327" s="20" t="s">
        <v>131</v>
      </c>
      <c r="BM327" s="189" t="s">
        <v>476</v>
      </c>
    </row>
    <row r="328" spans="1:65" s="2" customFormat="1" ht="11.25">
      <c r="A328" s="37"/>
      <c r="B328" s="38"/>
      <c r="C328" s="39"/>
      <c r="D328" s="191" t="s">
        <v>133</v>
      </c>
      <c r="E328" s="39"/>
      <c r="F328" s="192" t="s">
        <v>477</v>
      </c>
      <c r="G328" s="39"/>
      <c r="H328" s="39"/>
      <c r="I328" s="193"/>
      <c r="J328" s="39"/>
      <c r="K328" s="39"/>
      <c r="L328" s="42"/>
      <c r="M328" s="194"/>
      <c r="N328" s="195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20" t="s">
        <v>133</v>
      </c>
      <c r="AU328" s="20" t="s">
        <v>81</v>
      </c>
    </row>
    <row r="329" spans="1:65" s="2" customFormat="1" ht="11.25">
      <c r="A329" s="37"/>
      <c r="B329" s="38"/>
      <c r="C329" s="39"/>
      <c r="D329" s="196" t="s">
        <v>135</v>
      </c>
      <c r="E329" s="39"/>
      <c r="F329" s="197" t="s">
        <v>478</v>
      </c>
      <c r="G329" s="39"/>
      <c r="H329" s="39"/>
      <c r="I329" s="193"/>
      <c r="J329" s="39"/>
      <c r="K329" s="39"/>
      <c r="L329" s="42"/>
      <c r="M329" s="194"/>
      <c r="N329" s="195"/>
      <c r="O329" s="67"/>
      <c r="P329" s="67"/>
      <c r="Q329" s="67"/>
      <c r="R329" s="67"/>
      <c r="S329" s="67"/>
      <c r="T329" s="68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20" t="s">
        <v>135</v>
      </c>
      <c r="AU329" s="20" t="s">
        <v>81</v>
      </c>
    </row>
    <row r="330" spans="1:65" s="2" customFormat="1" ht="16.5" customHeight="1">
      <c r="A330" s="37"/>
      <c r="B330" s="38"/>
      <c r="C330" s="177" t="s">
        <v>479</v>
      </c>
      <c r="D330" s="177" t="s">
        <v>127</v>
      </c>
      <c r="E330" s="178" t="s">
        <v>480</v>
      </c>
      <c r="F330" s="179" t="s">
        <v>481</v>
      </c>
      <c r="G330" s="180" t="s">
        <v>130</v>
      </c>
      <c r="H330" s="181">
        <v>75</v>
      </c>
      <c r="I330" s="182"/>
      <c r="J330" s="183">
        <f>ROUND(I330*H330,2)</f>
        <v>0</v>
      </c>
      <c r="K330" s="184"/>
      <c r="L330" s="42"/>
      <c r="M330" s="185" t="s">
        <v>19</v>
      </c>
      <c r="N330" s="186" t="s">
        <v>42</v>
      </c>
      <c r="O330" s="67"/>
      <c r="P330" s="187">
        <f>O330*H330</f>
        <v>0</v>
      </c>
      <c r="Q330" s="187">
        <v>0.15620000000000001</v>
      </c>
      <c r="R330" s="187">
        <f>Q330*H330</f>
        <v>11.715</v>
      </c>
      <c r="S330" s="187">
        <v>0</v>
      </c>
      <c r="T330" s="188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9" t="s">
        <v>131</v>
      </c>
      <c r="AT330" s="189" t="s">
        <v>127</v>
      </c>
      <c r="AU330" s="189" t="s">
        <v>81</v>
      </c>
      <c r="AY330" s="20" t="s">
        <v>125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20" t="s">
        <v>79</v>
      </c>
      <c r="BK330" s="190">
        <f>ROUND(I330*H330,2)</f>
        <v>0</v>
      </c>
      <c r="BL330" s="20" t="s">
        <v>131</v>
      </c>
      <c r="BM330" s="189" t="s">
        <v>482</v>
      </c>
    </row>
    <row r="331" spans="1:65" s="2" customFormat="1" ht="11.25">
      <c r="A331" s="37"/>
      <c r="B331" s="38"/>
      <c r="C331" s="39"/>
      <c r="D331" s="191" t="s">
        <v>133</v>
      </c>
      <c r="E331" s="39"/>
      <c r="F331" s="192" t="s">
        <v>483</v>
      </c>
      <c r="G331" s="39"/>
      <c r="H331" s="39"/>
      <c r="I331" s="193"/>
      <c r="J331" s="39"/>
      <c r="K331" s="39"/>
      <c r="L331" s="42"/>
      <c r="M331" s="194"/>
      <c r="N331" s="195"/>
      <c r="O331" s="67"/>
      <c r="P331" s="67"/>
      <c r="Q331" s="67"/>
      <c r="R331" s="67"/>
      <c r="S331" s="67"/>
      <c r="T331" s="68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20" t="s">
        <v>133</v>
      </c>
      <c r="AU331" s="20" t="s">
        <v>81</v>
      </c>
    </row>
    <row r="332" spans="1:65" s="2" customFormat="1" ht="11.25">
      <c r="A332" s="37"/>
      <c r="B332" s="38"/>
      <c r="C332" s="39"/>
      <c r="D332" s="196" t="s">
        <v>135</v>
      </c>
      <c r="E332" s="39"/>
      <c r="F332" s="197" t="s">
        <v>484</v>
      </c>
      <c r="G332" s="39"/>
      <c r="H332" s="39"/>
      <c r="I332" s="193"/>
      <c r="J332" s="39"/>
      <c r="K332" s="39"/>
      <c r="L332" s="42"/>
      <c r="M332" s="194"/>
      <c r="N332" s="195"/>
      <c r="O332" s="67"/>
      <c r="P332" s="67"/>
      <c r="Q332" s="67"/>
      <c r="R332" s="67"/>
      <c r="S332" s="67"/>
      <c r="T332" s="68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20" t="s">
        <v>135</v>
      </c>
      <c r="AU332" s="20" t="s">
        <v>81</v>
      </c>
    </row>
    <row r="333" spans="1:65" s="2" customFormat="1" ht="29.25">
      <c r="A333" s="37"/>
      <c r="B333" s="38"/>
      <c r="C333" s="39"/>
      <c r="D333" s="191" t="s">
        <v>137</v>
      </c>
      <c r="E333" s="39"/>
      <c r="F333" s="198" t="s">
        <v>485</v>
      </c>
      <c r="G333" s="39"/>
      <c r="H333" s="39"/>
      <c r="I333" s="193"/>
      <c r="J333" s="39"/>
      <c r="K333" s="39"/>
      <c r="L333" s="42"/>
      <c r="M333" s="194"/>
      <c r="N333" s="195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137</v>
      </c>
      <c r="AU333" s="20" t="s">
        <v>81</v>
      </c>
    </row>
    <row r="334" spans="1:65" s="14" customFormat="1" ht="11.25">
      <c r="B334" s="210"/>
      <c r="C334" s="211"/>
      <c r="D334" s="191" t="s">
        <v>145</v>
      </c>
      <c r="E334" s="212" t="s">
        <v>19</v>
      </c>
      <c r="F334" s="213" t="s">
        <v>486</v>
      </c>
      <c r="G334" s="211"/>
      <c r="H334" s="212" t="s">
        <v>19</v>
      </c>
      <c r="I334" s="214"/>
      <c r="J334" s="211"/>
      <c r="K334" s="211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145</v>
      </c>
      <c r="AU334" s="219" t="s">
        <v>81</v>
      </c>
      <c r="AV334" s="14" t="s">
        <v>79</v>
      </c>
      <c r="AW334" s="14" t="s">
        <v>32</v>
      </c>
      <c r="AX334" s="14" t="s">
        <v>71</v>
      </c>
      <c r="AY334" s="219" t="s">
        <v>125</v>
      </c>
    </row>
    <row r="335" spans="1:65" s="13" customFormat="1" ht="11.25">
      <c r="B335" s="199"/>
      <c r="C335" s="200"/>
      <c r="D335" s="191" t="s">
        <v>145</v>
      </c>
      <c r="E335" s="201" t="s">
        <v>19</v>
      </c>
      <c r="F335" s="202" t="s">
        <v>487</v>
      </c>
      <c r="G335" s="200"/>
      <c r="H335" s="203">
        <v>75</v>
      </c>
      <c r="I335" s="204"/>
      <c r="J335" s="200"/>
      <c r="K335" s="200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145</v>
      </c>
      <c r="AU335" s="209" t="s">
        <v>81</v>
      </c>
      <c r="AV335" s="13" t="s">
        <v>81</v>
      </c>
      <c r="AW335" s="13" t="s">
        <v>32</v>
      </c>
      <c r="AX335" s="13" t="s">
        <v>79</v>
      </c>
      <c r="AY335" s="209" t="s">
        <v>125</v>
      </c>
    </row>
    <row r="336" spans="1:65" s="2" customFormat="1" ht="16.5" customHeight="1">
      <c r="A336" s="37"/>
      <c r="B336" s="38"/>
      <c r="C336" s="177" t="s">
        <v>488</v>
      </c>
      <c r="D336" s="177" t="s">
        <v>127</v>
      </c>
      <c r="E336" s="178" t="s">
        <v>489</v>
      </c>
      <c r="F336" s="179" t="s">
        <v>490</v>
      </c>
      <c r="G336" s="180" t="s">
        <v>175</v>
      </c>
      <c r="H336" s="181">
        <v>100</v>
      </c>
      <c r="I336" s="182"/>
      <c r="J336" s="183">
        <f>ROUND(I336*H336,2)</f>
        <v>0</v>
      </c>
      <c r="K336" s="184"/>
      <c r="L336" s="42"/>
      <c r="M336" s="185" t="s">
        <v>19</v>
      </c>
      <c r="N336" s="186" t="s">
        <v>42</v>
      </c>
      <c r="O336" s="67"/>
      <c r="P336" s="187">
        <f>O336*H336</f>
        <v>0</v>
      </c>
      <c r="Q336" s="187">
        <v>1.2700000000000001E-3</v>
      </c>
      <c r="R336" s="187">
        <f>Q336*H336</f>
        <v>0.127</v>
      </c>
      <c r="S336" s="187">
        <v>0</v>
      </c>
      <c r="T336" s="188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9" t="s">
        <v>131</v>
      </c>
      <c r="AT336" s="189" t="s">
        <v>127</v>
      </c>
      <c r="AU336" s="189" t="s">
        <v>81</v>
      </c>
      <c r="AY336" s="20" t="s">
        <v>125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20" t="s">
        <v>79</v>
      </c>
      <c r="BK336" s="190">
        <f>ROUND(I336*H336,2)</f>
        <v>0</v>
      </c>
      <c r="BL336" s="20" t="s">
        <v>131</v>
      </c>
      <c r="BM336" s="189" t="s">
        <v>491</v>
      </c>
    </row>
    <row r="337" spans="1:65" s="2" customFormat="1" ht="11.25">
      <c r="A337" s="37"/>
      <c r="B337" s="38"/>
      <c r="C337" s="39"/>
      <c r="D337" s="191" t="s">
        <v>133</v>
      </c>
      <c r="E337" s="39"/>
      <c r="F337" s="192" t="s">
        <v>492</v>
      </c>
      <c r="G337" s="39"/>
      <c r="H337" s="39"/>
      <c r="I337" s="193"/>
      <c r="J337" s="39"/>
      <c r="K337" s="39"/>
      <c r="L337" s="42"/>
      <c r="M337" s="194"/>
      <c r="N337" s="195"/>
      <c r="O337" s="67"/>
      <c r="P337" s="67"/>
      <c r="Q337" s="67"/>
      <c r="R337" s="67"/>
      <c r="S337" s="67"/>
      <c r="T337" s="68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20" t="s">
        <v>133</v>
      </c>
      <c r="AU337" s="20" t="s">
        <v>81</v>
      </c>
    </row>
    <row r="338" spans="1:65" s="2" customFormat="1" ht="11.25">
      <c r="A338" s="37"/>
      <c r="B338" s="38"/>
      <c r="C338" s="39"/>
      <c r="D338" s="196" t="s">
        <v>135</v>
      </c>
      <c r="E338" s="39"/>
      <c r="F338" s="197" t="s">
        <v>493</v>
      </c>
      <c r="G338" s="39"/>
      <c r="H338" s="39"/>
      <c r="I338" s="193"/>
      <c r="J338" s="39"/>
      <c r="K338" s="39"/>
      <c r="L338" s="42"/>
      <c r="M338" s="194"/>
      <c r="N338" s="195"/>
      <c r="O338" s="67"/>
      <c r="P338" s="67"/>
      <c r="Q338" s="67"/>
      <c r="R338" s="67"/>
      <c r="S338" s="67"/>
      <c r="T338" s="68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20" t="s">
        <v>135</v>
      </c>
      <c r="AU338" s="20" t="s">
        <v>81</v>
      </c>
    </row>
    <row r="339" spans="1:65" s="2" customFormat="1" ht="29.25">
      <c r="A339" s="37"/>
      <c r="B339" s="38"/>
      <c r="C339" s="39"/>
      <c r="D339" s="191" t="s">
        <v>137</v>
      </c>
      <c r="E339" s="39"/>
      <c r="F339" s="198" t="s">
        <v>494</v>
      </c>
      <c r="G339" s="39"/>
      <c r="H339" s="39"/>
      <c r="I339" s="193"/>
      <c r="J339" s="39"/>
      <c r="K339" s="39"/>
      <c r="L339" s="42"/>
      <c r="M339" s="194"/>
      <c r="N339" s="195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20" t="s">
        <v>137</v>
      </c>
      <c r="AU339" s="20" t="s">
        <v>81</v>
      </c>
    </row>
    <row r="340" spans="1:65" s="2" customFormat="1" ht="16.5" customHeight="1">
      <c r="A340" s="37"/>
      <c r="B340" s="38"/>
      <c r="C340" s="177" t="s">
        <v>495</v>
      </c>
      <c r="D340" s="177" t="s">
        <v>127</v>
      </c>
      <c r="E340" s="178" t="s">
        <v>496</v>
      </c>
      <c r="F340" s="179" t="s">
        <v>497</v>
      </c>
      <c r="G340" s="180" t="s">
        <v>130</v>
      </c>
      <c r="H340" s="181">
        <v>7392</v>
      </c>
      <c r="I340" s="182"/>
      <c r="J340" s="183">
        <f>ROUND(I340*H340,2)</f>
        <v>0</v>
      </c>
      <c r="K340" s="184"/>
      <c r="L340" s="42"/>
      <c r="M340" s="185" t="s">
        <v>19</v>
      </c>
      <c r="N340" s="186" t="s">
        <v>42</v>
      </c>
      <c r="O340" s="67"/>
      <c r="P340" s="187">
        <f>O340*H340</f>
        <v>0</v>
      </c>
      <c r="Q340" s="187">
        <v>0</v>
      </c>
      <c r="R340" s="187">
        <f>Q340*H340</f>
        <v>0</v>
      </c>
      <c r="S340" s="187">
        <v>0</v>
      </c>
      <c r="T340" s="188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9" t="s">
        <v>131</v>
      </c>
      <c r="AT340" s="189" t="s">
        <v>127</v>
      </c>
      <c r="AU340" s="189" t="s">
        <v>81</v>
      </c>
      <c r="AY340" s="20" t="s">
        <v>125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20" t="s">
        <v>79</v>
      </c>
      <c r="BK340" s="190">
        <f>ROUND(I340*H340,2)</f>
        <v>0</v>
      </c>
      <c r="BL340" s="20" t="s">
        <v>131</v>
      </c>
      <c r="BM340" s="189" t="s">
        <v>498</v>
      </c>
    </row>
    <row r="341" spans="1:65" s="2" customFormat="1" ht="11.25">
      <c r="A341" s="37"/>
      <c r="B341" s="38"/>
      <c r="C341" s="39"/>
      <c r="D341" s="191" t="s">
        <v>133</v>
      </c>
      <c r="E341" s="39"/>
      <c r="F341" s="192" t="s">
        <v>499</v>
      </c>
      <c r="G341" s="39"/>
      <c r="H341" s="39"/>
      <c r="I341" s="193"/>
      <c r="J341" s="39"/>
      <c r="K341" s="39"/>
      <c r="L341" s="42"/>
      <c r="M341" s="194"/>
      <c r="N341" s="195"/>
      <c r="O341" s="67"/>
      <c r="P341" s="67"/>
      <c r="Q341" s="67"/>
      <c r="R341" s="67"/>
      <c r="S341" s="67"/>
      <c r="T341" s="68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20" t="s">
        <v>133</v>
      </c>
      <c r="AU341" s="20" t="s">
        <v>81</v>
      </c>
    </row>
    <row r="342" spans="1:65" s="2" customFormat="1" ht="11.25">
      <c r="A342" s="37"/>
      <c r="B342" s="38"/>
      <c r="C342" s="39"/>
      <c r="D342" s="196" t="s">
        <v>135</v>
      </c>
      <c r="E342" s="39"/>
      <c r="F342" s="197" t="s">
        <v>500</v>
      </c>
      <c r="G342" s="39"/>
      <c r="H342" s="39"/>
      <c r="I342" s="193"/>
      <c r="J342" s="39"/>
      <c r="K342" s="39"/>
      <c r="L342" s="42"/>
      <c r="M342" s="194"/>
      <c r="N342" s="195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135</v>
      </c>
      <c r="AU342" s="20" t="s">
        <v>81</v>
      </c>
    </row>
    <row r="343" spans="1:65" s="13" customFormat="1" ht="11.25">
      <c r="B343" s="199"/>
      <c r="C343" s="200"/>
      <c r="D343" s="191" t="s">
        <v>145</v>
      </c>
      <c r="E343" s="201" t="s">
        <v>19</v>
      </c>
      <c r="F343" s="202" t="s">
        <v>501</v>
      </c>
      <c r="G343" s="200"/>
      <c r="H343" s="203">
        <v>7392</v>
      </c>
      <c r="I343" s="204"/>
      <c r="J343" s="200"/>
      <c r="K343" s="200"/>
      <c r="L343" s="205"/>
      <c r="M343" s="206"/>
      <c r="N343" s="207"/>
      <c r="O343" s="207"/>
      <c r="P343" s="207"/>
      <c r="Q343" s="207"/>
      <c r="R343" s="207"/>
      <c r="S343" s="207"/>
      <c r="T343" s="208"/>
      <c r="AT343" s="209" t="s">
        <v>145</v>
      </c>
      <c r="AU343" s="209" t="s">
        <v>81</v>
      </c>
      <c r="AV343" s="13" t="s">
        <v>81</v>
      </c>
      <c r="AW343" s="13" t="s">
        <v>32</v>
      </c>
      <c r="AX343" s="13" t="s">
        <v>79</v>
      </c>
      <c r="AY343" s="209" t="s">
        <v>125</v>
      </c>
    </row>
    <row r="344" spans="1:65" s="2" customFormat="1" ht="16.5" customHeight="1">
      <c r="A344" s="37"/>
      <c r="B344" s="38"/>
      <c r="C344" s="177" t="s">
        <v>502</v>
      </c>
      <c r="D344" s="177" t="s">
        <v>127</v>
      </c>
      <c r="E344" s="178" t="s">
        <v>503</v>
      </c>
      <c r="F344" s="179" t="s">
        <v>504</v>
      </c>
      <c r="G344" s="180" t="s">
        <v>130</v>
      </c>
      <c r="H344" s="181">
        <v>3696</v>
      </c>
      <c r="I344" s="182"/>
      <c r="J344" s="183">
        <f>ROUND(I344*H344,2)</f>
        <v>0</v>
      </c>
      <c r="K344" s="184"/>
      <c r="L344" s="42"/>
      <c r="M344" s="185" t="s">
        <v>19</v>
      </c>
      <c r="N344" s="186" t="s">
        <v>42</v>
      </c>
      <c r="O344" s="67"/>
      <c r="P344" s="187">
        <f>O344*H344</f>
        <v>0</v>
      </c>
      <c r="Q344" s="187">
        <v>0</v>
      </c>
      <c r="R344" s="187">
        <f>Q344*H344</f>
        <v>0</v>
      </c>
      <c r="S344" s="187">
        <v>0</v>
      </c>
      <c r="T344" s="188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9" t="s">
        <v>131</v>
      </c>
      <c r="AT344" s="189" t="s">
        <v>127</v>
      </c>
      <c r="AU344" s="189" t="s">
        <v>81</v>
      </c>
      <c r="AY344" s="20" t="s">
        <v>125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20" t="s">
        <v>79</v>
      </c>
      <c r="BK344" s="190">
        <f>ROUND(I344*H344,2)</f>
        <v>0</v>
      </c>
      <c r="BL344" s="20" t="s">
        <v>131</v>
      </c>
      <c r="BM344" s="189" t="s">
        <v>505</v>
      </c>
    </row>
    <row r="345" spans="1:65" s="2" customFormat="1" ht="11.25">
      <c r="A345" s="37"/>
      <c r="B345" s="38"/>
      <c r="C345" s="39"/>
      <c r="D345" s="191" t="s">
        <v>133</v>
      </c>
      <c r="E345" s="39"/>
      <c r="F345" s="192" t="s">
        <v>506</v>
      </c>
      <c r="G345" s="39"/>
      <c r="H345" s="39"/>
      <c r="I345" s="193"/>
      <c r="J345" s="39"/>
      <c r="K345" s="39"/>
      <c r="L345" s="42"/>
      <c r="M345" s="194"/>
      <c r="N345" s="195"/>
      <c r="O345" s="67"/>
      <c r="P345" s="67"/>
      <c r="Q345" s="67"/>
      <c r="R345" s="67"/>
      <c r="S345" s="67"/>
      <c r="T345" s="68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20" t="s">
        <v>133</v>
      </c>
      <c r="AU345" s="20" t="s">
        <v>81</v>
      </c>
    </row>
    <row r="346" spans="1:65" s="2" customFormat="1" ht="11.25">
      <c r="A346" s="37"/>
      <c r="B346" s="38"/>
      <c r="C346" s="39"/>
      <c r="D346" s="196" t="s">
        <v>135</v>
      </c>
      <c r="E346" s="39"/>
      <c r="F346" s="197" t="s">
        <v>507</v>
      </c>
      <c r="G346" s="39"/>
      <c r="H346" s="39"/>
      <c r="I346" s="193"/>
      <c r="J346" s="39"/>
      <c r="K346" s="39"/>
      <c r="L346" s="42"/>
      <c r="M346" s="194"/>
      <c r="N346" s="195"/>
      <c r="O346" s="67"/>
      <c r="P346" s="67"/>
      <c r="Q346" s="67"/>
      <c r="R346" s="67"/>
      <c r="S346" s="67"/>
      <c r="T346" s="68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20" t="s">
        <v>135</v>
      </c>
      <c r="AU346" s="20" t="s">
        <v>81</v>
      </c>
    </row>
    <row r="347" spans="1:65" s="2" customFormat="1" ht="29.25">
      <c r="A347" s="37"/>
      <c r="B347" s="38"/>
      <c r="C347" s="39"/>
      <c r="D347" s="191" t="s">
        <v>137</v>
      </c>
      <c r="E347" s="39"/>
      <c r="F347" s="198" t="s">
        <v>508</v>
      </c>
      <c r="G347" s="39"/>
      <c r="H347" s="39"/>
      <c r="I347" s="193"/>
      <c r="J347" s="39"/>
      <c r="K347" s="39"/>
      <c r="L347" s="42"/>
      <c r="M347" s="194"/>
      <c r="N347" s="195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137</v>
      </c>
      <c r="AU347" s="20" t="s">
        <v>81</v>
      </c>
    </row>
    <row r="348" spans="1:65" s="2" customFormat="1" ht="16.5" customHeight="1">
      <c r="A348" s="37"/>
      <c r="B348" s="38"/>
      <c r="C348" s="177" t="s">
        <v>509</v>
      </c>
      <c r="D348" s="177" t="s">
        <v>127</v>
      </c>
      <c r="E348" s="178" t="s">
        <v>510</v>
      </c>
      <c r="F348" s="179" t="s">
        <v>511</v>
      </c>
      <c r="G348" s="180" t="s">
        <v>130</v>
      </c>
      <c r="H348" s="181">
        <v>3696</v>
      </c>
      <c r="I348" s="182"/>
      <c r="J348" s="183">
        <f>ROUND(I348*H348,2)</f>
        <v>0</v>
      </c>
      <c r="K348" s="184"/>
      <c r="L348" s="42"/>
      <c r="M348" s="185" t="s">
        <v>19</v>
      </c>
      <c r="N348" s="186" t="s">
        <v>42</v>
      </c>
      <c r="O348" s="67"/>
      <c r="P348" s="187">
        <f>O348*H348</f>
        <v>0</v>
      </c>
      <c r="Q348" s="187">
        <v>0</v>
      </c>
      <c r="R348" s="187">
        <f>Q348*H348</f>
        <v>0</v>
      </c>
      <c r="S348" s="187">
        <v>0</v>
      </c>
      <c r="T348" s="188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9" t="s">
        <v>131</v>
      </c>
      <c r="AT348" s="189" t="s">
        <v>127</v>
      </c>
      <c r="AU348" s="189" t="s">
        <v>81</v>
      </c>
      <c r="AY348" s="20" t="s">
        <v>125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20" t="s">
        <v>79</v>
      </c>
      <c r="BK348" s="190">
        <f>ROUND(I348*H348,2)</f>
        <v>0</v>
      </c>
      <c r="BL348" s="20" t="s">
        <v>131</v>
      </c>
      <c r="BM348" s="189" t="s">
        <v>512</v>
      </c>
    </row>
    <row r="349" spans="1:65" s="2" customFormat="1" ht="19.5">
      <c r="A349" s="37"/>
      <c r="B349" s="38"/>
      <c r="C349" s="39"/>
      <c r="D349" s="191" t="s">
        <v>133</v>
      </c>
      <c r="E349" s="39"/>
      <c r="F349" s="192" t="s">
        <v>513</v>
      </c>
      <c r="G349" s="39"/>
      <c r="H349" s="39"/>
      <c r="I349" s="193"/>
      <c r="J349" s="39"/>
      <c r="K349" s="39"/>
      <c r="L349" s="42"/>
      <c r="M349" s="194"/>
      <c r="N349" s="195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20" t="s">
        <v>133</v>
      </c>
      <c r="AU349" s="20" t="s">
        <v>81</v>
      </c>
    </row>
    <row r="350" spans="1:65" s="2" customFormat="1" ht="11.25">
      <c r="A350" s="37"/>
      <c r="B350" s="38"/>
      <c r="C350" s="39"/>
      <c r="D350" s="196" t="s">
        <v>135</v>
      </c>
      <c r="E350" s="39"/>
      <c r="F350" s="197" t="s">
        <v>514</v>
      </c>
      <c r="G350" s="39"/>
      <c r="H350" s="39"/>
      <c r="I350" s="193"/>
      <c r="J350" s="39"/>
      <c r="K350" s="39"/>
      <c r="L350" s="42"/>
      <c r="M350" s="194"/>
      <c r="N350" s="195"/>
      <c r="O350" s="67"/>
      <c r="P350" s="67"/>
      <c r="Q350" s="67"/>
      <c r="R350" s="67"/>
      <c r="S350" s="67"/>
      <c r="T350" s="68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20" t="s">
        <v>135</v>
      </c>
      <c r="AU350" s="20" t="s">
        <v>81</v>
      </c>
    </row>
    <row r="351" spans="1:65" s="2" customFormat="1" ht="39">
      <c r="A351" s="37"/>
      <c r="B351" s="38"/>
      <c r="C351" s="39"/>
      <c r="D351" s="191" t="s">
        <v>137</v>
      </c>
      <c r="E351" s="39"/>
      <c r="F351" s="198" t="s">
        <v>515</v>
      </c>
      <c r="G351" s="39"/>
      <c r="H351" s="39"/>
      <c r="I351" s="193"/>
      <c r="J351" s="39"/>
      <c r="K351" s="39"/>
      <c r="L351" s="42"/>
      <c r="M351" s="194"/>
      <c r="N351" s="195"/>
      <c r="O351" s="67"/>
      <c r="P351" s="67"/>
      <c r="Q351" s="67"/>
      <c r="R351" s="67"/>
      <c r="S351" s="67"/>
      <c r="T351" s="68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20" t="s">
        <v>137</v>
      </c>
      <c r="AU351" s="20" t="s">
        <v>81</v>
      </c>
    </row>
    <row r="352" spans="1:65" s="2" customFormat="1" ht="16.5" customHeight="1">
      <c r="A352" s="37"/>
      <c r="B352" s="38"/>
      <c r="C352" s="177" t="s">
        <v>516</v>
      </c>
      <c r="D352" s="177" t="s">
        <v>127</v>
      </c>
      <c r="E352" s="178" t="s">
        <v>517</v>
      </c>
      <c r="F352" s="179" t="s">
        <v>518</v>
      </c>
      <c r="G352" s="180" t="s">
        <v>130</v>
      </c>
      <c r="H352" s="181">
        <v>11.2</v>
      </c>
      <c r="I352" s="182"/>
      <c r="J352" s="183">
        <f>ROUND(I352*H352,2)</f>
        <v>0</v>
      </c>
      <c r="K352" s="184"/>
      <c r="L352" s="42"/>
      <c r="M352" s="185" t="s">
        <v>19</v>
      </c>
      <c r="N352" s="186" t="s">
        <v>42</v>
      </c>
      <c r="O352" s="67"/>
      <c r="P352" s="187">
        <f>O352*H352</f>
        <v>0</v>
      </c>
      <c r="Q352" s="187">
        <v>0.19536000000000001</v>
      </c>
      <c r="R352" s="187">
        <f>Q352*H352</f>
        <v>2.1880319999999998</v>
      </c>
      <c r="S352" s="187">
        <v>0</v>
      </c>
      <c r="T352" s="188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9" t="s">
        <v>131</v>
      </c>
      <c r="AT352" s="189" t="s">
        <v>127</v>
      </c>
      <c r="AU352" s="189" t="s">
        <v>81</v>
      </c>
      <c r="AY352" s="20" t="s">
        <v>125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20" t="s">
        <v>79</v>
      </c>
      <c r="BK352" s="190">
        <f>ROUND(I352*H352,2)</f>
        <v>0</v>
      </c>
      <c r="BL352" s="20" t="s">
        <v>131</v>
      </c>
      <c r="BM352" s="189" t="s">
        <v>519</v>
      </c>
    </row>
    <row r="353" spans="1:65" s="2" customFormat="1" ht="19.5">
      <c r="A353" s="37"/>
      <c r="B353" s="38"/>
      <c r="C353" s="39"/>
      <c r="D353" s="191" t="s">
        <v>133</v>
      </c>
      <c r="E353" s="39"/>
      <c r="F353" s="192" t="s">
        <v>520</v>
      </c>
      <c r="G353" s="39"/>
      <c r="H353" s="39"/>
      <c r="I353" s="193"/>
      <c r="J353" s="39"/>
      <c r="K353" s="39"/>
      <c r="L353" s="42"/>
      <c r="M353" s="194"/>
      <c r="N353" s="195"/>
      <c r="O353" s="67"/>
      <c r="P353" s="67"/>
      <c r="Q353" s="67"/>
      <c r="R353" s="67"/>
      <c r="S353" s="67"/>
      <c r="T353" s="68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20" t="s">
        <v>133</v>
      </c>
      <c r="AU353" s="20" t="s">
        <v>81</v>
      </c>
    </row>
    <row r="354" spans="1:65" s="2" customFormat="1" ht="11.25">
      <c r="A354" s="37"/>
      <c r="B354" s="38"/>
      <c r="C354" s="39"/>
      <c r="D354" s="196" t="s">
        <v>135</v>
      </c>
      <c r="E354" s="39"/>
      <c r="F354" s="197" t="s">
        <v>521</v>
      </c>
      <c r="G354" s="39"/>
      <c r="H354" s="39"/>
      <c r="I354" s="193"/>
      <c r="J354" s="39"/>
      <c r="K354" s="39"/>
      <c r="L354" s="42"/>
      <c r="M354" s="194"/>
      <c r="N354" s="195"/>
      <c r="O354" s="67"/>
      <c r="P354" s="67"/>
      <c r="Q354" s="67"/>
      <c r="R354" s="67"/>
      <c r="S354" s="67"/>
      <c r="T354" s="68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20" t="s">
        <v>135</v>
      </c>
      <c r="AU354" s="20" t="s">
        <v>81</v>
      </c>
    </row>
    <row r="355" spans="1:65" s="2" customFormat="1" ht="16.5" customHeight="1">
      <c r="A355" s="37"/>
      <c r="B355" s="38"/>
      <c r="C355" s="231" t="s">
        <v>522</v>
      </c>
      <c r="D355" s="231" t="s">
        <v>305</v>
      </c>
      <c r="E355" s="232" t="s">
        <v>523</v>
      </c>
      <c r="F355" s="233" t="s">
        <v>524</v>
      </c>
      <c r="G355" s="234" t="s">
        <v>130</v>
      </c>
      <c r="H355" s="235">
        <v>11.423999999999999</v>
      </c>
      <c r="I355" s="236"/>
      <c r="J355" s="237">
        <f>ROUND(I355*H355,2)</f>
        <v>0</v>
      </c>
      <c r="K355" s="238"/>
      <c r="L355" s="239"/>
      <c r="M355" s="240" t="s">
        <v>19</v>
      </c>
      <c r="N355" s="241" t="s">
        <v>42</v>
      </c>
      <c r="O355" s="67"/>
      <c r="P355" s="187">
        <f>O355*H355</f>
        <v>0</v>
      </c>
      <c r="Q355" s="187">
        <v>0.222</v>
      </c>
      <c r="R355" s="187">
        <f>Q355*H355</f>
        <v>2.5361279999999997</v>
      </c>
      <c r="S355" s="187">
        <v>0</v>
      </c>
      <c r="T355" s="188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9" t="s">
        <v>189</v>
      </c>
      <c r="AT355" s="189" t="s">
        <v>305</v>
      </c>
      <c r="AU355" s="189" t="s">
        <v>81</v>
      </c>
      <c r="AY355" s="20" t="s">
        <v>125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20" t="s">
        <v>79</v>
      </c>
      <c r="BK355" s="190">
        <f>ROUND(I355*H355,2)</f>
        <v>0</v>
      </c>
      <c r="BL355" s="20" t="s">
        <v>131</v>
      </c>
      <c r="BM355" s="189" t="s">
        <v>525</v>
      </c>
    </row>
    <row r="356" spans="1:65" s="2" customFormat="1" ht="11.25">
      <c r="A356" s="37"/>
      <c r="B356" s="38"/>
      <c r="C356" s="39"/>
      <c r="D356" s="191" t="s">
        <v>133</v>
      </c>
      <c r="E356" s="39"/>
      <c r="F356" s="192" t="s">
        <v>524</v>
      </c>
      <c r="G356" s="39"/>
      <c r="H356" s="39"/>
      <c r="I356" s="193"/>
      <c r="J356" s="39"/>
      <c r="K356" s="39"/>
      <c r="L356" s="42"/>
      <c r="M356" s="194"/>
      <c r="N356" s="195"/>
      <c r="O356" s="67"/>
      <c r="P356" s="67"/>
      <c r="Q356" s="67"/>
      <c r="R356" s="67"/>
      <c r="S356" s="67"/>
      <c r="T356" s="68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20" t="s">
        <v>133</v>
      </c>
      <c r="AU356" s="20" t="s">
        <v>81</v>
      </c>
    </row>
    <row r="357" spans="1:65" s="13" customFormat="1" ht="11.25">
      <c r="B357" s="199"/>
      <c r="C357" s="200"/>
      <c r="D357" s="191" t="s">
        <v>145</v>
      </c>
      <c r="E357" s="200"/>
      <c r="F357" s="202" t="s">
        <v>526</v>
      </c>
      <c r="G357" s="200"/>
      <c r="H357" s="203">
        <v>11.423999999999999</v>
      </c>
      <c r="I357" s="204"/>
      <c r="J357" s="200"/>
      <c r="K357" s="200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145</v>
      </c>
      <c r="AU357" s="209" t="s">
        <v>81</v>
      </c>
      <c r="AV357" s="13" t="s">
        <v>81</v>
      </c>
      <c r="AW357" s="13" t="s">
        <v>4</v>
      </c>
      <c r="AX357" s="13" t="s">
        <v>79</v>
      </c>
      <c r="AY357" s="209" t="s">
        <v>125</v>
      </c>
    </row>
    <row r="358" spans="1:65" s="2" customFormat="1" ht="16.5" customHeight="1">
      <c r="A358" s="37"/>
      <c r="B358" s="38"/>
      <c r="C358" s="177" t="s">
        <v>527</v>
      </c>
      <c r="D358" s="177" t="s">
        <v>127</v>
      </c>
      <c r="E358" s="178" t="s">
        <v>528</v>
      </c>
      <c r="F358" s="179" t="s">
        <v>529</v>
      </c>
      <c r="G358" s="180" t="s">
        <v>130</v>
      </c>
      <c r="H358" s="181">
        <v>13.2</v>
      </c>
      <c r="I358" s="182"/>
      <c r="J358" s="183">
        <f>ROUND(I358*H358,2)</f>
        <v>0</v>
      </c>
      <c r="K358" s="184"/>
      <c r="L358" s="42"/>
      <c r="M358" s="185" t="s">
        <v>19</v>
      </c>
      <c r="N358" s="186" t="s">
        <v>42</v>
      </c>
      <c r="O358" s="67"/>
      <c r="P358" s="187">
        <f>O358*H358</f>
        <v>0</v>
      </c>
      <c r="Q358" s="187">
        <v>0.13403999999999999</v>
      </c>
      <c r="R358" s="187">
        <f>Q358*H358</f>
        <v>1.7693279999999998</v>
      </c>
      <c r="S358" s="187">
        <v>0</v>
      </c>
      <c r="T358" s="188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9" t="s">
        <v>131</v>
      </c>
      <c r="AT358" s="189" t="s">
        <v>127</v>
      </c>
      <c r="AU358" s="189" t="s">
        <v>81</v>
      </c>
      <c r="AY358" s="20" t="s">
        <v>125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20" t="s">
        <v>79</v>
      </c>
      <c r="BK358" s="190">
        <f>ROUND(I358*H358,2)</f>
        <v>0</v>
      </c>
      <c r="BL358" s="20" t="s">
        <v>131</v>
      </c>
      <c r="BM358" s="189" t="s">
        <v>530</v>
      </c>
    </row>
    <row r="359" spans="1:65" s="2" customFormat="1" ht="19.5">
      <c r="A359" s="37"/>
      <c r="B359" s="38"/>
      <c r="C359" s="39"/>
      <c r="D359" s="191" t="s">
        <v>133</v>
      </c>
      <c r="E359" s="39"/>
      <c r="F359" s="192" t="s">
        <v>531</v>
      </c>
      <c r="G359" s="39"/>
      <c r="H359" s="39"/>
      <c r="I359" s="193"/>
      <c r="J359" s="39"/>
      <c r="K359" s="39"/>
      <c r="L359" s="42"/>
      <c r="M359" s="194"/>
      <c r="N359" s="195"/>
      <c r="O359" s="67"/>
      <c r="P359" s="67"/>
      <c r="Q359" s="67"/>
      <c r="R359" s="67"/>
      <c r="S359" s="67"/>
      <c r="T359" s="68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20" t="s">
        <v>133</v>
      </c>
      <c r="AU359" s="20" t="s">
        <v>81</v>
      </c>
    </row>
    <row r="360" spans="1:65" s="2" customFormat="1" ht="11.25">
      <c r="A360" s="37"/>
      <c r="B360" s="38"/>
      <c r="C360" s="39"/>
      <c r="D360" s="196" t="s">
        <v>135</v>
      </c>
      <c r="E360" s="39"/>
      <c r="F360" s="197" t="s">
        <v>532</v>
      </c>
      <c r="G360" s="39"/>
      <c r="H360" s="39"/>
      <c r="I360" s="193"/>
      <c r="J360" s="39"/>
      <c r="K360" s="39"/>
      <c r="L360" s="42"/>
      <c r="M360" s="194"/>
      <c r="N360" s="195"/>
      <c r="O360" s="67"/>
      <c r="P360" s="67"/>
      <c r="Q360" s="67"/>
      <c r="R360" s="67"/>
      <c r="S360" s="67"/>
      <c r="T360" s="68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20" t="s">
        <v>135</v>
      </c>
      <c r="AU360" s="20" t="s">
        <v>81</v>
      </c>
    </row>
    <row r="361" spans="1:65" s="13" customFormat="1" ht="11.25">
      <c r="B361" s="199"/>
      <c r="C361" s="200"/>
      <c r="D361" s="191" t="s">
        <v>145</v>
      </c>
      <c r="E361" s="201" t="s">
        <v>19</v>
      </c>
      <c r="F361" s="202" t="s">
        <v>533</v>
      </c>
      <c r="G361" s="200"/>
      <c r="H361" s="203">
        <v>13.2</v>
      </c>
      <c r="I361" s="204"/>
      <c r="J361" s="200"/>
      <c r="K361" s="200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145</v>
      </c>
      <c r="AU361" s="209" t="s">
        <v>81</v>
      </c>
      <c r="AV361" s="13" t="s">
        <v>81</v>
      </c>
      <c r="AW361" s="13" t="s">
        <v>32</v>
      </c>
      <c r="AX361" s="13" t="s">
        <v>79</v>
      </c>
      <c r="AY361" s="209" t="s">
        <v>125</v>
      </c>
    </row>
    <row r="362" spans="1:65" s="2" customFormat="1" ht="16.5" customHeight="1">
      <c r="A362" s="37"/>
      <c r="B362" s="38"/>
      <c r="C362" s="231" t="s">
        <v>534</v>
      </c>
      <c r="D362" s="231" t="s">
        <v>305</v>
      </c>
      <c r="E362" s="232" t="s">
        <v>535</v>
      </c>
      <c r="F362" s="233" t="s">
        <v>536</v>
      </c>
      <c r="G362" s="234" t="s">
        <v>278</v>
      </c>
      <c r="H362" s="235">
        <v>4.0620000000000003</v>
      </c>
      <c r="I362" s="236"/>
      <c r="J362" s="237">
        <f>ROUND(I362*H362,2)</f>
        <v>0</v>
      </c>
      <c r="K362" s="238"/>
      <c r="L362" s="239"/>
      <c r="M362" s="240" t="s">
        <v>19</v>
      </c>
      <c r="N362" s="241" t="s">
        <v>42</v>
      </c>
      <c r="O362" s="67"/>
      <c r="P362" s="187">
        <f>O362*H362</f>
        <v>0</v>
      </c>
      <c r="Q362" s="187">
        <v>1</v>
      </c>
      <c r="R362" s="187">
        <f>Q362*H362</f>
        <v>4.0620000000000003</v>
      </c>
      <c r="S362" s="187">
        <v>0</v>
      </c>
      <c r="T362" s="188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9" t="s">
        <v>189</v>
      </c>
      <c r="AT362" s="189" t="s">
        <v>305</v>
      </c>
      <c r="AU362" s="189" t="s">
        <v>81</v>
      </c>
      <c r="AY362" s="20" t="s">
        <v>125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20" t="s">
        <v>79</v>
      </c>
      <c r="BK362" s="190">
        <f>ROUND(I362*H362,2)</f>
        <v>0</v>
      </c>
      <c r="BL362" s="20" t="s">
        <v>131</v>
      </c>
      <c r="BM362" s="189" t="s">
        <v>537</v>
      </c>
    </row>
    <row r="363" spans="1:65" s="2" customFormat="1" ht="11.25">
      <c r="A363" s="37"/>
      <c r="B363" s="38"/>
      <c r="C363" s="39"/>
      <c r="D363" s="191" t="s">
        <v>133</v>
      </c>
      <c r="E363" s="39"/>
      <c r="F363" s="192" t="s">
        <v>538</v>
      </c>
      <c r="G363" s="39"/>
      <c r="H363" s="39"/>
      <c r="I363" s="193"/>
      <c r="J363" s="39"/>
      <c r="K363" s="39"/>
      <c r="L363" s="42"/>
      <c r="M363" s="194"/>
      <c r="N363" s="195"/>
      <c r="O363" s="67"/>
      <c r="P363" s="67"/>
      <c r="Q363" s="67"/>
      <c r="R363" s="67"/>
      <c r="S363" s="67"/>
      <c r="T363" s="68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20" t="s">
        <v>133</v>
      </c>
      <c r="AU363" s="20" t="s">
        <v>81</v>
      </c>
    </row>
    <row r="364" spans="1:65" s="13" customFormat="1" ht="11.25">
      <c r="B364" s="199"/>
      <c r="C364" s="200"/>
      <c r="D364" s="191" t="s">
        <v>145</v>
      </c>
      <c r="E364" s="201" t="s">
        <v>19</v>
      </c>
      <c r="F364" s="202" t="s">
        <v>539</v>
      </c>
      <c r="G364" s="200"/>
      <c r="H364" s="203">
        <v>4.0620000000000003</v>
      </c>
      <c r="I364" s="204"/>
      <c r="J364" s="200"/>
      <c r="K364" s="200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145</v>
      </c>
      <c r="AU364" s="209" t="s">
        <v>81</v>
      </c>
      <c r="AV364" s="13" t="s">
        <v>81</v>
      </c>
      <c r="AW364" s="13" t="s">
        <v>32</v>
      </c>
      <c r="AX364" s="13" t="s">
        <v>79</v>
      </c>
      <c r="AY364" s="209" t="s">
        <v>125</v>
      </c>
    </row>
    <row r="365" spans="1:65" s="2" customFormat="1" ht="16.5" customHeight="1">
      <c r="A365" s="37"/>
      <c r="B365" s="38"/>
      <c r="C365" s="177" t="s">
        <v>540</v>
      </c>
      <c r="D365" s="177" t="s">
        <v>127</v>
      </c>
      <c r="E365" s="178" t="s">
        <v>541</v>
      </c>
      <c r="F365" s="179" t="s">
        <v>542</v>
      </c>
      <c r="G365" s="180" t="s">
        <v>130</v>
      </c>
      <c r="H365" s="181">
        <v>6.6</v>
      </c>
      <c r="I365" s="182"/>
      <c r="J365" s="183">
        <f>ROUND(I365*H365,2)</f>
        <v>0</v>
      </c>
      <c r="K365" s="184"/>
      <c r="L365" s="42"/>
      <c r="M365" s="185" t="s">
        <v>19</v>
      </c>
      <c r="N365" s="186" t="s">
        <v>42</v>
      </c>
      <c r="O365" s="67"/>
      <c r="P365" s="187">
        <f>O365*H365</f>
        <v>0</v>
      </c>
      <c r="Q365" s="187">
        <v>8.9219999999999994E-2</v>
      </c>
      <c r="R365" s="187">
        <f>Q365*H365</f>
        <v>0.58885199999999993</v>
      </c>
      <c r="S365" s="187">
        <v>0</v>
      </c>
      <c r="T365" s="188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9" t="s">
        <v>131</v>
      </c>
      <c r="AT365" s="189" t="s">
        <v>127</v>
      </c>
      <c r="AU365" s="189" t="s">
        <v>81</v>
      </c>
      <c r="AY365" s="20" t="s">
        <v>125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20" t="s">
        <v>79</v>
      </c>
      <c r="BK365" s="190">
        <f>ROUND(I365*H365,2)</f>
        <v>0</v>
      </c>
      <c r="BL365" s="20" t="s">
        <v>131</v>
      </c>
      <c r="BM365" s="189" t="s">
        <v>543</v>
      </c>
    </row>
    <row r="366" spans="1:65" s="2" customFormat="1" ht="29.25">
      <c r="A366" s="37"/>
      <c r="B366" s="38"/>
      <c r="C366" s="39"/>
      <c r="D366" s="191" t="s">
        <v>133</v>
      </c>
      <c r="E366" s="39"/>
      <c r="F366" s="192" t="s">
        <v>544</v>
      </c>
      <c r="G366" s="39"/>
      <c r="H366" s="39"/>
      <c r="I366" s="193"/>
      <c r="J366" s="39"/>
      <c r="K366" s="39"/>
      <c r="L366" s="42"/>
      <c r="M366" s="194"/>
      <c r="N366" s="195"/>
      <c r="O366" s="67"/>
      <c r="P366" s="67"/>
      <c r="Q366" s="67"/>
      <c r="R366" s="67"/>
      <c r="S366" s="67"/>
      <c r="T366" s="68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20" t="s">
        <v>133</v>
      </c>
      <c r="AU366" s="20" t="s">
        <v>81</v>
      </c>
    </row>
    <row r="367" spans="1:65" s="2" customFormat="1" ht="11.25">
      <c r="A367" s="37"/>
      <c r="B367" s="38"/>
      <c r="C367" s="39"/>
      <c r="D367" s="196" t="s">
        <v>135</v>
      </c>
      <c r="E367" s="39"/>
      <c r="F367" s="197" t="s">
        <v>545</v>
      </c>
      <c r="G367" s="39"/>
      <c r="H367" s="39"/>
      <c r="I367" s="193"/>
      <c r="J367" s="39"/>
      <c r="K367" s="39"/>
      <c r="L367" s="42"/>
      <c r="M367" s="194"/>
      <c r="N367" s="195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20" t="s">
        <v>135</v>
      </c>
      <c r="AU367" s="20" t="s">
        <v>81</v>
      </c>
    </row>
    <row r="368" spans="1:65" s="2" customFormat="1" ht="16.5" customHeight="1">
      <c r="A368" s="37"/>
      <c r="B368" s="38"/>
      <c r="C368" s="231" t="s">
        <v>546</v>
      </c>
      <c r="D368" s="231" t="s">
        <v>305</v>
      </c>
      <c r="E368" s="232" t="s">
        <v>547</v>
      </c>
      <c r="F368" s="233" t="s">
        <v>548</v>
      </c>
      <c r="G368" s="234" t="s">
        <v>130</v>
      </c>
      <c r="H368" s="235">
        <v>4.242</v>
      </c>
      <c r="I368" s="236"/>
      <c r="J368" s="237">
        <f>ROUND(I368*H368,2)</f>
        <v>0</v>
      </c>
      <c r="K368" s="238"/>
      <c r="L368" s="239"/>
      <c r="M368" s="240" t="s">
        <v>19</v>
      </c>
      <c r="N368" s="241" t="s">
        <v>42</v>
      </c>
      <c r="O368" s="67"/>
      <c r="P368" s="187">
        <f>O368*H368</f>
        <v>0</v>
      </c>
      <c r="Q368" s="187">
        <v>0.113</v>
      </c>
      <c r="R368" s="187">
        <f>Q368*H368</f>
        <v>0.47934599999999999</v>
      </c>
      <c r="S368" s="187">
        <v>0</v>
      </c>
      <c r="T368" s="188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9" t="s">
        <v>189</v>
      </c>
      <c r="AT368" s="189" t="s">
        <v>305</v>
      </c>
      <c r="AU368" s="189" t="s">
        <v>81</v>
      </c>
      <c r="AY368" s="20" t="s">
        <v>125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20" t="s">
        <v>79</v>
      </c>
      <c r="BK368" s="190">
        <f>ROUND(I368*H368,2)</f>
        <v>0</v>
      </c>
      <c r="BL368" s="20" t="s">
        <v>131</v>
      </c>
      <c r="BM368" s="189" t="s">
        <v>549</v>
      </c>
    </row>
    <row r="369" spans="1:65" s="2" customFormat="1" ht="11.25">
      <c r="A369" s="37"/>
      <c r="B369" s="38"/>
      <c r="C369" s="39"/>
      <c r="D369" s="191" t="s">
        <v>133</v>
      </c>
      <c r="E369" s="39"/>
      <c r="F369" s="192" t="s">
        <v>548</v>
      </c>
      <c r="G369" s="39"/>
      <c r="H369" s="39"/>
      <c r="I369" s="193"/>
      <c r="J369" s="39"/>
      <c r="K369" s="39"/>
      <c r="L369" s="42"/>
      <c r="M369" s="194"/>
      <c r="N369" s="195"/>
      <c r="O369" s="67"/>
      <c r="P369" s="67"/>
      <c r="Q369" s="67"/>
      <c r="R369" s="67"/>
      <c r="S369" s="67"/>
      <c r="T369" s="68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20" t="s">
        <v>133</v>
      </c>
      <c r="AU369" s="20" t="s">
        <v>81</v>
      </c>
    </row>
    <row r="370" spans="1:65" s="13" customFormat="1" ht="11.25">
      <c r="B370" s="199"/>
      <c r="C370" s="200"/>
      <c r="D370" s="191" t="s">
        <v>145</v>
      </c>
      <c r="E370" s="201" t="s">
        <v>19</v>
      </c>
      <c r="F370" s="202" t="s">
        <v>550</v>
      </c>
      <c r="G370" s="200"/>
      <c r="H370" s="203">
        <v>4.242</v>
      </c>
      <c r="I370" s="204"/>
      <c r="J370" s="200"/>
      <c r="K370" s="200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145</v>
      </c>
      <c r="AU370" s="209" t="s">
        <v>81</v>
      </c>
      <c r="AV370" s="13" t="s">
        <v>81</v>
      </c>
      <c r="AW370" s="13" t="s">
        <v>32</v>
      </c>
      <c r="AX370" s="13" t="s">
        <v>79</v>
      </c>
      <c r="AY370" s="209" t="s">
        <v>125</v>
      </c>
    </row>
    <row r="371" spans="1:65" s="2" customFormat="1" ht="16.5" customHeight="1">
      <c r="A371" s="37"/>
      <c r="B371" s="38"/>
      <c r="C371" s="231" t="s">
        <v>551</v>
      </c>
      <c r="D371" s="231" t="s">
        <v>305</v>
      </c>
      <c r="E371" s="232" t="s">
        <v>552</v>
      </c>
      <c r="F371" s="233" t="s">
        <v>553</v>
      </c>
      <c r="G371" s="234" t="s">
        <v>130</v>
      </c>
      <c r="H371" s="235">
        <v>2.4239999999999999</v>
      </c>
      <c r="I371" s="236"/>
      <c r="J371" s="237">
        <f>ROUND(I371*H371,2)</f>
        <v>0</v>
      </c>
      <c r="K371" s="238"/>
      <c r="L371" s="239"/>
      <c r="M371" s="240" t="s">
        <v>19</v>
      </c>
      <c r="N371" s="241" t="s">
        <v>42</v>
      </c>
      <c r="O371" s="67"/>
      <c r="P371" s="187">
        <f>O371*H371</f>
        <v>0</v>
      </c>
      <c r="Q371" s="187">
        <v>0.13100000000000001</v>
      </c>
      <c r="R371" s="187">
        <f>Q371*H371</f>
        <v>0.31754399999999999</v>
      </c>
      <c r="S371" s="187">
        <v>0</v>
      </c>
      <c r="T371" s="188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9" t="s">
        <v>189</v>
      </c>
      <c r="AT371" s="189" t="s">
        <v>305</v>
      </c>
      <c r="AU371" s="189" t="s">
        <v>81</v>
      </c>
      <c r="AY371" s="20" t="s">
        <v>125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20" t="s">
        <v>79</v>
      </c>
      <c r="BK371" s="190">
        <f>ROUND(I371*H371,2)</f>
        <v>0</v>
      </c>
      <c r="BL371" s="20" t="s">
        <v>131</v>
      </c>
      <c r="BM371" s="189" t="s">
        <v>554</v>
      </c>
    </row>
    <row r="372" spans="1:65" s="2" customFormat="1" ht="11.25">
      <c r="A372" s="37"/>
      <c r="B372" s="38"/>
      <c r="C372" s="39"/>
      <c r="D372" s="191" t="s">
        <v>133</v>
      </c>
      <c r="E372" s="39"/>
      <c r="F372" s="192" t="s">
        <v>553</v>
      </c>
      <c r="G372" s="39"/>
      <c r="H372" s="39"/>
      <c r="I372" s="193"/>
      <c r="J372" s="39"/>
      <c r="K372" s="39"/>
      <c r="L372" s="42"/>
      <c r="M372" s="194"/>
      <c r="N372" s="195"/>
      <c r="O372" s="67"/>
      <c r="P372" s="67"/>
      <c r="Q372" s="67"/>
      <c r="R372" s="67"/>
      <c r="S372" s="67"/>
      <c r="T372" s="68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20" t="s">
        <v>133</v>
      </c>
      <c r="AU372" s="20" t="s">
        <v>81</v>
      </c>
    </row>
    <row r="373" spans="1:65" s="13" customFormat="1" ht="11.25">
      <c r="B373" s="199"/>
      <c r="C373" s="200"/>
      <c r="D373" s="191" t="s">
        <v>145</v>
      </c>
      <c r="E373" s="201" t="s">
        <v>19</v>
      </c>
      <c r="F373" s="202" t="s">
        <v>555</v>
      </c>
      <c r="G373" s="200"/>
      <c r="H373" s="203">
        <v>2.4239999999999999</v>
      </c>
      <c r="I373" s="204"/>
      <c r="J373" s="200"/>
      <c r="K373" s="200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145</v>
      </c>
      <c r="AU373" s="209" t="s">
        <v>81</v>
      </c>
      <c r="AV373" s="13" t="s">
        <v>81</v>
      </c>
      <c r="AW373" s="13" t="s">
        <v>32</v>
      </c>
      <c r="AX373" s="13" t="s">
        <v>79</v>
      </c>
      <c r="AY373" s="209" t="s">
        <v>125</v>
      </c>
    </row>
    <row r="374" spans="1:65" s="2" customFormat="1" ht="16.5" customHeight="1">
      <c r="A374" s="37"/>
      <c r="B374" s="38"/>
      <c r="C374" s="177" t="s">
        <v>556</v>
      </c>
      <c r="D374" s="177" t="s">
        <v>127</v>
      </c>
      <c r="E374" s="178" t="s">
        <v>557</v>
      </c>
      <c r="F374" s="179" t="s">
        <v>558</v>
      </c>
      <c r="G374" s="180" t="s">
        <v>130</v>
      </c>
      <c r="H374" s="181">
        <v>13.2</v>
      </c>
      <c r="I374" s="182"/>
      <c r="J374" s="183">
        <f>ROUND(I374*H374,2)</f>
        <v>0</v>
      </c>
      <c r="K374" s="184"/>
      <c r="L374" s="42"/>
      <c r="M374" s="185" t="s">
        <v>19</v>
      </c>
      <c r="N374" s="186" t="s">
        <v>42</v>
      </c>
      <c r="O374" s="67"/>
      <c r="P374" s="187">
        <f>O374*H374</f>
        <v>0</v>
      </c>
      <c r="Q374" s="187">
        <v>5.3724000000000001E-2</v>
      </c>
      <c r="R374" s="187">
        <f>Q374*H374</f>
        <v>0.70915679999999992</v>
      </c>
      <c r="S374" s="187">
        <v>0</v>
      </c>
      <c r="T374" s="188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9" t="s">
        <v>131</v>
      </c>
      <c r="AT374" s="189" t="s">
        <v>127</v>
      </c>
      <c r="AU374" s="189" t="s">
        <v>81</v>
      </c>
      <c r="AY374" s="20" t="s">
        <v>125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20" t="s">
        <v>79</v>
      </c>
      <c r="BK374" s="190">
        <f>ROUND(I374*H374,2)</f>
        <v>0</v>
      </c>
      <c r="BL374" s="20" t="s">
        <v>131</v>
      </c>
      <c r="BM374" s="189" t="s">
        <v>559</v>
      </c>
    </row>
    <row r="375" spans="1:65" s="2" customFormat="1" ht="11.25">
      <c r="A375" s="37"/>
      <c r="B375" s="38"/>
      <c r="C375" s="39"/>
      <c r="D375" s="191" t="s">
        <v>133</v>
      </c>
      <c r="E375" s="39"/>
      <c r="F375" s="192" t="s">
        <v>560</v>
      </c>
      <c r="G375" s="39"/>
      <c r="H375" s="39"/>
      <c r="I375" s="193"/>
      <c r="J375" s="39"/>
      <c r="K375" s="39"/>
      <c r="L375" s="42"/>
      <c r="M375" s="194"/>
      <c r="N375" s="195"/>
      <c r="O375" s="67"/>
      <c r="P375" s="67"/>
      <c r="Q375" s="67"/>
      <c r="R375" s="67"/>
      <c r="S375" s="67"/>
      <c r="T375" s="68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20" t="s">
        <v>133</v>
      </c>
      <c r="AU375" s="20" t="s">
        <v>81</v>
      </c>
    </row>
    <row r="376" spans="1:65" s="2" customFormat="1" ht="11.25">
      <c r="A376" s="37"/>
      <c r="B376" s="38"/>
      <c r="C376" s="39"/>
      <c r="D376" s="196" t="s">
        <v>135</v>
      </c>
      <c r="E376" s="39"/>
      <c r="F376" s="197" t="s">
        <v>561</v>
      </c>
      <c r="G376" s="39"/>
      <c r="H376" s="39"/>
      <c r="I376" s="193"/>
      <c r="J376" s="39"/>
      <c r="K376" s="39"/>
      <c r="L376" s="42"/>
      <c r="M376" s="194"/>
      <c r="N376" s="195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135</v>
      </c>
      <c r="AU376" s="20" t="s">
        <v>81</v>
      </c>
    </row>
    <row r="377" spans="1:65" s="12" customFormat="1" ht="22.9" customHeight="1">
      <c r="B377" s="161"/>
      <c r="C377" s="162"/>
      <c r="D377" s="163" t="s">
        <v>70</v>
      </c>
      <c r="E377" s="175" t="s">
        <v>189</v>
      </c>
      <c r="F377" s="175" t="s">
        <v>562</v>
      </c>
      <c r="G377" s="162"/>
      <c r="H377" s="162"/>
      <c r="I377" s="165"/>
      <c r="J377" s="176">
        <f>BK377</f>
        <v>0</v>
      </c>
      <c r="K377" s="162"/>
      <c r="L377" s="167"/>
      <c r="M377" s="168"/>
      <c r="N377" s="169"/>
      <c r="O377" s="169"/>
      <c r="P377" s="170">
        <f>SUM(P378:P419)</f>
        <v>0</v>
      </c>
      <c r="Q377" s="169"/>
      <c r="R377" s="170">
        <f>SUM(R378:R419)</f>
        <v>9.7855925500000005</v>
      </c>
      <c r="S377" s="169"/>
      <c r="T377" s="171">
        <f>SUM(T378:T419)</f>
        <v>0.45</v>
      </c>
      <c r="AR377" s="172" t="s">
        <v>79</v>
      </c>
      <c r="AT377" s="173" t="s">
        <v>70</v>
      </c>
      <c r="AU377" s="173" t="s">
        <v>79</v>
      </c>
      <c r="AY377" s="172" t="s">
        <v>125</v>
      </c>
      <c r="BK377" s="174">
        <f>SUM(BK378:BK419)</f>
        <v>0</v>
      </c>
    </row>
    <row r="378" spans="1:65" s="2" customFormat="1" ht="16.5" customHeight="1">
      <c r="A378" s="37"/>
      <c r="B378" s="38"/>
      <c r="C378" s="177" t="s">
        <v>563</v>
      </c>
      <c r="D378" s="177" t="s">
        <v>127</v>
      </c>
      <c r="E378" s="178" t="s">
        <v>564</v>
      </c>
      <c r="F378" s="179" t="s">
        <v>565</v>
      </c>
      <c r="G378" s="180" t="s">
        <v>428</v>
      </c>
      <c r="H378" s="181">
        <v>7</v>
      </c>
      <c r="I378" s="182"/>
      <c r="J378" s="183">
        <f>ROUND(I378*H378,2)</f>
        <v>0</v>
      </c>
      <c r="K378" s="184"/>
      <c r="L378" s="42"/>
      <c r="M378" s="185" t="s">
        <v>19</v>
      </c>
      <c r="N378" s="186" t="s">
        <v>42</v>
      </c>
      <c r="O378" s="67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9" t="s">
        <v>131</v>
      </c>
      <c r="AT378" s="189" t="s">
        <v>127</v>
      </c>
      <c r="AU378" s="189" t="s">
        <v>81</v>
      </c>
      <c r="AY378" s="20" t="s">
        <v>125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20" t="s">
        <v>79</v>
      </c>
      <c r="BK378" s="190">
        <f>ROUND(I378*H378,2)</f>
        <v>0</v>
      </c>
      <c r="BL378" s="20" t="s">
        <v>131</v>
      </c>
      <c r="BM378" s="189" t="s">
        <v>566</v>
      </c>
    </row>
    <row r="379" spans="1:65" s="2" customFormat="1" ht="11.25">
      <c r="A379" s="37"/>
      <c r="B379" s="38"/>
      <c r="C379" s="39"/>
      <c r="D379" s="191" t="s">
        <v>133</v>
      </c>
      <c r="E379" s="39"/>
      <c r="F379" s="192" t="s">
        <v>565</v>
      </c>
      <c r="G379" s="39"/>
      <c r="H379" s="39"/>
      <c r="I379" s="193"/>
      <c r="J379" s="39"/>
      <c r="K379" s="39"/>
      <c r="L379" s="42"/>
      <c r="M379" s="194"/>
      <c r="N379" s="195"/>
      <c r="O379" s="67"/>
      <c r="P379" s="67"/>
      <c r="Q379" s="67"/>
      <c r="R379" s="67"/>
      <c r="S379" s="67"/>
      <c r="T379" s="68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20" t="s">
        <v>133</v>
      </c>
      <c r="AU379" s="20" t="s">
        <v>81</v>
      </c>
    </row>
    <row r="380" spans="1:65" s="2" customFormat="1" ht="21.75" customHeight="1">
      <c r="A380" s="37"/>
      <c r="B380" s="38"/>
      <c r="C380" s="231" t="s">
        <v>567</v>
      </c>
      <c r="D380" s="231" t="s">
        <v>305</v>
      </c>
      <c r="E380" s="232" t="s">
        <v>568</v>
      </c>
      <c r="F380" s="233" t="s">
        <v>569</v>
      </c>
      <c r="G380" s="234" t="s">
        <v>428</v>
      </c>
      <c r="H380" s="235">
        <v>7</v>
      </c>
      <c r="I380" s="236"/>
      <c r="J380" s="237">
        <f>ROUND(I380*H380,2)</f>
        <v>0</v>
      </c>
      <c r="K380" s="238"/>
      <c r="L380" s="239"/>
      <c r="M380" s="240" t="s">
        <v>19</v>
      </c>
      <c r="N380" s="241" t="s">
        <v>42</v>
      </c>
      <c r="O380" s="67"/>
      <c r="P380" s="187">
        <f>O380*H380</f>
        <v>0</v>
      </c>
      <c r="Q380" s="187">
        <v>0</v>
      </c>
      <c r="R380" s="187">
        <f>Q380*H380</f>
        <v>0</v>
      </c>
      <c r="S380" s="187">
        <v>0</v>
      </c>
      <c r="T380" s="188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9" t="s">
        <v>189</v>
      </c>
      <c r="AT380" s="189" t="s">
        <v>305</v>
      </c>
      <c r="AU380" s="189" t="s">
        <v>81</v>
      </c>
      <c r="AY380" s="20" t="s">
        <v>125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20" t="s">
        <v>79</v>
      </c>
      <c r="BK380" s="190">
        <f>ROUND(I380*H380,2)</f>
        <v>0</v>
      </c>
      <c r="BL380" s="20" t="s">
        <v>131</v>
      </c>
      <c r="BM380" s="189" t="s">
        <v>570</v>
      </c>
    </row>
    <row r="381" spans="1:65" s="2" customFormat="1" ht="11.25">
      <c r="A381" s="37"/>
      <c r="B381" s="38"/>
      <c r="C381" s="39"/>
      <c r="D381" s="191" t="s">
        <v>133</v>
      </c>
      <c r="E381" s="39"/>
      <c r="F381" s="192" t="s">
        <v>569</v>
      </c>
      <c r="G381" s="39"/>
      <c r="H381" s="39"/>
      <c r="I381" s="193"/>
      <c r="J381" s="39"/>
      <c r="K381" s="39"/>
      <c r="L381" s="42"/>
      <c r="M381" s="194"/>
      <c r="N381" s="195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20" t="s">
        <v>133</v>
      </c>
      <c r="AU381" s="20" t="s">
        <v>81</v>
      </c>
    </row>
    <row r="382" spans="1:65" s="2" customFormat="1" ht="16.5" customHeight="1">
      <c r="A382" s="37"/>
      <c r="B382" s="38"/>
      <c r="C382" s="177" t="s">
        <v>571</v>
      </c>
      <c r="D382" s="177" t="s">
        <v>127</v>
      </c>
      <c r="E382" s="178" t="s">
        <v>572</v>
      </c>
      <c r="F382" s="179" t="s">
        <v>573</v>
      </c>
      <c r="G382" s="180" t="s">
        <v>175</v>
      </c>
      <c r="H382" s="181">
        <v>50.5</v>
      </c>
      <c r="I382" s="182"/>
      <c r="J382" s="183">
        <f>ROUND(I382*H382,2)</f>
        <v>0</v>
      </c>
      <c r="K382" s="184"/>
      <c r="L382" s="42"/>
      <c r="M382" s="185" t="s">
        <v>19</v>
      </c>
      <c r="N382" s="186" t="s">
        <v>42</v>
      </c>
      <c r="O382" s="67"/>
      <c r="P382" s="187">
        <f>O382*H382</f>
        <v>0</v>
      </c>
      <c r="Q382" s="187">
        <v>1.0000000000000001E-5</v>
      </c>
      <c r="R382" s="187">
        <f>Q382*H382</f>
        <v>5.0500000000000002E-4</v>
      </c>
      <c r="S382" s="187">
        <v>0</v>
      </c>
      <c r="T382" s="188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89" t="s">
        <v>131</v>
      </c>
      <c r="AT382" s="189" t="s">
        <v>127</v>
      </c>
      <c r="AU382" s="189" t="s">
        <v>81</v>
      </c>
      <c r="AY382" s="20" t="s">
        <v>125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20" t="s">
        <v>79</v>
      </c>
      <c r="BK382" s="190">
        <f>ROUND(I382*H382,2)</f>
        <v>0</v>
      </c>
      <c r="BL382" s="20" t="s">
        <v>131</v>
      </c>
      <c r="BM382" s="189" t="s">
        <v>574</v>
      </c>
    </row>
    <row r="383" spans="1:65" s="2" customFormat="1" ht="11.25">
      <c r="A383" s="37"/>
      <c r="B383" s="38"/>
      <c r="C383" s="39"/>
      <c r="D383" s="191" t="s">
        <v>133</v>
      </c>
      <c r="E383" s="39"/>
      <c r="F383" s="192" t="s">
        <v>575</v>
      </c>
      <c r="G383" s="39"/>
      <c r="H383" s="39"/>
      <c r="I383" s="193"/>
      <c r="J383" s="39"/>
      <c r="K383" s="39"/>
      <c r="L383" s="42"/>
      <c r="M383" s="194"/>
      <c r="N383" s="195"/>
      <c r="O383" s="67"/>
      <c r="P383" s="67"/>
      <c r="Q383" s="67"/>
      <c r="R383" s="67"/>
      <c r="S383" s="67"/>
      <c r="T383" s="68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20" t="s">
        <v>133</v>
      </c>
      <c r="AU383" s="20" t="s">
        <v>81</v>
      </c>
    </row>
    <row r="384" spans="1:65" s="2" customFormat="1" ht="11.25">
      <c r="A384" s="37"/>
      <c r="B384" s="38"/>
      <c r="C384" s="39"/>
      <c r="D384" s="196" t="s">
        <v>135</v>
      </c>
      <c r="E384" s="39"/>
      <c r="F384" s="197" t="s">
        <v>576</v>
      </c>
      <c r="G384" s="39"/>
      <c r="H384" s="39"/>
      <c r="I384" s="193"/>
      <c r="J384" s="39"/>
      <c r="K384" s="39"/>
      <c r="L384" s="42"/>
      <c r="M384" s="194"/>
      <c r="N384" s="195"/>
      <c r="O384" s="67"/>
      <c r="P384" s="67"/>
      <c r="Q384" s="67"/>
      <c r="R384" s="67"/>
      <c r="S384" s="67"/>
      <c r="T384" s="68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20" t="s">
        <v>135</v>
      </c>
      <c r="AU384" s="20" t="s">
        <v>81</v>
      </c>
    </row>
    <row r="385" spans="1:65" s="13" customFormat="1" ht="11.25">
      <c r="B385" s="199"/>
      <c r="C385" s="200"/>
      <c r="D385" s="191" t="s">
        <v>145</v>
      </c>
      <c r="E385" s="201" t="s">
        <v>19</v>
      </c>
      <c r="F385" s="202" t="s">
        <v>577</v>
      </c>
      <c r="G385" s="200"/>
      <c r="H385" s="203">
        <v>50.5</v>
      </c>
      <c r="I385" s="204"/>
      <c r="J385" s="200"/>
      <c r="K385" s="200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145</v>
      </c>
      <c r="AU385" s="209" t="s">
        <v>81</v>
      </c>
      <c r="AV385" s="13" t="s">
        <v>81</v>
      </c>
      <c r="AW385" s="13" t="s">
        <v>32</v>
      </c>
      <c r="AX385" s="13" t="s">
        <v>79</v>
      </c>
      <c r="AY385" s="209" t="s">
        <v>125</v>
      </c>
    </row>
    <row r="386" spans="1:65" s="2" customFormat="1" ht="16.5" customHeight="1">
      <c r="A386" s="37"/>
      <c r="B386" s="38"/>
      <c r="C386" s="231" t="s">
        <v>578</v>
      </c>
      <c r="D386" s="231" t="s">
        <v>305</v>
      </c>
      <c r="E386" s="232" t="s">
        <v>579</v>
      </c>
      <c r="F386" s="233" t="s">
        <v>580</v>
      </c>
      <c r="G386" s="234" t="s">
        <v>175</v>
      </c>
      <c r="H386" s="235">
        <v>52.015000000000001</v>
      </c>
      <c r="I386" s="236"/>
      <c r="J386" s="237">
        <f>ROUND(I386*H386,2)</f>
        <v>0</v>
      </c>
      <c r="K386" s="238"/>
      <c r="L386" s="239"/>
      <c r="M386" s="240" t="s">
        <v>19</v>
      </c>
      <c r="N386" s="241" t="s">
        <v>42</v>
      </c>
      <c r="O386" s="67"/>
      <c r="P386" s="187">
        <f>O386*H386</f>
        <v>0</v>
      </c>
      <c r="Q386" s="187">
        <v>2.6700000000000001E-3</v>
      </c>
      <c r="R386" s="187">
        <f>Q386*H386</f>
        <v>0.13888005</v>
      </c>
      <c r="S386" s="187">
        <v>0</v>
      </c>
      <c r="T386" s="188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9" t="s">
        <v>189</v>
      </c>
      <c r="AT386" s="189" t="s">
        <v>305</v>
      </c>
      <c r="AU386" s="189" t="s">
        <v>81</v>
      </c>
      <c r="AY386" s="20" t="s">
        <v>125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20" t="s">
        <v>79</v>
      </c>
      <c r="BK386" s="190">
        <f>ROUND(I386*H386,2)</f>
        <v>0</v>
      </c>
      <c r="BL386" s="20" t="s">
        <v>131</v>
      </c>
      <c r="BM386" s="189" t="s">
        <v>581</v>
      </c>
    </row>
    <row r="387" spans="1:65" s="2" customFormat="1" ht="11.25">
      <c r="A387" s="37"/>
      <c r="B387" s="38"/>
      <c r="C387" s="39"/>
      <c r="D387" s="191" t="s">
        <v>133</v>
      </c>
      <c r="E387" s="39"/>
      <c r="F387" s="192" t="s">
        <v>580</v>
      </c>
      <c r="G387" s="39"/>
      <c r="H387" s="39"/>
      <c r="I387" s="193"/>
      <c r="J387" s="39"/>
      <c r="K387" s="39"/>
      <c r="L387" s="42"/>
      <c r="M387" s="194"/>
      <c r="N387" s="195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133</v>
      </c>
      <c r="AU387" s="20" t="s">
        <v>81</v>
      </c>
    </row>
    <row r="388" spans="1:65" s="13" customFormat="1" ht="11.25">
      <c r="B388" s="199"/>
      <c r="C388" s="200"/>
      <c r="D388" s="191" t="s">
        <v>145</v>
      </c>
      <c r="E388" s="200"/>
      <c r="F388" s="202" t="s">
        <v>582</v>
      </c>
      <c r="G388" s="200"/>
      <c r="H388" s="203">
        <v>52.015000000000001</v>
      </c>
      <c r="I388" s="204"/>
      <c r="J388" s="200"/>
      <c r="K388" s="200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145</v>
      </c>
      <c r="AU388" s="209" t="s">
        <v>81</v>
      </c>
      <c r="AV388" s="13" t="s">
        <v>81</v>
      </c>
      <c r="AW388" s="13" t="s">
        <v>4</v>
      </c>
      <c r="AX388" s="13" t="s">
        <v>79</v>
      </c>
      <c r="AY388" s="209" t="s">
        <v>125</v>
      </c>
    </row>
    <row r="389" spans="1:65" s="2" customFormat="1" ht="21.75" customHeight="1">
      <c r="A389" s="37"/>
      <c r="B389" s="38"/>
      <c r="C389" s="177" t="s">
        <v>583</v>
      </c>
      <c r="D389" s="177" t="s">
        <v>127</v>
      </c>
      <c r="E389" s="178" t="s">
        <v>584</v>
      </c>
      <c r="F389" s="179" t="s">
        <v>585</v>
      </c>
      <c r="G389" s="180" t="s">
        <v>428</v>
      </c>
      <c r="H389" s="181">
        <v>30</v>
      </c>
      <c r="I389" s="182"/>
      <c r="J389" s="183">
        <f>ROUND(I389*H389,2)</f>
        <v>0</v>
      </c>
      <c r="K389" s="184"/>
      <c r="L389" s="42"/>
      <c r="M389" s="185" t="s">
        <v>19</v>
      </c>
      <c r="N389" s="186" t="s">
        <v>42</v>
      </c>
      <c r="O389" s="67"/>
      <c r="P389" s="187">
        <f>O389*H389</f>
        <v>0</v>
      </c>
      <c r="Q389" s="187">
        <v>1.2500000000000001E-6</v>
      </c>
      <c r="R389" s="187">
        <f>Q389*H389</f>
        <v>3.7500000000000003E-5</v>
      </c>
      <c r="S389" s="187">
        <v>0</v>
      </c>
      <c r="T389" s="188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9" t="s">
        <v>131</v>
      </c>
      <c r="AT389" s="189" t="s">
        <v>127</v>
      </c>
      <c r="AU389" s="189" t="s">
        <v>81</v>
      </c>
      <c r="AY389" s="20" t="s">
        <v>125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20" t="s">
        <v>79</v>
      </c>
      <c r="BK389" s="190">
        <f>ROUND(I389*H389,2)</f>
        <v>0</v>
      </c>
      <c r="BL389" s="20" t="s">
        <v>131</v>
      </c>
      <c r="BM389" s="189" t="s">
        <v>586</v>
      </c>
    </row>
    <row r="390" spans="1:65" s="2" customFormat="1" ht="19.5">
      <c r="A390" s="37"/>
      <c r="B390" s="38"/>
      <c r="C390" s="39"/>
      <c r="D390" s="191" t="s">
        <v>133</v>
      </c>
      <c r="E390" s="39"/>
      <c r="F390" s="192" t="s">
        <v>587</v>
      </c>
      <c r="G390" s="39"/>
      <c r="H390" s="39"/>
      <c r="I390" s="193"/>
      <c r="J390" s="39"/>
      <c r="K390" s="39"/>
      <c r="L390" s="42"/>
      <c r="M390" s="194"/>
      <c r="N390" s="195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20" t="s">
        <v>133</v>
      </c>
      <c r="AU390" s="20" t="s">
        <v>81</v>
      </c>
    </row>
    <row r="391" spans="1:65" s="2" customFormat="1" ht="11.25">
      <c r="A391" s="37"/>
      <c r="B391" s="38"/>
      <c r="C391" s="39"/>
      <c r="D391" s="196" t="s">
        <v>135</v>
      </c>
      <c r="E391" s="39"/>
      <c r="F391" s="197" t="s">
        <v>588</v>
      </c>
      <c r="G391" s="39"/>
      <c r="H391" s="39"/>
      <c r="I391" s="193"/>
      <c r="J391" s="39"/>
      <c r="K391" s="39"/>
      <c r="L391" s="42"/>
      <c r="M391" s="194"/>
      <c r="N391" s="195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20" t="s">
        <v>135</v>
      </c>
      <c r="AU391" s="20" t="s">
        <v>81</v>
      </c>
    </row>
    <row r="392" spans="1:65" s="13" customFormat="1" ht="11.25">
      <c r="B392" s="199"/>
      <c r="C392" s="200"/>
      <c r="D392" s="191" t="s">
        <v>145</v>
      </c>
      <c r="E392" s="201" t="s">
        <v>19</v>
      </c>
      <c r="F392" s="202" t="s">
        <v>589</v>
      </c>
      <c r="G392" s="200"/>
      <c r="H392" s="203">
        <v>30</v>
      </c>
      <c r="I392" s="204"/>
      <c r="J392" s="200"/>
      <c r="K392" s="200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145</v>
      </c>
      <c r="AU392" s="209" t="s">
        <v>81</v>
      </c>
      <c r="AV392" s="13" t="s">
        <v>81</v>
      </c>
      <c r="AW392" s="13" t="s">
        <v>32</v>
      </c>
      <c r="AX392" s="13" t="s">
        <v>79</v>
      </c>
      <c r="AY392" s="209" t="s">
        <v>125</v>
      </c>
    </row>
    <row r="393" spans="1:65" s="2" customFormat="1" ht="16.5" customHeight="1">
      <c r="A393" s="37"/>
      <c r="B393" s="38"/>
      <c r="C393" s="231" t="s">
        <v>590</v>
      </c>
      <c r="D393" s="231" t="s">
        <v>305</v>
      </c>
      <c r="E393" s="232" t="s">
        <v>591</v>
      </c>
      <c r="F393" s="233" t="s">
        <v>592</v>
      </c>
      <c r="G393" s="234" t="s">
        <v>428</v>
      </c>
      <c r="H393" s="235">
        <v>30</v>
      </c>
      <c r="I393" s="236"/>
      <c r="J393" s="237">
        <f>ROUND(I393*H393,2)</f>
        <v>0</v>
      </c>
      <c r="K393" s="238"/>
      <c r="L393" s="239"/>
      <c r="M393" s="240" t="s">
        <v>19</v>
      </c>
      <c r="N393" s="241" t="s">
        <v>42</v>
      </c>
      <c r="O393" s="67"/>
      <c r="P393" s="187">
        <f>O393*H393</f>
        <v>0</v>
      </c>
      <c r="Q393" s="187">
        <v>6.4000000000000005E-4</v>
      </c>
      <c r="R393" s="187">
        <f>Q393*H393</f>
        <v>1.9200000000000002E-2</v>
      </c>
      <c r="S393" s="187">
        <v>0</v>
      </c>
      <c r="T393" s="188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9" t="s">
        <v>189</v>
      </c>
      <c r="AT393" s="189" t="s">
        <v>305</v>
      </c>
      <c r="AU393" s="189" t="s">
        <v>81</v>
      </c>
      <c r="AY393" s="20" t="s">
        <v>125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20" t="s">
        <v>79</v>
      </c>
      <c r="BK393" s="190">
        <f>ROUND(I393*H393,2)</f>
        <v>0</v>
      </c>
      <c r="BL393" s="20" t="s">
        <v>131</v>
      </c>
      <c r="BM393" s="189" t="s">
        <v>593</v>
      </c>
    </row>
    <row r="394" spans="1:65" s="2" customFormat="1" ht="11.25">
      <c r="A394" s="37"/>
      <c r="B394" s="38"/>
      <c r="C394" s="39"/>
      <c r="D394" s="191" t="s">
        <v>133</v>
      </c>
      <c r="E394" s="39"/>
      <c r="F394" s="192" t="s">
        <v>592</v>
      </c>
      <c r="G394" s="39"/>
      <c r="H394" s="39"/>
      <c r="I394" s="193"/>
      <c r="J394" s="39"/>
      <c r="K394" s="39"/>
      <c r="L394" s="42"/>
      <c r="M394" s="194"/>
      <c r="N394" s="195"/>
      <c r="O394" s="67"/>
      <c r="P394" s="67"/>
      <c r="Q394" s="67"/>
      <c r="R394" s="67"/>
      <c r="S394" s="67"/>
      <c r="T394" s="68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20" t="s">
        <v>133</v>
      </c>
      <c r="AU394" s="20" t="s">
        <v>81</v>
      </c>
    </row>
    <row r="395" spans="1:65" s="2" customFormat="1" ht="16.5" customHeight="1">
      <c r="A395" s="37"/>
      <c r="B395" s="38"/>
      <c r="C395" s="177" t="s">
        <v>594</v>
      </c>
      <c r="D395" s="177" t="s">
        <v>127</v>
      </c>
      <c r="E395" s="178" t="s">
        <v>595</v>
      </c>
      <c r="F395" s="179" t="s">
        <v>596</v>
      </c>
      <c r="G395" s="180" t="s">
        <v>428</v>
      </c>
      <c r="H395" s="181">
        <v>15</v>
      </c>
      <c r="I395" s="182"/>
      <c r="J395" s="183">
        <f>ROUND(I395*H395,2)</f>
        <v>0</v>
      </c>
      <c r="K395" s="184"/>
      <c r="L395" s="42"/>
      <c r="M395" s="185" t="s">
        <v>19</v>
      </c>
      <c r="N395" s="186" t="s">
        <v>42</v>
      </c>
      <c r="O395" s="67"/>
      <c r="P395" s="187">
        <f>O395*H395</f>
        <v>0</v>
      </c>
      <c r="Q395" s="187">
        <v>0.12422</v>
      </c>
      <c r="R395" s="187">
        <f>Q395*H395</f>
        <v>1.8633</v>
      </c>
      <c r="S395" s="187">
        <v>0</v>
      </c>
      <c r="T395" s="188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89" t="s">
        <v>131</v>
      </c>
      <c r="AT395" s="189" t="s">
        <v>127</v>
      </c>
      <c r="AU395" s="189" t="s">
        <v>81</v>
      </c>
      <c r="AY395" s="20" t="s">
        <v>125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20" t="s">
        <v>79</v>
      </c>
      <c r="BK395" s="190">
        <f>ROUND(I395*H395,2)</f>
        <v>0</v>
      </c>
      <c r="BL395" s="20" t="s">
        <v>131</v>
      </c>
      <c r="BM395" s="189" t="s">
        <v>597</v>
      </c>
    </row>
    <row r="396" spans="1:65" s="2" customFormat="1" ht="11.25">
      <c r="A396" s="37"/>
      <c r="B396" s="38"/>
      <c r="C396" s="39"/>
      <c r="D396" s="191" t="s">
        <v>133</v>
      </c>
      <c r="E396" s="39"/>
      <c r="F396" s="192" t="s">
        <v>598</v>
      </c>
      <c r="G396" s="39"/>
      <c r="H396" s="39"/>
      <c r="I396" s="193"/>
      <c r="J396" s="39"/>
      <c r="K396" s="39"/>
      <c r="L396" s="42"/>
      <c r="M396" s="194"/>
      <c r="N396" s="195"/>
      <c r="O396" s="67"/>
      <c r="P396" s="67"/>
      <c r="Q396" s="67"/>
      <c r="R396" s="67"/>
      <c r="S396" s="67"/>
      <c r="T396" s="68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20" t="s">
        <v>133</v>
      </c>
      <c r="AU396" s="20" t="s">
        <v>81</v>
      </c>
    </row>
    <row r="397" spans="1:65" s="2" customFormat="1" ht="11.25">
      <c r="A397" s="37"/>
      <c r="B397" s="38"/>
      <c r="C397" s="39"/>
      <c r="D397" s="196" t="s">
        <v>135</v>
      </c>
      <c r="E397" s="39"/>
      <c r="F397" s="197" t="s">
        <v>599</v>
      </c>
      <c r="G397" s="39"/>
      <c r="H397" s="39"/>
      <c r="I397" s="193"/>
      <c r="J397" s="39"/>
      <c r="K397" s="39"/>
      <c r="L397" s="42"/>
      <c r="M397" s="194"/>
      <c r="N397" s="195"/>
      <c r="O397" s="67"/>
      <c r="P397" s="67"/>
      <c r="Q397" s="67"/>
      <c r="R397" s="67"/>
      <c r="S397" s="67"/>
      <c r="T397" s="68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20" t="s">
        <v>135</v>
      </c>
      <c r="AU397" s="20" t="s">
        <v>81</v>
      </c>
    </row>
    <row r="398" spans="1:65" s="2" customFormat="1" ht="16.5" customHeight="1">
      <c r="A398" s="37"/>
      <c r="B398" s="38"/>
      <c r="C398" s="231" t="s">
        <v>600</v>
      </c>
      <c r="D398" s="231" t="s">
        <v>305</v>
      </c>
      <c r="E398" s="232" t="s">
        <v>601</v>
      </c>
      <c r="F398" s="233" t="s">
        <v>602</v>
      </c>
      <c r="G398" s="234" t="s">
        <v>428</v>
      </c>
      <c r="H398" s="235">
        <v>15</v>
      </c>
      <c r="I398" s="236"/>
      <c r="J398" s="237">
        <f>ROUND(I398*H398,2)</f>
        <v>0</v>
      </c>
      <c r="K398" s="238"/>
      <c r="L398" s="239"/>
      <c r="M398" s="240" t="s">
        <v>19</v>
      </c>
      <c r="N398" s="241" t="s">
        <v>42</v>
      </c>
      <c r="O398" s="67"/>
      <c r="P398" s="187">
        <f>O398*H398</f>
        <v>0</v>
      </c>
      <c r="Q398" s="187">
        <v>7.1999999999999995E-2</v>
      </c>
      <c r="R398" s="187">
        <f>Q398*H398</f>
        <v>1.0799999999999998</v>
      </c>
      <c r="S398" s="187">
        <v>0</v>
      </c>
      <c r="T398" s="188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9" t="s">
        <v>189</v>
      </c>
      <c r="AT398" s="189" t="s">
        <v>305</v>
      </c>
      <c r="AU398" s="189" t="s">
        <v>81</v>
      </c>
      <c r="AY398" s="20" t="s">
        <v>125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20" t="s">
        <v>79</v>
      </c>
      <c r="BK398" s="190">
        <f>ROUND(I398*H398,2)</f>
        <v>0</v>
      </c>
      <c r="BL398" s="20" t="s">
        <v>131</v>
      </c>
      <c r="BM398" s="189" t="s">
        <v>603</v>
      </c>
    </row>
    <row r="399" spans="1:65" s="2" customFormat="1" ht="11.25">
      <c r="A399" s="37"/>
      <c r="B399" s="38"/>
      <c r="C399" s="39"/>
      <c r="D399" s="191" t="s">
        <v>133</v>
      </c>
      <c r="E399" s="39"/>
      <c r="F399" s="192" t="s">
        <v>602</v>
      </c>
      <c r="G399" s="39"/>
      <c r="H399" s="39"/>
      <c r="I399" s="193"/>
      <c r="J399" s="39"/>
      <c r="K399" s="39"/>
      <c r="L399" s="42"/>
      <c r="M399" s="194"/>
      <c r="N399" s="195"/>
      <c r="O399" s="67"/>
      <c r="P399" s="67"/>
      <c r="Q399" s="67"/>
      <c r="R399" s="67"/>
      <c r="S399" s="67"/>
      <c r="T399" s="68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20" t="s">
        <v>133</v>
      </c>
      <c r="AU399" s="20" t="s">
        <v>81</v>
      </c>
    </row>
    <row r="400" spans="1:65" s="2" customFormat="1" ht="16.5" customHeight="1">
      <c r="A400" s="37"/>
      <c r="B400" s="38"/>
      <c r="C400" s="231" t="s">
        <v>604</v>
      </c>
      <c r="D400" s="231" t="s">
        <v>305</v>
      </c>
      <c r="E400" s="232" t="s">
        <v>605</v>
      </c>
      <c r="F400" s="233" t="s">
        <v>606</v>
      </c>
      <c r="G400" s="234" t="s">
        <v>428</v>
      </c>
      <c r="H400" s="235">
        <v>15</v>
      </c>
      <c r="I400" s="236"/>
      <c r="J400" s="237">
        <f>ROUND(I400*H400,2)</f>
        <v>0</v>
      </c>
      <c r="K400" s="238"/>
      <c r="L400" s="239"/>
      <c r="M400" s="240" t="s">
        <v>19</v>
      </c>
      <c r="N400" s="241" t="s">
        <v>42</v>
      </c>
      <c r="O400" s="67"/>
      <c r="P400" s="187">
        <f>O400*H400</f>
        <v>0</v>
      </c>
      <c r="Q400" s="187">
        <v>0.111</v>
      </c>
      <c r="R400" s="187">
        <f>Q400*H400</f>
        <v>1.665</v>
      </c>
      <c r="S400" s="187">
        <v>0</v>
      </c>
      <c r="T400" s="188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9" t="s">
        <v>189</v>
      </c>
      <c r="AT400" s="189" t="s">
        <v>305</v>
      </c>
      <c r="AU400" s="189" t="s">
        <v>81</v>
      </c>
      <c r="AY400" s="20" t="s">
        <v>125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20" t="s">
        <v>79</v>
      </c>
      <c r="BK400" s="190">
        <f>ROUND(I400*H400,2)</f>
        <v>0</v>
      </c>
      <c r="BL400" s="20" t="s">
        <v>131</v>
      </c>
      <c r="BM400" s="189" t="s">
        <v>607</v>
      </c>
    </row>
    <row r="401" spans="1:65" s="2" customFormat="1" ht="11.25">
      <c r="A401" s="37"/>
      <c r="B401" s="38"/>
      <c r="C401" s="39"/>
      <c r="D401" s="191" t="s">
        <v>133</v>
      </c>
      <c r="E401" s="39"/>
      <c r="F401" s="192" t="s">
        <v>606</v>
      </c>
      <c r="G401" s="39"/>
      <c r="H401" s="39"/>
      <c r="I401" s="193"/>
      <c r="J401" s="39"/>
      <c r="K401" s="39"/>
      <c r="L401" s="42"/>
      <c r="M401" s="194"/>
      <c r="N401" s="195"/>
      <c r="O401" s="67"/>
      <c r="P401" s="67"/>
      <c r="Q401" s="67"/>
      <c r="R401" s="67"/>
      <c r="S401" s="67"/>
      <c r="T401" s="68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20" t="s">
        <v>133</v>
      </c>
      <c r="AU401" s="20" t="s">
        <v>81</v>
      </c>
    </row>
    <row r="402" spans="1:65" s="2" customFormat="1" ht="16.5" customHeight="1">
      <c r="A402" s="37"/>
      <c r="B402" s="38"/>
      <c r="C402" s="231" t="s">
        <v>608</v>
      </c>
      <c r="D402" s="231" t="s">
        <v>305</v>
      </c>
      <c r="E402" s="232" t="s">
        <v>609</v>
      </c>
      <c r="F402" s="233" t="s">
        <v>610</v>
      </c>
      <c r="G402" s="234" t="s">
        <v>428</v>
      </c>
      <c r="H402" s="235">
        <v>15</v>
      </c>
      <c r="I402" s="236"/>
      <c r="J402" s="237">
        <f>ROUND(I402*H402,2)</f>
        <v>0</v>
      </c>
      <c r="K402" s="238"/>
      <c r="L402" s="239"/>
      <c r="M402" s="240" t="s">
        <v>19</v>
      </c>
      <c r="N402" s="241" t="s">
        <v>42</v>
      </c>
      <c r="O402" s="67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9" t="s">
        <v>189</v>
      </c>
      <c r="AT402" s="189" t="s">
        <v>305</v>
      </c>
      <c r="AU402" s="189" t="s">
        <v>81</v>
      </c>
      <c r="AY402" s="20" t="s">
        <v>125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20" t="s">
        <v>79</v>
      </c>
      <c r="BK402" s="190">
        <f>ROUND(I402*H402,2)</f>
        <v>0</v>
      </c>
      <c r="BL402" s="20" t="s">
        <v>131</v>
      </c>
      <c r="BM402" s="189" t="s">
        <v>611</v>
      </c>
    </row>
    <row r="403" spans="1:65" s="2" customFormat="1" ht="11.25">
      <c r="A403" s="37"/>
      <c r="B403" s="38"/>
      <c r="C403" s="39"/>
      <c r="D403" s="191" t="s">
        <v>133</v>
      </c>
      <c r="E403" s="39"/>
      <c r="F403" s="192" t="s">
        <v>610</v>
      </c>
      <c r="G403" s="39"/>
      <c r="H403" s="39"/>
      <c r="I403" s="193"/>
      <c r="J403" s="39"/>
      <c r="K403" s="39"/>
      <c r="L403" s="42"/>
      <c r="M403" s="194"/>
      <c r="N403" s="195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133</v>
      </c>
      <c r="AU403" s="20" t="s">
        <v>81</v>
      </c>
    </row>
    <row r="404" spans="1:65" s="2" customFormat="1" ht="16.5" customHeight="1">
      <c r="A404" s="37"/>
      <c r="B404" s="38"/>
      <c r="C404" s="177" t="s">
        <v>612</v>
      </c>
      <c r="D404" s="177" t="s">
        <v>127</v>
      </c>
      <c r="E404" s="178" t="s">
        <v>613</v>
      </c>
      <c r="F404" s="179" t="s">
        <v>614</v>
      </c>
      <c r="G404" s="180" t="s">
        <v>428</v>
      </c>
      <c r="H404" s="181">
        <v>15</v>
      </c>
      <c r="I404" s="182"/>
      <c r="J404" s="183">
        <f>ROUND(I404*H404,2)</f>
        <v>0</v>
      </c>
      <c r="K404" s="184"/>
      <c r="L404" s="42"/>
      <c r="M404" s="185" t="s">
        <v>19</v>
      </c>
      <c r="N404" s="186" t="s">
        <v>42</v>
      </c>
      <c r="O404" s="67"/>
      <c r="P404" s="187">
        <f>O404*H404</f>
        <v>0</v>
      </c>
      <c r="Q404" s="187">
        <v>2.972E-2</v>
      </c>
      <c r="R404" s="187">
        <f>Q404*H404</f>
        <v>0.44579999999999997</v>
      </c>
      <c r="S404" s="187">
        <v>0</v>
      </c>
      <c r="T404" s="188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9" t="s">
        <v>131</v>
      </c>
      <c r="AT404" s="189" t="s">
        <v>127</v>
      </c>
      <c r="AU404" s="189" t="s">
        <v>81</v>
      </c>
      <c r="AY404" s="20" t="s">
        <v>125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20" t="s">
        <v>79</v>
      </c>
      <c r="BK404" s="190">
        <f>ROUND(I404*H404,2)</f>
        <v>0</v>
      </c>
      <c r="BL404" s="20" t="s">
        <v>131</v>
      </c>
      <c r="BM404" s="189" t="s">
        <v>615</v>
      </c>
    </row>
    <row r="405" spans="1:65" s="2" customFormat="1" ht="11.25">
      <c r="A405" s="37"/>
      <c r="B405" s="38"/>
      <c r="C405" s="39"/>
      <c r="D405" s="191" t="s">
        <v>133</v>
      </c>
      <c r="E405" s="39"/>
      <c r="F405" s="192" t="s">
        <v>616</v>
      </c>
      <c r="G405" s="39"/>
      <c r="H405" s="39"/>
      <c r="I405" s="193"/>
      <c r="J405" s="39"/>
      <c r="K405" s="39"/>
      <c r="L405" s="42"/>
      <c r="M405" s="194"/>
      <c r="N405" s="195"/>
      <c r="O405" s="67"/>
      <c r="P405" s="67"/>
      <c r="Q405" s="67"/>
      <c r="R405" s="67"/>
      <c r="S405" s="67"/>
      <c r="T405" s="68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20" t="s">
        <v>133</v>
      </c>
      <c r="AU405" s="20" t="s">
        <v>81</v>
      </c>
    </row>
    <row r="406" spans="1:65" s="2" customFormat="1" ht="11.25">
      <c r="A406" s="37"/>
      <c r="B406" s="38"/>
      <c r="C406" s="39"/>
      <c r="D406" s="196" t="s">
        <v>135</v>
      </c>
      <c r="E406" s="39"/>
      <c r="F406" s="197" t="s">
        <v>617</v>
      </c>
      <c r="G406" s="39"/>
      <c r="H406" s="39"/>
      <c r="I406" s="193"/>
      <c r="J406" s="39"/>
      <c r="K406" s="39"/>
      <c r="L406" s="42"/>
      <c r="M406" s="194"/>
      <c r="N406" s="195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20" t="s">
        <v>135</v>
      </c>
      <c r="AU406" s="20" t="s">
        <v>81</v>
      </c>
    </row>
    <row r="407" spans="1:65" s="2" customFormat="1" ht="16.5" customHeight="1">
      <c r="A407" s="37"/>
      <c r="B407" s="38"/>
      <c r="C407" s="177" t="s">
        <v>618</v>
      </c>
      <c r="D407" s="177" t="s">
        <v>127</v>
      </c>
      <c r="E407" s="178" t="s">
        <v>619</v>
      </c>
      <c r="F407" s="179" t="s">
        <v>620</v>
      </c>
      <c r="G407" s="180" t="s">
        <v>428</v>
      </c>
      <c r="H407" s="181">
        <v>15</v>
      </c>
      <c r="I407" s="182"/>
      <c r="J407" s="183">
        <f>ROUND(I407*H407,2)</f>
        <v>0</v>
      </c>
      <c r="K407" s="184"/>
      <c r="L407" s="42"/>
      <c r="M407" s="185" t="s">
        <v>19</v>
      </c>
      <c r="N407" s="186" t="s">
        <v>42</v>
      </c>
      <c r="O407" s="67"/>
      <c r="P407" s="187">
        <f>O407*H407</f>
        <v>0</v>
      </c>
      <c r="Q407" s="187">
        <v>2.972E-2</v>
      </c>
      <c r="R407" s="187">
        <f>Q407*H407</f>
        <v>0.44579999999999997</v>
      </c>
      <c r="S407" s="187">
        <v>0</v>
      </c>
      <c r="T407" s="188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9" t="s">
        <v>131</v>
      </c>
      <c r="AT407" s="189" t="s">
        <v>127</v>
      </c>
      <c r="AU407" s="189" t="s">
        <v>81</v>
      </c>
      <c r="AY407" s="20" t="s">
        <v>125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20" t="s">
        <v>79</v>
      </c>
      <c r="BK407" s="190">
        <f>ROUND(I407*H407,2)</f>
        <v>0</v>
      </c>
      <c r="BL407" s="20" t="s">
        <v>131</v>
      </c>
      <c r="BM407" s="189" t="s">
        <v>621</v>
      </c>
    </row>
    <row r="408" spans="1:65" s="2" customFormat="1" ht="11.25">
      <c r="A408" s="37"/>
      <c r="B408" s="38"/>
      <c r="C408" s="39"/>
      <c r="D408" s="191" t="s">
        <v>133</v>
      </c>
      <c r="E408" s="39"/>
      <c r="F408" s="192" t="s">
        <v>622</v>
      </c>
      <c r="G408" s="39"/>
      <c r="H408" s="39"/>
      <c r="I408" s="193"/>
      <c r="J408" s="39"/>
      <c r="K408" s="39"/>
      <c r="L408" s="42"/>
      <c r="M408" s="194"/>
      <c r="N408" s="195"/>
      <c r="O408" s="67"/>
      <c r="P408" s="67"/>
      <c r="Q408" s="67"/>
      <c r="R408" s="67"/>
      <c r="S408" s="67"/>
      <c r="T408" s="68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20" t="s">
        <v>133</v>
      </c>
      <c r="AU408" s="20" t="s">
        <v>81</v>
      </c>
    </row>
    <row r="409" spans="1:65" s="2" customFormat="1" ht="11.25">
      <c r="A409" s="37"/>
      <c r="B409" s="38"/>
      <c r="C409" s="39"/>
      <c r="D409" s="196" t="s">
        <v>135</v>
      </c>
      <c r="E409" s="39"/>
      <c r="F409" s="197" t="s">
        <v>623</v>
      </c>
      <c r="G409" s="39"/>
      <c r="H409" s="39"/>
      <c r="I409" s="193"/>
      <c r="J409" s="39"/>
      <c r="K409" s="39"/>
      <c r="L409" s="42"/>
      <c r="M409" s="194"/>
      <c r="N409" s="195"/>
      <c r="O409" s="67"/>
      <c r="P409" s="67"/>
      <c r="Q409" s="67"/>
      <c r="R409" s="67"/>
      <c r="S409" s="67"/>
      <c r="T409" s="68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20" t="s">
        <v>135</v>
      </c>
      <c r="AU409" s="20" t="s">
        <v>81</v>
      </c>
    </row>
    <row r="410" spans="1:65" s="2" customFormat="1" ht="16.5" customHeight="1">
      <c r="A410" s="37"/>
      <c r="B410" s="38"/>
      <c r="C410" s="177" t="s">
        <v>624</v>
      </c>
      <c r="D410" s="177" t="s">
        <v>127</v>
      </c>
      <c r="E410" s="178" t="s">
        <v>625</v>
      </c>
      <c r="F410" s="179" t="s">
        <v>626</v>
      </c>
      <c r="G410" s="180" t="s">
        <v>428</v>
      </c>
      <c r="H410" s="181">
        <v>9</v>
      </c>
      <c r="I410" s="182"/>
      <c r="J410" s="183">
        <f>ROUND(I410*H410,2)</f>
        <v>0</v>
      </c>
      <c r="K410" s="184"/>
      <c r="L410" s="42"/>
      <c r="M410" s="185" t="s">
        <v>19</v>
      </c>
      <c r="N410" s="186" t="s">
        <v>42</v>
      </c>
      <c r="O410" s="67"/>
      <c r="P410" s="187">
        <f>O410*H410</f>
        <v>0</v>
      </c>
      <c r="Q410" s="187">
        <v>0</v>
      </c>
      <c r="R410" s="187">
        <f>Q410*H410</f>
        <v>0</v>
      </c>
      <c r="S410" s="187">
        <v>0.05</v>
      </c>
      <c r="T410" s="188">
        <f>S410*H410</f>
        <v>0.45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9" t="s">
        <v>131</v>
      </c>
      <c r="AT410" s="189" t="s">
        <v>127</v>
      </c>
      <c r="AU410" s="189" t="s">
        <v>81</v>
      </c>
      <c r="AY410" s="20" t="s">
        <v>125</v>
      </c>
      <c r="BE410" s="190">
        <f>IF(N410="základní",J410,0)</f>
        <v>0</v>
      </c>
      <c r="BF410" s="190">
        <f>IF(N410="snížená",J410,0)</f>
        <v>0</v>
      </c>
      <c r="BG410" s="190">
        <f>IF(N410="zákl. přenesená",J410,0)</f>
        <v>0</v>
      </c>
      <c r="BH410" s="190">
        <f>IF(N410="sníž. přenesená",J410,0)</f>
        <v>0</v>
      </c>
      <c r="BI410" s="190">
        <f>IF(N410="nulová",J410,0)</f>
        <v>0</v>
      </c>
      <c r="BJ410" s="20" t="s">
        <v>79</v>
      </c>
      <c r="BK410" s="190">
        <f>ROUND(I410*H410,2)</f>
        <v>0</v>
      </c>
      <c r="BL410" s="20" t="s">
        <v>131</v>
      </c>
      <c r="BM410" s="189" t="s">
        <v>627</v>
      </c>
    </row>
    <row r="411" spans="1:65" s="2" customFormat="1" ht="11.25">
      <c r="A411" s="37"/>
      <c r="B411" s="38"/>
      <c r="C411" s="39"/>
      <c r="D411" s="191" t="s">
        <v>133</v>
      </c>
      <c r="E411" s="39"/>
      <c r="F411" s="192" t="s">
        <v>628</v>
      </c>
      <c r="G411" s="39"/>
      <c r="H411" s="39"/>
      <c r="I411" s="193"/>
      <c r="J411" s="39"/>
      <c r="K411" s="39"/>
      <c r="L411" s="42"/>
      <c r="M411" s="194"/>
      <c r="N411" s="195"/>
      <c r="O411" s="67"/>
      <c r="P411" s="67"/>
      <c r="Q411" s="67"/>
      <c r="R411" s="67"/>
      <c r="S411" s="67"/>
      <c r="T411" s="68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20" t="s">
        <v>133</v>
      </c>
      <c r="AU411" s="20" t="s">
        <v>81</v>
      </c>
    </row>
    <row r="412" spans="1:65" s="2" customFormat="1" ht="11.25">
      <c r="A412" s="37"/>
      <c r="B412" s="38"/>
      <c r="C412" s="39"/>
      <c r="D412" s="196" t="s">
        <v>135</v>
      </c>
      <c r="E412" s="39"/>
      <c r="F412" s="197" t="s">
        <v>629</v>
      </c>
      <c r="G412" s="39"/>
      <c r="H412" s="39"/>
      <c r="I412" s="193"/>
      <c r="J412" s="39"/>
      <c r="K412" s="39"/>
      <c r="L412" s="42"/>
      <c r="M412" s="194"/>
      <c r="N412" s="195"/>
      <c r="O412" s="67"/>
      <c r="P412" s="67"/>
      <c r="Q412" s="67"/>
      <c r="R412" s="67"/>
      <c r="S412" s="67"/>
      <c r="T412" s="68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20" t="s">
        <v>135</v>
      </c>
      <c r="AU412" s="20" t="s">
        <v>81</v>
      </c>
    </row>
    <row r="413" spans="1:65" s="2" customFormat="1" ht="16.5" customHeight="1">
      <c r="A413" s="37"/>
      <c r="B413" s="38"/>
      <c r="C413" s="177" t="s">
        <v>487</v>
      </c>
      <c r="D413" s="177" t="s">
        <v>127</v>
      </c>
      <c r="E413" s="178" t="s">
        <v>630</v>
      </c>
      <c r="F413" s="179" t="s">
        <v>631</v>
      </c>
      <c r="G413" s="180" t="s">
        <v>428</v>
      </c>
      <c r="H413" s="181">
        <v>15</v>
      </c>
      <c r="I413" s="182"/>
      <c r="J413" s="183">
        <f>ROUND(I413*H413,2)</f>
        <v>0</v>
      </c>
      <c r="K413" s="184"/>
      <c r="L413" s="42"/>
      <c r="M413" s="185" t="s">
        <v>19</v>
      </c>
      <c r="N413" s="186" t="s">
        <v>42</v>
      </c>
      <c r="O413" s="67"/>
      <c r="P413" s="187">
        <f>O413*H413</f>
        <v>0</v>
      </c>
      <c r="Q413" s="187">
        <v>0.217338</v>
      </c>
      <c r="R413" s="187">
        <f>Q413*H413</f>
        <v>3.2600700000000002</v>
      </c>
      <c r="S413" s="187">
        <v>0</v>
      </c>
      <c r="T413" s="188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9" t="s">
        <v>131</v>
      </c>
      <c r="AT413" s="189" t="s">
        <v>127</v>
      </c>
      <c r="AU413" s="189" t="s">
        <v>81</v>
      </c>
      <c r="AY413" s="20" t="s">
        <v>125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20" t="s">
        <v>79</v>
      </c>
      <c r="BK413" s="190">
        <f>ROUND(I413*H413,2)</f>
        <v>0</v>
      </c>
      <c r="BL413" s="20" t="s">
        <v>131</v>
      </c>
      <c r="BM413" s="189" t="s">
        <v>632</v>
      </c>
    </row>
    <row r="414" spans="1:65" s="2" customFormat="1" ht="11.25">
      <c r="A414" s="37"/>
      <c r="B414" s="38"/>
      <c r="C414" s="39"/>
      <c r="D414" s="191" t="s">
        <v>133</v>
      </c>
      <c r="E414" s="39"/>
      <c r="F414" s="192" t="s">
        <v>631</v>
      </c>
      <c r="G414" s="39"/>
      <c r="H414" s="39"/>
      <c r="I414" s="193"/>
      <c r="J414" s="39"/>
      <c r="K414" s="39"/>
      <c r="L414" s="42"/>
      <c r="M414" s="194"/>
      <c r="N414" s="195"/>
      <c r="O414" s="67"/>
      <c r="P414" s="67"/>
      <c r="Q414" s="67"/>
      <c r="R414" s="67"/>
      <c r="S414" s="67"/>
      <c r="T414" s="68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20" t="s">
        <v>133</v>
      </c>
      <c r="AU414" s="20" t="s">
        <v>81</v>
      </c>
    </row>
    <row r="415" spans="1:65" s="2" customFormat="1" ht="11.25">
      <c r="A415" s="37"/>
      <c r="B415" s="38"/>
      <c r="C415" s="39"/>
      <c r="D415" s="196" t="s">
        <v>135</v>
      </c>
      <c r="E415" s="39"/>
      <c r="F415" s="197" t="s">
        <v>633</v>
      </c>
      <c r="G415" s="39"/>
      <c r="H415" s="39"/>
      <c r="I415" s="193"/>
      <c r="J415" s="39"/>
      <c r="K415" s="39"/>
      <c r="L415" s="42"/>
      <c r="M415" s="194"/>
      <c r="N415" s="195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135</v>
      </c>
      <c r="AU415" s="20" t="s">
        <v>81</v>
      </c>
    </row>
    <row r="416" spans="1:65" s="2" customFormat="1" ht="16.5" customHeight="1">
      <c r="A416" s="37"/>
      <c r="B416" s="38"/>
      <c r="C416" s="231" t="s">
        <v>634</v>
      </c>
      <c r="D416" s="231" t="s">
        <v>305</v>
      </c>
      <c r="E416" s="232" t="s">
        <v>635</v>
      </c>
      <c r="F416" s="233" t="s">
        <v>636</v>
      </c>
      <c r="G416" s="234" t="s">
        <v>428</v>
      </c>
      <c r="H416" s="235">
        <v>15</v>
      </c>
      <c r="I416" s="236"/>
      <c r="J416" s="237">
        <f>ROUND(I416*H416,2)</f>
        <v>0</v>
      </c>
      <c r="K416" s="238"/>
      <c r="L416" s="239"/>
      <c r="M416" s="240" t="s">
        <v>19</v>
      </c>
      <c r="N416" s="241" t="s">
        <v>42</v>
      </c>
      <c r="O416" s="67"/>
      <c r="P416" s="187">
        <f>O416*H416</f>
        <v>0</v>
      </c>
      <c r="Q416" s="187">
        <v>5.0599999999999999E-2</v>
      </c>
      <c r="R416" s="187">
        <f>Q416*H416</f>
        <v>0.75900000000000001</v>
      </c>
      <c r="S416" s="187">
        <v>0</v>
      </c>
      <c r="T416" s="188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9" t="s">
        <v>189</v>
      </c>
      <c r="AT416" s="189" t="s">
        <v>305</v>
      </c>
      <c r="AU416" s="189" t="s">
        <v>81</v>
      </c>
      <c r="AY416" s="20" t="s">
        <v>125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20" t="s">
        <v>79</v>
      </c>
      <c r="BK416" s="190">
        <f>ROUND(I416*H416,2)</f>
        <v>0</v>
      </c>
      <c r="BL416" s="20" t="s">
        <v>131</v>
      </c>
      <c r="BM416" s="189" t="s">
        <v>637</v>
      </c>
    </row>
    <row r="417" spans="1:65" s="2" customFormat="1" ht="11.25">
      <c r="A417" s="37"/>
      <c r="B417" s="38"/>
      <c r="C417" s="39"/>
      <c r="D417" s="191" t="s">
        <v>133</v>
      </c>
      <c r="E417" s="39"/>
      <c r="F417" s="192" t="s">
        <v>636</v>
      </c>
      <c r="G417" s="39"/>
      <c r="H417" s="39"/>
      <c r="I417" s="193"/>
      <c r="J417" s="39"/>
      <c r="K417" s="39"/>
      <c r="L417" s="42"/>
      <c r="M417" s="194"/>
      <c r="N417" s="195"/>
      <c r="O417" s="67"/>
      <c r="P417" s="67"/>
      <c r="Q417" s="67"/>
      <c r="R417" s="67"/>
      <c r="S417" s="67"/>
      <c r="T417" s="68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20" t="s">
        <v>133</v>
      </c>
      <c r="AU417" s="20" t="s">
        <v>81</v>
      </c>
    </row>
    <row r="418" spans="1:65" s="2" customFormat="1" ht="16.5" customHeight="1">
      <c r="A418" s="37"/>
      <c r="B418" s="38"/>
      <c r="C418" s="231" t="s">
        <v>638</v>
      </c>
      <c r="D418" s="231" t="s">
        <v>305</v>
      </c>
      <c r="E418" s="232" t="s">
        <v>639</v>
      </c>
      <c r="F418" s="233" t="s">
        <v>640</v>
      </c>
      <c r="G418" s="234" t="s">
        <v>428</v>
      </c>
      <c r="H418" s="235">
        <v>15</v>
      </c>
      <c r="I418" s="236"/>
      <c r="J418" s="237">
        <f>ROUND(I418*H418,2)</f>
        <v>0</v>
      </c>
      <c r="K418" s="238"/>
      <c r="L418" s="239"/>
      <c r="M418" s="240" t="s">
        <v>19</v>
      </c>
      <c r="N418" s="241" t="s">
        <v>42</v>
      </c>
      <c r="O418" s="67"/>
      <c r="P418" s="187">
        <f>O418*H418</f>
        <v>0</v>
      </c>
      <c r="Q418" s="187">
        <v>7.1999999999999998E-3</v>
      </c>
      <c r="R418" s="187">
        <f>Q418*H418</f>
        <v>0.108</v>
      </c>
      <c r="S418" s="187">
        <v>0</v>
      </c>
      <c r="T418" s="188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89" t="s">
        <v>189</v>
      </c>
      <c r="AT418" s="189" t="s">
        <v>305</v>
      </c>
      <c r="AU418" s="189" t="s">
        <v>81</v>
      </c>
      <c r="AY418" s="20" t="s">
        <v>125</v>
      </c>
      <c r="BE418" s="190">
        <f>IF(N418="základní",J418,0)</f>
        <v>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20" t="s">
        <v>79</v>
      </c>
      <c r="BK418" s="190">
        <f>ROUND(I418*H418,2)</f>
        <v>0</v>
      </c>
      <c r="BL418" s="20" t="s">
        <v>131</v>
      </c>
      <c r="BM418" s="189" t="s">
        <v>641</v>
      </c>
    </row>
    <row r="419" spans="1:65" s="2" customFormat="1" ht="11.25">
      <c r="A419" s="37"/>
      <c r="B419" s="38"/>
      <c r="C419" s="39"/>
      <c r="D419" s="191" t="s">
        <v>133</v>
      </c>
      <c r="E419" s="39"/>
      <c r="F419" s="192" t="s">
        <v>640</v>
      </c>
      <c r="G419" s="39"/>
      <c r="H419" s="39"/>
      <c r="I419" s="193"/>
      <c r="J419" s="39"/>
      <c r="K419" s="39"/>
      <c r="L419" s="42"/>
      <c r="M419" s="194"/>
      <c r="N419" s="195"/>
      <c r="O419" s="67"/>
      <c r="P419" s="67"/>
      <c r="Q419" s="67"/>
      <c r="R419" s="67"/>
      <c r="S419" s="67"/>
      <c r="T419" s="68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20" t="s">
        <v>133</v>
      </c>
      <c r="AU419" s="20" t="s">
        <v>81</v>
      </c>
    </row>
    <row r="420" spans="1:65" s="12" customFormat="1" ht="22.9" customHeight="1">
      <c r="B420" s="161"/>
      <c r="C420" s="162"/>
      <c r="D420" s="163" t="s">
        <v>70</v>
      </c>
      <c r="E420" s="175" t="s">
        <v>200</v>
      </c>
      <c r="F420" s="175" t="s">
        <v>642</v>
      </c>
      <c r="G420" s="162"/>
      <c r="H420" s="162"/>
      <c r="I420" s="165"/>
      <c r="J420" s="176">
        <f>BK420</f>
        <v>0</v>
      </c>
      <c r="K420" s="162"/>
      <c r="L420" s="167"/>
      <c r="M420" s="168"/>
      <c r="N420" s="169"/>
      <c r="O420" s="169"/>
      <c r="P420" s="170">
        <f>SUM(P421:P575)</f>
        <v>0</v>
      </c>
      <c r="Q420" s="169"/>
      <c r="R420" s="170">
        <f>SUM(R421:R575)</f>
        <v>258.79022883600004</v>
      </c>
      <c r="S420" s="169"/>
      <c r="T420" s="171">
        <f>SUM(T421:T575)</f>
        <v>134.10200000000003</v>
      </c>
      <c r="AR420" s="172" t="s">
        <v>79</v>
      </c>
      <c r="AT420" s="173" t="s">
        <v>70</v>
      </c>
      <c r="AU420" s="173" t="s">
        <v>79</v>
      </c>
      <c r="AY420" s="172" t="s">
        <v>125</v>
      </c>
      <c r="BK420" s="174">
        <f>SUM(BK421:BK575)</f>
        <v>0</v>
      </c>
    </row>
    <row r="421" spans="1:65" s="2" customFormat="1" ht="16.5" customHeight="1">
      <c r="A421" s="37"/>
      <c r="B421" s="38"/>
      <c r="C421" s="177" t="s">
        <v>643</v>
      </c>
      <c r="D421" s="177" t="s">
        <v>127</v>
      </c>
      <c r="E421" s="178" t="s">
        <v>644</v>
      </c>
      <c r="F421" s="179" t="s">
        <v>645</v>
      </c>
      <c r="G421" s="180" t="s">
        <v>175</v>
      </c>
      <c r="H421" s="181">
        <v>68</v>
      </c>
      <c r="I421" s="182"/>
      <c r="J421" s="183">
        <f>ROUND(I421*H421,2)</f>
        <v>0</v>
      </c>
      <c r="K421" s="184"/>
      <c r="L421" s="42"/>
      <c r="M421" s="185" t="s">
        <v>19</v>
      </c>
      <c r="N421" s="186" t="s">
        <v>42</v>
      </c>
      <c r="O421" s="67"/>
      <c r="P421" s="187">
        <f>O421*H421</f>
        <v>0</v>
      </c>
      <c r="Q421" s="187">
        <v>0.03</v>
      </c>
      <c r="R421" s="187">
        <f>Q421*H421</f>
        <v>2.04</v>
      </c>
      <c r="S421" s="187">
        <v>0</v>
      </c>
      <c r="T421" s="188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9" t="s">
        <v>131</v>
      </c>
      <c r="AT421" s="189" t="s">
        <v>127</v>
      </c>
      <c r="AU421" s="189" t="s">
        <v>81</v>
      </c>
      <c r="AY421" s="20" t="s">
        <v>125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20" t="s">
        <v>79</v>
      </c>
      <c r="BK421" s="190">
        <f>ROUND(I421*H421,2)</f>
        <v>0</v>
      </c>
      <c r="BL421" s="20" t="s">
        <v>131</v>
      </c>
      <c r="BM421" s="189" t="s">
        <v>646</v>
      </c>
    </row>
    <row r="422" spans="1:65" s="2" customFormat="1" ht="11.25">
      <c r="A422" s="37"/>
      <c r="B422" s="38"/>
      <c r="C422" s="39"/>
      <c r="D422" s="191" t="s">
        <v>133</v>
      </c>
      <c r="E422" s="39"/>
      <c r="F422" s="192" t="s">
        <v>647</v>
      </c>
      <c r="G422" s="39"/>
      <c r="H422" s="39"/>
      <c r="I422" s="193"/>
      <c r="J422" s="39"/>
      <c r="K422" s="39"/>
      <c r="L422" s="42"/>
      <c r="M422" s="194"/>
      <c r="N422" s="195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20" t="s">
        <v>133</v>
      </c>
      <c r="AU422" s="20" t="s">
        <v>81</v>
      </c>
    </row>
    <row r="423" spans="1:65" s="2" customFormat="1" ht="11.25">
      <c r="A423" s="37"/>
      <c r="B423" s="38"/>
      <c r="C423" s="39"/>
      <c r="D423" s="196" t="s">
        <v>135</v>
      </c>
      <c r="E423" s="39"/>
      <c r="F423" s="197" t="s">
        <v>648</v>
      </c>
      <c r="G423" s="39"/>
      <c r="H423" s="39"/>
      <c r="I423" s="193"/>
      <c r="J423" s="39"/>
      <c r="K423" s="39"/>
      <c r="L423" s="42"/>
      <c r="M423" s="194"/>
      <c r="N423" s="195"/>
      <c r="O423" s="67"/>
      <c r="P423" s="67"/>
      <c r="Q423" s="67"/>
      <c r="R423" s="67"/>
      <c r="S423" s="67"/>
      <c r="T423" s="68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20" t="s">
        <v>135</v>
      </c>
      <c r="AU423" s="20" t="s">
        <v>81</v>
      </c>
    </row>
    <row r="424" spans="1:65" s="2" customFormat="1" ht="16.5" customHeight="1">
      <c r="A424" s="37"/>
      <c r="B424" s="38"/>
      <c r="C424" s="177" t="s">
        <v>649</v>
      </c>
      <c r="D424" s="177" t="s">
        <v>127</v>
      </c>
      <c r="E424" s="178" t="s">
        <v>650</v>
      </c>
      <c r="F424" s="179" t="s">
        <v>651</v>
      </c>
      <c r="G424" s="180" t="s">
        <v>428</v>
      </c>
      <c r="H424" s="181">
        <v>6</v>
      </c>
      <c r="I424" s="182"/>
      <c r="J424" s="183">
        <f>ROUND(I424*H424,2)</f>
        <v>0</v>
      </c>
      <c r="K424" s="184"/>
      <c r="L424" s="42"/>
      <c r="M424" s="185" t="s">
        <v>19</v>
      </c>
      <c r="N424" s="186" t="s">
        <v>42</v>
      </c>
      <c r="O424" s="67"/>
      <c r="P424" s="187">
        <f>O424*H424</f>
        <v>0</v>
      </c>
      <c r="Q424" s="187">
        <v>0</v>
      </c>
      <c r="R424" s="187">
        <f>Q424*H424</f>
        <v>0</v>
      </c>
      <c r="S424" s="187">
        <v>0</v>
      </c>
      <c r="T424" s="188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9" t="s">
        <v>131</v>
      </c>
      <c r="AT424" s="189" t="s">
        <v>127</v>
      </c>
      <c r="AU424" s="189" t="s">
        <v>81</v>
      </c>
      <c r="AY424" s="20" t="s">
        <v>125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20" t="s">
        <v>79</v>
      </c>
      <c r="BK424" s="190">
        <f>ROUND(I424*H424,2)</f>
        <v>0</v>
      </c>
      <c r="BL424" s="20" t="s">
        <v>131</v>
      </c>
      <c r="BM424" s="189" t="s">
        <v>652</v>
      </c>
    </row>
    <row r="425" spans="1:65" s="2" customFormat="1" ht="11.25">
      <c r="A425" s="37"/>
      <c r="B425" s="38"/>
      <c r="C425" s="39"/>
      <c r="D425" s="191" t="s">
        <v>133</v>
      </c>
      <c r="E425" s="39"/>
      <c r="F425" s="192" t="s">
        <v>653</v>
      </c>
      <c r="G425" s="39"/>
      <c r="H425" s="39"/>
      <c r="I425" s="193"/>
      <c r="J425" s="39"/>
      <c r="K425" s="39"/>
      <c r="L425" s="42"/>
      <c r="M425" s="194"/>
      <c r="N425" s="195"/>
      <c r="O425" s="67"/>
      <c r="P425" s="67"/>
      <c r="Q425" s="67"/>
      <c r="R425" s="67"/>
      <c r="S425" s="67"/>
      <c r="T425" s="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20" t="s">
        <v>133</v>
      </c>
      <c r="AU425" s="20" t="s">
        <v>81</v>
      </c>
    </row>
    <row r="426" spans="1:65" s="2" customFormat="1" ht="11.25">
      <c r="A426" s="37"/>
      <c r="B426" s="38"/>
      <c r="C426" s="39"/>
      <c r="D426" s="196" t="s">
        <v>135</v>
      </c>
      <c r="E426" s="39"/>
      <c r="F426" s="197" t="s">
        <v>654</v>
      </c>
      <c r="G426" s="39"/>
      <c r="H426" s="39"/>
      <c r="I426" s="193"/>
      <c r="J426" s="39"/>
      <c r="K426" s="39"/>
      <c r="L426" s="42"/>
      <c r="M426" s="194"/>
      <c r="N426" s="195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20" t="s">
        <v>135</v>
      </c>
      <c r="AU426" s="20" t="s">
        <v>81</v>
      </c>
    </row>
    <row r="427" spans="1:65" s="2" customFormat="1" ht="16.5" customHeight="1">
      <c r="A427" s="37"/>
      <c r="B427" s="38"/>
      <c r="C427" s="231" t="s">
        <v>655</v>
      </c>
      <c r="D427" s="231" t="s">
        <v>305</v>
      </c>
      <c r="E427" s="232" t="s">
        <v>656</v>
      </c>
      <c r="F427" s="233" t="s">
        <v>657</v>
      </c>
      <c r="G427" s="234" t="s">
        <v>428</v>
      </c>
      <c r="H427" s="235">
        <v>6</v>
      </c>
      <c r="I427" s="236"/>
      <c r="J427" s="237">
        <f>ROUND(I427*H427,2)</f>
        <v>0</v>
      </c>
      <c r="K427" s="238"/>
      <c r="L427" s="239"/>
      <c r="M427" s="240" t="s">
        <v>19</v>
      </c>
      <c r="N427" s="241" t="s">
        <v>42</v>
      </c>
      <c r="O427" s="67"/>
      <c r="P427" s="187">
        <f>O427*H427</f>
        <v>0</v>
      </c>
      <c r="Q427" s="187">
        <v>1.4499999999999999E-3</v>
      </c>
      <c r="R427" s="187">
        <f>Q427*H427</f>
        <v>8.6999999999999994E-3</v>
      </c>
      <c r="S427" s="187">
        <v>0</v>
      </c>
      <c r="T427" s="188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9" t="s">
        <v>189</v>
      </c>
      <c r="AT427" s="189" t="s">
        <v>305</v>
      </c>
      <c r="AU427" s="189" t="s">
        <v>81</v>
      </c>
      <c r="AY427" s="20" t="s">
        <v>125</v>
      </c>
      <c r="BE427" s="190">
        <f>IF(N427="základní",J427,0)</f>
        <v>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20" t="s">
        <v>79</v>
      </c>
      <c r="BK427" s="190">
        <f>ROUND(I427*H427,2)</f>
        <v>0</v>
      </c>
      <c r="BL427" s="20" t="s">
        <v>131</v>
      </c>
      <c r="BM427" s="189" t="s">
        <v>658</v>
      </c>
    </row>
    <row r="428" spans="1:65" s="2" customFormat="1" ht="11.25">
      <c r="A428" s="37"/>
      <c r="B428" s="38"/>
      <c r="C428" s="39"/>
      <c r="D428" s="191" t="s">
        <v>133</v>
      </c>
      <c r="E428" s="39"/>
      <c r="F428" s="192" t="s">
        <v>657</v>
      </c>
      <c r="G428" s="39"/>
      <c r="H428" s="39"/>
      <c r="I428" s="193"/>
      <c r="J428" s="39"/>
      <c r="K428" s="39"/>
      <c r="L428" s="42"/>
      <c r="M428" s="194"/>
      <c r="N428" s="195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133</v>
      </c>
      <c r="AU428" s="20" t="s">
        <v>81</v>
      </c>
    </row>
    <row r="429" spans="1:65" s="2" customFormat="1" ht="16.5" customHeight="1">
      <c r="A429" s="37"/>
      <c r="B429" s="38"/>
      <c r="C429" s="177" t="s">
        <v>659</v>
      </c>
      <c r="D429" s="177" t="s">
        <v>127</v>
      </c>
      <c r="E429" s="178" t="s">
        <v>660</v>
      </c>
      <c r="F429" s="179" t="s">
        <v>661</v>
      </c>
      <c r="G429" s="180" t="s">
        <v>428</v>
      </c>
      <c r="H429" s="181">
        <v>15</v>
      </c>
      <c r="I429" s="182"/>
      <c r="J429" s="183">
        <f>ROUND(I429*H429,2)</f>
        <v>0</v>
      </c>
      <c r="K429" s="184"/>
      <c r="L429" s="42"/>
      <c r="M429" s="185" t="s">
        <v>19</v>
      </c>
      <c r="N429" s="186" t="s">
        <v>42</v>
      </c>
      <c r="O429" s="67"/>
      <c r="P429" s="187">
        <f>O429*H429</f>
        <v>0</v>
      </c>
      <c r="Q429" s="187">
        <v>6.9999999999999999E-4</v>
      </c>
      <c r="R429" s="187">
        <f>Q429*H429</f>
        <v>1.0500000000000001E-2</v>
      </c>
      <c r="S429" s="187">
        <v>0</v>
      </c>
      <c r="T429" s="188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9" t="s">
        <v>131</v>
      </c>
      <c r="AT429" s="189" t="s">
        <v>127</v>
      </c>
      <c r="AU429" s="189" t="s">
        <v>81</v>
      </c>
      <c r="AY429" s="20" t="s">
        <v>125</v>
      </c>
      <c r="BE429" s="190">
        <f>IF(N429="základní",J429,0)</f>
        <v>0</v>
      </c>
      <c r="BF429" s="190">
        <f>IF(N429="snížená",J429,0)</f>
        <v>0</v>
      </c>
      <c r="BG429" s="190">
        <f>IF(N429="zákl. přenesená",J429,0)</f>
        <v>0</v>
      </c>
      <c r="BH429" s="190">
        <f>IF(N429="sníž. přenesená",J429,0)</f>
        <v>0</v>
      </c>
      <c r="BI429" s="190">
        <f>IF(N429="nulová",J429,0)</f>
        <v>0</v>
      </c>
      <c r="BJ429" s="20" t="s">
        <v>79</v>
      </c>
      <c r="BK429" s="190">
        <f>ROUND(I429*H429,2)</f>
        <v>0</v>
      </c>
      <c r="BL429" s="20" t="s">
        <v>131</v>
      </c>
      <c r="BM429" s="189" t="s">
        <v>662</v>
      </c>
    </row>
    <row r="430" spans="1:65" s="2" customFormat="1" ht="11.25">
      <c r="A430" s="37"/>
      <c r="B430" s="38"/>
      <c r="C430" s="39"/>
      <c r="D430" s="191" t="s">
        <v>133</v>
      </c>
      <c r="E430" s="39"/>
      <c r="F430" s="192" t="s">
        <v>663</v>
      </c>
      <c r="G430" s="39"/>
      <c r="H430" s="39"/>
      <c r="I430" s="193"/>
      <c r="J430" s="39"/>
      <c r="K430" s="39"/>
      <c r="L430" s="42"/>
      <c r="M430" s="194"/>
      <c r="N430" s="195"/>
      <c r="O430" s="67"/>
      <c r="P430" s="67"/>
      <c r="Q430" s="67"/>
      <c r="R430" s="67"/>
      <c r="S430" s="67"/>
      <c r="T430" s="68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20" t="s">
        <v>133</v>
      </c>
      <c r="AU430" s="20" t="s">
        <v>81</v>
      </c>
    </row>
    <row r="431" spans="1:65" s="2" customFormat="1" ht="11.25">
      <c r="A431" s="37"/>
      <c r="B431" s="38"/>
      <c r="C431" s="39"/>
      <c r="D431" s="196" t="s">
        <v>135</v>
      </c>
      <c r="E431" s="39"/>
      <c r="F431" s="197" t="s">
        <v>664</v>
      </c>
      <c r="G431" s="39"/>
      <c r="H431" s="39"/>
      <c r="I431" s="193"/>
      <c r="J431" s="39"/>
      <c r="K431" s="39"/>
      <c r="L431" s="42"/>
      <c r="M431" s="194"/>
      <c r="N431" s="195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20" t="s">
        <v>135</v>
      </c>
      <c r="AU431" s="20" t="s">
        <v>81</v>
      </c>
    </row>
    <row r="432" spans="1:65" s="2" customFormat="1" ht="19.5">
      <c r="A432" s="37"/>
      <c r="B432" s="38"/>
      <c r="C432" s="39"/>
      <c r="D432" s="191" t="s">
        <v>137</v>
      </c>
      <c r="E432" s="39"/>
      <c r="F432" s="198" t="s">
        <v>665</v>
      </c>
      <c r="G432" s="39"/>
      <c r="H432" s="39"/>
      <c r="I432" s="193"/>
      <c r="J432" s="39"/>
      <c r="K432" s="39"/>
      <c r="L432" s="42"/>
      <c r="M432" s="194"/>
      <c r="N432" s="195"/>
      <c r="O432" s="67"/>
      <c r="P432" s="67"/>
      <c r="Q432" s="67"/>
      <c r="R432" s="67"/>
      <c r="S432" s="67"/>
      <c r="T432" s="68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20" t="s">
        <v>137</v>
      </c>
      <c r="AU432" s="20" t="s">
        <v>81</v>
      </c>
    </row>
    <row r="433" spans="1:65" s="2" customFormat="1" ht="16.5" customHeight="1">
      <c r="A433" s="37"/>
      <c r="B433" s="38"/>
      <c r="C433" s="231" t="s">
        <v>666</v>
      </c>
      <c r="D433" s="231" t="s">
        <v>305</v>
      </c>
      <c r="E433" s="232" t="s">
        <v>667</v>
      </c>
      <c r="F433" s="233" t="s">
        <v>668</v>
      </c>
      <c r="G433" s="234" t="s">
        <v>428</v>
      </c>
      <c r="H433" s="235">
        <v>2</v>
      </c>
      <c r="I433" s="236"/>
      <c r="J433" s="237">
        <f>ROUND(I433*H433,2)</f>
        <v>0</v>
      </c>
      <c r="K433" s="238"/>
      <c r="L433" s="239"/>
      <c r="M433" s="240" t="s">
        <v>19</v>
      </c>
      <c r="N433" s="241" t="s">
        <v>42</v>
      </c>
      <c r="O433" s="67"/>
      <c r="P433" s="187">
        <f>O433*H433</f>
        <v>0</v>
      </c>
      <c r="Q433" s="187">
        <v>4.0000000000000001E-3</v>
      </c>
      <c r="R433" s="187">
        <f>Q433*H433</f>
        <v>8.0000000000000002E-3</v>
      </c>
      <c r="S433" s="187">
        <v>0</v>
      </c>
      <c r="T433" s="188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9" t="s">
        <v>189</v>
      </c>
      <c r="AT433" s="189" t="s">
        <v>305</v>
      </c>
      <c r="AU433" s="189" t="s">
        <v>81</v>
      </c>
      <c r="AY433" s="20" t="s">
        <v>125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20" t="s">
        <v>79</v>
      </c>
      <c r="BK433" s="190">
        <f>ROUND(I433*H433,2)</f>
        <v>0</v>
      </c>
      <c r="BL433" s="20" t="s">
        <v>131</v>
      </c>
      <c r="BM433" s="189" t="s">
        <v>669</v>
      </c>
    </row>
    <row r="434" spans="1:65" s="2" customFormat="1" ht="11.25">
      <c r="A434" s="37"/>
      <c r="B434" s="38"/>
      <c r="C434" s="39"/>
      <c r="D434" s="191" t="s">
        <v>133</v>
      </c>
      <c r="E434" s="39"/>
      <c r="F434" s="192" t="s">
        <v>668</v>
      </c>
      <c r="G434" s="39"/>
      <c r="H434" s="39"/>
      <c r="I434" s="193"/>
      <c r="J434" s="39"/>
      <c r="K434" s="39"/>
      <c r="L434" s="42"/>
      <c r="M434" s="194"/>
      <c r="N434" s="195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20" t="s">
        <v>133</v>
      </c>
      <c r="AU434" s="20" t="s">
        <v>81</v>
      </c>
    </row>
    <row r="435" spans="1:65" s="2" customFormat="1" ht="16.5" customHeight="1">
      <c r="A435" s="37"/>
      <c r="B435" s="38"/>
      <c r="C435" s="231" t="s">
        <v>670</v>
      </c>
      <c r="D435" s="231" t="s">
        <v>305</v>
      </c>
      <c r="E435" s="232" t="s">
        <v>671</v>
      </c>
      <c r="F435" s="233" t="s">
        <v>672</v>
      </c>
      <c r="G435" s="234" t="s">
        <v>428</v>
      </c>
      <c r="H435" s="235">
        <v>4</v>
      </c>
      <c r="I435" s="236"/>
      <c r="J435" s="237">
        <f>ROUND(I435*H435,2)</f>
        <v>0</v>
      </c>
      <c r="K435" s="238"/>
      <c r="L435" s="239"/>
      <c r="M435" s="240" t="s">
        <v>19</v>
      </c>
      <c r="N435" s="241" t="s">
        <v>42</v>
      </c>
      <c r="O435" s="67"/>
      <c r="P435" s="187">
        <f>O435*H435</f>
        <v>0</v>
      </c>
      <c r="Q435" s="187">
        <v>1.2999999999999999E-3</v>
      </c>
      <c r="R435" s="187">
        <f>Q435*H435</f>
        <v>5.1999999999999998E-3</v>
      </c>
      <c r="S435" s="187">
        <v>0</v>
      </c>
      <c r="T435" s="188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9" t="s">
        <v>189</v>
      </c>
      <c r="AT435" s="189" t="s">
        <v>305</v>
      </c>
      <c r="AU435" s="189" t="s">
        <v>81</v>
      </c>
      <c r="AY435" s="20" t="s">
        <v>125</v>
      </c>
      <c r="BE435" s="190">
        <f>IF(N435="základní",J435,0)</f>
        <v>0</v>
      </c>
      <c r="BF435" s="190">
        <f>IF(N435="snížená",J435,0)</f>
        <v>0</v>
      </c>
      <c r="BG435" s="190">
        <f>IF(N435="zákl. přenesená",J435,0)</f>
        <v>0</v>
      </c>
      <c r="BH435" s="190">
        <f>IF(N435="sníž. přenesená",J435,0)</f>
        <v>0</v>
      </c>
      <c r="BI435" s="190">
        <f>IF(N435="nulová",J435,0)</f>
        <v>0</v>
      </c>
      <c r="BJ435" s="20" t="s">
        <v>79</v>
      </c>
      <c r="BK435" s="190">
        <f>ROUND(I435*H435,2)</f>
        <v>0</v>
      </c>
      <c r="BL435" s="20" t="s">
        <v>131</v>
      </c>
      <c r="BM435" s="189" t="s">
        <v>673</v>
      </c>
    </row>
    <row r="436" spans="1:65" s="2" customFormat="1" ht="11.25">
      <c r="A436" s="37"/>
      <c r="B436" s="38"/>
      <c r="C436" s="39"/>
      <c r="D436" s="191" t="s">
        <v>133</v>
      </c>
      <c r="E436" s="39"/>
      <c r="F436" s="192" t="s">
        <v>672</v>
      </c>
      <c r="G436" s="39"/>
      <c r="H436" s="39"/>
      <c r="I436" s="193"/>
      <c r="J436" s="39"/>
      <c r="K436" s="39"/>
      <c r="L436" s="42"/>
      <c r="M436" s="194"/>
      <c r="N436" s="195"/>
      <c r="O436" s="67"/>
      <c r="P436" s="67"/>
      <c r="Q436" s="67"/>
      <c r="R436" s="67"/>
      <c r="S436" s="67"/>
      <c r="T436" s="68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20" t="s">
        <v>133</v>
      </c>
      <c r="AU436" s="20" t="s">
        <v>81</v>
      </c>
    </row>
    <row r="437" spans="1:65" s="2" customFormat="1" ht="16.5" customHeight="1">
      <c r="A437" s="37"/>
      <c r="B437" s="38"/>
      <c r="C437" s="231" t="s">
        <v>674</v>
      </c>
      <c r="D437" s="231" t="s">
        <v>305</v>
      </c>
      <c r="E437" s="232" t="s">
        <v>675</v>
      </c>
      <c r="F437" s="233" t="s">
        <v>676</v>
      </c>
      <c r="G437" s="234" t="s">
        <v>428</v>
      </c>
      <c r="H437" s="235">
        <v>4</v>
      </c>
      <c r="I437" s="236"/>
      <c r="J437" s="237">
        <f>ROUND(I437*H437,2)</f>
        <v>0</v>
      </c>
      <c r="K437" s="238"/>
      <c r="L437" s="239"/>
      <c r="M437" s="240" t="s">
        <v>19</v>
      </c>
      <c r="N437" s="241" t="s">
        <v>42</v>
      </c>
      <c r="O437" s="67"/>
      <c r="P437" s="187">
        <f>O437*H437</f>
        <v>0</v>
      </c>
      <c r="Q437" s="187">
        <v>2.5999999999999999E-3</v>
      </c>
      <c r="R437" s="187">
        <f>Q437*H437</f>
        <v>1.04E-2</v>
      </c>
      <c r="S437" s="187">
        <v>0</v>
      </c>
      <c r="T437" s="188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89" t="s">
        <v>189</v>
      </c>
      <c r="AT437" s="189" t="s">
        <v>305</v>
      </c>
      <c r="AU437" s="189" t="s">
        <v>81</v>
      </c>
      <c r="AY437" s="20" t="s">
        <v>125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20" t="s">
        <v>79</v>
      </c>
      <c r="BK437" s="190">
        <f>ROUND(I437*H437,2)</f>
        <v>0</v>
      </c>
      <c r="BL437" s="20" t="s">
        <v>131</v>
      </c>
      <c r="BM437" s="189" t="s">
        <v>677</v>
      </c>
    </row>
    <row r="438" spans="1:65" s="2" customFormat="1" ht="11.25">
      <c r="A438" s="37"/>
      <c r="B438" s="38"/>
      <c r="C438" s="39"/>
      <c r="D438" s="191" t="s">
        <v>133</v>
      </c>
      <c r="E438" s="39"/>
      <c r="F438" s="192" t="s">
        <v>676</v>
      </c>
      <c r="G438" s="39"/>
      <c r="H438" s="39"/>
      <c r="I438" s="193"/>
      <c r="J438" s="39"/>
      <c r="K438" s="39"/>
      <c r="L438" s="42"/>
      <c r="M438" s="194"/>
      <c r="N438" s="195"/>
      <c r="O438" s="67"/>
      <c r="P438" s="67"/>
      <c r="Q438" s="67"/>
      <c r="R438" s="67"/>
      <c r="S438" s="67"/>
      <c r="T438" s="68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20" t="s">
        <v>133</v>
      </c>
      <c r="AU438" s="20" t="s">
        <v>81</v>
      </c>
    </row>
    <row r="439" spans="1:65" s="2" customFormat="1" ht="16.5" customHeight="1">
      <c r="A439" s="37"/>
      <c r="B439" s="38"/>
      <c r="C439" s="177" t="s">
        <v>678</v>
      </c>
      <c r="D439" s="177" t="s">
        <v>127</v>
      </c>
      <c r="E439" s="178" t="s">
        <v>679</v>
      </c>
      <c r="F439" s="179" t="s">
        <v>680</v>
      </c>
      <c r="G439" s="180" t="s">
        <v>428</v>
      </c>
      <c r="H439" s="181">
        <v>1</v>
      </c>
      <c r="I439" s="182"/>
      <c r="J439" s="183">
        <f>ROUND(I439*H439,2)</f>
        <v>0</v>
      </c>
      <c r="K439" s="184"/>
      <c r="L439" s="42"/>
      <c r="M439" s="185" t="s">
        <v>19</v>
      </c>
      <c r="N439" s="186" t="s">
        <v>42</v>
      </c>
      <c r="O439" s="67"/>
      <c r="P439" s="187">
        <f>O439*H439</f>
        <v>0</v>
      </c>
      <c r="Q439" s="187">
        <v>1.0499999999999999E-3</v>
      </c>
      <c r="R439" s="187">
        <f>Q439*H439</f>
        <v>1.0499999999999999E-3</v>
      </c>
      <c r="S439" s="187">
        <v>0</v>
      </c>
      <c r="T439" s="188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9" t="s">
        <v>131</v>
      </c>
      <c r="AT439" s="189" t="s">
        <v>127</v>
      </c>
      <c r="AU439" s="189" t="s">
        <v>81</v>
      </c>
      <c r="AY439" s="20" t="s">
        <v>125</v>
      </c>
      <c r="BE439" s="190">
        <f>IF(N439="základní",J439,0)</f>
        <v>0</v>
      </c>
      <c r="BF439" s="190">
        <f>IF(N439="snížená",J439,0)</f>
        <v>0</v>
      </c>
      <c r="BG439" s="190">
        <f>IF(N439="zákl. přenesená",J439,0)</f>
        <v>0</v>
      </c>
      <c r="BH439" s="190">
        <f>IF(N439="sníž. přenesená",J439,0)</f>
        <v>0</v>
      </c>
      <c r="BI439" s="190">
        <f>IF(N439="nulová",J439,0)</f>
        <v>0</v>
      </c>
      <c r="BJ439" s="20" t="s">
        <v>79</v>
      </c>
      <c r="BK439" s="190">
        <f>ROUND(I439*H439,2)</f>
        <v>0</v>
      </c>
      <c r="BL439" s="20" t="s">
        <v>131</v>
      </c>
      <c r="BM439" s="189" t="s">
        <v>681</v>
      </c>
    </row>
    <row r="440" spans="1:65" s="2" customFormat="1" ht="11.25">
      <c r="A440" s="37"/>
      <c r="B440" s="38"/>
      <c r="C440" s="39"/>
      <c r="D440" s="191" t="s">
        <v>133</v>
      </c>
      <c r="E440" s="39"/>
      <c r="F440" s="192" t="s">
        <v>682</v>
      </c>
      <c r="G440" s="39"/>
      <c r="H440" s="39"/>
      <c r="I440" s="193"/>
      <c r="J440" s="39"/>
      <c r="K440" s="39"/>
      <c r="L440" s="42"/>
      <c r="M440" s="194"/>
      <c r="N440" s="195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133</v>
      </c>
      <c r="AU440" s="20" t="s">
        <v>81</v>
      </c>
    </row>
    <row r="441" spans="1:65" s="2" customFormat="1" ht="11.25">
      <c r="A441" s="37"/>
      <c r="B441" s="38"/>
      <c r="C441" s="39"/>
      <c r="D441" s="196" t="s">
        <v>135</v>
      </c>
      <c r="E441" s="39"/>
      <c r="F441" s="197" t="s">
        <v>683</v>
      </c>
      <c r="G441" s="39"/>
      <c r="H441" s="39"/>
      <c r="I441" s="193"/>
      <c r="J441" s="39"/>
      <c r="K441" s="39"/>
      <c r="L441" s="42"/>
      <c r="M441" s="194"/>
      <c r="N441" s="195"/>
      <c r="O441" s="67"/>
      <c r="P441" s="67"/>
      <c r="Q441" s="67"/>
      <c r="R441" s="67"/>
      <c r="S441" s="67"/>
      <c r="T441" s="68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20" t="s">
        <v>135</v>
      </c>
      <c r="AU441" s="20" t="s">
        <v>81</v>
      </c>
    </row>
    <row r="442" spans="1:65" s="2" customFormat="1" ht="16.5" customHeight="1">
      <c r="A442" s="37"/>
      <c r="B442" s="38"/>
      <c r="C442" s="231" t="s">
        <v>684</v>
      </c>
      <c r="D442" s="231" t="s">
        <v>305</v>
      </c>
      <c r="E442" s="232" t="s">
        <v>685</v>
      </c>
      <c r="F442" s="233" t="s">
        <v>686</v>
      </c>
      <c r="G442" s="234" t="s">
        <v>428</v>
      </c>
      <c r="H442" s="235">
        <v>1</v>
      </c>
      <c r="I442" s="236"/>
      <c r="J442" s="237">
        <f>ROUND(I442*H442,2)</f>
        <v>0</v>
      </c>
      <c r="K442" s="238"/>
      <c r="L442" s="239"/>
      <c r="M442" s="240" t="s">
        <v>19</v>
      </c>
      <c r="N442" s="241" t="s">
        <v>42</v>
      </c>
      <c r="O442" s="67"/>
      <c r="P442" s="187">
        <f>O442*H442</f>
        <v>0</v>
      </c>
      <c r="Q442" s="187">
        <v>1.5599999999999999E-2</v>
      </c>
      <c r="R442" s="187">
        <f>Q442*H442</f>
        <v>1.5599999999999999E-2</v>
      </c>
      <c r="S442" s="187">
        <v>0</v>
      </c>
      <c r="T442" s="188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9" t="s">
        <v>189</v>
      </c>
      <c r="AT442" s="189" t="s">
        <v>305</v>
      </c>
      <c r="AU442" s="189" t="s">
        <v>81</v>
      </c>
      <c r="AY442" s="20" t="s">
        <v>125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20" t="s">
        <v>79</v>
      </c>
      <c r="BK442" s="190">
        <f>ROUND(I442*H442,2)</f>
        <v>0</v>
      </c>
      <c r="BL442" s="20" t="s">
        <v>131</v>
      </c>
      <c r="BM442" s="189" t="s">
        <v>687</v>
      </c>
    </row>
    <row r="443" spans="1:65" s="2" customFormat="1" ht="11.25">
      <c r="A443" s="37"/>
      <c r="B443" s="38"/>
      <c r="C443" s="39"/>
      <c r="D443" s="191" t="s">
        <v>133</v>
      </c>
      <c r="E443" s="39"/>
      <c r="F443" s="192" t="s">
        <v>686</v>
      </c>
      <c r="G443" s="39"/>
      <c r="H443" s="39"/>
      <c r="I443" s="193"/>
      <c r="J443" s="39"/>
      <c r="K443" s="39"/>
      <c r="L443" s="42"/>
      <c r="M443" s="194"/>
      <c r="N443" s="195"/>
      <c r="O443" s="67"/>
      <c r="P443" s="67"/>
      <c r="Q443" s="67"/>
      <c r="R443" s="67"/>
      <c r="S443" s="67"/>
      <c r="T443" s="68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20" t="s">
        <v>133</v>
      </c>
      <c r="AU443" s="20" t="s">
        <v>81</v>
      </c>
    </row>
    <row r="444" spans="1:65" s="2" customFormat="1" ht="16.5" customHeight="1">
      <c r="A444" s="37"/>
      <c r="B444" s="38"/>
      <c r="C444" s="177" t="s">
        <v>688</v>
      </c>
      <c r="D444" s="177" t="s">
        <v>127</v>
      </c>
      <c r="E444" s="178" t="s">
        <v>689</v>
      </c>
      <c r="F444" s="179" t="s">
        <v>690</v>
      </c>
      <c r="G444" s="180" t="s">
        <v>428</v>
      </c>
      <c r="H444" s="181">
        <v>12</v>
      </c>
      <c r="I444" s="182"/>
      <c r="J444" s="183">
        <f>ROUND(I444*H444,2)</f>
        <v>0</v>
      </c>
      <c r="K444" s="184"/>
      <c r="L444" s="42"/>
      <c r="M444" s="185" t="s">
        <v>19</v>
      </c>
      <c r="N444" s="186" t="s">
        <v>42</v>
      </c>
      <c r="O444" s="67"/>
      <c r="P444" s="187">
        <f>O444*H444</f>
        <v>0</v>
      </c>
      <c r="Q444" s="187">
        <v>0.112405</v>
      </c>
      <c r="R444" s="187">
        <f>Q444*H444</f>
        <v>1.3488600000000002</v>
      </c>
      <c r="S444" s="187">
        <v>0</v>
      </c>
      <c r="T444" s="188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9" t="s">
        <v>131</v>
      </c>
      <c r="AT444" s="189" t="s">
        <v>127</v>
      </c>
      <c r="AU444" s="189" t="s">
        <v>81</v>
      </c>
      <c r="AY444" s="20" t="s">
        <v>125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20" t="s">
        <v>79</v>
      </c>
      <c r="BK444" s="190">
        <f>ROUND(I444*H444,2)</f>
        <v>0</v>
      </c>
      <c r="BL444" s="20" t="s">
        <v>131</v>
      </c>
      <c r="BM444" s="189" t="s">
        <v>691</v>
      </c>
    </row>
    <row r="445" spans="1:65" s="2" customFormat="1" ht="11.25">
      <c r="A445" s="37"/>
      <c r="B445" s="38"/>
      <c r="C445" s="39"/>
      <c r="D445" s="191" t="s">
        <v>133</v>
      </c>
      <c r="E445" s="39"/>
      <c r="F445" s="192" t="s">
        <v>692</v>
      </c>
      <c r="G445" s="39"/>
      <c r="H445" s="39"/>
      <c r="I445" s="193"/>
      <c r="J445" s="39"/>
      <c r="K445" s="39"/>
      <c r="L445" s="42"/>
      <c r="M445" s="194"/>
      <c r="N445" s="195"/>
      <c r="O445" s="67"/>
      <c r="P445" s="67"/>
      <c r="Q445" s="67"/>
      <c r="R445" s="67"/>
      <c r="S445" s="67"/>
      <c r="T445" s="68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20" t="s">
        <v>133</v>
      </c>
      <c r="AU445" s="20" t="s">
        <v>81</v>
      </c>
    </row>
    <row r="446" spans="1:65" s="2" customFormat="1" ht="11.25">
      <c r="A446" s="37"/>
      <c r="B446" s="38"/>
      <c r="C446" s="39"/>
      <c r="D446" s="196" t="s">
        <v>135</v>
      </c>
      <c r="E446" s="39"/>
      <c r="F446" s="197" t="s">
        <v>693</v>
      </c>
      <c r="G446" s="39"/>
      <c r="H446" s="39"/>
      <c r="I446" s="193"/>
      <c r="J446" s="39"/>
      <c r="K446" s="39"/>
      <c r="L446" s="42"/>
      <c r="M446" s="194"/>
      <c r="N446" s="195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20" t="s">
        <v>135</v>
      </c>
      <c r="AU446" s="20" t="s">
        <v>81</v>
      </c>
    </row>
    <row r="447" spans="1:65" s="2" customFormat="1" ht="16.5" customHeight="1">
      <c r="A447" s="37"/>
      <c r="B447" s="38"/>
      <c r="C447" s="231" t="s">
        <v>694</v>
      </c>
      <c r="D447" s="231" t="s">
        <v>305</v>
      </c>
      <c r="E447" s="232" t="s">
        <v>695</v>
      </c>
      <c r="F447" s="233" t="s">
        <v>696</v>
      </c>
      <c r="G447" s="234" t="s">
        <v>428</v>
      </c>
      <c r="H447" s="235">
        <v>12</v>
      </c>
      <c r="I447" s="236"/>
      <c r="J447" s="237">
        <f>ROUND(I447*H447,2)</f>
        <v>0</v>
      </c>
      <c r="K447" s="238"/>
      <c r="L447" s="239"/>
      <c r="M447" s="240" t="s">
        <v>19</v>
      </c>
      <c r="N447" s="241" t="s">
        <v>42</v>
      </c>
      <c r="O447" s="67"/>
      <c r="P447" s="187">
        <f>O447*H447</f>
        <v>0</v>
      </c>
      <c r="Q447" s="187">
        <v>6.1000000000000004E-3</v>
      </c>
      <c r="R447" s="187">
        <f>Q447*H447</f>
        <v>7.3200000000000001E-2</v>
      </c>
      <c r="S447" s="187">
        <v>0</v>
      </c>
      <c r="T447" s="188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9" t="s">
        <v>189</v>
      </c>
      <c r="AT447" s="189" t="s">
        <v>305</v>
      </c>
      <c r="AU447" s="189" t="s">
        <v>81</v>
      </c>
      <c r="AY447" s="20" t="s">
        <v>125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20" t="s">
        <v>79</v>
      </c>
      <c r="BK447" s="190">
        <f>ROUND(I447*H447,2)</f>
        <v>0</v>
      </c>
      <c r="BL447" s="20" t="s">
        <v>131</v>
      </c>
      <c r="BM447" s="189" t="s">
        <v>697</v>
      </c>
    </row>
    <row r="448" spans="1:65" s="2" customFormat="1" ht="11.25">
      <c r="A448" s="37"/>
      <c r="B448" s="38"/>
      <c r="C448" s="39"/>
      <c r="D448" s="191" t="s">
        <v>133</v>
      </c>
      <c r="E448" s="39"/>
      <c r="F448" s="192" t="s">
        <v>696</v>
      </c>
      <c r="G448" s="39"/>
      <c r="H448" s="39"/>
      <c r="I448" s="193"/>
      <c r="J448" s="39"/>
      <c r="K448" s="39"/>
      <c r="L448" s="42"/>
      <c r="M448" s="194"/>
      <c r="N448" s="195"/>
      <c r="O448" s="67"/>
      <c r="P448" s="67"/>
      <c r="Q448" s="67"/>
      <c r="R448" s="67"/>
      <c r="S448" s="67"/>
      <c r="T448" s="68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20" t="s">
        <v>133</v>
      </c>
      <c r="AU448" s="20" t="s">
        <v>81</v>
      </c>
    </row>
    <row r="449" spans="1:65" s="2" customFormat="1" ht="16.5" customHeight="1">
      <c r="A449" s="37"/>
      <c r="B449" s="38"/>
      <c r="C449" s="177" t="s">
        <v>698</v>
      </c>
      <c r="D449" s="177" t="s">
        <v>127</v>
      </c>
      <c r="E449" s="178" t="s">
        <v>699</v>
      </c>
      <c r="F449" s="179" t="s">
        <v>700</v>
      </c>
      <c r="G449" s="180" t="s">
        <v>175</v>
      </c>
      <c r="H449" s="181">
        <v>1399</v>
      </c>
      <c r="I449" s="182"/>
      <c r="J449" s="183">
        <f>ROUND(I449*H449,2)</f>
        <v>0</v>
      </c>
      <c r="K449" s="184"/>
      <c r="L449" s="42"/>
      <c r="M449" s="185" t="s">
        <v>19</v>
      </c>
      <c r="N449" s="186" t="s">
        <v>42</v>
      </c>
      <c r="O449" s="67"/>
      <c r="P449" s="187">
        <f>O449*H449</f>
        <v>0</v>
      </c>
      <c r="Q449" s="187">
        <v>1.3200000000000001E-4</v>
      </c>
      <c r="R449" s="187">
        <f>Q449*H449</f>
        <v>0.18466800000000003</v>
      </c>
      <c r="S449" s="187">
        <v>0</v>
      </c>
      <c r="T449" s="188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9" t="s">
        <v>131</v>
      </c>
      <c r="AT449" s="189" t="s">
        <v>127</v>
      </c>
      <c r="AU449" s="189" t="s">
        <v>81</v>
      </c>
      <c r="AY449" s="20" t="s">
        <v>125</v>
      </c>
      <c r="BE449" s="190">
        <f>IF(N449="základní",J449,0)</f>
        <v>0</v>
      </c>
      <c r="BF449" s="190">
        <f>IF(N449="snížená",J449,0)</f>
        <v>0</v>
      </c>
      <c r="BG449" s="190">
        <f>IF(N449="zákl. přenesená",J449,0)</f>
        <v>0</v>
      </c>
      <c r="BH449" s="190">
        <f>IF(N449="sníž. přenesená",J449,0)</f>
        <v>0</v>
      </c>
      <c r="BI449" s="190">
        <f>IF(N449="nulová",J449,0)</f>
        <v>0</v>
      </c>
      <c r="BJ449" s="20" t="s">
        <v>79</v>
      </c>
      <c r="BK449" s="190">
        <f>ROUND(I449*H449,2)</f>
        <v>0</v>
      </c>
      <c r="BL449" s="20" t="s">
        <v>131</v>
      </c>
      <c r="BM449" s="189" t="s">
        <v>701</v>
      </c>
    </row>
    <row r="450" spans="1:65" s="2" customFormat="1" ht="11.25">
      <c r="A450" s="37"/>
      <c r="B450" s="38"/>
      <c r="C450" s="39"/>
      <c r="D450" s="191" t="s">
        <v>133</v>
      </c>
      <c r="E450" s="39"/>
      <c r="F450" s="192" t="s">
        <v>702</v>
      </c>
      <c r="G450" s="39"/>
      <c r="H450" s="39"/>
      <c r="I450" s="193"/>
      <c r="J450" s="39"/>
      <c r="K450" s="39"/>
      <c r="L450" s="42"/>
      <c r="M450" s="194"/>
      <c r="N450" s="195"/>
      <c r="O450" s="67"/>
      <c r="P450" s="67"/>
      <c r="Q450" s="67"/>
      <c r="R450" s="67"/>
      <c r="S450" s="67"/>
      <c r="T450" s="68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20" t="s">
        <v>133</v>
      </c>
      <c r="AU450" s="20" t="s">
        <v>81</v>
      </c>
    </row>
    <row r="451" spans="1:65" s="2" customFormat="1" ht="11.25">
      <c r="A451" s="37"/>
      <c r="B451" s="38"/>
      <c r="C451" s="39"/>
      <c r="D451" s="196" t="s">
        <v>135</v>
      </c>
      <c r="E451" s="39"/>
      <c r="F451" s="197" t="s">
        <v>703</v>
      </c>
      <c r="G451" s="39"/>
      <c r="H451" s="39"/>
      <c r="I451" s="193"/>
      <c r="J451" s="39"/>
      <c r="K451" s="39"/>
      <c r="L451" s="42"/>
      <c r="M451" s="194"/>
      <c r="N451" s="195"/>
      <c r="O451" s="67"/>
      <c r="P451" s="67"/>
      <c r="Q451" s="67"/>
      <c r="R451" s="67"/>
      <c r="S451" s="67"/>
      <c r="T451" s="68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20" t="s">
        <v>135</v>
      </c>
      <c r="AU451" s="20" t="s">
        <v>81</v>
      </c>
    </row>
    <row r="452" spans="1:65" s="2" customFormat="1" ht="16.5" customHeight="1">
      <c r="A452" s="37"/>
      <c r="B452" s="38"/>
      <c r="C452" s="177" t="s">
        <v>704</v>
      </c>
      <c r="D452" s="177" t="s">
        <v>127</v>
      </c>
      <c r="E452" s="178" t="s">
        <v>705</v>
      </c>
      <c r="F452" s="179" t="s">
        <v>706</v>
      </c>
      <c r="G452" s="180" t="s">
        <v>175</v>
      </c>
      <c r="H452" s="181">
        <v>89</v>
      </c>
      <c r="I452" s="182"/>
      <c r="J452" s="183">
        <f>ROUND(I452*H452,2)</f>
        <v>0</v>
      </c>
      <c r="K452" s="184"/>
      <c r="L452" s="42"/>
      <c r="M452" s="185" t="s">
        <v>19</v>
      </c>
      <c r="N452" s="186" t="s">
        <v>42</v>
      </c>
      <c r="O452" s="67"/>
      <c r="P452" s="187">
        <f>O452*H452</f>
        <v>0</v>
      </c>
      <c r="Q452" s="187">
        <v>6.0800000000000001E-5</v>
      </c>
      <c r="R452" s="187">
        <f>Q452*H452</f>
        <v>5.4111999999999997E-3</v>
      </c>
      <c r="S452" s="187">
        <v>0</v>
      </c>
      <c r="T452" s="188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9" t="s">
        <v>131</v>
      </c>
      <c r="AT452" s="189" t="s">
        <v>127</v>
      </c>
      <c r="AU452" s="189" t="s">
        <v>81</v>
      </c>
      <c r="AY452" s="20" t="s">
        <v>125</v>
      </c>
      <c r="BE452" s="190">
        <f>IF(N452="základní",J452,0)</f>
        <v>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20" t="s">
        <v>79</v>
      </c>
      <c r="BK452" s="190">
        <f>ROUND(I452*H452,2)</f>
        <v>0</v>
      </c>
      <c r="BL452" s="20" t="s">
        <v>131</v>
      </c>
      <c r="BM452" s="189" t="s">
        <v>707</v>
      </c>
    </row>
    <row r="453" spans="1:65" s="2" customFormat="1" ht="11.25">
      <c r="A453" s="37"/>
      <c r="B453" s="38"/>
      <c r="C453" s="39"/>
      <c r="D453" s="191" t="s">
        <v>133</v>
      </c>
      <c r="E453" s="39"/>
      <c r="F453" s="192" t="s">
        <v>708</v>
      </c>
      <c r="G453" s="39"/>
      <c r="H453" s="39"/>
      <c r="I453" s="193"/>
      <c r="J453" s="39"/>
      <c r="K453" s="39"/>
      <c r="L453" s="42"/>
      <c r="M453" s="194"/>
      <c r="N453" s="195"/>
      <c r="O453" s="67"/>
      <c r="P453" s="67"/>
      <c r="Q453" s="67"/>
      <c r="R453" s="67"/>
      <c r="S453" s="67"/>
      <c r="T453" s="68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20" t="s">
        <v>133</v>
      </c>
      <c r="AU453" s="20" t="s">
        <v>81</v>
      </c>
    </row>
    <row r="454" spans="1:65" s="2" customFormat="1" ht="11.25">
      <c r="A454" s="37"/>
      <c r="B454" s="38"/>
      <c r="C454" s="39"/>
      <c r="D454" s="196" t="s">
        <v>135</v>
      </c>
      <c r="E454" s="39"/>
      <c r="F454" s="197" t="s">
        <v>709</v>
      </c>
      <c r="G454" s="39"/>
      <c r="H454" s="39"/>
      <c r="I454" s="193"/>
      <c r="J454" s="39"/>
      <c r="K454" s="39"/>
      <c r="L454" s="42"/>
      <c r="M454" s="194"/>
      <c r="N454" s="195"/>
      <c r="O454" s="67"/>
      <c r="P454" s="67"/>
      <c r="Q454" s="67"/>
      <c r="R454" s="67"/>
      <c r="S454" s="67"/>
      <c r="T454" s="68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20" t="s">
        <v>135</v>
      </c>
      <c r="AU454" s="20" t="s">
        <v>81</v>
      </c>
    </row>
    <row r="455" spans="1:65" s="2" customFormat="1" ht="16.5" customHeight="1">
      <c r="A455" s="37"/>
      <c r="B455" s="38"/>
      <c r="C455" s="177" t="s">
        <v>710</v>
      </c>
      <c r="D455" s="177" t="s">
        <v>127</v>
      </c>
      <c r="E455" s="178" t="s">
        <v>711</v>
      </c>
      <c r="F455" s="179" t="s">
        <v>712</v>
      </c>
      <c r="G455" s="180" t="s">
        <v>175</v>
      </c>
      <c r="H455" s="181">
        <v>200</v>
      </c>
      <c r="I455" s="182"/>
      <c r="J455" s="183">
        <f>ROUND(I455*H455,2)</f>
        <v>0</v>
      </c>
      <c r="K455" s="184"/>
      <c r="L455" s="42"/>
      <c r="M455" s="185" t="s">
        <v>19</v>
      </c>
      <c r="N455" s="186" t="s">
        <v>42</v>
      </c>
      <c r="O455" s="67"/>
      <c r="P455" s="187">
        <f>O455*H455</f>
        <v>0</v>
      </c>
      <c r="Q455" s="187">
        <v>1.64E-4</v>
      </c>
      <c r="R455" s="187">
        <f>Q455*H455</f>
        <v>3.2800000000000003E-2</v>
      </c>
      <c r="S455" s="187">
        <v>0</v>
      </c>
      <c r="T455" s="188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9" t="s">
        <v>131</v>
      </c>
      <c r="AT455" s="189" t="s">
        <v>127</v>
      </c>
      <c r="AU455" s="189" t="s">
        <v>81</v>
      </c>
      <c r="AY455" s="20" t="s">
        <v>125</v>
      </c>
      <c r="BE455" s="190">
        <f>IF(N455="základní",J455,0)</f>
        <v>0</v>
      </c>
      <c r="BF455" s="190">
        <f>IF(N455="snížená",J455,0)</f>
        <v>0</v>
      </c>
      <c r="BG455" s="190">
        <f>IF(N455="zákl. přenesená",J455,0)</f>
        <v>0</v>
      </c>
      <c r="BH455" s="190">
        <f>IF(N455="sníž. přenesená",J455,0)</f>
        <v>0</v>
      </c>
      <c r="BI455" s="190">
        <f>IF(N455="nulová",J455,0)</f>
        <v>0</v>
      </c>
      <c r="BJ455" s="20" t="s">
        <v>79</v>
      </c>
      <c r="BK455" s="190">
        <f>ROUND(I455*H455,2)</f>
        <v>0</v>
      </c>
      <c r="BL455" s="20" t="s">
        <v>131</v>
      </c>
      <c r="BM455" s="189" t="s">
        <v>713</v>
      </c>
    </row>
    <row r="456" spans="1:65" s="2" customFormat="1" ht="11.25">
      <c r="A456" s="37"/>
      <c r="B456" s="38"/>
      <c r="C456" s="39"/>
      <c r="D456" s="191" t="s">
        <v>133</v>
      </c>
      <c r="E456" s="39"/>
      <c r="F456" s="192" t="s">
        <v>714</v>
      </c>
      <c r="G456" s="39"/>
      <c r="H456" s="39"/>
      <c r="I456" s="193"/>
      <c r="J456" s="39"/>
      <c r="K456" s="39"/>
      <c r="L456" s="42"/>
      <c r="M456" s="194"/>
      <c r="N456" s="195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20" t="s">
        <v>133</v>
      </c>
      <c r="AU456" s="20" t="s">
        <v>81</v>
      </c>
    </row>
    <row r="457" spans="1:65" s="2" customFormat="1" ht="11.25">
      <c r="A457" s="37"/>
      <c r="B457" s="38"/>
      <c r="C457" s="39"/>
      <c r="D457" s="196" t="s">
        <v>135</v>
      </c>
      <c r="E457" s="39"/>
      <c r="F457" s="197" t="s">
        <v>715</v>
      </c>
      <c r="G457" s="39"/>
      <c r="H457" s="39"/>
      <c r="I457" s="193"/>
      <c r="J457" s="39"/>
      <c r="K457" s="39"/>
      <c r="L457" s="42"/>
      <c r="M457" s="194"/>
      <c r="N457" s="195"/>
      <c r="O457" s="67"/>
      <c r="P457" s="67"/>
      <c r="Q457" s="67"/>
      <c r="R457" s="67"/>
      <c r="S457" s="67"/>
      <c r="T457" s="68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20" t="s">
        <v>135</v>
      </c>
      <c r="AU457" s="20" t="s">
        <v>81</v>
      </c>
    </row>
    <row r="458" spans="1:65" s="2" customFormat="1" ht="16.5" customHeight="1">
      <c r="A458" s="37"/>
      <c r="B458" s="38"/>
      <c r="C458" s="177" t="s">
        <v>716</v>
      </c>
      <c r="D458" s="177" t="s">
        <v>127</v>
      </c>
      <c r="E458" s="178" t="s">
        <v>717</v>
      </c>
      <c r="F458" s="179" t="s">
        <v>718</v>
      </c>
      <c r="G458" s="180" t="s">
        <v>130</v>
      </c>
      <c r="H458" s="181">
        <v>22.9</v>
      </c>
      <c r="I458" s="182"/>
      <c r="J458" s="183">
        <f>ROUND(I458*H458,2)</f>
        <v>0</v>
      </c>
      <c r="K458" s="184"/>
      <c r="L458" s="42"/>
      <c r="M458" s="185" t="s">
        <v>19</v>
      </c>
      <c r="N458" s="186" t="s">
        <v>42</v>
      </c>
      <c r="O458" s="67"/>
      <c r="P458" s="187">
        <f>O458*H458</f>
        <v>0</v>
      </c>
      <c r="Q458" s="187">
        <v>1.4499999999999999E-3</v>
      </c>
      <c r="R458" s="187">
        <f>Q458*H458</f>
        <v>3.3204999999999998E-2</v>
      </c>
      <c r="S458" s="187">
        <v>0</v>
      </c>
      <c r="T458" s="188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89" t="s">
        <v>131</v>
      </c>
      <c r="AT458" s="189" t="s">
        <v>127</v>
      </c>
      <c r="AU458" s="189" t="s">
        <v>81</v>
      </c>
      <c r="AY458" s="20" t="s">
        <v>125</v>
      </c>
      <c r="BE458" s="190">
        <f>IF(N458="základní",J458,0)</f>
        <v>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20" t="s">
        <v>79</v>
      </c>
      <c r="BK458" s="190">
        <f>ROUND(I458*H458,2)</f>
        <v>0</v>
      </c>
      <c r="BL458" s="20" t="s">
        <v>131</v>
      </c>
      <c r="BM458" s="189" t="s">
        <v>719</v>
      </c>
    </row>
    <row r="459" spans="1:65" s="2" customFormat="1" ht="11.25">
      <c r="A459" s="37"/>
      <c r="B459" s="38"/>
      <c r="C459" s="39"/>
      <c r="D459" s="191" t="s">
        <v>133</v>
      </c>
      <c r="E459" s="39"/>
      <c r="F459" s="192" t="s">
        <v>720</v>
      </c>
      <c r="G459" s="39"/>
      <c r="H459" s="39"/>
      <c r="I459" s="193"/>
      <c r="J459" s="39"/>
      <c r="K459" s="39"/>
      <c r="L459" s="42"/>
      <c r="M459" s="194"/>
      <c r="N459" s="195"/>
      <c r="O459" s="67"/>
      <c r="P459" s="67"/>
      <c r="Q459" s="67"/>
      <c r="R459" s="67"/>
      <c r="S459" s="67"/>
      <c r="T459" s="68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20" t="s">
        <v>133</v>
      </c>
      <c r="AU459" s="20" t="s">
        <v>81</v>
      </c>
    </row>
    <row r="460" spans="1:65" s="2" customFormat="1" ht="11.25">
      <c r="A460" s="37"/>
      <c r="B460" s="38"/>
      <c r="C460" s="39"/>
      <c r="D460" s="196" t="s">
        <v>135</v>
      </c>
      <c r="E460" s="39"/>
      <c r="F460" s="197" t="s">
        <v>721</v>
      </c>
      <c r="G460" s="39"/>
      <c r="H460" s="39"/>
      <c r="I460" s="193"/>
      <c r="J460" s="39"/>
      <c r="K460" s="39"/>
      <c r="L460" s="42"/>
      <c r="M460" s="194"/>
      <c r="N460" s="195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20" t="s">
        <v>135</v>
      </c>
      <c r="AU460" s="20" t="s">
        <v>81</v>
      </c>
    </row>
    <row r="461" spans="1:65" s="13" customFormat="1" ht="11.25">
      <c r="B461" s="199"/>
      <c r="C461" s="200"/>
      <c r="D461" s="191" t="s">
        <v>145</v>
      </c>
      <c r="E461" s="201" t="s">
        <v>19</v>
      </c>
      <c r="F461" s="202" t="s">
        <v>722</v>
      </c>
      <c r="G461" s="200"/>
      <c r="H461" s="203">
        <v>22.9</v>
      </c>
      <c r="I461" s="204"/>
      <c r="J461" s="200"/>
      <c r="K461" s="200"/>
      <c r="L461" s="205"/>
      <c r="M461" s="206"/>
      <c r="N461" s="207"/>
      <c r="O461" s="207"/>
      <c r="P461" s="207"/>
      <c r="Q461" s="207"/>
      <c r="R461" s="207"/>
      <c r="S461" s="207"/>
      <c r="T461" s="208"/>
      <c r="AT461" s="209" t="s">
        <v>145</v>
      </c>
      <c r="AU461" s="209" t="s">
        <v>81</v>
      </c>
      <c r="AV461" s="13" t="s">
        <v>81</v>
      </c>
      <c r="AW461" s="13" t="s">
        <v>32</v>
      </c>
      <c r="AX461" s="13" t="s">
        <v>79</v>
      </c>
      <c r="AY461" s="209" t="s">
        <v>125</v>
      </c>
    </row>
    <row r="462" spans="1:65" s="2" customFormat="1" ht="16.5" customHeight="1">
      <c r="A462" s="37"/>
      <c r="B462" s="38"/>
      <c r="C462" s="177" t="s">
        <v>723</v>
      </c>
      <c r="D462" s="177" t="s">
        <v>127</v>
      </c>
      <c r="E462" s="178" t="s">
        <v>724</v>
      </c>
      <c r="F462" s="179" t="s">
        <v>725</v>
      </c>
      <c r="G462" s="180" t="s">
        <v>175</v>
      </c>
      <c r="H462" s="181">
        <v>1399</v>
      </c>
      <c r="I462" s="182"/>
      <c r="J462" s="183">
        <f>ROUND(I462*H462,2)</f>
        <v>0</v>
      </c>
      <c r="K462" s="184"/>
      <c r="L462" s="42"/>
      <c r="M462" s="185" t="s">
        <v>19</v>
      </c>
      <c r="N462" s="186" t="s">
        <v>42</v>
      </c>
      <c r="O462" s="67"/>
      <c r="P462" s="187">
        <f>O462*H462</f>
        <v>0</v>
      </c>
      <c r="Q462" s="187">
        <v>3.2499999999999999E-4</v>
      </c>
      <c r="R462" s="187">
        <f>Q462*H462</f>
        <v>0.454675</v>
      </c>
      <c r="S462" s="187">
        <v>0</v>
      </c>
      <c r="T462" s="188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9" t="s">
        <v>131</v>
      </c>
      <c r="AT462" s="189" t="s">
        <v>127</v>
      </c>
      <c r="AU462" s="189" t="s">
        <v>81</v>
      </c>
      <c r="AY462" s="20" t="s">
        <v>125</v>
      </c>
      <c r="BE462" s="190">
        <f>IF(N462="základní",J462,0)</f>
        <v>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20" t="s">
        <v>79</v>
      </c>
      <c r="BK462" s="190">
        <f>ROUND(I462*H462,2)</f>
        <v>0</v>
      </c>
      <c r="BL462" s="20" t="s">
        <v>131</v>
      </c>
      <c r="BM462" s="189" t="s">
        <v>726</v>
      </c>
    </row>
    <row r="463" spans="1:65" s="2" customFormat="1" ht="11.25">
      <c r="A463" s="37"/>
      <c r="B463" s="38"/>
      <c r="C463" s="39"/>
      <c r="D463" s="191" t="s">
        <v>133</v>
      </c>
      <c r="E463" s="39"/>
      <c r="F463" s="192" t="s">
        <v>727</v>
      </c>
      <c r="G463" s="39"/>
      <c r="H463" s="39"/>
      <c r="I463" s="193"/>
      <c r="J463" s="39"/>
      <c r="K463" s="39"/>
      <c r="L463" s="42"/>
      <c r="M463" s="194"/>
      <c r="N463" s="195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20" t="s">
        <v>133</v>
      </c>
      <c r="AU463" s="20" t="s">
        <v>81</v>
      </c>
    </row>
    <row r="464" spans="1:65" s="2" customFormat="1" ht="11.25">
      <c r="A464" s="37"/>
      <c r="B464" s="38"/>
      <c r="C464" s="39"/>
      <c r="D464" s="196" t="s">
        <v>135</v>
      </c>
      <c r="E464" s="39"/>
      <c r="F464" s="197" t="s">
        <v>728</v>
      </c>
      <c r="G464" s="39"/>
      <c r="H464" s="39"/>
      <c r="I464" s="193"/>
      <c r="J464" s="39"/>
      <c r="K464" s="39"/>
      <c r="L464" s="42"/>
      <c r="M464" s="194"/>
      <c r="N464" s="195"/>
      <c r="O464" s="67"/>
      <c r="P464" s="67"/>
      <c r="Q464" s="67"/>
      <c r="R464" s="67"/>
      <c r="S464" s="67"/>
      <c r="T464" s="68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20" t="s">
        <v>135</v>
      </c>
      <c r="AU464" s="20" t="s">
        <v>81</v>
      </c>
    </row>
    <row r="465" spans="1:65" s="2" customFormat="1" ht="16.5" customHeight="1">
      <c r="A465" s="37"/>
      <c r="B465" s="38"/>
      <c r="C465" s="177" t="s">
        <v>729</v>
      </c>
      <c r="D465" s="177" t="s">
        <v>127</v>
      </c>
      <c r="E465" s="178" t="s">
        <v>730</v>
      </c>
      <c r="F465" s="179" t="s">
        <v>731</v>
      </c>
      <c r="G465" s="180" t="s">
        <v>175</v>
      </c>
      <c r="H465" s="181">
        <v>89</v>
      </c>
      <c r="I465" s="182"/>
      <c r="J465" s="183">
        <f>ROUND(I465*H465,2)</f>
        <v>0</v>
      </c>
      <c r="K465" s="184"/>
      <c r="L465" s="42"/>
      <c r="M465" s="185" t="s">
        <v>19</v>
      </c>
      <c r="N465" s="186" t="s">
        <v>42</v>
      </c>
      <c r="O465" s="67"/>
      <c r="P465" s="187">
        <f>O465*H465</f>
        <v>0</v>
      </c>
      <c r="Q465" s="187">
        <v>1.092E-4</v>
      </c>
      <c r="R465" s="187">
        <f>Q465*H465</f>
        <v>9.7187999999999997E-3</v>
      </c>
      <c r="S465" s="187">
        <v>0</v>
      </c>
      <c r="T465" s="188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89" t="s">
        <v>131</v>
      </c>
      <c r="AT465" s="189" t="s">
        <v>127</v>
      </c>
      <c r="AU465" s="189" t="s">
        <v>81</v>
      </c>
      <c r="AY465" s="20" t="s">
        <v>125</v>
      </c>
      <c r="BE465" s="190">
        <f>IF(N465="základní",J465,0)</f>
        <v>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20" t="s">
        <v>79</v>
      </c>
      <c r="BK465" s="190">
        <f>ROUND(I465*H465,2)</f>
        <v>0</v>
      </c>
      <c r="BL465" s="20" t="s">
        <v>131</v>
      </c>
      <c r="BM465" s="189" t="s">
        <v>732</v>
      </c>
    </row>
    <row r="466" spans="1:65" s="2" customFormat="1" ht="11.25">
      <c r="A466" s="37"/>
      <c r="B466" s="38"/>
      <c r="C466" s="39"/>
      <c r="D466" s="191" t="s">
        <v>133</v>
      </c>
      <c r="E466" s="39"/>
      <c r="F466" s="192" t="s">
        <v>733</v>
      </c>
      <c r="G466" s="39"/>
      <c r="H466" s="39"/>
      <c r="I466" s="193"/>
      <c r="J466" s="39"/>
      <c r="K466" s="39"/>
      <c r="L466" s="42"/>
      <c r="M466" s="194"/>
      <c r="N466" s="195"/>
      <c r="O466" s="67"/>
      <c r="P466" s="67"/>
      <c r="Q466" s="67"/>
      <c r="R466" s="67"/>
      <c r="S466" s="67"/>
      <c r="T466" s="68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20" t="s">
        <v>133</v>
      </c>
      <c r="AU466" s="20" t="s">
        <v>81</v>
      </c>
    </row>
    <row r="467" spans="1:65" s="2" customFormat="1" ht="11.25">
      <c r="A467" s="37"/>
      <c r="B467" s="38"/>
      <c r="C467" s="39"/>
      <c r="D467" s="196" t="s">
        <v>135</v>
      </c>
      <c r="E467" s="39"/>
      <c r="F467" s="197" t="s">
        <v>734</v>
      </c>
      <c r="G467" s="39"/>
      <c r="H467" s="39"/>
      <c r="I467" s="193"/>
      <c r="J467" s="39"/>
      <c r="K467" s="39"/>
      <c r="L467" s="42"/>
      <c r="M467" s="194"/>
      <c r="N467" s="195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135</v>
      </c>
      <c r="AU467" s="20" t="s">
        <v>81</v>
      </c>
    </row>
    <row r="468" spans="1:65" s="2" customFormat="1" ht="16.5" customHeight="1">
      <c r="A468" s="37"/>
      <c r="B468" s="38"/>
      <c r="C468" s="177" t="s">
        <v>735</v>
      </c>
      <c r="D468" s="177" t="s">
        <v>127</v>
      </c>
      <c r="E468" s="178" t="s">
        <v>736</v>
      </c>
      <c r="F468" s="179" t="s">
        <v>737</v>
      </c>
      <c r="G468" s="180" t="s">
        <v>175</v>
      </c>
      <c r="H468" s="181">
        <v>200</v>
      </c>
      <c r="I468" s="182"/>
      <c r="J468" s="183">
        <f>ROUND(I468*H468,2)</f>
        <v>0</v>
      </c>
      <c r="K468" s="184"/>
      <c r="L468" s="42"/>
      <c r="M468" s="185" t="s">
        <v>19</v>
      </c>
      <c r="N468" s="186" t="s">
        <v>42</v>
      </c>
      <c r="O468" s="67"/>
      <c r="P468" s="187">
        <f>O468*H468</f>
        <v>0</v>
      </c>
      <c r="Q468" s="187">
        <v>3.8400000000000001E-4</v>
      </c>
      <c r="R468" s="187">
        <f>Q468*H468</f>
        <v>7.6800000000000007E-2</v>
      </c>
      <c r="S468" s="187">
        <v>0</v>
      </c>
      <c r="T468" s="188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89" t="s">
        <v>131</v>
      </c>
      <c r="AT468" s="189" t="s">
        <v>127</v>
      </c>
      <c r="AU468" s="189" t="s">
        <v>81</v>
      </c>
      <c r="AY468" s="20" t="s">
        <v>125</v>
      </c>
      <c r="BE468" s="190">
        <f>IF(N468="základní",J468,0)</f>
        <v>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20" t="s">
        <v>79</v>
      </c>
      <c r="BK468" s="190">
        <f>ROUND(I468*H468,2)</f>
        <v>0</v>
      </c>
      <c r="BL468" s="20" t="s">
        <v>131</v>
      </c>
      <c r="BM468" s="189" t="s">
        <v>738</v>
      </c>
    </row>
    <row r="469" spans="1:65" s="2" customFormat="1" ht="11.25">
      <c r="A469" s="37"/>
      <c r="B469" s="38"/>
      <c r="C469" s="39"/>
      <c r="D469" s="191" t="s">
        <v>133</v>
      </c>
      <c r="E469" s="39"/>
      <c r="F469" s="192" t="s">
        <v>739</v>
      </c>
      <c r="G469" s="39"/>
      <c r="H469" s="39"/>
      <c r="I469" s="193"/>
      <c r="J469" s="39"/>
      <c r="K469" s="39"/>
      <c r="L469" s="42"/>
      <c r="M469" s="194"/>
      <c r="N469" s="195"/>
      <c r="O469" s="67"/>
      <c r="P469" s="67"/>
      <c r="Q469" s="67"/>
      <c r="R469" s="67"/>
      <c r="S469" s="67"/>
      <c r="T469" s="68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20" t="s">
        <v>133</v>
      </c>
      <c r="AU469" s="20" t="s">
        <v>81</v>
      </c>
    </row>
    <row r="470" spans="1:65" s="2" customFormat="1" ht="11.25">
      <c r="A470" s="37"/>
      <c r="B470" s="38"/>
      <c r="C470" s="39"/>
      <c r="D470" s="196" t="s">
        <v>135</v>
      </c>
      <c r="E470" s="39"/>
      <c r="F470" s="197" t="s">
        <v>740</v>
      </c>
      <c r="G470" s="39"/>
      <c r="H470" s="39"/>
      <c r="I470" s="193"/>
      <c r="J470" s="39"/>
      <c r="K470" s="39"/>
      <c r="L470" s="42"/>
      <c r="M470" s="194"/>
      <c r="N470" s="195"/>
      <c r="O470" s="67"/>
      <c r="P470" s="67"/>
      <c r="Q470" s="67"/>
      <c r="R470" s="67"/>
      <c r="S470" s="67"/>
      <c r="T470" s="68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20" t="s">
        <v>135</v>
      </c>
      <c r="AU470" s="20" t="s">
        <v>81</v>
      </c>
    </row>
    <row r="471" spans="1:65" s="2" customFormat="1" ht="16.5" customHeight="1">
      <c r="A471" s="37"/>
      <c r="B471" s="38"/>
      <c r="C471" s="177" t="s">
        <v>741</v>
      </c>
      <c r="D471" s="177" t="s">
        <v>127</v>
      </c>
      <c r="E471" s="178" t="s">
        <v>742</v>
      </c>
      <c r="F471" s="179" t="s">
        <v>743</v>
      </c>
      <c r="G471" s="180" t="s">
        <v>130</v>
      </c>
      <c r="H471" s="181">
        <v>22.9</v>
      </c>
      <c r="I471" s="182"/>
      <c r="J471" s="183">
        <f>ROUND(I471*H471,2)</f>
        <v>0</v>
      </c>
      <c r="K471" s="184"/>
      <c r="L471" s="42"/>
      <c r="M471" s="185" t="s">
        <v>19</v>
      </c>
      <c r="N471" s="186" t="s">
        <v>42</v>
      </c>
      <c r="O471" s="67"/>
      <c r="P471" s="187">
        <f>O471*H471</f>
        <v>0</v>
      </c>
      <c r="Q471" s="187">
        <v>2.5999999999999999E-3</v>
      </c>
      <c r="R471" s="187">
        <f>Q471*H471</f>
        <v>5.9539999999999996E-2</v>
      </c>
      <c r="S471" s="187">
        <v>0</v>
      </c>
      <c r="T471" s="188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89" t="s">
        <v>131</v>
      </c>
      <c r="AT471" s="189" t="s">
        <v>127</v>
      </c>
      <c r="AU471" s="189" t="s">
        <v>81</v>
      </c>
      <c r="AY471" s="20" t="s">
        <v>125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20" t="s">
        <v>79</v>
      </c>
      <c r="BK471" s="190">
        <f>ROUND(I471*H471,2)</f>
        <v>0</v>
      </c>
      <c r="BL471" s="20" t="s">
        <v>131</v>
      </c>
      <c r="BM471" s="189" t="s">
        <v>744</v>
      </c>
    </row>
    <row r="472" spans="1:65" s="2" customFormat="1" ht="11.25">
      <c r="A472" s="37"/>
      <c r="B472" s="38"/>
      <c r="C472" s="39"/>
      <c r="D472" s="191" t="s">
        <v>133</v>
      </c>
      <c r="E472" s="39"/>
      <c r="F472" s="192" t="s">
        <v>745</v>
      </c>
      <c r="G472" s="39"/>
      <c r="H472" s="39"/>
      <c r="I472" s="193"/>
      <c r="J472" s="39"/>
      <c r="K472" s="39"/>
      <c r="L472" s="42"/>
      <c r="M472" s="194"/>
      <c r="N472" s="195"/>
      <c r="O472" s="67"/>
      <c r="P472" s="67"/>
      <c r="Q472" s="67"/>
      <c r="R472" s="67"/>
      <c r="S472" s="67"/>
      <c r="T472" s="68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20" t="s">
        <v>133</v>
      </c>
      <c r="AU472" s="20" t="s">
        <v>81</v>
      </c>
    </row>
    <row r="473" spans="1:65" s="2" customFormat="1" ht="11.25">
      <c r="A473" s="37"/>
      <c r="B473" s="38"/>
      <c r="C473" s="39"/>
      <c r="D473" s="196" t="s">
        <v>135</v>
      </c>
      <c r="E473" s="39"/>
      <c r="F473" s="197" t="s">
        <v>746</v>
      </c>
      <c r="G473" s="39"/>
      <c r="H473" s="39"/>
      <c r="I473" s="193"/>
      <c r="J473" s="39"/>
      <c r="K473" s="39"/>
      <c r="L473" s="42"/>
      <c r="M473" s="194"/>
      <c r="N473" s="195"/>
      <c r="O473" s="67"/>
      <c r="P473" s="67"/>
      <c r="Q473" s="67"/>
      <c r="R473" s="67"/>
      <c r="S473" s="67"/>
      <c r="T473" s="68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20" t="s">
        <v>135</v>
      </c>
      <c r="AU473" s="20" t="s">
        <v>81</v>
      </c>
    </row>
    <row r="474" spans="1:65" s="13" customFormat="1" ht="11.25">
      <c r="B474" s="199"/>
      <c r="C474" s="200"/>
      <c r="D474" s="191" t="s">
        <v>145</v>
      </c>
      <c r="E474" s="201" t="s">
        <v>19</v>
      </c>
      <c r="F474" s="202" t="s">
        <v>722</v>
      </c>
      <c r="G474" s="200"/>
      <c r="H474" s="203">
        <v>22.9</v>
      </c>
      <c r="I474" s="204"/>
      <c r="J474" s="200"/>
      <c r="K474" s="200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145</v>
      </c>
      <c r="AU474" s="209" t="s">
        <v>81</v>
      </c>
      <c r="AV474" s="13" t="s">
        <v>81</v>
      </c>
      <c r="AW474" s="13" t="s">
        <v>32</v>
      </c>
      <c r="AX474" s="13" t="s">
        <v>79</v>
      </c>
      <c r="AY474" s="209" t="s">
        <v>125</v>
      </c>
    </row>
    <row r="475" spans="1:65" s="2" customFormat="1" ht="16.5" customHeight="1">
      <c r="A475" s="37"/>
      <c r="B475" s="38"/>
      <c r="C475" s="177" t="s">
        <v>747</v>
      </c>
      <c r="D475" s="177" t="s">
        <v>127</v>
      </c>
      <c r="E475" s="178" t="s">
        <v>748</v>
      </c>
      <c r="F475" s="179" t="s">
        <v>749</v>
      </c>
      <c r="G475" s="180" t="s">
        <v>175</v>
      </c>
      <c r="H475" s="181">
        <v>1688</v>
      </c>
      <c r="I475" s="182"/>
      <c r="J475" s="183">
        <f>ROUND(I475*H475,2)</f>
        <v>0</v>
      </c>
      <c r="K475" s="184"/>
      <c r="L475" s="42"/>
      <c r="M475" s="185" t="s">
        <v>19</v>
      </c>
      <c r="N475" s="186" t="s">
        <v>42</v>
      </c>
      <c r="O475" s="67"/>
      <c r="P475" s="187">
        <f>O475*H475</f>
        <v>0</v>
      </c>
      <c r="Q475" s="187">
        <v>4.8799999999999999E-6</v>
      </c>
      <c r="R475" s="187">
        <f>Q475*H475</f>
        <v>8.2374400000000004E-3</v>
      </c>
      <c r="S475" s="187">
        <v>0</v>
      </c>
      <c r="T475" s="188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9" t="s">
        <v>131</v>
      </c>
      <c r="AT475" s="189" t="s">
        <v>127</v>
      </c>
      <c r="AU475" s="189" t="s">
        <v>81</v>
      </c>
      <c r="AY475" s="20" t="s">
        <v>125</v>
      </c>
      <c r="BE475" s="190">
        <f>IF(N475="základní",J475,0)</f>
        <v>0</v>
      </c>
      <c r="BF475" s="190">
        <f>IF(N475="snížená",J475,0)</f>
        <v>0</v>
      </c>
      <c r="BG475" s="190">
        <f>IF(N475="zákl. přenesená",J475,0)</f>
        <v>0</v>
      </c>
      <c r="BH475" s="190">
        <f>IF(N475="sníž. přenesená",J475,0)</f>
        <v>0</v>
      </c>
      <c r="BI475" s="190">
        <f>IF(N475="nulová",J475,0)</f>
        <v>0</v>
      </c>
      <c r="BJ475" s="20" t="s">
        <v>79</v>
      </c>
      <c r="BK475" s="190">
        <f>ROUND(I475*H475,2)</f>
        <v>0</v>
      </c>
      <c r="BL475" s="20" t="s">
        <v>131</v>
      </c>
      <c r="BM475" s="189" t="s">
        <v>750</v>
      </c>
    </row>
    <row r="476" spans="1:65" s="2" customFormat="1" ht="11.25">
      <c r="A476" s="37"/>
      <c r="B476" s="38"/>
      <c r="C476" s="39"/>
      <c r="D476" s="191" t="s">
        <v>133</v>
      </c>
      <c r="E476" s="39"/>
      <c r="F476" s="192" t="s">
        <v>751</v>
      </c>
      <c r="G476" s="39"/>
      <c r="H476" s="39"/>
      <c r="I476" s="193"/>
      <c r="J476" s="39"/>
      <c r="K476" s="39"/>
      <c r="L476" s="42"/>
      <c r="M476" s="194"/>
      <c r="N476" s="195"/>
      <c r="O476" s="67"/>
      <c r="P476" s="67"/>
      <c r="Q476" s="67"/>
      <c r="R476" s="67"/>
      <c r="S476" s="67"/>
      <c r="T476" s="68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20" t="s">
        <v>133</v>
      </c>
      <c r="AU476" s="20" t="s">
        <v>81</v>
      </c>
    </row>
    <row r="477" spans="1:65" s="2" customFormat="1" ht="11.25">
      <c r="A477" s="37"/>
      <c r="B477" s="38"/>
      <c r="C477" s="39"/>
      <c r="D477" s="196" t="s">
        <v>135</v>
      </c>
      <c r="E477" s="39"/>
      <c r="F477" s="197" t="s">
        <v>752</v>
      </c>
      <c r="G477" s="39"/>
      <c r="H477" s="39"/>
      <c r="I477" s="193"/>
      <c r="J477" s="39"/>
      <c r="K477" s="39"/>
      <c r="L477" s="42"/>
      <c r="M477" s="194"/>
      <c r="N477" s="195"/>
      <c r="O477" s="67"/>
      <c r="P477" s="67"/>
      <c r="Q477" s="67"/>
      <c r="R477" s="67"/>
      <c r="S477" s="67"/>
      <c r="T477" s="68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20" t="s">
        <v>135</v>
      </c>
      <c r="AU477" s="20" t="s">
        <v>81</v>
      </c>
    </row>
    <row r="478" spans="1:65" s="13" customFormat="1" ht="11.25">
      <c r="B478" s="199"/>
      <c r="C478" s="200"/>
      <c r="D478" s="191" t="s">
        <v>145</v>
      </c>
      <c r="E478" s="201" t="s">
        <v>19</v>
      </c>
      <c r="F478" s="202" t="s">
        <v>753</v>
      </c>
      <c r="G478" s="200"/>
      <c r="H478" s="203">
        <v>1688</v>
      </c>
      <c r="I478" s="204"/>
      <c r="J478" s="200"/>
      <c r="K478" s="200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145</v>
      </c>
      <c r="AU478" s="209" t="s">
        <v>81</v>
      </c>
      <c r="AV478" s="13" t="s">
        <v>81</v>
      </c>
      <c r="AW478" s="13" t="s">
        <v>32</v>
      </c>
      <c r="AX478" s="13" t="s">
        <v>79</v>
      </c>
      <c r="AY478" s="209" t="s">
        <v>125</v>
      </c>
    </row>
    <row r="479" spans="1:65" s="2" customFormat="1" ht="16.5" customHeight="1">
      <c r="A479" s="37"/>
      <c r="B479" s="38"/>
      <c r="C479" s="177" t="s">
        <v>754</v>
      </c>
      <c r="D479" s="177" t="s">
        <v>127</v>
      </c>
      <c r="E479" s="178" t="s">
        <v>755</v>
      </c>
      <c r="F479" s="179" t="s">
        <v>756</v>
      </c>
      <c r="G479" s="180" t="s">
        <v>130</v>
      </c>
      <c r="H479" s="181">
        <v>22.9</v>
      </c>
      <c r="I479" s="182"/>
      <c r="J479" s="183">
        <f>ROUND(I479*H479,2)</f>
        <v>0</v>
      </c>
      <c r="K479" s="184"/>
      <c r="L479" s="42"/>
      <c r="M479" s="185" t="s">
        <v>19</v>
      </c>
      <c r="N479" s="186" t="s">
        <v>42</v>
      </c>
      <c r="O479" s="67"/>
      <c r="P479" s="187">
        <f>O479*H479</f>
        <v>0</v>
      </c>
      <c r="Q479" s="187">
        <v>1.22E-5</v>
      </c>
      <c r="R479" s="187">
        <f>Q479*H479</f>
        <v>2.7937999999999997E-4</v>
      </c>
      <c r="S479" s="187">
        <v>0</v>
      </c>
      <c r="T479" s="188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9" t="s">
        <v>131</v>
      </c>
      <c r="AT479" s="189" t="s">
        <v>127</v>
      </c>
      <c r="AU479" s="189" t="s">
        <v>81</v>
      </c>
      <c r="AY479" s="20" t="s">
        <v>125</v>
      </c>
      <c r="BE479" s="190">
        <f>IF(N479="základní",J479,0)</f>
        <v>0</v>
      </c>
      <c r="BF479" s="190">
        <f>IF(N479="snížená",J479,0)</f>
        <v>0</v>
      </c>
      <c r="BG479" s="190">
        <f>IF(N479="zákl. přenesená",J479,0)</f>
        <v>0</v>
      </c>
      <c r="BH479" s="190">
        <f>IF(N479="sníž. přenesená",J479,0)</f>
        <v>0</v>
      </c>
      <c r="BI479" s="190">
        <f>IF(N479="nulová",J479,0)</f>
        <v>0</v>
      </c>
      <c r="BJ479" s="20" t="s">
        <v>79</v>
      </c>
      <c r="BK479" s="190">
        <f>ROUND(I479*H479,2)</f>
        <v>0</v>
      </c>
      <c r="BL479" s="20" t="s">
        <v>131</v>
      </c>
      <c r="BM479" s="189" t="s">
        <v>757</v>
      </c>
    </row>
    <row r="480" spans="1:65" s="2" customFormat="1" ht="11.25">
      <c r="A480" s="37"/>
      <c r="B480" s="38"/>
      <c r="C480" s="39"/>
      <c r="D480" s="191" t="s">
        <v>133</v>
      </c>
      <c r="E480" s="39"/>
      <c r="F480" s="192" t="s">
        <v>758</v>
      </c>
      <c r="G480" s="39"/>
      <c r="H480" s="39"/>
      <c r="I480" s="193"/>
      <c r="J480" s="39"/>
      <c r="K480" s="39"/>
      <c r="L480" s="42"/>
      <c r="M480" s="194"/>
      <c r="N480" s="195"/>
      <c r="O480" s="67"/>
      <c r="P480" s="67"/>
      <c r="Q480" s="67"/>
      <c r="R480" s="67"/>
      <c r="S480" s="67"/>
      <c r="T480" s="68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20" t="s">
        <v>133</v>
      </c>
      <c r="AU480" s="20" t="s">
        <v>81</v>
      </c>
    </row>
    <row r="481" spans="1:65" s="2" customFormat="1" ht="11.25">
      <c r="A481" s="37"/>
      <c r="B481" s="38"/>
      <c r="C481" s="39"/>
      <c r="D481" s="196" t="s">
        <v>135</v>
      </c>
      <c r="E481" s="39"/>
      <c r="F481" s="197" t="s">
        <v>759</v>
      </c>
      <c r="G481" s="39"/>
      <c r="H481" s="39"/>
      <c r="I481" s="193"/>
      <c r="J481" s="39"/>
      <c r="K481" s="39"/>
      <c r="L481" s="42"/>
      <c r="M481" s="194"/>
      <c r="N481" s="195"/>
      <c r="O481" s="67"/>
      <c r="P481" s="67"/>
      <c r="Q481" s="67"/>
      <c r="R481" s="67"/>
      <c r="S481" s="67"/>
      <c r="T481" s="68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20" t="s">
        <v>135</v>
      </c>
      <c r="AU481" s="20" t="s">
        <v>81</v>
      </c>
    </row>
    <row r="482" spans="1:65" s="13" customFormat="1" ht="11.25">
      <c r="B482" s="199"/>
      <c r="C482" s="200"/>
      <c r="D482" s="191" t="s">
        <v>145</v>
      </c>
      <c r="E482" s="201" t="s">
        <v>19</v>
      </c>
      <c r="F482" s="202" t="s">
        <v>722</v>
      </c>
      <c r="G482" s="200"/>
      <c r="H482" s="203">
        <v>22.9</v>
      </c>
      <c r="I482" s="204"/>
      <c r="J482" s="200"/>
      <c r="K482" s="200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145</v>
      </c>
      <c r="AU482" s="209" t="s">
        <v>81</v>
      </c>
      <c r="AV482" s="13" t="s">
        <v>81</v>
      </c>
      <c r="AW482" s="13" t="s">
        <v>32</v>
      </c>
      <c r="AX482" s="13" t="s">
        <v>79</v>
      </c>
      <c r="AY482" s="209" t="s">
        <v>125</v>
      </c>
    </row>
    <row r="483" spans="1:65" s="2" customFormat="1" ht="16.5" customHeight="1">
      <c r="A483" s="37"/>
      <c r="B483" s="38"/>
      <c r="C483" s="177" t="s">
        <v>760</v>
      </c>
      <c r="D483" s="177" t="s">
        <v>127</v>
      </c>
      <c r="E483" s="178" t="s">
        <v>761</v>
      </c>
      <c r="F483" s="179" t="s">
        <v>762</v>
      </c>
      <c r="G483" s="180" t="s">
        <v>175</v>
      </c>
      <c r="H483" s="181">
        <v>706.5</v>
      </c>
      <c r="I483" s="182"/>
      <c r="J483" s="183">
        <f>ROUND(I483*H483,2)</f>
        <v>0</v>
      </c>
      <c r="K483" s="184"/>
      <c r="L483" s="42"/>
      <c r="M483" s="185" t="s">
        <v>19</v>
      </c>
      <c r="N483" s="186" t="s">
        <v>42</v>
      </c>
      <c r="O483" s="67"/>
      <c r="P483" s="187">
        <f>O483*H483</f>
        <v>0</v>
      </c>
      <c r="Q483" s="187">
        <v>8.9775999999999995E-2</v>
      </c>
      <c r="R483" s="187">
        <f>Q483*H483</f>
        <v>63.426743999999999</v>
      </c>
      <c r="S483" s="187">
        <v>0</v>
      </c>
      <c r="T483" s="188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89" t="s">
        <v>131</v>
      </c>
      <c r="AT483" s="189" t="s">
        <v>127</v>
      </c>
      <c r="AU483" s="189" t="s">
        <v>81</v>
      </c>
      <c r="AY483" s="20" t="s">
        <v>125</v>
      </c>
      <c r="BE483" s="190">
        <f>IF(N483="základní",J483,0)</f>
        <v>0</v>
      </c>
      <c r="BF483" s="190">
        <f>IF(N483="snížená",J483,0)</f>
        <v>0</v>
      </c>
      <c r="BG483" s="190">
        <f>IF(N483="zákl. přenesená",J483,0)</f>
        <v>0</v>
      </c>
      <c r="BH483" s="190">
        <f>IF(N483="sníž. přenesená",J483,0)</f>
        <v>0</v>
      </c>
      <c r="BI483" s="190">
        <f>IF(N483="nulová",J483,0)</f>
        <v>0</v>
      </c>
      <c r="BJ483" s="20" t="s">
        <v>79</v>
      </c>
      <c r="BK483" s="190">
        <f>ROUND(I483*H483,2)</f>
        <v>0</v>
      </c>
      <c r="BL483" s="20" t="s">
        <v>131</v>
      </c>
      <c r="BM483" s="189" t="s">
        <v>763</v>
      </c>
    </row>
    <row r="484" spans="1:65" s="2" customFormat="1" ht="19.5">
      <c r="A484" s="37"/>
      <c r="B484" s="38"/>
      <c r="C484" s="39"/>
      <c r="D484" s="191" t="s">
        <v>133</v>
      </c>
      <c r="E484" s="39"/>
      <c r="F484" s="192" t="s">
        <v>764</v>
      </c>
      <c r="G484" s="39"/>
      <c r="H484" s="39"/>
      <c r="I484" s="193"/>
      <c r="J484" s="39"/>
      <c r="K484" s="39"/>
      <c r="L484" s="42"/>
      <c r="M484" s="194"/>
      <c r="N484" s="195"/>
      <c r="O484" s="67"/>
      <c r="P484" s="67"/>
      <c r="Q484" s="67"/>
      <c r="R484" s="67"/>
      <c r="S484" s="67"/>
      <c r="T484" s="68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20" t="s">
        <v>133</v>
      </c>
      <c r="AU484" s="20" t="s">
        <v>81</v>
      </c>
    </row>
    <row r="485" spans="1:65" s="2" customFormat="1" ht="11.25">
      <c r="A485" s="37"/>
      <c r="B485" s="38"/>
      <c r="C485" s="39"/>
      <c r="D485" s="196" t="s">
        <v>135</v>
      </c>
      <c r="E485" s="39"/>
      <c r="F485" s="197" t="s">
        <v>765</v>
      </c>
      <c r="G485" s="39"/>
      <c r="H485" s="39"/>
      <c r="I485" s="193"/>
      <c r="J485" s="39"/>
      <c r="K485" s="39"/>
      <c r="L485" s="42"/>
      <c r="M485" s="194"/>
      <c r="N485" s="195"/>
      <c r="O485" s="67"/>
      <c r="P485" s="67"/>
      <c r="Q485" s="67"/>
      <c r="R485" s="67"/>
      <c r="S485" s="67"/>
      <c r="T485" s="68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20" t="s">
        <v>135</v>
      </c>
      <c r="AU485" s="20" t="s">
        <v>81</v>
      </c>
    </row>
    <row r="486" spans="1:65" s="14" customFormat="1" ht="11.25">
      <c r="B486" s="210"/>
      <c r="C486" s="211"/>
      <c r="D486" s="191" t="s">
        <v>145</v>
      </c>
      <c r="E486" s="212" t="s">
        <v>19</v>
      </c>
      <c r="F486" s="213" t="s">
        <v>766</v>
      </c>
      <c r="G486" s="211"/>
      <c r="H486" s="212" t="s">
        <v>19</v>
      </c>
      <c r="I486" s="214"/>
      <c r="J486" s="211"/>
      <c r="K486" s="211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145</v>
      </c>
      <c r="AU486" s="219" t="s">
        <v>81</v>
      </c>
      <c r="AV486" s="14" t="s">
        <v>79</v>
      </c>
      <c r="AW486" s="14" t="s">
        <v>32</v>
      </c>
      <c r="AX486" s="14" t="s">
        <v>71</v>
      </c>
      <c r="AY486" s="219" t="s">
        <v>125</v>
      </c>
    </row>
    <row r="487" spans="1:65" s="13" customFormat="1" ht="11.25">
      <c r="B487" s="199"/>
      <c r="C487" s="200"/>
      <c r="D487" s="191" t="s">
        <v>145</v>
      </c>
      <c r="E487" s="201" t="s">
        <v>19</v>
      </c>
      <c r="F487" s="202" t="s">
        <v>767</v>
      </c>
      <c r="G487" s="200"/>
      <c r="H487" s="203">
        <v>636.5</v>
      </c>
      <c r="I487" s="204"/>
      <c r="J487" s="200"/>
      <c r="K487" s="200"/>
      <c r="L487" s="205"/>
      <c r="M487" s="206"/>
      <c r="N487" s="207"/>
      <c r="O487" s="207"/>
      <c r="P487" s="207"/>
      <c r="Q487" s="207"/>
      <c r="R487" s="207"/>
      <c r="S487" s="207"/>
      <c r="T487" s="208"/>
      <c r="AT487" s="209" t="s">
        <v>145</v>
      </c>
      <c r="AU487" s="209" t="s">
        <v>81</v>
      </c>
      <c r="AV487" s="13" t="s">
        <v>81</v>
      </c>
      <c r="AW487" s="13" t="s">
        <v>32</v>
      </c>
      <c r="AX487" s="13" t="s">
        <v>71</v>
      </c>
      <c r="AY487" s="209" t="s">
        <v>125</v>
      </c>
    </row>
    <row r="488" spans="1:65" s="14" customFormat="1" ht="11.25">
      <c r="B488" s="210"/>
      <c r="C488" s="211"/>
      <c r="D488" s="191" t="s">
        <v>145</v>
      </c>
      <c r="E488" s="212" t="s">
        <v>19</v>
      </c>
      <c r="F488" s="213" t="s">
        <v>768</v>
      </c>
      <c r="G488" s="211"/>
      <c r="H488" s="212" t="s">
        <v>19</v>
      </c>
      <c r="I488" s="214"/>
      <c r="J488" s="211"/>
      <c r="K488" s="211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145</v>
      </c>
      <c r="AU488" s="219" t="s">
        <v>81</v>
      </c>
      <c r="AV488" s="14" t="s">
        <v>79</v>
      </c>
      <c r="AW488" s="14" t="s">
        <v>32</v>
      </c>
      <c r="AX488" s="14" t="s">
        <v>71</v>
      </c>
      <c r="AY488" s="219" t="s">
        <v>125</v>
      </c>
    </row>
    <row r="489" spans="1:65" s="13" customFormat="1" ht="11.25">
      <c r="B489" s="199"/>
      <c r="C489" s="200"/>
      <c r="D489" s="191" t="s">
        <v>145</v>
      </c>
      <c r="E489" s="201" t="s">
        <v>19</v>
      </c>
      <c r="F489" s="202" t="s">
        <v>769</v>
      </c>
      <c r="G489" s="200"/>
      <c r="H489" s="203">
        <v>70</v>
      </c>
      <c r="I489" s="204"/>
      <c r="J489" s="200"/>
      <c r="K489" s="200"/>
      <c r="L489" s="205"/>
      <c r="M489" s="206"/>
      <c r="N489" s="207"/>
      <c r="O489" s="207"/>
      <c r="P489" s="207"/>
      <c r="Q489" s="207"/>
      <c r="R489" s="207"/>
      <c r="S489" s="207"/>
      <c r="T489" s="208"/>
      <c r="AT489" s="209" t="s">
        <v>145</v>
      </c>
      <c r="AU489" s="209" t="s">
        <v>81</v>
      </c>
      <c r="AV489" s="13" t="s">
        <v>81</v>
      </c>
      <c r="AW489" s="13" t="s">
        <v>32</v>
      </c>
      <c r="AX489" s="13" t="s">
        <v>71</v>
      </c>
      <c r="AY489" s="209" t="s">
        <v>125</v>
      </c>
    </row>
    <row r="490" spans="1:65" s="15" customFormat="1" ht="11.25">
      <c r="B490" s="220"/>
      <c r="C490" s="221"/>
      <c r="D490" s="191" t="s">
        <v>145</v>
      </c>
      <c r="E490" s="222" t="s">
        <v>19</v>
      </c>
      <c r="F490" s="223" t="s">
        <v>163</v>
      </c>
      <c r="G490" s="221"/>
      <c r="H490" s="224">
        <v>706.5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145</v>
      </c>
      <c r="AU490" s="230" t="s">
        <v>81</v>
      </c>
      <c r="AV490" s="15" t="s">
        <v>131</v>
      </c>
      <c r="AW490" s="15" t="s">
        <v>32</v>
      </c>
      <c r="AX490" s="15" t="s">
        <v>79</v>
      </c>
      <c r="AY490" s="230" t="s">
        <v>125</v>
      </c>
    </row>
    <row r="491" spans="1:65" s="2" customFormat="1" ht="16.5" customHeight="1">
      <c r="A491" s="37"/>
      <c r="B491" s="38"/>
      <c r="C491" s="231" t="s">
        <v>770</v>
      </c>
      <c r="D491" s="231" t="s">
        <v>305</v>
      </c>
      <c r="E491" s="232" t="s">
        <v>771</v>
      </c>
      <c r="F491" s="233" t="s">
        <v>772</v>
      </c>
      <c r="G491" s="234" t="s">
        <v>130</v>
      </c>
      <c r="H491" s="235">
        <v>70.650000000000006</v>
      </c>
      <c r="I491" s="236"/>
      <c r="J491" s="237">
        <f>ROUND(I491*H491,2)</f>
        <v>0</v>
      </c>
      <c r="K491" s="238"/>
      <c r="L491" s="239"/>
      <c r="M491" s="240" t="s">
        <v>19</v>
      </c>
      <c r="N491" s="241" t="s">
        <v>42</v>
      </c>
      <c r="O491" s="67"/>
      <c r="P491" s="187">
        <f>O491*H491</f>
        <v>0</v>
      </c>
      <c r="Q491" s="187">
        <v>0.17599999999999999</v>
      </c>
      <c r="R491" s="187">
        <f>Q491*H491</f>
        <v>12.4344</v>
      </c>
      <c r="S491" s="187">
        <v>0</v>
      </c>
      <c r="T491" s="188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89" t="s">
        <v>189</v>
      </c>
      <c r="AT491" s="189" t="s">
        <v>305</v>
      </c>
      <c r="AU491" s="189" t="s">
        <v>81</v>
      </c>
      <c r="AY491" s="20" t="s">
        <v>125</v>
      </c>
      <c r="BE491" s="190">
        <f>IF(N491="základní",J491,0)</f>
        <v>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20" t="s">
        <v>79</v>
      </c>
      <c r="BK491" s="190">
        <f>ROUND(I491*H491,2)</f>
        <v>0</v>
      </c>
      <c r="BL491" s="20" t="s">
        <v>131</v>
      </c>
      <c r="BM491" s="189" t="s">
        <v>773</v>
      </c>
    </row>
    <row r="492" spans="1:65" s="2" customFormat="1" ht="11.25">
      <c r="A492" s="37"/>
      <c r="B492" s="38"/>
      <c r="C492" s="39"/>
      <c r="D492" s="191" t="s">
        <v>133</v>
      </c>
      <c r="E492" s="39"/>
      <c r="F492" s="192" t="s">
        <v>772</v>
      </c>
      <c r="G492" s="39"/>
      <c r="H492" s="39"/>
      <c r="I492" s="193"/>
      <c r="J492" s="39"/>
      <c r="K492" s="39"/>
      <c r="L492" s="42"/>
      <c r="M492" s="194"/>
      <c r="N492" s="195"/>
      <c r="O492" s="67"/>
      <c r="P492" s="67"/>
      <c r="Q492" s="67"/>
      <c r="R492" s="67"/>
      <c r="S492" s="67"/>
      <c r="T492" s="68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20" t="s">
        <v>133</v>
      </c>
      <c r="AU492" s="20" t="s">
        <v>81</v>
      </c>
    </row>
    <row r="493" spans="1:65" s="14" customFormat="1" ht="11.25">
      <c r="B493" s="210"/>
      <c r="C493" s="211"/>
      <c r="D493" s="191" t="s">
        <v>145</v>
      </c>
      <c r="E493" s="212" t="s">
        <v>19</v>
      </c>
      <c r="F493" s="213" t="s">
        <v>766</v>
      </c>
      <c r="G493" s="211"/>
      <c r="H493" s="212" t="s">
        <v>19</v>
      </c>
      <c r="I493" s="214"/>
      <c r="J493" s="211"/>
      <c r="K493" s="211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145</v>
      </c>
      <c r="AU493" s="219" t="s">
        <v>81</v>
      </c>
      <c r="AV493" s="14" t="s">
        <v>79</v>
      </c>
      <c r="AW493" s="14" t="s">
        <v>32</v>
      </c>
      <c r="AX493" s="14" t="s">
        <v>71</v>
      </c>
      <c r="AY493" s="219" t="s">
        <v>125</v>
      </c>
    </row>
    <row r="494" spans="1:65" s="13" customFormat="1" ht="11.25">
      <c r="B494" s="199"/>
      <c r="C494" s="200"/>
      <c r="D494" s="191" t="s">
        <v>145</v>
      </c>
      <c r="E494" s="201" t="s">
        <v>19</v>
      </c>
      <c r="F494" s="202" t="s">
        <v>774</v>
      </c>
      <c r="G494" s="200"/>
      <c r="H494" s="203">
        <v>70.650000000000006</v>
      </c>
      <c r="I494" s="204"/>
      <c r="J494" s="200"/>
      <c r="K494" s="200"/>
      <c r="L494" s="205"/>
      <c r="M494" s="206"/>
      <c r="N494" s="207"/>
      <c r="O494" s="207"/>
      <c r="P494" s="207"/>
      <c r="Q494" s="207"/>
      <c r="R494" s="207"/>
      <c r="S494" s="207"/>
      <c r="T494" s="208"/>
      <c r="AT494" s="209" t="s">
        <v>145</v>
      </c>
      <c r="AU494" s="209" t="s">
        <v>81</v>
      </c>
      <c r="AV494" s="13" t="s">
        <v>81</v>
      </c>
      <c r="AW494" s="13" t="s">
        <v>32</v>
      </c>
      <c r="AX494" s="13" t="s">
        <v>71</v>
      </c>
      <c r="AY494" s="209" t="s">
        <v>125</v>
      </c>
    </row>
    <row r="495" spans="1:65" s="15" customFormat="1" ht="11.25">
      <c r="B495" s="220"/>
      <c r="C495" s="221"/>
      <c r="D495" s="191" t="s">
        <v>145</v>
      </c>
      <c r="E495" s="222" t="s">
        <v>19</v>
      </c>
      <c r="F495" s="223" t="s">
        <v>163</v>
      </c>
      <c r="G495" s="221"/>
      <c r="H495" s="224">
        <v>70.650000000000006</v>
      </c>
      <c r="I495" s="225"/>
      <c r="J495" s="221"/>
      <c r="K495" s="221"/>
      <c r="L495" s="226"/>
      <c r="M495" s="227"/>
      <c r="N495" s="228"/>
      <c r="O495" s="228"/>
      <c r="P495" s="228"/>
      <c r="Q495" s="228"/>
      <c r="R495" s="228"/>
      <c r="S495" s="228"/>
      <c r="T495" s="229"/>
      <c r="AT495" s="230" t="s">
        <v>145</v>
      </c>
      <c r="AU495" s="230" t="s">
        <v>81</v>
      </c>
      <c r="AV495" s="15" t="s">
        <v>131</v>
      </c>
      <c r="AW495" s="15" t="s">
        <v>32</v>
      </c>
      <c r="AX495" s="15" t="s">
        <v>79</v>
      </c>
      <c r="AY495" s="230" t="s">
        <v>125</v>
      </c>
    </row>
    <row r="496" spans="1:65" s="2" customFormat="1" ht="16.5" customHeight="1">
      <c r="A496" s="37"/>
      <c r="B496" s="38"/>
      <c r="C496" s="177" t="s">
        <v>76</v>
      </c>
      <c r="D496" s="177" t="s">
        <v>127</v>
      </c>
      <c r="E496" s="178" t="s">
        <v>775</v>
      </c>
      <c r="F496" s="179" t="s">
        <v>776</v>
      </c>
      <c r="G496" s="180" t="s">
        <v>175</v>
      </c>
      <c r="H496" s="181">
        <v>597</v>
      </c>
      <c r="I496" s="182"/>
      <c r="J496" s="183">
        <f>ROUND(I496*H496,2)</f>
        <v>0</v>
      </c>
      <c r="K496" s="184"/>
      <c r="L496" s="42"/>
      <c r="M496" s="185" t="s">
        <v>19</v>
      </c>
      <c r="N496" s="186" t="s">
        <v>42</v>
      </c>
      <c r="O496" s="67"/>
      <c r="P496" s="187">
        <f>O496*H496</f>
        <v>0</v>
      </c>
      <c r="Q496" s="187">
        <v>0.16850351999999999</v>
      </c>
      <c r="R496" s="187">
        <f>Q496*H496</f>
        <v>100.59660144</v>
      </c>
      <c r="S496" s="187">
        <v>0</v>
      </c>
      <c r="T496" s="188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89" t="s">
        <v>131</v>
      </c>
      <c r="AT496" s="189" t="s">
        <v>127</v>
      </c>
      <c r="AU496" s="189" t="s">
        <v>81</v>
      </c>
      <c r="AY496" s="20" t="s">
        <v>125</v>
      </c>
      <c r="BE496" s="190">
        <f>IF(N496="základní",J496,0)</f>
        <v>0</v>
      </c>
      <c r="BF496" s="190">
        <f>IF(N496="snížená",J496,0)</f>
        <v>0</v>
      </c>
      <c r="BG496" s="190">
        <f>IF(N496="zákl. přenesená",J496,0)</f>
        <v>0</v>
      </c>
      <c r="BH496" s="190">
        <f>IF(N496="sníž. přenesená",J496,0)</f>
        <v>0</v>
      </c>
      <c r="BI496" s="190">
        <f>IF(N496="nulová",J496,0)</f>
        <v>0</v>
      </c>
      <c r="BJ496" s="20" t="s">
        <v>79</v>
      </c>
      <c r="BK496" s="190">
        <f>ROUND(I496*H496,2)</f>
        <v>0</v>
      </c>
      <c r="BL496" s="20" t="s">
        <v>131</v>
      </c>
      <c r="BM496" s="189" t="s">
        <v>777</v>
      </c>
    </row>
    <row r="497" spans="1:65" s="2" customFormat="1" ht="19.5">
      <c r="A497" s="37"/>
      <c r="B497" s="38"/>
      <c r="C497" s="39"/>
      <c r="D497" s="191" t="s">
        <v>133</v>
      </c>
      <c r="E497" s="39"/>
      <c r="F497" s="192" t="s">
        <v>778</v>
      </c>
      <c r="G497" s="39"/>
      <c r="H497" s="39"/>
      <c r="I497" s="193"/>
      <c r="J497" s="39"/>
      <c r="K497" s="39"/>
      <c r="L497" s="42"/>
      <c r="M497" s="194"/>
      <c r="N497" s="195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20" t="s">
        <v>133</v>
      </c>
      <c r="AU497" s="20" t="s">
        <v>81</v>
      </c>
    </row>
    <row r="498" spans="1:65" s="2" customFormat="1" ht="11.25">
      <c r="A498" s="37"/>
      <c r="B498" s="38"/>
      <c r="C498" s="39"/>
      <c r="D498" s="196" t="s">
        <v>135</v>
      </c>
      <c r="E498" s="39"/>
      <c r="F498" s="197" t="s">
        <v>779</v>
      </c>
      <c r="G498" s="39"/>
      <c r="H498" s="39"/>
      <c r="I498" s="193"/>
      <c r="J498" s="39"/>
      <c r="K498" s="39"/>
      <c r="L498" s="42"/>
      <c r="M498" s="194"/>
      <c r="N498" s="195"/>
      <c r="O498" s="67"/>
      <c r="P498" s="67"/>
      <c r="Q498" s="67"/>
      <c r="R498" s="67"/>
      <c r="S498" s="67"/>
      <c r="T498" s="68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20" t="s">
        <v>135</v>
      </c>
      <c r="AU498" s="20" t="s">
        <v>81</v>
      </c>
    </row>
    <row r="499" spans="1:65" s="14" customFormat="1" ht="11.25">
      <c r="B499" s="210"/>
      <c r="C499" s="211"/>
      <c r="D499" s="191" t="s">
        <v>145</v>
      </c>
      <c r="E499" s="212" t="s">
        <v>19</v>
      </c>
      <c r="F499" s="213" t="s">
        <v>780</v>
      </c>
      <c r="G499" s="211"/>
      <c r="H499" s="212" t="s">
        <v>19</v>
      </c>
      <c r="I499" s="214"/>
      <c r="J499" s="211"/>
      <c r="K499" s="211"/>
      <c r="L499" s="215"/>
      <c r="M499" s="216"/>
      <c r="N499" s="217"/>
      <c r="O499" s="217"/>
      <c r="P499" s="217"/>
      <c r="Q499" s="217"/>
      <c r="R499" s="217"/>
      <c r="S499" s="217"/>
      <c r="T499" s="218"/>
      <c r="AT499" s="219" t="s">
        <v>145</v>
      </c>
      <c r="AU499" s="219" t="s">
        <v>81</v>
      </c>
      <c r="AV499" s="14" t="s">
        <v>79</v>
      </c>
      <c r="AW499" s="14" t="s">
        <v>32</v>
      </c>
      <c r="AX499" s="14" t="s">
        <v>71</v>
      </c>
      <c r="AY499" s="219" t="s">
        <v>125</v>
      </c>
    </row>
    <row r="500" spans="1:65" s="13" customFormat="1" ht="11.25">
      <c r="B500" s="199"/>
      <c r="C500" s="200"/>
      <c r="D500" s="191" t="s">
        <v>145</v>
      </c>
      <c r="E500" s="201" t="s">
        <v>19</v>
      </c>
      <c r="F500" s="202" t="s">
        <v>781</v>
      </c>
      <c r="G500" s="200"/>
      <c r="H500" s="203">
        <v>543</v>
      </c>
      <c r="I500" s="204"/>
      <c r="J500" s="200"/>
      <c r="K500" s="200"/>
      <c r="L500" s="205"/>
      <c r="M500" s="206"/>
      <c r="N500" s="207"/>
      <c r="O500" s="207"/>
      <c r="P500" s="207"/>
      <c r="Q500" s="207"/>
      <c r="R500" s="207"/>
      <c r="S500" s="207"/>
      <c r="T500" s="208"/>
      <c r="AT500" s="209" t="s">
        <v>145</v>
      </c>
      <c r="AU500" s="209" t="s">
        <v>81</v>
      </c>
      <c r="AV500" s="13" t="s">
        <v>81</v>
      </c>
      <c r="AW500" s="13" t="s">
        <v>32</v>
      </c>
      <c r="AX500" s="13" t="s">
        <v>71</v>
      </c>
      <c r="AY500" s="209" t="s">
        <v>125</v>
      </c>
    </row>
    <row r="501" spans="1:65" s="14" customFormat="1" ht="11.25">
      <c r="B501" s="210"/>
      <c r="C501" s="211"/>
      <c r="D501" s="191" t="s">
        <v>145</v>
      </c>
      <c r="E501" s="212" t="s">
        <v>19</v>
      </c>
      <c r="F501" s="213" t="s">
        <v>782</v>
      </c>
      <c r="G501" s="211"/>
      <c r="H501" s="212" t="s">
        <v>19</v>
      </c>
      <c r="I501" s="214"/>
      <c r="J501" s="211"/>
      <c r="K501" s="211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145</v>
      </c>
      <c r="AU501" s="219" t="s">
        <v>81</v>
      </c>
      <c r="AV501" s="14" t="s">
        <v>79</v>
      </c>
      <c r="AW501" s="14" t="s">
        <v>32</v>
      </c>
      <c r="AX501" s="14" t="s">
        <v>71</v>
      </c>
      <c r="AY501" s="219" t="s">
        <v>125</v>
      </c>
    </row>
    <row r="502" spans="1:65" s="13" customFormat="1" ht="11.25">
      <c r="B502" s="199"/>
      <c r="C502" s="200"/>
      <c r="D502" s="191" t="s">
        <v>145</v>
      </c>
      <c r="E502" s="201" t="s">
        <v>19</v>
      </c>
      <c r="F502" s="202" t="s">
        <v>384</v>
      </c>
      <c r="G502" s="200"/>
      <c r="H502" s="203">
        <v>35</v>
      </c>
      <c r="I502" s="204"/>
      <c r="J502" s="200"/>
      <c r="K502" s="200"/>
      <c r="L502" s="205"/>
      <c r="M502" s="206"/>
      <c r="N502" s="207"/>
      <c r="O502" s="207"/>
      <c r="P502" s="207"/>
      <c r="Q502" s="207"/>
      <c r="R502" s="207"/>
      <c r="S502" s="207"/>
      <c r="T502" s="208"/>
      <c r="AT502" s="209" t="s">
        <v>145</v>
      </c>
      <c r="AU502" s="209" t="s">
        <v>81</v>
      </c>
      <c r="AV502" s="13" t="s">
        <v>81</v>
      </c>
      <c r="AW502" s="13" t="s">
        <v>32</v>
      </c>
      <c r="AX502" s="13" t="s">
        <v>71</v>
      </c>
      <c r="AY502" s="209" t="s">
        <v>125</v>
      </c>
    </row>
    <row r="503" spans="1:65" s="14" customFormat="1" ht="11.25">
      <c r="B503" s="210"/>
      <c r="C503" s="211"/>
      <c r="D503" s="191" t="s">
        <v>145</v>
      </c>
      <c r="E503" s="212" t="s">
        <v>19</v>
      </c>
      <c r="F503" s="213" t="s">
        <v>179</v>
      </c>
      <c r="G503" s="211"/>
      <c r="H503" s="212" t="s">
        <v>19</v>
      </c>
      <c r="I503" s="214"/>
      <c r="J503" s="211"/>
      <c r="K503" s="211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145</v>
      </c>
      <c r="AU503" s="219" t="s">
        <v>81</v>
      </c>
      <c r="AV503" s="14" t="s">
        <v>79</v>
      </c>
      <c r="AW503" s="14" t="s">
        <v>32</v>
      </c>
      <c r="AX503" s="14" t="s">
        <v>71</v>
      </c>
      <c r="AY503" s="219" t="s">
        <v>125</v>
      </c>
    </row>
    <row r="504" spans="1:65" s="13" customFormat="1" ht="11.25">
      <c r="B504" s="199"/>
      <c r="C504" s="200"/>
      <c r="D504" s="191" t="s">
        <v>145</v>
      </c>
      <c r="E504" s="201" t="s">
        <v>19</v>
      </c>
      <c r="F504" s="202" t="s">
        <v>783</v>
      </c>
      <c r="G504" s="200"/>
      <c r="H504" s="203">
        <v>19</v>
      </c>
      <c r="I504" s="204"/>
      <c r="J504" s="200"/>
      <c r="K504" s="200"/>
      <c r="L504" s="205"/>
      <c r="M504" s="206"/>
      <c r="N504" s="207"/>
      <c r="O504" s="207"/>
      <c r="P504" s="207"/>
      <c r="Q504" s="207"/>
      <c r="R504" s="207"/>
      <c r="S504" s="207"/>
      <c r="T504" s="208"/>
      <c r="AT504" s="209" t="s">
        <v>145</v>
      </c>
      <c r="AU504" s="209" t="s">
        <v>81</v>
      </c>
      <c r="AV504" s="13" t="s">
        <v>81</v>
      </c>
      <c r="AW504" s="13" t="s">
        <v>32</v>
      </c>
      <c r="AX504" s="13" t="s">
        <v>71</v>
      </c>
      <c r="AY504" s="209" t="s">
        <v>125</v>
      </c>
    </row>
    <row r="505" spans="1:65" s="15" customFormat="1" ht="11.25">
      <c r="B505" s="220"/>
      <c r="C505" s="221"/>
      <c r="D505" s="191" t="s">
        <v>145</v>
      </c>
      <c r="E505" s="222" t="s">
        <v>19</v>
      </c>
      <c r="F505" s="223" t="s">
        <v>163</v>
      </c>
      <c r="G505" s="221"/>
      <c r="H505" s="224">
        <v>597</v>
      </c>
      <c r="I505" s="225"/>
      <c r="J505" s="221"/>
      <c r="K505" s="221"/>
      <c r="L505" s="226"/>
      <c r="M505" s="227"/>
      <c r="N505" s="228"/>
      <c r="O505" s="228"/>
      <c r="P505" s="228"/>
      <c r="Q505" s="228"/>
      <c r="R505" s="228"/>
      <c r="S505" s="228"/>
      <c r="T505" s="229"/>
      <c r="AT505" s="230" t="s">
        <v>145</v>
      </c>
      <c r="AU505" s="230" t="s">
        <v>81</v>
      </c>
      <c r="AV505" s="15" t="s">
        <v>131</v>
      </c>
      <c r="AW505" s="15" t="s">
        <v>32</v>
      </c>
      <c r="AX505" s="15" t="s">
        <v>79</v>
      </c>
      <c r="AY505" s="230" t="s">
        <v>125</v>
      </c>
    </row>
    <row r="506" spans="1:65" s="2" customFormat="1" ht="16.5" customHeight="1">
      <c r="A506" s="37"/>
      <c r="B506" s="38"/>
      <c r="C506" s="231" t="s">
        <v>82</v>
      </c>
      <c r="D506" s="231" t="s">
        <v>305</v>
      </c>
      <c r="E506" s="232" t="s">
        <v>784</v>
      </c>
      <c r="F506" s="233" t="s">
        <v>785</v>
      </c>
      <c r="G506" s="234" t="s">
        <v>175</v>
      </c>
      <c r="H506" s="235">
        <v>306</v>
      </c>
      <c r="I506" s="236"/>
      <c r="J506" s="237">
        <f>ROUND(I506*H506,2)</f>
        <v>0</v>
      </c>
      <c r="K506" s="238"/>
      <c r="L506" s="239"/>
      <c r="M506" s="240" t="s">
        <v>19</v>
      </c>
      <c r="N506" s="241" t="s">
        <v>42</v>
      </c>
      <c r="O506" s="67"/>
      <c r="P506" s="187">
        <f>O506*H506</f>
        <v>0</v>
      </c>
      <c r="Q506" s="187">
        <v>0.08</v>
      </c>
      <c r="R506" s="187">
        <f>Q506*H506</f>
        <v>24.48</v>
      </c>
      <c r="S506" s="187">
        <v>0</v>
      </c>
      <c r="T506" s="188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9" t="s">
        <v>189</v>
      </c>
      <c r="AT506" s="189" t="s">
        <v>305</v>
      </c>
      <c r="AU506" s="189" t="s">
        <v>81</v>
      </c>
      <c r="AY506" s="20" t="s">
        <v>125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20" t="s">
        <v>79</v>
      </c>
      <c r="BK506" s="190">
        <f>ROUND(I506*H506,2)</f>
        <v>0</v>
      </c>
      <c r="BL506" s="20" t="s">
        <v>131</v>
      </c>
      <c r="BM506" s="189" t="s">
        <v>786</v>
      </c>
    </row>
    <row r="507" spans="1:65" s="2" customFormat="1" ht="11.25">
      <c r="A507" s="37"/>
      <c r="B507" s="38"/>
      <c r="C507" s="39"/>
      <c r="D507" s="191" t="s">
        <v>133</v>
      </c>
      <c r="E507" s="39"/>
      <c r="F507" s="192" t="s">
        <v>785</v>
      </c>
      <c r="G507" s="39"/>
      <c r="H507" s="39"/>
      <c r="I507" s="193"/>
      <c r="J507" s="39"/>
      <c r="K507" s="39"/>
      <c r="L507" s="42"/>
      <c r="M507" s="194"/>
      <c r="N507" s="195"/>
      <c r="O507" s="67"/>
      <c r="P507" s="67"/>
      <c r="Q507" s="67"/>
      <c r="R507" s="67"/>
      <c r="S507" s="67"/>
      <c r="T507" s="68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20" t="s">
        <v>133</v>
      </c>
      <c r="AU507" s="20" t="s">
        <v>81</v>
      </c>
    </row>
    <row r="508" spans="1:65" s="13" customFormat="1" ht="11.25">
      <c r="B508" s="199"/>
      <c r="C508" s="200"/>
      <c r="D508" s="191" t="s">
        <v>145</v>
      </c>
      <c r="E508" s="200"/>
      <c r="F508" s="202" t="s">
        <v>787</v>
      </c>
      <c r="G508" s="200"/>
      <c r="H508" s="203">
        <v>306</v>
      </c>
      <c r="I508" s="204"/>
      <c r="J508" s="200"/>
      <c r="K508" s="200"/>
      <c r="L508" s="205"/>
      <c r="M508" s="206"/>
      <c r="N508" s="207"/>
      <c r="O508" s="207"/>
      <c r="P508" s="207"/>
      <c r="Q508" s="207"/>
      <c r="R508" s="207"/>
      <c r="S508" s="207"/>
      <c r="T508" s="208"/>
      <c r="AT508" s="209" t="s">
        <v>145</v>
      </c>
      <c r="AU508" s="209" t="s">
        <v>81</v>
      </c>
      <c r="AV508" s="13" t="s">
        <v>81</v>
      </c>
      <c r="AW508" s="13" t="s">
        <v>4</v>
      </c>
      <c r="AX508" s="13" t="s">
        <v>79</v>
      </c>
      <c r="AY508" s="209" t="s">
        <v>125</v>
      </c>
    </row>
    <row r="509" spans="1:65" s="2" customFormat="1" ht="16.5" customHeight="1">
      <c r="A509" s="37"/>
      <c r="B509" s="38"/>
      <c r="C509" s="231" t="s">
        <v>788</v>
      </c>
      <c r="D509" s="231" t="s">
        <v>305</v>
      </c>
      <c r="E509" s="232" t="s">
        <v>789</v>
      </c>
      <c r="F509" s="233" t="s">
        <v>790</v>
      </c>
      <c r="G509" s="234" t="s">
        <v>175</v>
      </c>
      <c r="H509" s="235">
        <v>99</v>
      </c>
      <c r="I509" s="236"/>
      <c r="J509" s="237">
        <f>ROUND(I509*H509,2)</f>
        <v>0</v>
      </c>
      <c r="K509" s="238"/>
      <c r="L509" s="239"/>
      <c r="M509" s="240" t="s">
        <v>19</v>
      </c>
      <c r="N509" s="241" t="s">
        <v>42</v>
      </c>
      <c r="O509" s="67"/>
      <c r="P509" s="187">
        <f>O509*H509</f>
        <v>0</v>
      </c>
      <c r="Q509" s="187">
        <v>4.8300000000000003E-2</v>
      </c>
      <c r="R509" s="187">
        <f>Q509*H509</f>
        <v>4.7816999999999998</v>
      </c>
      <c r="S509" s="187">
        <v>0</v>
      </c>
      <c r="T509" s="188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9" t="s">
        <v>189</v>
      </c>
      <c r="AT509" s="189" t="s">
        <v>305</v>
      </c>
      <c r="AU509" s="189" t="s">
        <v>81</v>
      </c>
      <c r="AY509" s="20" t="s">
        <v>125</v>
      </c>
      <c r="BE509" s="190">
        <f>IF(N509="základní",J509,0)</f>
        <v>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20" t="s">
        <v>79</v>
      </c>
      <c r="BK509" s="190">
        <f>ROUND(I509*H509,2)</f>
        <v>0</v>
      </c>
      <c r="BL509" s="20" t="s">
        <v>131</v>
      </c>
      <c r="BM509" s="189" t="s">
        <v>791</v>
      </c>
    </row>
    <row r="510" spans="1:65" s="2" customFormat="1" ht="11.25">
      <c r="A510" s="37"/>
      <c r="B510" s="38"/>
      <c r="C510" s="39"/>
      <c r="D510" s="191" t="s">
        <v>133</v>
      </c>
      <c r="E510" s="39"/>
      <c r="F510" s="192" t="s">
        <v>790</v>
      </c>
      <c r="G510" s="39"/>
      <c r="H510" s="39"/>
      <c r="I510" s="193"/>
      <c r="J510" s="39"/>
      <c r="K510" s="39"/>
      <c r="L510" s="42"/>
      <c r="M510" s="194"/>
      <c r="N510" s="195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133</v>
      </c>
      <c r="AU510" s="20" t="s">
        <v>81</v>
      </c>
    </row>
    <row r="511" spans="1:65" s="13" customFormat="1" ht="11.25">
      <c r="B511" s="199"/>
      <c r="C511" s="200"/>
      <c r="D511" s="191" t="s">
        <v>145</v>
      </c>
      <c r="E511" s="201" t="s">
        <v>19</v>
      </c>
      <c r="F511" s="202" t="s">
        <v>792</v>
      </c>
      <c r="G511" s="200"/>
      <c r="H511" s="203">
        <v>99</v>
      </c>
      <c r="I511" s="204"/>
      <c r="J511" s="200"/>
      <c r="K511" s="200"/>
      <c r="L511" s="205"/>
      <c r="M511" s="206"/>
      <c r="N511" s="207"/>
      <c r="O511" s="207"/>
      <c r="P511" s="207"/>
      <c r="Q511" s="207"/>
      <c r="R511" s="207"/>
      <c r="S511" s="207"/>
      <c r="T511" s="208"/>
      <c r="AT511" s="209" t="s">
        <v>145</v>
      </c>
      <c r="AU511" s="209" t="s">
        <v>81</v>
      </c>
      <c r="AV511" s="13" t="s">
        <v>81</v>
      </c>
      <c r="AW511" s="13" t="s">
        <v>32</v>
      </c>
      <c r="AX511" s="13" t="s">
        <v>79</v>
      </c>
      <c r="AY511" s="209" t="s">
        <v>125</v>
      </c>
    </row>
    <row r="512" spans="1:65" s="2" customFormat="1" ht="16.5" customHeight="1">
      <c r="A512" s="37"/>
      <c r="B512" s="38"/>
      <c r="C512" s="231" t="s">
        <v>793</v>
      </c>
      <c r="D512" s="231" t="s">
        <v>305</v>
      </c>
      <c r="E512" s="232" t="s">
        <v>794</v>
      </c>
      <c r="F512" s="233" t="s">
        <v>795</v>
      </c>
      <c r="G512" s="234" t="s">
        <v>175</v>
      </c>
      <c r="H512" s="235">
        <v>30</v>
      </c>
      <c r="I512" s="236"/>
      <c r="J512" s="237">
        <f>ROUND(I512*H512,2)</f>
        <v>0</v>
      </c>
      <c r="K512" s="238"/>
      <c r="L512" s="239"/>
      <c r="M512" s="240" t="s">
        <v>19</v>
      </c>
      <c r="N512" s="241" t="s">
        <v>42</v>
      </c>
      <c r="O512" s="67"/>
      <c r="P512" s="187">
        <f>O512*H512</f>
        <v>0</v>
      </c>
      <c r="Q512" s="187">
        <v>6.5670000000000006E-2</v>
      </c>
      <c r="R512" s="187">
        <f>Q512*H512</f>
        <v>1.9701000000000002</v>
      </c>
      <c r="S512" s="187">
        <v>0</v>
      </c>
      <c r="T512" s="188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189" t="s">
        <v>189</v>
      </c>
      <c r="AT512" s="189" t="s">
        <v>305</v>
      </c>
      <c r="AU512" s="189" t="s">
        <v>81</v>
      </c>
      <c r="AY512" s="20" t="s">
        <v>125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20" t="s">
        <v>79</v>
      </c>
      <c r="BK512" s="190">
        <f>ROUND(I512*H512,2)</f>
        <v>0</v>
      </c>
      <c r="BL512" s="20" t="s">
        <v>131</v>
      </c>
      <c r="BM512" s="189" t="s">
        <v>796</v>
      </c>
    </row>
    <row r="513" spans="1:65" s="2" customFormat="1" ht="11.25">
      <c r="A513" s="37"/>
      <c r="B513" s="38"/>
      <c r="C513" s="39"/>
      <c r="D513" s="191" t="s">
        <v>133</v>
      </c>
      <c r="E513" s="39"/>
      <c r="F513" s="192" t="s">
        <v>795</v>
      </c>
      <c r="G513" s="39"/>
      <c r="H513" s="39"/>
      <c r="I513" s="193"/>
      <c r="J513" s="39"/>
      <c r="K513" s="39"/>
      <c r="L513" s="42"/>
      <c r="M513" s="194"/>
      <c r="N513" s="195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20" t="s">
        <v>133</v>
      </c>
      <c r="AU513" s="20" t="s">
        <v>81</v>
      </c>
    </row>
    <row r="514" spans="1:65" s="2" customFormat="1" ht="16.5" customHeight="1">
      <c r="A514" s="37"/>
      <c r="B514" s="38"/>
      <c r="C514" s="231" t="s">
        <v>797</v>
      </c>
      <c r="D514" s="231" t="s">
        <v>305</v>
      </c>
      <c r="E514" s="232" t="s">
        <v>798</v>
      </c>
      <c r="F514" s="233" t="s">
        <v>799</v>
      </c>
      <c r="G514" s="234" t="s">
        <v>175</v>
      </c>
      <c r="H514" s="235">
        <v>29</v>
      </c>
      <c r="I514" s="236"/>
      <c r="J514" s="237">
        <f>ROUND(I514*H514,2)</f>
        <v>0</v>
      </c>
      <c r="K514" s="238"/>
      <c r="L514" s="239"/>
      <c r="M514" s="240" t="s">
        <v>19</v>
      </c>
      <c r="N514" s="241" t="s">
        <v>42</v>
      </c>
      <c r="O514" s="67"/>
      <c r="P514" s="187">
        <f>O514*H514</f>
        <v>0</v>
      </c>
      <c r="Q514" s="187">
        <v>0.10199999999999999</v>
      </c>
      <c r="R514" s="187">
        <f>Q514*H514</f>
        <v>2.9579999999999997</v>
      </c>
      <c r="S514" s="187">
        <v>0</v>
      </c>
      <c r="T514" s="188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9" t="s">
        <v>189</v>
      </c>
      <c r="AT514" s="189" t="s">
        <v>305</v>
      </c>
      <c r="AU514" s="189" t="s">
        <v>81</v>
      </c>
      <c r="AY514" s="20" t="s">
        <v>125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20" t="s">
        <v>79</v>
      </c>
      <c r="BK514" s="190">
        <f>ROUND(I514*H514,2)</f>
        <v>0</v>
      </c>
      <c r="BL514" s="20" t="s">
        <v>131</v>
      </c>
      <c r="BM514" s="189" t="s">
        <v>800</v>
      </c>
    </row>
    <row r="515" spans="1:65" s="2" customFormat="1" ht="11.25">
      <c r="A515" s="37"/>
      <c r="B515" s="38"/>
      <c r="C515" s="39"/>
      <c r="D515" s="191" t="s">
        <v>133</v>
      </c>
      <c r="E515" s="39"/>
      <c r="F515" s="192" t="s">
        <v>799</v>
      </c>
      <c r="G515" s="39"/>
      <c r="H515" s="39"/>
      <c r="I515" s="193"/>
      <c r="J515" s="39"/>
      <c r="K515" s="39"/>
      <c r="L515" s="42"/>
      <c r="M515" s="194"/>
      <c r="N515" s="195"/>
      <c r="O515" s="67"/>
      <c r="P515" s="67"/>
      <c r="Q515" s="67"/>
      <c r="R515" s="67"/>
      <c r="S515" s="67"/>
      <c r="T515" s="68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20" t="s">
        <v>133</v>
      </c>
      <c r="AU515" s="20" t="s">
        <v>81</v>
      </c>
    </row>
    <row r="516" spans="1:65" s="2" customFormat="1" ht="16.5" customHeight="1">
      <c r="A516" s="37"/>
      <c r="B516" s="38"/>
      <c r="C516" s="231" t="s">
        <v>801</v>
      </c>
      <c r="D516" s="231" t="s">
        <v>305</v>
      </c>
      <c r="E516" s="232" t="s">
        <v>802</v>
      </c>
      <c r="F516" s="233" t="s">
        <v>803</v>
      </c>
      <c r="G516" s="234" t="s">
        <v>175</v>
      </c>
      <c r="H516" s="235">
        <v>6</v>
      </c>
      <c r="I516" s="236"/>
      <c r="J516" s="237">
        <f>ROUND(I516*H516,2)</f>
        <v>0</v>
      </c>
      <c r="K516" s="238"/>
      <c r="L516" s="239"/>
      <c r="M516" s="240" t="s">
        <v>19</v>
      </c>
      <c r="N516" s="241" t="s">
        <v>42</v>
      </c>
      <c r="O516" s="67"/>
      <c r="P516" s="187">
        <f>O516*H516</f>
        <v>0</v>
      </c>
      <c r="Q516" s="187">
        <v>6.0999999999999999E-2</v>
      </c>
      <c r="R516" s="187">
        <f>Q516*H516</f>
        <v>0.36599999999999999</v>
      </c>
      <c r="S516" s="187">
        <v>0</v>
      </c>
      <c r="T516" s="188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9" t="s">
        <v>189</v>
      </c>
      <c r="AT516" s="189" t="s">
        <v>305</v>
      </c>
      <c r="AU516" s="189" t="s">
        <v>81</v>
      </c>
      <c r="AY516" s="20" t="s">
        <v>125</v>
      </c>
      <c r="BE516" s="190">
        <f>IF(N516="základní",J516,0)</f>
        <v>0</v>
      </c>
      <c r="BF516" s="190">
        <f>IF(N516="snížená",J516,0)</f>
        <v>0</v>
      </c>
      <c r="BG516" s="190">
        <f>IF(N516="zákl. přenesená",J516,0)</f>
        <v>0</v>
      </c>
      <c r="BH516" s="190">
        <f>IF(N516="sníž. přenesená",J516,0)</f>
        <v>0</v>
      </c>
      <c r="BI516" s="190">
        <f>IF(N516="nulová",J516,0)</f>
        <v>0</v>
      </c>
      <c r="BJ516" s="20" t="s">
        <v>79</v>
      </c>
      <c r="BK516" s="190">
        <f>ROUND(I516*H516,2)</f>
        <v>0</v>
      </c>
      <c r="BL516" s="20" t="s">
        <v>131</v>
      </c>
      <c r="BM516" s="189" t="s">
        <v>804</v>
      </c>
    </row>
    <row r="517" spans="1:65" s="2" customFormat="1" ht="11.25">
      <c r="A517" s="37"/>
      <c r="B517" s="38"/>
      <c r="C517" s="39"/>
      <c r="D517" s="191" t="s">
        <v>133</v>
      </c>
      <c r="E517" s="39"/>
      <c r="F517" s="192" t="s">
        <v>803</v>
      </c>
      <c r="G517" s="39"/>
      <c r="H517" s="39"/>
      <c r="I517" s="193"/>
      <c r="J517" s="39"/>
      <c r="K517" s="39"/>
      <c r="L517" s="42"/>
      <c r="M517" s="194"/>
      <c r="N517" s="195"/>
      <c r="O517" s="67"/>
      <c r="P517" s="67"/>
      <c r="Q517" s="67"/>
      <c r="R517" s="67"/>
      <c r="S517" s="67"/>
      <c r="T517" s="68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20" t="s">
        <v>133</v>
      </c>
      <c r="AU517" s="20" t="s">
        <v>81</v>
      </c>
    </row>
    <row r="518" spans="1:65" s="2" customFormat="1" ht="21.75" customHeight="1">
      <c r="A518" s="37"/>
      <c r="B518" s="38"/>
      <c r="C518" s="177" t="s">
        <v>805</v>
      </c>
      <c r="D518" s="177" t="s">
        <v>127</v>
      </c>
      <c r="E518" s="178" t="s">
        <v>806</v>
      </c>
      <c r="F518" s="179" t="s">
        <v>807</v>
      </c>
      <c r="G518" s="180" t="s">
        <v>175</v>
      </c>
      <c r="H518" s="181">
        <v>50</v>
      </c>
      <c r="I518" s="182"/>
      <c r="J518" s="183">
        <f>ROUND(I518*H518,2)</f>
        <v>0</v>
      </c>
      <c r="K518" s="184"/>
      <c r="L518" s="42"/>
      <c r="M518" s="185" t="s">
        <v>19</v>
      </c>
      <c r="N518" s="186" t="s">
        <v>42</v>
      </c>
      <c r="O518" s="67"/>
      <c r="P518" s="187">
        <f>O518*H518</f>
        <v>0</v>
      </c>
      <c r="Q518" s="187">
        <v>0.34690577</v>
      </c>
      <c r="R518" s="187">
        <f>Q518*H518</f>
        <v>17.345288499999999</v>
      </c>
      <c r="S518" s="187">
        <v>0</v>
      </c>
      <c r="T518" s="188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9" t="s">
        <v>131</v>
      </c>
      <c r="AT518" s="189" t="s">
        <v>127</v>
      </c>
      <c r="AU518" s="189" t="s">
        <v>81</v>
      </c>
      <c r="AY518" s="20" t="s">
        <v>125</v>
      </c>
      <c r="BE518" s="190">
        <f>IF(N518="základní",J518,0)</f>
        <v>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20" t="s">
        <v>79</v>
      </c>
      <c r="BK518" s="190">
        <f>ROUND(I518*H518,2)</f>
        <v>0</v>
      </c>
      <c r="BL518" s="20" t="s">
        <v>131</v>
      </c>
      <c r="BM518" s="189" t="s">
        <v>808</v>
      </c>
    </row>
    <row r="519" spans="1:65" s="2" customFormat="1" ht="19.5">
      <c r="A519" s="37"/>
      <c r="B519" s="38"/>
      <c r="C519" s="39"/>
      <c r="D519" s="191" t="s">
        <v>133</v>
      </c>
      <c r="E519" s="39"/>
      <c r="F519" s="192" t="s">
        <v>809</v>
      </c>
      <c r="G519" s="39"/>
      <c r="H519" s="39"/>
      <c r="I519" s="193"/>
      <c r="J519" s="39"/>
      <c r="K519" s="39"/>
      <c r="L519" s="42"/>
      <c r="M519" s="194"/>
      <c r="N519" s="195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20" t="s">
        <v>133</v>
      </c>
      <c r="AU519" s="20" t="s">
        <v>81</v>
      </c>
    </row>
    <row r="520" spans="1:65" s="2" customFormat="1" ht="11.25">
      <c r="A520" s="37"/>
      <c r="B520" s="38"/>
      <c r="C520" s="39"/>
      <c r="D520" s="196" t="s">
        <v>135</v>
      </c>
      <c r="E520" s="39"/>
      <c r="F520" s="197" t="s">
        <v>810</v>
      </c>
      <c r="G520" s="39"/>
      <c r="H520" s="39"/>
      <c r="I520" s="193"/>
      <c r="J520" s="39"/>
      <c r="K520" s="39"/>
      <c r="L520" s="42"/>
      <c r="M520" s="194"/>
      <c r="N520" s="195"/>
      <c r="O520" s="67"/>
      <c r="P520" s="67"/>
      <c r="Q520" s="67"/>
      <c r="R520" s="67"/>
      <c r="S520" s="67"/>
      <c r="T520" s="68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20" t="s">
        <v>135</v>
      </c>
      <c r="AU520" s="20" t="s">
        <v>81</v>
      </c>
    </row>
    <row r="521" spans="1:65" s="2" customFormat="1" ht="16.5" customHeight="1">
      <c r="A521" s="37"/>
      <c r="B521" s="38"/>
      <c r="C521" s="231" t="s">
        <v>811</v>
      </c>
      <c r="D521" s="231" t="s">
        <v>305</v>
      </c>
      <c r="E521" s="232" t="s">
        <v>812</v>
      </c>
      <c r="F521" s="233" t="s">
        <v>813</v>
      </c>
      <c r="G521" s="234" t="s">
        <v>175</v>
      </c>
      <c r="H521" s="235">
        <v>47.94</v>
      </c>
      <c r="I521" s="236"/>
      <c r="J521" s="237">
        <f>ROUND(I521*H521,2)</f>
        <v>0</v>
      </c>
      <c r="K521" s="238"/>
      <c r="L521" s="239"/>
      <c r="M521" s="240" t="s">
        <v>19</v>
      </c>
      <c r="N521" s="241" t="s">
        <v>42</v>
      </c>
      <c r="O521" s="67"/>
      <c r="P521" s="187">
        <f>O521*H521</f>
        <v>0</v>
      </c>
      <c r="Q521" s="187">
        <v>0.11167000000000001</v>
      </c>
      <c r="R521" s="187">
        <f>Q521*H521</f>
        <v>5.3534598000000004</v>
      </c>
      <c r="S521" s="187">
        <v>0</v>
      </c>
      <c r="T521" s="188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89" t="s">
        <v>189</v>
      </c>
      <c r="AT521" s="189" t="s">
        <v>305</v>
      </c>
      <c r="AU521" s="189" t="s">
        <v>81</v>
      </c>
      <c r="AY521" s="20" t="s">
        <v>125</v>
      </c>
      <c r="BE521" s="190">
        <f>IF(N521="základní",J521,0)</f>
        <v>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20" t="s">
        <v>79</v>
      </c>
      <c r="BK521" s="190">
        <f>ROUND(I521*H521,2)</f>
        <v>0</v>
      </c>
      <c r="BL521" s="20" t="s">
        <v>131</v>
      </c>
      <c r="BM521" s="189" t="s">
        <v>814</v>
      </c>
    </row>
    <row r="522" spans="1:65" s="2" customFormat="1" ht="11.25">
      <c r="A522" s="37"/>
      <c r="B522" s="38"/>
      <c r="C522" s="39"/>
      <c r="D522" s="191" t="s">
        <v>133</v>
      </c>
      <c r="E522" s="39"/>
      <c r="F522" s="192" t="s">
        <v>813</v>
      </c>
      <c r="G522" s="39"/>
      <c r="H522" s="39"/>
      <c r="I522" s="193"/>
      <c r="J522" s="39"/>
      <c r="K522" s="39"/>
      <c r="L522" s="42"/>
      <c r="M522" s="194"/>
      <c r="N522" s="195"/>
      <c r="O522" s="67"/>
      <c r="P522" s="67"/>
      <c r="Q522" s="67"/>
      <c r="R522" s="67"/>
      <c r="S522" s="67"/>
      <c r="T522" s="68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20" t="s">
        <v>133</v>
      </c>
      <c r="AU522" s="20" t="s">
        <v>81</v>
      </c>
    </row>
    <row r="523" spans="1:65" s="13" customFormat="1" ht="11.25">
      <c r="B523" s="199"/>
      <c r="C523" s="200"/>
      <c r="D523" s="191" t="s">
        <v>145</v>
      </c>
      <c r="E523" s="200"/>
      <c r="F523" s="202" t="s">
        <v>815</v>
      </c>
      <c r="G523" s="200"/>
      <c r="H523" s="203">
        <v>47.94</v>
      </c>
      <c r="I523" s="204"/>
      <c r="J523" s="200"/>
      <c r="K523" s="200"/>
      <c r="L523" s="205"/>
      <c r="M523" s="206"/>
      <c r="N523" s="207"/>
      <c r="O523" s="207"/>
      <c r="P523" s="207"/>
      <c r="Q523" s="207"/>
      <c r="R523" s="207"/>
      <c r="S523" s="207"/>
      <c r="T523" s="208"/>
      <c r="AT523" s="209" t="s">
        <v>145</v>
      </c>
      <c r="AU523" s="209" t="s">
        <v>81</v>
      </c>
      <c r="AV523" s="13" t="s">
        <v>81</v>
      </c>
      <c r="AW523" s="13" t="s">
        <v>4</v>
      </c>
      <c r="AX523" s="13" t="s">
        <v>79</v>
      </c>
      <c r="AY523" s="209" t="s">
        <v>125</v>
      </c>
    </row>
    <row r="524" spans="1:65" s="2" customFormat="1" ht="16.5" customHeight="1">
      <c r="A524" s="37"/>
      <c r="B524" s="38"/>
      <c r="C524" s="231" t="s">
        <v>816</v>
      </c>
      <c r="D524" s="231" t="s">
        <v>305</v>
      </c>
      <c r="E524" s="232" t="s">
        <v>817</v>
      </c>
      <c r="F524" s="233" t="s">
        <v>818</v>
      </c>
      <c r="G524" s="234" t="s">
        <v>175</v>
      </c>
      <c r="H524" s="235">
        <v>3.06</v>
      </c>
      <c r="I524" s="236"/>
      <c r="J524" s="237">
        <f>ROUND(I524*H524,2)</f>
        <v>0</v>
      </c>
      <c r="K524" s="238"/>
      <c r="L524" s="239"/>
      <c r="M524" s="240" t="s">
        <v>19</v>
      </c>
      <c r="N524" s="241" t="s">
        <v>42</v>
      </c>
      <c r="O524" s="67"/>
      <c r="P524" s="187">
        <f>O524*H524</f>
        <v>0</v>
      </c>
      <c r="Q524" s="187">
        <v>7.6340000000000005E-2</v>
      </c>
      <c r="R524" s="187">
        <f>Q524*H524</f>
        <v>0.23360040000000001</v>
      </c>
      <c r="S524" s="187">
        <v>0</v>
      </c>
      <c r="T524" s="188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9" t="s">
        <v>189</v>
      </c>
      <c r="AT524" s="189" t="s">
        <v>305</v>
      </c>
      <c r="AU524" s="189" t="s">
        <v>81</v>
      </c>
      <c r="AY524" s="20" t="s">
        <v>125</v>
      </c>
      <c r="BE524" s="190">
        <f>IF(N524="základní",J524,0)</f>
        <v>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20" t="s">
        <v>79</v>
      </c>
      <c r="BK524" s="190">
        <f>ROUND(I524*H524,2)</f>
        <v>0</v>
      </c>
      <c r="BL524" s="20" t="s">
        <v>131</v>
      </c>
      <c r="BM524" s="189" t="s">
        <v>819</v>
      </c>
    </row>
    <row r="525" spans="1:65" s="2" customFormat="1" ht="11.25">
      <c r="A525" s="37"/>
      <c r="B525" s="38"/>
      <c r="C525" s="39"/>
      <c r="D525" s="191" t="s">
        <v>133</v>
      </c>
      <c r="E525" s="39"/>
      <c r="F525" s="192" t="s">
        <v>818</v>
      </c>
      <c r="G525" s="39"/>
      <c r="H525" s="39"/>
      <c r="I525" s="193"/>
      <c r="J525" s="39"/>
      <c r="K525" s="39"/>
      <c r="L525" s="42"/>
      <c r="M525" s="194"/>
      <c r="N525" s="195"/>
      <c r="O525" s="67"/>
      <c r="P525" s="67"/>
      <c r="Q525" s="67"/>
      <c r="R525" s="67"/>
      <c r="S525" s="67"/>
      <c r="T525" s="68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20" t="s">
        <v>133</v>
      </c>
      <c r="AU525" s="20" t="s">
        <v>81</v>
      </c>
    </row>
    <row r="526" spans="1:65" s="13" customFormat="1" ht="11.25">
      <c r="B526" s="199"/>
      <c r="C526" s="200"/>
      <c r="D526" s="191" t="s">
        <v>145</v>
      </c>
      <c r="E526" s="200"/>
      <c r="F526" s="202" t="s">
        <v>820</v>
      </c>
      <c r="G526" s="200"/>
      <c r="H526" s="203">
        <v>3.06</v>
      </c>
      <c r="I526" s="204"/>
      <c r="J526" s="200"/>
      <c r="K526" s="200"/>
      <c r="L526" s="205"/>
      <c r="M526" s="206"/>
      <c r="N526" s="207"/>
      <c r="O526" s="207"/>
      <c r="P526" s="207"/>
      <c r="Q526" s="207"/>
      <c r="R526" s="207"/>
      <c r="S526" s="207"/>
      <c r="T526" s="208"/>
      <c r="AT526" s="209" t="s">
        <v>145</v>
      </c>
      <c r="AU526" s="209" t="s">
        <v>81</v>
      </c>
      <c r="AV526" s="13" t="s">
        <v>81</v>
      </c>
      <c r="AW526" s="13" t="s">
        <v>4</v>
      </c>
      <c r="AX526" s="13" t="s">
        <v>79</v>
      </c>
      <c r="AY526" s="209" t="s">
        <v>125</v>
      </c>
    </row>
    <row r="527" spans="1:65" s="2" customFormat="1" ht="16.5" customHeight="1">
      <c r="A527" s="37"/>
      <c r="B527" s="38"/>
      <c r="C527" s="177" t="s">
        <v>821</v>
      </c>
      <c r="D527" s="177" t="s">
        <v>127</v>
      </c>
      <c r="E527" s="178" t="s">
        <v>822</v>
      </c>
      <c r="F527" s="179" t="s">
        <v>823</v>
      </c>
      <c r="G527" s="180" t="s">
        <v>175</v>
      </c>
      <c r="H527" s="181">
        <v>4.3499999999999996</v>
      </c>
      <c r="I527" s="182"/>
      <c r="J527" s="183">
        <f>ROUND(I527*H527,2)</f>
        <v>0</v>
      </c>
      <c r="K527" s="184"/>
      <c r="L527" s="42"/>
      <c r="M527" s="185" t="s">
        <v>19</v>
      </c>
      <c r="N527" s="186" t="s">
        <v>42</v>
      </c>
      <c r="O527" s="67"/>
      <c r="P527" s="187">
        <f>O527*H527</f>
        <v>0</v>
      </c>
      <c r="Q527" s="187">
        <v>0.88534690000000005</v>
      </c>
      <c r="R527" s="187">
        <f>Q527*H527</f>
        <v>3.8512590149999997</v>
      </c>
      <c r="S527" s="187">
        <v>0</v>
      </c>
      <c r="T527" s="188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89" t="s">
        <v>131</v>
      </c>
      <c r="AT527" s="189" t="s">
        <v>127</v>
      </c>
      <c r="AU527" s="189" t="s">
        <v>81</v>
      </c>
      <c r="AY527" s="20" t="s">
        <v>125</v>
      </c>
      <c r="BE527" s="190">
        <f>IF(N527="základní",J527,0)</f>
        <v>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20" t="s">
        <v>79</v>
      </c>
      <c r="BK527" s="190">
        <f>ROUND(I527*H527,2)</f>
        <v>0</v>
      </c>
      <c r="BL527" s="20" t="s">
        <v>131</v>
      </c>
      <c r="BM527" s="189" t="s">
        <v>824</v>
      </c>
    </row>
    <row r="528" spans="1:65" s="2" customFormat="1" ht="11.25">
      <c r="A528" s="37"/>
      <c r="B528" s="38"/>
      <c r="C528" s="39"/>
      <c r="D528" s="191" t="s">
        <v>133</v>
      </c>
      <c r="E528" s="39"/>
      <c r="F528" s="192" t="s">
        <v>825</v>
      </c>
      <c r="G528" s="39"/>
      <c r="H528" s="39"/>
      <c r="I528" s="193"/>
      <c r="J528" s="39"/>
      <c r="K528" s="39"/>
      <c r="L528" s="42"/>
      <c r="M528" s="194"/>
      <c r="N528" s="195"/>
      <c r="O528" s="67"/>
      <c r="P528" s="67"/>
      <c r="Q528" s="67"/>
      <c r="R528" s="67"/>
      <c r="S528" s="67"/>
      <c r="T528" s="68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20" t="s">
        <v>133</v>
      </c>
      <c r="AU528" s="20" t="s">
        <v>81</v>
      </c>
    </row>
    <row r="529" spans="1:65" s="2" customFormat="1" ht="11.25">
      <c r="A529" s="37"/>
      <c r="B529" s="38"/>
      <c r="C529" s="39"/>
      <c r="D529" s="196" t="s">
        <v>135</v>
      </c>
      <c r="E529" s="39"/>
      <c r="F529" s="197" t="s">
        <v>826</v>
      </c>
      <c r="G529" s="39"/>
      <c r="H529" s="39"/>
      <c r="I529" s="193"/>
      <c r="J529" s="39"/>
      <c r="K529" s="39"/>
      <c r="L529" s="42"/>
      <c r="M529" s="194"/>
      <c r="N529" s="195"/>
      <c r="O529" s="67"/>
      <c r="P529" s="67"/>
      <c r="Q529" s="67"/>
      <c r="R529" s="67"/>
      <c r="S529" s="67"/>
      <c r="T529" s="68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20" t="s">
        <v>135</v>
      </c>
      <c r="AU529" s="20" t="s">
        <v>81</v>
      </c>
    </row>
    <row r="530" spans="1:65" s="13" customFormat="1" ht="11.25">
      <c r="B530" s="199"/>
      <c r="C530" s="200"/>
      <c r="D530" s="191" t="s">
        <v>145</v>
      </c>
      <c r="E530" s="201" t="s">
        <v>19</v>
      </c>
      <c r="F530" s="202" t="s">
        <v>827</v>
      </c>
      <c r="G530" s="200"/>
      <c r="H530" s="203">
        <v>4.3499999999999996</v>
      </c>
      <c r="I530" s="204"/>
      <c r="J530" s="200"/>
      <c r="K530" s="200"/>
      <c r="L530" s="205"/>
      <c r="M530" s="206"/>
      <c r="N530" s="207"/>
      <c r="O530" s="207"/>
      <c r="P530" s="207"/>
      <c r="Q530" s="207"/>
      <c r="R530" s="207"/>
      <c r="S530" s="207"/>
      <c r="T530" s="208"/>
      <c r="AT530" s="209" t="s">
        <v>145</v>
      </c>
      <c r="AU530" s="209" t="s">
        <v>81</v>
      </c>
      <c r="AV530" s="13" t="s">
        <v>81</v>
      </c>
      <c r="AW530" s="13" t="s">
        <v>32</v>
      </c>
      <c r="AX530" s="13" t="s">
        <v>79</v>
      </c>
      <c r="AY530" s="209" t="s">
        <v>125</v>
      </c>
    </row>
    <row r="531" spans="1:65" s="2" customFormat="1" ht="16.5" customHeight="1">
      <c r="A531" s="37"/>
      <c r="B531" s="38"/>
      <c r="C531" s="231" t="s">
        <v>828</v>
      </c>
      <c r="D531" s="231" t="s">
        <v>305</v>
      </c>
      <c r="E531" s="232" t="s">
        <v>829</v>
      </c>
      <c r="F531" s="233" t="s">
        <v>830</v>
      </c>
      <c r="G531" s="234" t="s">
        <v>175</v>
      </c>
      <c r="H531" s="235">
        <v>5</v>
      </c>
      <c r="I531" s="236"/>
      <c r="J531" s="237">
        <f>ROUND(I531*H531,2)</f>
        <v>0</v>
      </c>
      <c r="K531" s="238"/>
      <c r="L531" s="239"/>
      <c r="M531" s="240" t="s">
        <v>19</v>
      </c>
      <c r="N531" s="241" t="s">
        <v>42</v>
      </c>
      <c r="O531" s="67"/>
      <c r="P531" s="187">
        <f>O531*H531</f>
        <v>0</v>
      </c>
      <c r="Q531" s="187">
        <v>0.6</v>
      </c>
      <c r="R531" s="187">
        <f>Q531*H531</f>
        <v>3</v>
      </c>
      <c r="S531" s="187">
        <v>0</v>
      </c>
      <c r="T531" s="188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89" t="s">
        <v>189</v>
      </c>
      <c r="AT531" s="189" t="s">
        <v>305</v>
      </c>
      <c r="AU531" s="189" t="s">
        <v>81</v>
      </c>
      <c r="AY531" s="20" t="s">
        <v>125</v>
      </c>
      <c r="BE531" s="190">
        <f>IF(N531="základní",J531,0)</f>
        <v>0</v>
      </c>
      <c r="BF531" s="190">
        <f>IF(N531="snížená",J531,0)</f>
        <v>0</v>
      </c>
      <c r="BG531" s="190">
        <f>IF(N531="zákl. přenesená",J531,0)</f>
        <v>0</v>
      </c>
      <c r="BH531" s="190">
        <f>IF(N531="sníž. přenesená",J531,0)</f>
        <v>0</v>
      </c>
      <c r="BI531" s="190">
        <f>IF(N531="nulová",J531,0)</f>
        <v>0</v>
      </c>
      <c r="BJ531" s="20" t="s">
        <v>79</v>
      </c>
      <c r="BK531" s="190">
        <f>ROUND(I531*H531,2)</f>
        <v>0</v>
      </c>
      <c r="BL531" s="20" t="s">
        <v>131</v>
      </c>
      <c r="BM531" s="189" t="s">
        <v>831</v>
      </c>
    </row>
    <row r="532" spans="1:65" s="2" customFormat="1" ht="11.25">
      <c r="A532" s="37"/>
      <c r="B532" s="38"/>
      <c r="C532" s="39"/>
      <c r="D532" s="191" t="s">
        <v>133</v>
      </c>
      <c r="E532" s="39"/>
      <c r="F532" s="192" t="s">
        <v>830</v>
      </c>
      <c r="G532" s="39"/>
      <c r="H532" s="39"/>
      <c r="I532" s="193"/>
      <c r="J532" s="39"/>
      <c r="K532" s="39"/>
      <c r="L532" s="42"/>
      <c r="M532" s="194"/>
      <c r="N532" s="195"/>
      <c r="O532" s="67"/>
      <c r="P532" s="67"/>
      <c r="Q532" s="67"/>
      <c r="R532" s="67"/>
      <c r="S532" s="67"/>
      <c r="T532" s="68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20" t="s">
        <v>133</v>
      </c>
      <c r="AU532" s="20" t="s">
        <v>81</v>
      </c>
    </row>
    <row r="533" spans="1:65" s="2" customFormat="1" ht="19.5">
      <c r="A533" s="37"/>
      <c r="B533" s="38"/>
      <c r="C533" s="39"/>
      <c r="D533" s="191" t="s">
        <v>137</v>
      </c>
      <c r="E533" s="39"/>
      <c r="F533" s="198" t="s">
        <v>832</v>
      </c>
      <c r="G533" s="39"/>
      <c r="H533" s="39"/>
      <c r="I533" s="193"/>
      <c r="J533" s="39"/>
      <c r="K533" s="39"/>
      <c r="L533" s="42"/>
      <c r="M533" s="194"/>
      <c r="N533" s="195"/>
      <c r="O533" s="67"/>
      <c r="P533" s="67"/>
      <c r="Q533" s="67"/>
      <c r="R533" s="67"/>
      <c r="S533" s="67"/>
      <c r="T533" s="68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20" t="s">
        <v>137</v>
      </c>
      <c r="AU533" s="20" t="s">
        <v>81</v>
      </c>
    </row>
    <row r="534" spans="1:65" s="2" customFormat="1" ht="16.5" customHeight="1">
      <c r="A534" s="37"/>
      <c r="B534" s="38"/>
      <c r="C534" s="177" t="s">
        <v>833</v>
      </c>
      <c r="D534" s="177" t="s">
        <v>127</v>
      </c>
      <c r="E534" s="178" t="s">
        <v>834</v>
      </c>
      <c r="F534" s="179" t="s">
        <v>835</v>
      </c>
      <c r="G534" s="180" t="s">
        <v>428</v>
      </c>
      <c r="H534" s="181">
        <v>2</v>
      </c>
      <c r="I534" s="182"/>
      <c r="J534" s="183">
        <f>ROUND(I534*H534,2)</f>
        <v>0</v>
      </c>
      <c r="K534" s="184"/>
      <c r="L534" s="42"/>
      <c r="M534" s="185" t="s">
        <v>19</v>
      </c>
      <c r="N534" s="186" t="s">
        <v>42</v>
      </c>
      <c r="O534" s="67"/>
      <c r="P534" s="187">
        <f>O534*H534</f>
        <v>0</v>
      </c>
      <c r="Q534" s="187">
        <v>4.3794108999999999</v>
      </c>
      <c r="R534" s="187">
        <f>Q534*H534</f>
        <v>8.7588217999999998</v>
      </c>
      <c r="S534" s="187">
        <v>0</v>
      </c>
      <c r="T534" s="188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89" t="s">
        <v>131</v>
      </c>
      <c r="AT534" s="189" t="s">
        <v>127</v>
      </c>
      <c r="AU534" s="189" t="s">
        <v>81</v>
      </c>
      <c r="AY534" s="20" t="s">
        <v>125</v>
      </c>
      <c r="BE534" s="190">
        <f>IF(N534="základní",J534,0)</f>
        <v>0</v>
      </c>
      <c r="BF534" s="190">
        <f>IF(N534="snížená",J534,0)</f>
        <v>0</v>
      </c>
      <c r="BG534" s="190">
        <f>IF(N534="zákl. přenesená",J534,0)</f>
        <v>0</v>
      </c>
      <c r="BH534" s="190">
        <f>IF(N534="sníž. přenesená",J534,0)</f>
        <v>0</v>
      </c>
      <c r="BI534" s="190">
        <f>IF(N534="nulová",J534,0)</f>
        <v>0</v>
      </c>
      <c r="BJ534" s="20" t="s">
        <v>79</v>
      </c>
      <c r="BK534" s="190">
        <f>ROUND(I534*H534,2)</f>
        <v>0</v>
      </c>
      <c r="BL534" s="20" t="s">
        <v>131</v>
      </c>
      <c r="BM534" s="189" t="s">
        <v>836</v>
      </c>
    </row>
    <row r="535" spans="1:65" s="2" customFormat="1" ht="11.25">
      <c r="A535" s="37"/>
      <c r="B535" s="38"/>
      <c r="C535" s="39"/>
      <c r="D535" s="191" t="s">
        <v>133</v>
      </c>
      <c r="E535" s="39"/>
      <c r="F535" s="192" t="s">
        <v>835</v>
      </c>
      <c r="G535" s="39"/>
      <c r="H535" s="39"/>
      <c r="I535" s="193"/>
      <c r="J535" s="39"/>
      <c r="K535" s="39"/>
      <c r="L535" s="42"/>
      <c r="M535" s="194"/>
      <c r="N535" s="195"/>
      <c r="O535" s="67"/>
      <c r="P535" s="67"/>
      <c r="Q535" s="67"/>
      <c r="R535" s="67"/>
      <c r="S535" s="67"/>
      <c r="T535" s="68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20" t="s">
        <v>133</v>
      </c>
      <c r="AU535" s="20" t="s">
        <v>81</v>
      </c>
    </row>
    <row r="536" spans="1:65" s="2" customFormat="1" ht="16.5" customHeight="1">
      <c r="A536" s="37"/>
      <c r="B536" s="38"/>
      <c r="C536" s="177" t="s">
        <v>837</v>
      </c>
      <c r="D536" s="177" t="s">
        <v>127</v>
      </c>
      <c r="E536" s="178" t="s">
        <v>838</v>
      </c>
      <c r="F536" s="179" t="s">
        <v>839</v>
      </c>
      <c r="G536" s="180" t="s">
        <v>192</v>
      </c>
      <c r="H536" s="181">
        <v>1.958</v>
      </c>
      <c r="I536" s="182"/>
      <c r="J536" s="183">
        <f>ROUND(I536*H536,2)</f>
        <v>0</v>
      </c>
      <c r="K536" s="184"/>
      <c r="L536" s="42"/>
      <c r="M536" s="185" t="s">
        <v>19</v>
      </c>
      <c r="N536" s="186" t="s">
        <v>42</v>
      </c>
      <c r="O536" s="67"/>
      <c r="P536" s="187">
        <f>O536*H536</f>
        <v>0</v>
      </c>
      <c r="Q536" s="187">
        <v>2.3114034999999999</v>
      </c>
      <c r="R536" s="187">
        <f>Q536*H536</f>
        <v>4.5257280529999999</v>
      </c>
      <c r="S536" s="187">
        <v>0</v>
      </c>
      <c r="T536" s="188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9" t="s">
        <v>131</v>
      </c>
      <c r="AT536" s="189" t="s">
        <v>127</v>
      </c>
      <c r="AU536" s="189" t="s">
        <v>81</v>
      </c>
      <c r="AY536" s="20" t="s">
        <v>125</v>
      </c>
      <c r="BE536" s="190">
        <f>IF(N536="základní",J536,0)</f>
        <v>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20" t="s">
        <v>79</v>
      </c>
      <c r="BK536" s="190">
        <f>ROUND(I536*H536,2)</f>
        <v>0</v>
      </c>
      <c r="BL536" s="20" t="s">
        <v>131</v>
      </c>
      <c r="BM536" s="189" t="s">
        <v>840</v>
      </c>
    </row>
    <row r="537" spans="1:65" s="2" customFormat="1" ht="11.25">
      <c r="A537" s="37"/>
      <c r="B537" s="38"/>
      <c r="C537" s="39"/>
      <c r="D537" s="191" t="s">
        <v>133</v>
      </c>
      <c r="E537" s="39"/>
      <c r="F537" s="192" t="s">
        <v>841</v>
      </c>
      <c r="G537" s="39"/>
      <c r="H537" s="39"/>
      <c r="I537" s="193"/>
      <c r="J537" s="39"/>
      <c r="K537" s="39"/>
      <c r="L537" s="42"/>
      <c r="M537" s="194"/>
      <c r="N537" s="195"/>
      <c r="O537" s="67"/>
      <c r="P537" s="67"/>
      <c r="Q537" s="67"/>
      <c r="R537" s="67"/>
      <c r="S537" s="67"/>
      <c r="T537" s="68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20" t="s">
        <v>133</v>
      </c>
      <c r="AU537" s="20" t="s">
        <v>81</v>
      </c>
    </row>
    <row r="538" spans="1:65" s="2" customFormat="1" ht="11.25">
      <c r="A538" s="37"/>
      <c r="B538" s="38"/>
      <c r="C538" s="39"/>
      <c r="D538" s="196" t="s">
        <v>135</v>
      </c>
      <c r="E538" s="39"/>
      <c r="F538" s="197" t="s">
        <v>842</v>
      </c>
      <c r="G538" s="39"/>
      <c r="H538" s="39"/>
      <c r="I538" s="193"/>
      <c r="J538" s="39"/>
      <c r="K538" s="39"/>
      <c r="L538" s="42"/>
      <c r="M538" s="194"/>
      <c r="N538" s="195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135</v>
      </c>
      <c r="AU538" s="20" t="s">
        <v>81</v>
      </c>
    </row>
    <row r="539" spans="1:65" s="13" customFormat="1" ht="11.25">
      <c r="B539" s="199"/>
      <c r="C539" s="200"/>
      <c r="D539" s="191" t="s">
        <v>145</v>
      </c>
      <c r="E539" s="201" t="s">
        <v>19</v>
      </c>
      <c r="F539" s="202" t="s">
        <v>843</v>
      </c>
      <c r="G539" s="200"/>
      <c r="H539" s="203">
        <v>1.958</v>
      </c>
      <c r="I539" s="204"/>
      <c r="J539" s="200"/>
      <c r="K539" s="200"/>
      <c r="L539" s="205"/>
      <c r="M539" s="206"/>
      <c r="N539" s="207"/>
      <c r="O539" s="207"/>
      <c r="P539" s="207"/>
      <c r="Q539" s="207"/>
      <c r="R539" s="207"/>
      <c r="S539" s="207"/>
      <c r="T539" s="208"/>
      <c r="AT539" s="209" t="s">
        <v>145</v>
      </c>
      <c r="AU539" s="209" t="s">
        <v>81</v>
      </c>
      <c r="AV539" s="13" t="s">
        <v>81</v>
      </c>
      <c r="AW539" s="13" t="s">
        <v>32</v>
      </c>
      <c r="AX539" s="13" t="s">
        <v>79</v>
      </c>
      <c r="AY539" s="209" t="s">
        <v>125</v>
      </c>
    </row>
    <row r="540" spans="1:65" s="2" customFormat="1" ht="16.5" customHeight="1">
      <c r="A540" s="37"/>
      <c r="B540" s="38"/>
      <c r="C540" s="177" t="s">
        <v>844</v>
      </c>
      <c r="D540" s="177" t="s">
        <v>127</v>
      </c>
      <c r="E540" s="178" t="s">
        <v>845</v>
      </c>
      <c r="F540" s="179" t="s">
        <v>846</v>
      </c>
      <c r="G540" s="180" t="s">
        <v>175</v>
      </c>
      <c r="H540" s="181">
        <v>16</v>
      </c>
      <c r="I540" s="182"/>
      <c r="J540" s="183">
        <f>ROUND(I540*H540,2)</f>
        <v>0</v>
      </c>
      <c r="K540" s="184"/>
      <c r="L540" s="42"/>
      <c r="M540" s="185" t="s">
        <v>19</v>
      </c>
      <c r="N540" s="186" t="s">
        <v>42</v>
      </c>
      <c r="O540" s="67"/>
      <c r="P540" s="187">
        <f>O540*H540</f>
        <v>0</v>
      </c>
      <c r="Q540" s="187">
        <v>0</v>
      </c>
      <c r="R540" s="187">
        <f>Q540*H540</f>
        <v>0</v>
      </c>
      <c r="S540" s="187">
        <v>0</v>
      </c>
      <c r="T540" s="188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89" t="s">
        <v>131</v>
      </c>
      <c r="AT540" s="189" t="s">
        <v>127</v>
      </c>
      <c r="AU540" s="189" t="s">
        <v>81</v>
      </c>
      <c r="AY540" s="20" t="s">
        <v>125</v>
      </c>
      <c r="BE540" s="190">
        <f>IF(N540="základní",J540,0)</f>
        <v>0</v>
      </c>
      <c r="BF540" s="190">
        <f>IF(N540="snížená",J540,0)</f>
        <v>0</v>
      </c>
      <c r="BG540" s="190">
        <f>IF(N540="zákl. přenesená",J540,0)</f>
        <v>0</v>
      </c>
      <c r="BH540" s="190">
        <f>IF(N540="sníž. přenesená",J540,0)</f>
        <v>0</v>
      </c>
      <c r="BI540" s="190">
        <f>IF(N540="nulová",J540,0)</f>
        <v>0</v>
      </c>
      <c r="BJ540" s="20" t="s">
        <v>79</v>
      </c>
      <c r="BK540" s="190">
        <f>ROUND(I540*H540,2)</f>
        <v>0</v>
      </c>
      <c r="BL540" s="20" t="s">
        <v>131</v>
      </c>
      <c r="BM540" s="189" t="s">
        <v>847</v>
      </c>
    </row>
    <row r="541" spans="1:65" s="2" customFormat="1" ht="11.25">
      <c r="A541" s="37"/>
      <c r="B541" s="38"/>
      <c r="C541" s="39"/>
      <c r="D541" s="191" t="s">
        <v>133</v>
      </c>
      <c r="E541" s="39"/>
      <c r="F541" s="192" t="s">
        <v>848</v>
      </c>
      <c r="G541" s="39"/>
      <c r="H541" s="39"/>
      <c r="I541" s="193"/>
      <c r="J541" s="39"/>
      <c r="K541" s="39"/>
      <c r="L541" s="42"/>
      <c r="M541" s="194"/>
      <c r="N541" s="195"/>
      <c r="O541" s="67"/>
      <c r="P541" s="67"/>
      <c r="Q541" s="67"/>
      <c r="R541" s="67"/>
      <c r="S541" s="67"/>
      <c r="T541" s="68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20" t="s">
        <v>133</v>
      </c>
      <c r="AU541" s="20" t="s">
        <v>81</v>
      </c>
    </row>
    <row r="542" spans="1:65" s="2" customFormat="1" ht="11.25">
      <c r="A542" s="37"/>
      <c r="B542" s="38"/>
      <c r="C542" s="39"/>
      <c r="D542" s="196" t="s">
        <v>135</v>
      </c>
      <c r="E542" s="39"/>
      <c r="F542" s="197" t="s">
        <v>849</v>
      </c>
      <c r="G542" s="39"/>
      <c r="H542" s="39"/>
      <c r="I542" s="193"/>
      <c r="J542" s="39"/>
      <c r="K542" s="39"/>
      <c r="L542" s="42"/>
      <c r="M542" s="194"/>
      <c r="N542" s="195"/>
      <c r="O542" s="67"/>
      <c r="P542" s="67"/>
      <c r="Q542" s="67"/>
      <c r="R542" s="67"/>
      <c r="S542" s="67"/>
      <c r="T542" s="68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20" t="s">
        <v>135</v>
      </c>
      <c r="AU542" s="20" t="s">
        <v>81</v>
      </c>
    </row>
    <row r="543" spans="1:65" s="13" customFormat="1" ht="11.25">
      <c r="B543" s="199"/>
      <c r="C543" s="200"/>
      <c r="D543" s="191" t="s">
        <v>145</v>
      </c>
      <c r="E543" s="201" t="s">
        <v>19</v>
      </c>
      <c r="F543" s="202" t="s">
        <v>850</v>
      </c>
      <c r="G543" s="200"/>
      <c r="H543" s="203">
        <v>16</v>
      </c>
      <c r="I543" s="204"/>
      <c r="J543" s="200"/>
      <c r="K543" s="200"/>
      <c r="L543" s="205"/>
      <c r="M543" s="206"/>
      <c r="N543" s="207"/>
      <c r="O543" s="207"/>
      <c r="P543" s="207"/>
      <c r="Q543" s="207"/>
      <c r="R543" s="207"/>
      <c r="S543" s="207"/>
      <c r="T543" s="208"/>
      <c r="AT543" s="209" t="s">
        <v>145</v>
      </c>
      <c r="AU543" s="209" t="s">
        <v>81</v>
      </c>
      <c r="AV543" s="13" t="s">
        <v>81</v>
      </c>
      <c r="AW543" s="13" t="s">
        <v>32</v>
      </c>
      <c r="AX543" s="13" t="s">
        <v>79</v>
      </c>
      <c r="AY543" s="209" t="s">
        <v>125</v>
      </c>
    </row>
    <row r="544" spans="1:65" s="2" customFormat="1" ht="21.75" customHeight="1">
      <c r="A544" s="37"/>
      <c r="B544" s="38"/>
      <c r="C544" s="177" t="s">
        <v>851</v>
      </c>
      <c r="D544" s="177" t="s">
        <v>127</v>
      </c>
      <c r="E544" s="178" t="s">
        <v>852</v>
      </c>
      <c r="F544" s="179" t="s">
        <v>853</v>
      </c>
      <c r="G544" s="180" t="s">
        <v>175</v>
      </c>
      <c r="H544" s="181">
        <v>16</v>
      </c>
      <c r="I544" s="182"/>
      <c r="J544" s="183">
        <f>ROUND(I544*H544,2)</f>
        <v>0</v>
      </c>
      <c r="K544" s="184"/>
      <c r="L544" s="42"/>
      <c r="M544" s="185" t="s">
        <v>19</v>
      </c>
      <c r="N544" s="186" t="s">
        <v>42</v>
      </c>
      <c r="O544" s="67"/>
      <c r="P544" s="187">
        <f>O544*H544</f>
        <v>0</v>
      </c>
      <c r="Q544" s="187">
        <v>6.0506299999999998E-4</v>
      </c>
      <c r="R544" s="187">
        <f>Q544*H544</f>
        <v>9.6810079999999996E-3</v>
      </c>
      <c r="S544" s="187">
        <v>0</v>
      </c>
      <c r="T544" s="188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9" t="s">
        <v>131</v>
      </c>
      <c r="AT544" s="189" t="s">
        <v>127</v>
      </c>
      <c r="AU544" s="189" t="s">
        <v>81</v>
      </c>
      <c r="AY544" s="20" t="s">
        <v>125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20" t="s">
        <v>79</v>
      </c>
      <c r="BK544" s="190">
        <f>ROUND(I544*H544,2)</f>
        <v>0</v>
      </c>
      <c r="BL544" s="20" t="s">
        <v>131</v>
      </c>
      <c r="BM544" s="189" t="s">
        <v>854</v>
      </c>
    </row>
    <row r="545" spans="1:65" s="2" customFormat="1" ht="19.5">
      <c r="A545" s="37"/>
      <c r="B545" s="38"/>
      <c r="C545" s="39"/>
      <c r="D545" s="191" t="s">
        <v>133</v>
      </c>
      <c r="E545" s="39"/>
      <c r="F545" s="192" t="s">
        <v>855</v>
      </c>
      <c r="G545" s="39"/>
      <c r="H545" s="39"/>
      <c r="I545" s="193"/>
      <c r="J545" s="39"/>
      <c r="K545" s="39"/>
      <c r="L545" s="42"/>
      <c r="M545" s="194"/>
      <c r="N545" s="195"/>
      <c r="O545" s="67"/>
      <c r="P545" s="67"/>
      <c r="Q545" s="67"/>
      <c r="R545" s="67"/>
      <c r="S545" s="67"/>
      <c r="T545" s="68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20" t="s">
        <v>133</v>
      </c>
      <c r="AU545" s="20" t="s">
        <v>81</v>
      </c>
    </row>
    <row r="546" spans="1:65" s="2" customFormat="1" ht="11.25">
      <c r="A546" s="37"/>
      <c r="B546" s="38"/>
      <c r="C546" s="39"/>
      <c r="D546" s="196" t="s">
        <v>135</v>
      </c>
      <c r="E546" s="39"/>
      <c r="F546" s="197" t="s">
        <v>856</v>
      </c>
      <c r="G546" s="39"/>
      <c r="H546" s="39"/>
      <c r="I546" s="193"/>
      <c r="J546" s="39"/>
      <c r="K546" s="39"/>
      <c r="L546" s="42"/>
      <c r="M546" s="194"/>
      <c r="N546" s="195"/>
      <c r="O546" s="67"/>
      <c r="P546" s="67"/>
      <c r="Q546" s="67"/>
      <c r="R546" s="67"/>
      <c r="S546" s="67"/>
      <c r="T546" s="68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20" t="s">
        <v>135</v>
      </c>
      <c r="AU546" s="20" t="s">
        <v>81</v>
      </c>
    </row>
    <row r="547" spans="1:65" s="2" customFormat="1" ht="21.75" customHeight="1">
      <c r="A547" s="37"/>
      <c r="B547" s="38"/>
      <c r="C547" s="177" t="s">
        <v>857</v>
      </c>
      <c r="D547" s="177" t="s">
        <v>127</v>
      </c>
      <c r="E547" s="178" t="s">
        <v>858</v>
      </c>
      <c r="F547" s="179" t="s">
        <v>859</v>
      </c>
      <c r="G547" s="180" t="s">
        <v>175</v>
      </c>
      <c r="H547" s="181">
        <v>520</v>
      </c>
      <c r="I547" s="182"/>
      <c r="J547" s="183">
        <f>ROUND(I547*H547,2)</f>
        <v>0</v>
      </c>
      <c r="K547" s="184"/>
      <c r="L547" s="42"/>
      <c r="M547" s="185" t="s">
        <v>19</v>
      </c>
      <c r="N547" s="186" t="s">
        <v>42</v>
      </c>
      <c r="O547" s="67"/>
      <c r="P547" s="187">
        <f>O547*H547</f>
        <v>0</v>
      </c>
      <c r="Q547" s="187">
        <v>5.9999999999999995E-4</v>
      </c>
      <c r="R547" s="187">
        <f>Q547*H547</f>
        <v>0.312</v>
      </c>
      <c r="S547" s="187">
        <v>0</v>
      </c>
      <c r="T547" s="188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89" t="s">
        <v>131</v>
      </c>
      <c r="AT547" s="189" t="s">
        <v>127</v>
      </c>
      <c r="AU547" s="189" t="s">
        <v>81</v>
      </c>
      <c r="AY547" s="20" t="s">
        <v>125</v>
      </c>
      <c r="BE547" s="190">
        <f>IF(N547="základní",J547,0)</f>
        <v>0</v>
      </c>
      <c r="BF547" s="190">
        <f>IF(N547="snížená",J547,0)</f>
        <v>0</v>
      </c>
      <c r="BG547" s="190">
        <f>IF(N547="zákl. přenesená",J547,0)</f>
        <v>0</v>
      </c>
      <c r="BH547" s="190">
        <f>IF(N547="sníž. přenesená",J547,0)</f>
        <v>0</v>
      </c>
      <c r="BI547" s="190">
        <f>IF(N547="nulová",J547,0)</f>
        <v>0</v>
      </c>
      <c r="BJ547" s="20" t="s">
        <v>79</v>
      </c>
      <c r="BK547" s="190">
        <f>ROUND(I547*H547,2)</f>
        <v>0</v>
      </c>
      <c r="BL547" s="20" t="s">
        <v>131</v>
      </c>
      <c r="BM547" s="189" t="s">
        <v>860</v>
      </c>
    </row>
    <row r="548" spans="1:65" s="2" customFormat="1" ht="19.5">
      <c r="A548" s="37"/>
      <c r="B548" s="38"/>
      <c r="C548" s="39"/>
      <c r="D548" s="191" t="s">
        <v>133</v>
      </c>
      <c r="E548" s="39"/>
      <c r="F548" s="192" t="s">
        <v>861</v>
      </c>
      <c r="G548" s="39"/>
      <c r="H548" s="39"/>
      <c r="I548" s="193"/>
      <c r="J548" s="39"/>
      <c r="K548" s="39"/>
      <c r="L548" s="42"/>
      <c r="M548" s="194"/>
      <c r="N548" s="195"/>
      <c r="O548" s="67"/>
      <c r="P548" s="67"/>
      <c r="Q548" s="67"/>
      <c r="R548" s="67"/>
      <c r="S548" s="67"/>
      <c r="T548" s="68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20" t="s">
        <v>133</v>
      </c>
      <c r="AU548" s="20" t="s">
        <v>81</v>
      </c>
    </row>
    <row r="549" spans="1:65" s="2" customFormat="1" ht="11.25">
      <c r="A549" s="37"/>
      <c r="B549" s="38"/>
      <c r="C549" s="39"/>
      <c r="D549" s="196" t="s">
        <v>135</v>
      </c>
      <c r="E549" s="39"/>
      <c r="F549" s="197" t="s">
        <v>862</v>
      </c>
      <c r="G549" s="39"/>
      <c r="H549" s="39"/>
      <c r="I549" s="193"/>
      <c r="J549" s="39"/>
      <c r="K549" s="39"/>
      <c r="L549" s="42"/>
      <c r="M549" s="194"/>
      <c r="N549" s="195"/>
      <c r="O549" s="67"/>
      <c r="P549" s="67"/>
      <c r="Q549" s="67"/>
      <c r="R549" s="67"/>
      <c r="S549" s="67"/>
      <c r="T549" s="68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20" t="s">
        <v>135</v>
      </c>
      <c r="AU549" s="20" t="s">
        <v>81</v>
      </c>
    </row>
    <row r="550" spans="1:65" s="2" customFormat="1" ht="16.5" customHeight="1">
      <c r="A550" s="37"/>
      <c r="B550" s="38"/>
      <c r="C550" s="177" t="s">
        <v>863</v>
      </c>
      <c r="D550" s="177" t="s">
        <v>127</v>
      </c>
      <c r="E550" s="178" t="s">
        <v>864</v>
      </c>
      <c r="F550" s="179" t="s">
        <v>865</v>
      </c>
      <c r="G550" s="180" t="s">
        <v>175</v>
      </c>
      <c r="H550" s="181">
        <v>60</v>
      </c>
      <c r="I550" s="182"/>
      <c r="J550" s="183">
        <f>ROUND(I550*H550,2)</f>
        <v>0</v>
      </c>
      <c r="K550" s="184"/>
      <c r="L550" s="42"/>
      <c r="M550" s="185" t="s">
        <v>19</v>
      </c>
      <c r="N550" s="186" t="s">
        <v>42</v>
      </c>
      <c r="O550" s="67"/>
      <c r="P550" s="187">
        <f>O550*H550</f>
        <v>0</v>
      </c>
      <c r="Q550" s="187">
        <v>0</v>
      </c>
      <c r="R550" s="187">
        <f>Q550*H550</f>
        <v>0</v>
      </c>
      <c r="S550" s="187">
        <v>9.7000000000000003E-2</v>
      </c>
      <c r="T550" s="188">
        <f>S550*H550</f>
        <v>5.82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9" t="s">
        <v>131</v>
      </c>
      <c r="AT550" s="189" t="s">
        <v>127</v>
      </c>
      <c r="AU550" s="189" t="s">
        <v>81</v>
      </c>
      <c r="AY550" s="20" t="s">
        <v>125</v>
      </c>
      <c r="BE550" s="190">
        <f>IF(N550="základní",J550,0)</f>
        <v>0</v>
      </c>
      <c r="BF550" s="190">
        <f>IF(N550="snížená",J550,0)</f>
        <v>0</v>
      </c>
      <c r="BG550" s="190">
        <f>IF(N550="zákl. přenesená",J550,0)</f>
        <v>0</v>
      </c>
      <c r="BH550" s="190">
        <f>IF(N550="sníž. přenesená",J550,0)</f>
        <v>0</v>
      </c>
      <c r="BI550" s="190">
        <f>IF(N550="nulová",J550,0)</f>
        <v>0</v>
      </c>
      <c r="BJ550" s="20" t="s">
        <v>79</v>
      </c>
      <c r="BK550" s="190">
        <f>ROUND(I550*H550,2)</f>
        <v>0</v>
      </c>
      <c r="BL550" s="20" t="s">
        <v>131</v>
      </c>
      <c r="BM550" s="189" t="s">
        <v>866</v>
      </c>
    </row>
    <row r="551" spans="1:65" s="2" customFormat="1" ht="29.25">
      <c r="A551" s="37"/>
      <c r="B551" s="38"/>
      <c r="C551" s="39"/>
      <c r="D551" s="191" t="s">
        <v>133</v>
      </c>
      <c r="E551" s="39"/>
      <c r="F551" s="192" t="s">
        <v>867</v>
      </c>
      <c r="G551" s="39"/>
      <c r="H551" s="39"/>
      <c r="I551" s="193"/>
      <c r="J551" s="39"/>
      <c r="K551" s="39"/>
      <c r="L551" s="42"/>
      <c r="M551" s="194"/>
      <c r="N551" s="195"/>
      <c r="O551" s="67"/>
      <c r="P551" s="67"/>
      <c r="Q551" s="67"/>
      <c r="R551" s="67"/>
      <c r="S551" s="67"/>
      <c r="T551" s="68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20" t="s">
        <v>133</v>
      </c>
      <c r="AU551" s="20" t="s">
        <v>81</v>
      </c>
    </row>
    <row r="552" spans="1:65" s="2" customFormat="1" ht="11.25">
      <c r="A552" s="37"/>
      <c r="B552" s="38"/>
      <c r="C552" s="39"/>
      <c r="D552" s="196" t="s">
        <v>135</v>
      </c>
      <c r="E552" s="39"/>
      <c r="F552" s="197" t="s">
        <v>868</v>
      </c>
      <c r="G552" s="39"/>
      <c r="H552" s="39"/>
      <c r="I552" s="193"/>
      <c r="J552" s="39"/>
      <c r="K552" s="39"/>
      <c r="L552" s="42"/>
      <c r="M552" s="194"/>
      <c r="N552" s="195"/>
      <c r="O552" s="67"/>
      <c r="P552" s="67"/>
      <c r="Q552" s="67"/>
      <c r="R552" s="67"/>
      <c r="S552" s="67"/>
      <c r="T552" s="68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20" t="s">
        <v>135</v>
      </c>
      <c r="AU552" s="20" t="s">
        <v>81</v>
      </c>
    </row>
    <row r="553" spans="1:65" s="2" customFormat="1" ht="16.5" customHeight="1">
      <c r="A553" s="37"/>
      <c r="B553" s="38"/>
      <c r="C553" s="177" t="s">
        <v>869</v>
      </c>
      <c r="D553" s="177" t="s">
        <v>127</v>
      </c>
      <c r="E553" s="178" t="s">
        <v>870</v>
      </c>
      <c r="F553" s="179" t="s">
        <v>871</v>
      </c>
      <c r="G553" s="180" t="s">
        <v>130</v>
      </c>
      <c r="H553" s="181">
        <v>3696</v>
      </c>
      <c r="I553" s="182"/>
      <c r="J553" s="183">
        <f>ROUND(I553*H553,2)</f>
        <v>0</v>
      </c>
      <c r="K553" s="184"/>
      <c r="L553" s="42"/>
      <c r="M553" s="185" t="s">
        <v>19</v>
      </c>
      <c r="N553" s="186" t="s">
        <v>42</v>
      </c>
      <c r="O553" s="67"/>
      <c r="P553" s="187">
        <f>O553*H553</f>
        <v>0</v>
      </c>
      <c r="Q553" s="187">
        <v>0</v>
      </c>
      <c r="R553" s="187">
        <f>Q553*H553</f>
        <v>0</v>
      </c>
      <c r="S553" s="187">
        <v>0.01</v>
      </c>
      <c r="T553" s="188">
        <f>S553*H553</f>
        <v>36.96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89" t="s">
        <v>131</v>
      </c>
      <c r="AT553" s="189" t="s">
        <v>127</v>
      </c>
      <c r="AU553" s="189" t="s">
        <v>81</v>
      </c>
      <c r="AY553" s="20" t="s">
        <v>125</v>
      </c>
      <c r="BE553" s="190">
        <f>IF(N553="základní",J553,0)</f>
        <v>0</v>
      </c>
      <c r="BF553" s="190">
        <f>IF(N553="snížená",J553,0)</f>
        <v>0</v>
      </c>
      <c r="BG553" s="190">
        <f>IF(N553="zákl. přenesená",J553,0)</f>
        <v>0</v>
      </c>
      <c r="BH553" s="190">
        <f>IF(N553="sníž. přenesená",J553,0)</f>
        <v>0</v>
      </c>
      <c r="BI553" s="190">
        <f>IF(N553="nulová",J553,0)</f>
        <v>0</v>
      </c>
      <c r="BJ553" s="20" t="s">
        <v>79</v>
      </c>
      <c r="BK553" s="190">
        <f>ROUND(I553*H553,2)</f>
        <v>0</v>
      </c>
      <c r="BL553" s="20" t="s">
        <v>131</v>
      </c>
      <c r="BM553" s="189" t="s">
        <v>872</v>
      </c>
    </row>
    <row r="554" spans="1:65" s="2" customFormat="1" ht="11.25">
      <c r="A554" s="37"/>
      <c r="B554" s="38"/>
      <c r="C554" s="39"/>
      <c r="D554" s="191" t="s">
        <v>133</v>
      </c>
      <c r="E554" s="39"/>
      <c r="F554" s="192" t="s">
        <v>873</v>
      </c>
      <c r="G554" s="39"/>
      <c r="H554" s="39"/>
      <c r="I554" s="193"/>
      <c r="J554" s="39"/>
      <c r="K554" s="39"/>
      <c r="L554" s="42"/>
      <c r="M554" s="194"/>
      <c r="N554" s="195"/>
      <c r="O554" s="67"/>
      <c r="P554" s="67"/>
      <c r="Q554" s="67"/>
      <c r="R554" s="67"/>
      <c r="S554" s="67"/>
      <c r="T554" s="68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20" t="s">
        <v>133</v>
      </c>
      <c r="AU554" s="20" t="s">
        <v>81</v>
      </c>
    </row>
    <row r="555" spans="1:65" s="2" customFormat="1" ht="11.25">
      <c r="A555" s="37"/>
      <c r="B555" s="38"/>
      <c r="C555" s="39"/>
      <c r="D555" s="196" t="s">
        <v>135</v>
      </c>
      <c r="E555" s="39"/>
      <c r="F555" s="197" t="s">
        <v>874</v>
      </c>
      <c r="G555" s="39"/>
      <c r="H555" s="39"/>
      <c r="I555" s="193"/>
      <c r="J555" s="39"/>
      <c r="K555" s="39"/>
      <c r="L555" s="42"/>
      <c r="M555" s="194"/>
      <c r="N555" s="195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135</v>
      </c>
      <c r="AU555" s="20" t="s">
        <v>81</v>
      </c>
    </row>
    <row r="556" spans="1:65" s="2" customFormat="1" ht="16.5" customHeight="1">
      <c r="A556" s="37"/>
      <c r="B556" s="38"/>
      <c r="C556" s="177" t="s">
        <v>875</v>
      </c>
      <c r="D556" s="177" t="s">
        <v>127</v>
      </c>
      <c r="E556" s="178" t="s">
        <v>876</v>
      </c>
      <c r="F556" s="179" t="s">
        <v>877</v>
      </c>
      <c r="G556" s="180" t="s">
        <v>130</v>
      </c>
      <c r="H556" s="181">
        <v>3696</v>
      </c>
      <c r="I556" s="182"/>
      <c r="J556" s="183">
        <f>ROUND(I556*H556,2)</f>
        <v>0</v>
      </c>
      <c r="K556" s="184"/>
      <c r="L556" s="42"/>
      <c r="M556" s="185" t="s">
        <v>19</v>
      </c>
      <c r="N556" s="186" t="s">
        <v>42</v>
      </c>
      <c r="O556" s="67"/>
      <c r="P556" s="187">
        <f>O556*H556</f>
        <v>0</v>
      </c>
      <c r="Q556" s="187">
        <v>0</v>
      </c>
      <c r="R556" s="187">
        <f>Q556*H556</f>
        <v>0</v>
      </c>
      <c r="S556" s="187">
        <v>0.02</v>
      </c>
      <c r="T556" s="188">
        <f>S556*H556</f>
        <v>73.92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9" t="s">
        <v>131</v>
      </c>
      <c r="AT556" s="189" t="s">
        <v>127</v>
      </c>
      <c r="AU556" s="189" t="s">
        <v>81</v>
      </c>
      <c r="AY556" s="20" t="s">
        <v>125</v>
      </c>
      <c r="BE556" s="190">
        <f>IF(N556="základní",J556,0)</f>
        <v>0</v>
      </c>
      <c r="BF556" s="190">
        <f>IF(N556="snížená",J556,0)</f>
        <v>0</v>
      </c>
      <c r="BG556" s="190">
        <f>IF(N556="zákl. přenesená",J556,0)</f>
        <v>0</v>
      </c>
      <c r="BH556" s="190">
        <f>IF(N556="sníž. přenesená",J556,0)</f>
        <v>0</v>
      </c>
      <c r="BI556" s="190">
        <f>IF(N556="nulová",J556,0)</f>
        <v>0</v>
      </c>
      <c r="BJ556" s="20" t="s">
        <v>79</v>
      </c>
      <c r="BK556" s="190">
        <f>ROUND(I556*H556,2)</f>
        <v>0</v>
      </c>
      <c r="BL556" s="20" t="s">
        <v>131</v>
      </c>
      <c r="BM556" s="189" t="s">
        <v>878</v>
      </c>
    </row>
    <row r="557" spans="1:65" s="2" customFormat="1" ht="19.5">
      <c r="A557" s="37"/>
      <c r="B557" s="38"/>
      <c r="C557" s="39"/>
      <c r="D557" s="191" t="s">
        <v>133</v>
      </c>
      <c r="E557" s="39"/>
      <c r="F557" s="192" t="s">
        <v>879</v>
      </c>
      <c r="G557" s="39"/>
      <c r="H557" s="39"/>
      <c r="I557" s="193"/>
      <c r="J557" s="39"/>
      <c r="K557" s="39"/>
      <c r="L557" s="42"/>
      <c r="M557" s="194"/>
      <c r="N557" s="195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20" t="s">
        <v>133</v>
      </c>
      <c r="AU557" s="20" t="s">
        <v>81</v>
      </c>
    </row>
    <row r="558" spans="1:65" s="2" customFormat="1" ht="11.25">
      <c r="A558" s="37"/>
      <c r="B558" s="38"/>
      <c r="C558" s="39"/>
      <c r="D558" s="196" t="s">
        <v>135</v>
      </c>
      <c r="E558" s="39"/>
      <c r="F558" s="197" t="s">
        <v>880</v>
      </c>
      <c r="G558" s="39"/>
      <c r="H558" s="39"/>
      <c r="I558" s="193"/>
      <c r="J558" s="39"/>
      <c r="K558" s="39"/>
      <c r="L558" s="42"/>
      <c r="M558" s="194"/>
      <c r="N558" s="195"/>
      <c r="O558" s="67"/>
      <c r="P558" s="67"/>
      <c r="Q558" s="67"/>
      <c r="R558" s="67"/>
      <c r="S558" s="67"/>
      <c r="T558" s="68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20" t="s">
        <v>135</v>
      </c>
      <c r="AU558" s="20" t="s">
        <v>81</v>
      </c>
    </row>
    <row r="559" spans="1:65" s="2" customFormat="1" ht="16.5" customHeight="1">
      <c r="A559" s="37"/>
      <c r="B559" s="38"/>
      <c r="C559" s="177" t="s">
        <v>881</v>
      </c>
      <c r="D559" s="177" t="s">
        <v>127</v>
      </c>
      <c r="E559" s="178" t="s">
        <v>882</v>
      </c>
      <c r="F559" s="179" t="s">
        <v>883</v>
      </c>
      <c r="G559" s="180" t="s">
        <v>130</v>
      </c>
      <c r="H559" s="181">
        <v>100</v>
      </c>
      <c r="I559" s="182"/>
      <c r="J559" s="183">
        <f>ROUND(I559*H559,2)</f>
        <v>0</v>
      </c>
      <c r="K559" s="184"/>
      <c r="L559" s="42"/>
      <c r="M559" s="185" t="s">
        <v>19</v>
      </c>
      <c r="N559" s="186" t="s">
        <v>42</v>
      </c>
      <c r="O559" s="67"/>
      <c r="P559" s="187">
        <f>O559*H559</f>
        <v>0</v>
      </c>
      <c r="Q559" s="187">
        <v>0</v>
      </c>
      <c r="R559" s="187">
        <f>Q559*H559</f>
        <v>0</v>
      </c>
      <c r="S559" s="187">
        <v>0.126</v>
      </c>
      <c r="T559" s="188">
        <f>S559*H559</f>
        <v>12.6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89" t="s">
        <v>131</v>
      </c>
      <c r="AT559" s="189" t="s">
        <v>127</v>
      </c>
      <c r="AU559" s="189" t="s">
        <v>81</v>
      </c>
      <c r="AY559" s="20" t="s">
        <v>125</v>
      </c>
      <c r="BE559" s="190">
        <f>IF(N559="základní",J559,0)</f>
        <v>0</v>
      </c>
      <c r="BF559" s="190">
        <f>IF(N559="snížená",J559,0)</f>
        <v>0</v>
      </c>
      <c r="BG559" s="190">
        <f>IF(N559="zákl. přenesená",J559,0)</f>
        <v>0</v>
      </c>
      <c r="BH559" s="190">
        <f>IF(N559="sníž. přenesená",J559,0)</f>
        <v>0</v>
      </c>
      <c r="BI559" s="190">
        <f>IF(N559="nulová",J559,0)</f>
        <v>0</v>
      </c>
      <c r="BJ559" s="20" t="s">
        <v>79</v>
      </c>
      <c r="BK559" s="190">
        <f>ROUND(I559*H559,2)</f>
        <v>0</v>
      </c>
      <c r="BL559" s="20" t="s">
        <v>131</v>
      </c>
      <c r="BM559" s="189" t="s">
        <v>884</v>
      </c>
    </row>
    <row r="560" spans="1:65" s="2" customFormat="1" ht="19.5">
      <c r="A560" s="37"/>
      <c r="B560" s="38"/>
      <c r="C560" s="39"/>
      <c r="D560" s="191" t="s">
        <v>133</v>
      </c>
      <c r="E560" s="39"/>
      <c r="F560" s="192" t="s">
        <v>885</v>
      </c>
      <c r="G560" s="39"/>
      <c r="H560" s="39"/>
      <c r="I560" s="193"/>
      <c r="J560" s="39"/>
      <c r="K560" s="39"/>
      <c r="L560" s="42"/>
      <c r="M560" s="194"/>
      <c r="N560" s="195"/>
      <c r="O560" s="67"/>
      <c r="P560" s="67"/>
      <c r="Q560" s="67"/>
      <c r="R560" s="67"/>
      <c r="S560" s="67"/>
      <c r="T560" s="68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20" t="s">
        <v>133</v>
      </c>
      <c r="AU560" s="20" t="s">
        <v>81</v>
      </c>
    </row>
    <row r="561" spans="1:65" s="2" customFormat="1" ht="11.25">
      <c r="A561" s="37"/>
      <c r="B561" s="38"/>
      <c r="C561" s="39"/>
      <c r="D561" s="196" t="s">
        <v>135</v>
      </c>
      <c r="E561" s="39"/>
      <c r="F561" s="197" t="s">
        <v>886</v>
      </c>
      <c r="G561" s="39"/>
      <c r="H561" s="39"/>
      <c r="I561" s="193"/>
      <c r="J561" s="39"/>
      <c r="K561" s="39"/>
      <c r="L561" s="42"/>
      <c r="M561" s="194"/>
      <c r="N561" s="195"/>
      <c r="O561" s="67"/>
      <c r="P561" s="67"/>
      <c r="Q561" s="67"/>
      <c r="R561" s="67"/>
      <c r="S561" s="67"/>
      <c r="T561" s="68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20" t="s">
        <v>135</v>
      </c>
      <c r="AU561" s="20" t="s">
        <v>81</v>
      </c>
    </row>
    <row r="562" spans="1:65" s="13" customFormat="1" ht="11.25">
      <c r="B562" s="199"/>
      <c r="C562" s="200"/>
      <c r="D562" s="191" t="s">
        <v>145</v>
      </c>
      <c r="E562" s="201" t="s">
        <v>19</v>
      </c>
      <c r="F562" s="202" t="s">
        <v>887</v>
      </c>
      <c r="G562" s="200"/>
      <c r="H562" s="203">
        <v>100</v>
      </c>
      <c r="I562" s="204"/>
      <c r="J562" s="200"/>
      <c r="K562" s="200"/>
      <c r="L562" s="205"/>
      <c r="M562" s="206"/>
      <c r="N562" s="207"/>
      <c r="O562" s="207"/>
      <c r="P562" s="207"/>
      <c r="Q562" s="207"/>
      <c r="R562" s="207"/>
      <c r="S562" s="207"/>
      <c r="T562" s="208"/>
      <c r="AT562" s="209" t="s">
        <v>145</v>
      </c>
      <c r="AU562" s="209" t="s">
        <v>81</v>
      </c>
      <c r="AV562" s="13" t="s">
        <v>81</v>
      </c>
      <c r="AW562" s="13" t="s">
        <v>32</v>
      </c>
      <c r="AX562" s="13" t="s">
        <v>79</v>
      </c>
      <c r="AY562" s="209" t="s">
        <v>125</v>
      </c>
    </row>
    <row r="563" spans="1:65" s="2" customFormat="1" ht="16.5" customHeight="1">
      <c r="A563" s="37"/>
      <c r="B563" s="38"/>
      <c r="C563" s="177" t="s">
        <v>888</v>
      </c>
      <c r="D563" s="177" t="s">
        <v>127</v>
      </c>
      <c r="E563" s="178" t="s">
        <v>889</v>
      </c>
      <c r="F563" s="179" t="s">
        <v>890</v>
      </c>
      <c r="G563" s="180" t="s">
        <v>428</v>
      </c>
      <c r="H563" s="181">
        <v>8</v>
      </c>
      <c r="I563" s="182"/>
      <c r="J563" s="183">
        <f>ROUND(I563*H563,2)</f>
        <v>0</v>
      </c>
      <c r="K563" s="184"/>
      <c r="L563" s="42"/>
      <c r="M563" s="185" t="s">
        <v>19</v>
      </c>
      <c r="N563" s="186" t="s">
        <v>42</v>
      </c>
      <c r="O563" s="67"/>
      <c r="P563" s="187">
        <f>O563*H563</f>
        <v>0</v>
      </c>
      <c r="Q563" s="187">
        <v>0</v>
      </c>
      <c r="R563" s="187">
        <f>Q563*H563</f>
        <v>0</v>
      </c>
      <c r="S563" s="187">
        <v>8.2000000000000003E-2</v>
      </c>
      <c r="T563" s="188">
        <f>S563*H563</f>
        <v>0.65600000000000003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89" t="s">
        <v>131</v>
      </c>
      <c r="AT563" s="189" t="s">
        <v>127</v>
      </c>
      <c r="AU563" s="189" t="s">
        <v>81</v>
      </c>
      <c r="AY563" s="20" t="s">
        <v>125</v>
      </c>
      <c r="BE563" s="190">
        <f>IF(N563="základní",J563,0)</f>
        <v>0</v>
      </c>
      <c r="BF563" s="190">
        <f>IF(N563="snížená",J563,0)</f>
        <v>0</v>
      </c>
      <c r="BG563" s="190">
        <f>IF(N563="zákl. přenesená",J563,0)</f>
        <v>0</v>
      </c>
      <c r="BH563" s="190">
        <f>IF(N563="sníž. přenesená",J563,0)</f>
        <v>0</v>
      </c>
      <c r="BI563" s="190">
        <f>IF(N563="nulová",J563,0)</f>
        <v>0</v>
      </c>
      <c r="BJ563" s="20" t="s">
        <v>79</v>
      </c>
      <c r="BK563" s="190">
        <f>ROUND(I563*H563,2)</f>
        <v>0</v>
      </c>
      <c r="BL563" s="20" t="s">
        <v>131</v>
      </c>
      <c r="BM563" s="189" t="s">
        <v>891</v>
      </c>
    </row>
    <row r="564" spans="1:65" s="2" customFormat="1" ht="19.5">
      <c r="A564" s="37"/>
      <c r="B564" s="38"/>
      <c r="C564" s="39"/>
      <c r="D564" s="191" t="s">
        <v>133</v>
      </c>
      <c r="E564" s="39"/>
      <c r="F564" s="192" t="s">
        <v>892</v>
      </c>
      <c r="G564" s="39"/>
      <c r="H564" s="39"/>
      <c r="I564" s="193"/>
      <c r="J564" s="39"/>
      <c r="K564" s="39"/>
      <c r="L564" s="42"/>
      <c r="M564" s="194"/>
      <c r="N564" s="195"/>
      <c r="O564" s="67"/>
      <c r="P564" s="67"/>
      <c r="Q564" s="67"/>
      <c r="R564" s="67"/>
      <c r="S564" s="67"/>
      <c r="T564" s="68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20" t="s">
        <v>133</v>
      </c>
      <c r="AU564" s="20" t="s">
        <v>81</v>
      </c>
    </row>
    <row r="565" spans="1:65" s="2" customFormat="1" ht="11.25">
      <c r="A565" s="37"/>
      <c r="B565" s="38"/>
      <c r="C565" s="39"/>
      <c r="D565" s="196" t="s">
        <v>135</v>
      </c>
      <c r="E565" s="39"/>
      <c r="F565" s="197" t="s">
        <v>893</v>
      </c>
      <c r="G565" s="39"/>
      <c r="H565" s="39"/>
      <c r="I565" s="193"/>
      <c r="J565" s="39"/>
      <c r="K565" s="39"/>
      <c r="L565" s="42"/>
      <c r="M565" s="194"/>
      <c r="N565" s="195"/>
      <c r="O565" s="67"/>
      <c r="P565" s="67"/>
      <c r="Q565" s="67"/>
      <c r="R565" s="67"/>
      <c r="S565" s="67"/>
      <c r="T565" s="68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20" t="s">
        <v>135</v>
      </c>
      <c r="AU565" s="20" t="s">
        <v>81</v>
      </c>
    </row>
    <row r="566" spans="1:65" s="2" customFormat="1" ht="16.5" customHeight="1">
      <c r="A566" s="37"/>
      <c r="B566" s="38"/>
      <c r="C566" s="177" t="s">
        <v>894</v>
      </c>
      <c r="D566" s="177" t="s">
        <v>127</v>
      </c>
      <c r="E566" s="178" t="s">
        <v>895</v>
      </c>
      <c r="F566" s="179" t="s">
        <v>896</v>
      </c>
      <c r="G566" s="180" t="s">
        <v>428</v>
      </c>
      <c r="H566" s="181">
        <v>9</v>
      </c>
      <c r="I566" s="182"/>
      <c r="J566" s="183">
        <f>ROUND(I566*H566,2)</f>
        <v>0</v>
      </c>
      <c r="K566" s="184"/>
      <c r="L566" s="42"/>
      <c r="M566" s="185" t="s">
        <v>19</v>
      </c>
      <c r="N566" s="186" t="s">
        <v>42</v>
      </c>
      <c r="O566" s="67"/>
      <c r="P566" s="187">
        <f>O566*H566</f>
        <v>0</v>
      </c>
      <c r="Q566" s="187">
        <v>0</v>
      </c>
      <c r="R566" s="187">
        <f>Q566*H566</f>
        <v>0</v>
      </c>
      <c r="S566" s="187">
        <v>4.0000000000000001E-3</v>
      </c>
      <c r="T566" s="188">
        <f>S566*H566</f>
        <v>3.6000000000000004E-2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9" t="s">
        <v>131</v>
      </c>
      <c r="AT566" s="189" t="s">
        <v>127</v>
      </c>
      <c r="AU566" s="189" t="s">
        <v>81</v>
      </c>
      <c r="AY566" s="20" t="s">
        <v>125</v>
      </c>
      <c r="BE566" s="190">
        <f>IF(N566="základní",J566,0)</f>
        <v>0</v>
      </c>
      <c r="BF566" s="190">
        <f>IF(N566="snížená",J566,0)</f>
        <v>0</v>
      </c>
      <c r="BG566" s="190">
        <f>IF(N566="zákl. přenesená",J566,0)</f>
        <v>0</v>
      </c>
      <c r="BH566" s="190">
        <f>IF(N566="sníž. přenesená",J566,0)</f>
        <v>0</v>
      </c>
      <c r="BI566" s="190">
        <f>IF(N566="nulová",J566,0)</f>
        <v>0</v>
      </c>
      <c r="BJ566" s="20" t="s">
        <v>79</v>
      </c>
      <c r="BK566" s="190">
        <f>ROUND(I566*H566,2)</f>
        <v>0</v>
      </c>
      <c r="BL566" s="20" t="s">
        <v>131</v>
      </c>
      <c r="BM566" s="189" t="s">
        <v>897</v>
      </c>
    </row>
    <row r="567" spans="1:65" s="2" customFormat="1" ht="19.5">
      <c r="A567" s="37"/>
      <c r="B567" s="38"/>
      <c r="C567" s="39"/>
      <c r="D567" s="191" t="s">
        <v>133</v>
      </c>
      <c r="E567" s="39"/>
      <c r="F567" s="192" t="s">
        <v>898</v>
      </c>
      <c r="G567" s="39"/>
      <c r="H567" s="39"/>
      <c r="I567" s="193"/>
      <c r="J567" s="39"/>
      <c r="K567" s="39"/>
      <c r="L567" s="42"/>
      <c r="M567" s="194"/>
      <c r="N567" s="195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133</v>
      </c>
      <c r="AU567" s="20" t="s">
        <v>81</v>
      </c>
    </row>
    <row r="568" spans="1:65" s="2" customFormat="1" ht="11.25">
      <c r="A568" s="37"/>
      <c r="B568" s="38"/>
      <c r="C568" s="39"/>
      <c r="D568" s="196" t="s">
        <v>135</v>
      </c>
      <c r="E568" s="39"/>
      <c r="F568" s="197" t="s">
        <v>899</v>
      </c>
      <c r="G568" s="39"/>
      <c r="H568" s="39"/>
      <c r="I568" s="193"/>
      <c r="J568" s="39"/>
      <c r="K568" s="39"/>
      <c r="L568" s="42"/>
      <c r="M568" s="194"/>
      <c r="N568" s="195"/>
      <c r="O568" s="67"/>
      <c r="P568" s="67"/>
      <c r="Q568" s="67"/>
      <c r="R568" s="67"/>
      <c r="S568" s="67"/>
      <c r="T568" s="68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20" t="s">
        <v>135</v>
      </c>
      <c r="AU568" s="20" t="s">
        <v>81</v>
      </c>
    </row>
    <row r="569" spans="1:65" s="2" customFormat="1" ht="16.5" customHeight="1">
      <c r="A569" s="37"/>
      <c r="B569" s="38"/>
      <c r="C569" s="177" t="s">
        <v>900</v>
      </c>
      <c r="D569" s="177" t="s">
        <v>127</v>
      </c>
      <c r="E569" s="178" t="s">
        <v>901</v>
      </c>
      <c r="F569" s="179" t="s">
        <v>902</v>
      </c>
      <c r="G569" s="180" t="s">
        <v>175</v>
      </c>
      <c r="H569" s="181">
        <v>2</v>
      </c>
      <c r="I569" s="182"/>
      <c r="J569" s="183">
        <f>ROUND(I569*H569,2)</f>
        <v>0</v>
      </c>
      <c r="K569" s="184"/>
      <c r="L569" s="42"/>
      <c r="M569" s="185" t="s">
        <v>19</v>
      </c>
      <c r="N569" s="186" t="s">
        <v>42</v>
      </c>
      <c r="O569" s="67"/>
      <c r="P569" s="187">
        <f>O569*H569</f>
        <v>0</v>
      </c>
      <c r="Q569" s="187">
        <v>0</v>
      </c>
      <c r="R569" s="187">
        <f>Q569*H569</f>
        <v>0</v>
      </c>
      <c r="S569" s="187">
        <v>2.0550000000000002</v>
      </c>
      <c r="T569" s="188">
        <f>S569*H569</f>
        <v>4.1100000000000003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9" t="s">
        <v>131</v>
      </c>
      <c r="AT569" s="189" t="s">
        <v>127</v>
      </c>
      <c r="AU569" s="189" t="s">
        <v>81</v>
      </c>
      <c r="AY569" s="20" t="s">
        <v>125</v>
      </c>
      <c r="BE569" s="190">
        <f>IF(N569="základní",J569,0)</f>
        <v>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20" t="s">
        <v>79</v>
      </c>
      <c r="BK569" s="190">
        <f>ROUND(I569*H569,2)</f>
        <v>0</v>
      </c>
      <c r="BL569" s="20" t="s">
        <v>131</v>
      </c>
      <c r="BM569" s="189" t="s">
        <v>903</v>
      </c>
    </row>
    <row r="570" spans="1:65" s="2" customFormat="1" ht="19.5">
      <c r="A570" s="37"/>
      <c r="B570" s="38"/>
      <c r="C570" s="39"/>
      <c r="D570" s="191" t="s">
        <v>133</v>
      </c>
      <c r="E570" s="39"/>
      <c r="F570" s="192" t="s">
        <v>904</v>
      </c>
      <c r="G570" s="39"/>
      <c r="H570" s="39"/>
      <c r="I570" s="193"/>
      <c r="J570" s="39"/>
      <c r="K570" s="39"/>
      <c r="L570" s="42"/>
      <c r="M570" s="194"/>
      <c r="N570" s="195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20" t="s">
        <v>133</v>
      </c>
      <c r="AU570" s="20" t="s">
        <v>81</v>
      </c>
    </row>
    <row r="571" spans="1:65" s="2" customFormat="1" ht="11.25">
      <c r="A571" s="37"/>
      <c r="B571" s="38"/>
      <c r="C571" s="39"/>
      <c r="D571" s="196" t="s">
        <v>135</v>
      </c>
      <c r="E571" s="39"/>
      <c r="F571" s="197" t="s">
        <v>905</v>
      </c>
      <c r="G571" s="39"/>
      <c r="H571" s="39"/>
      <c r="I571" s="193"/>
      <c r="J571" s="39"/>
      <c r="K571" s="39"/>
      <c r="L571" s="42"/>
      <c r="M571" s="194"/>
      <c r="N571" s="195"/>
      <c r="O571" s="67"/>
      <c r="P571" s="67"/>
      <c r="Q571" s="67"/>
      <c r="R571" s="67"/>
      <c r="S571" s="67"/>
      <c r="T571" s="68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20" t="s">
        <v>135</v>
      </c>
      <c r="AU571" s="20" t="s">
        <v>81</v>
      </c>
    </row>
    <row r="572" spans="1:65" s="2" customFormat="1" ht="16.5" customHeight="1">
      <c r="A572" s="37"/>
      <c r="B572" s="38"/>
      <c r="C572" s="177" t="s">
        <v>906</v>
      </c>
      <c r="D572" s="177" t="s">
        <v>127</v>
      </c>
      <c r="E572" s="178" t="s">
        <v>907</v>
      </c>
      <c r="F572" s="179" t="s">
        <v>908</v>
      </c>
      <c r="G572" s="180" t="s">
        <v>175</v>
      </c>
      <c r="H572" s="181">
        <v>19</v>
      </c>
      <c r="I572" s="182"/>
      <c r="J572" s="183">
        <f>ROUND(I572*H572,2)</f>
        <v>0</v>
      </c>
      <c r="K572" s="184"/>
      <c r="L572" s="42"/>
      <c r="M572" s="185" t="s">
        <v>19</v>
      </c>
      <c r="N572" s="186" t="s">
        <v>42</v>
      </c>
      <c r="O572" s="67"/>
      <c r="P572" s="187">
        <f>O572*H572</f>
        <v>0</v>
      </c>
      <c r="Q572" s="187">
        <v>0</v>
      </c>
      <c r="R572" s="187">
        <f>Q572*H572</f>
        <v>0</v>
      </c>
      <c r="S572" s="187">
        <v>0</v>
      </c>
      <c r="T572" s="188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9" t="s">
        <v>131</v>
      </c>
      <c r="AT572" s="189" t="s">
        <v>127</v>
      </c>
      <c r="AU572" s="189" t="s">
        <v>81</v>
      </c>
      <c r="AY572" s="20" t="s">
        <v>125</v>
      </c>
      <c r="BE572" s="190">
        <f>IF(N572="základní",J572,0)</f>
        <v>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20" t="s">
        <v>79</v>
      </c>
      <c r="BK572" s="190">
        <f>ROUND(I572*H572,2)</f>
        <v>0</v>
      </c>
      <c r="BL572" s="20" t="s">
        <v>131</v>
      </c>
      <c r="BM572" s="189" t="s">
        <v>909</v>
      </c>
    </row>
    <row r="573" spans="1:65" s="2" customFormat="1" ht="19.5">
      <c r="A573" s="37"/>
      <c r="B573" s="38"/>
      <c r="C573" s="39"/>
      <c r="D573" s="191" t="s">
        <v>133</v>
      </c>
      <c r="E573" s="39"/>
      <c r="F573" s="192" t="s">
        <v>910</v>
      </c>
      <c r="G573" s="39"/>
      <c r="H573" s="39"/>
      <c r="I573" s="193"/>
      <c r="J573" s="39"/>
      <c r="K573" s="39"/>
      <c r="L573" s="42"/>
      <c r="M573" s="194"/>
      <c r="N573" s="195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133</v>
      </c>
      <c r="AU573" s="20" t="s">
        <v>81</v>
      </c>
    </row>
    <row r="574" spans="1:65" s="2" customFormat="1" ht="11.25">
      <c r="A574" s="37"/>
      <c r="B574" s="38"/>
      <c r="C574" s="39"/>
      <c r="D574" s="196" t="s">
        <v>135</v>
      </c>
      <c r="E574" s="39"/>
      <c r="F574" s="197" t="s">
        <v>911</v>
      </c>
      <c r="G574" s="39"/>
      <c r="H574" s="39"/>
      <c r="I574" s="193"/>
      <c r="J574" s="39"/>
      <c r="K574" s="39"/>
      <c r="L574" s="42"/>
      <c r="M574" s="194"/>
      <c r="N574" s="195"/>
      <c r="O574" s="67"/>
      <c r="P574" s="67"/>
      <c r="Q574" s="67"/>
      <c r="R574" s="67"/>
      <c r="S574" s="67"/>
      <c r="T574" s="68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20" t="s">
        <v>135</v>
      </c>
      <c r="AU574" s="20" t="s">
        <v>81</v>
      </c>
    </row>
    <row r="575" spans="1:65" s="13" customFormat="1" ht="11.25">
      <c r="B575" s="199"/>
      <c r="C575" s="200"/>
      <c r="D575" s="191" t="s">
        <v>145</v>
      </c>
      <c r="E575" s="201" t="s">
        <v>19</v>
      </c>
      <c r="F575" s="202" t="s">
        <v>783</v>
      </c>
      <c r="G575" s="200"/>
      <c r="H575" s="203">
        <v>19</v>
      </c>
      <c r="I575" s="204"/>
      <c r="J575" s="200"/>
      <c r="K575" s="200"/>
      <c r="L575" s="205"/>
      <c r="M575" s="206"/>
      <c r="N575" s="207"/>
      <c r="O575" s="207"/>
      <c r="P575" s="207"/>
      <c r="Q575" s="207"/>
      <c r="R575" s="207"/>
      <c r="S575" s="207"/>
      <c r="T575" s="208"/>
      <c r="AT575" s="209" t="s">
        <v>145</v>
      </c>
      <c r="AU575" s="209" t="s">
        <v>81</v>
      </c>
      <c r="AV575" s="13" t="s">
        <v>81</v>
      </c>
      <c r="AW575" s="13" t="s">
        <v>32</v>
      </c>
      <c r="AX575" s="13" t="s">
        <v>79</v>
      </c>
      <c r="AY575" s="209" t="s">
        <v>125</v>
      </c>
    </row>
    <row r="576" spans="1:65" s="12" customFormat="1" ht="22.9" customHeight="1">
      <c r="B576" s="161"/>
      <c r="C576" s="162"/>
      <c r="D576" s="163" t="s">
        <v>70</v>
      </c>
      <c r="E576" s="175" t="s">
        <v>912</v>
      </c>
      <c r="F576" s="175" t="s">
        <v>913</v>
      </c>
      <c r="G576" s="162"/>
      <c r="H576" s="162"/>
      <c r="I576" s="165"/>
      <c r="J576" s="176">
        <f>BK576</f>
        <v>0</v>
      </c>
      <c r="K576" s="162"/>
      <c r="L576" s="167"/>
      <c r="M576" s="168"/>
      <c r="N576" s="169"/>
      <c r="O576" s="169"/>
      <c r="P576" s="170">
        <f>SUM(P577:P623)</f>
        <v>0</v>
      </c>
      <c r="Q576" s="169"/>
      <c r="R576" s="170">
        <f>SUM(R577:R623)</f>
        <v>0</v>
      </c>
      <c r="S576" s="169"/>
      <c r="T576" s="171">
        <f>SUM(T577:T623)</f>
        <v>0</v>
      </c>
      <c r="AR576" s="172" t="s">
        <v>79</v>
      </c>
      <c r="AT576" s="173" t="s">
        <v>70</v>
      </c>
      <c r="AU576" s="173" t="s">
        <v>79</v>
      </c>
      <c r="AY576" s="172" t="s">
        <v>125</v>
      </c>
      <c r="BK576" s="174">
        <f>SUM(BK577:BK623)</f>
        <v>0</v>
      </c>
    </row>
    <row r="577" spans="1:65" s="2" customFormat="1" ht="16.5" customHeight="1">
      <c r="A577" s="37"/>
      <c r="B577" s="38"/>
      <c r="C577" s="177" t="s">
        <v>914</v>
      </c>
      <c r="D577" s="177" t="s">
        <v>127</v>
      </c>
      <c r="E577" s="178" t="s">
        <v>915</v>
      </c>
      <c r="F577" s="179" t="s">
        <v>916</v>
      </c>
      <c r="G577" s="180" t="s">
        <v>278</v>
      </c>
      <c r="H577" s="181">
        <v>202.27199999999999</v>
      </c>
      <c r="I577" s="182"/>
      <c r="J577" s="183">
        <f>ROUND(I577*H577,2)</f>
        <v>0</v>
      </c>
      <c r="K577" s="184"/>
      <c r="L577" s="42"/>
      <c r="M577" s="185" t="s">
        <v>19</v>
      </c>
      <c r="N577" s="186" t="s">
        <v>42</v>
      </c>
      <c r="O577" s="67"/>
      <c r="P577" s="187">
        <f>O577*H577</f>
        <v>0</v>
      </c>
      <c r="Q577" s="187">
        <v>0</v>
      </c>
      <c r="R577" s="187">
        <f>Q577*H577</f>
        <v>0</v>
      </c>
      <c r="S577" s="187">
        <v>0</v>
      </c>
      <c r="T577" s="188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89" t="s">
        <v>131</v>
      </c>
      <c r="AT577" s="189" t="s">
        <v>127</v>
      </c>
      <c r="AU577" s="189" t="s">
        <v>81</v>
      </c>
      <c r="AY577" s="20" t="s">
        <v>125</v>
      </c>
      <c r="BE577" s="190">
        <f>IF(N577="základní",J577,0)</f>
        <v>0</v>
      </c>
      <c r="BF577" s="190">
        <f>IF(N577="snížená",J577,0)</f>
        <v>0</v>
      </c>
      <c r="BG577" s="190">
        <f>IF(N577="zákl. přenesená",J577,0)</f>
        <v>0</v>
      </c>
      <c r="BH577" s="190">
        <f>IF(N577="sníž. přenesená",J577,0)</f>
        <v>0</v>
      </c>
      <c r="BI577" s="190">
        <f>IF(N577="nulová",J577,0)</f>
        <v>0</v>
      </c>
      <c r="BJ577" s="20" t="s">
        <v>79</v>
      </c>
      <c r="BK577" s="190">
        <f>ROUND(I577*H577,2)</f>
        <v>0</v>
      </c>
      <c r="BL577" s="20" t="s">
        <v>131</v>
      </c>
      <c r="BM577" s="189" t="s">
        <v>917</v>
      </c>
    </row>
    <row r="578" spans="1:65" s="2" customFormat="1" ht="11.25">
      <c r="A578" s="37"/>
      <c r="B578" s="38"/>
      <c r="C578" s="39"/>
      <c r="D578" s="191" t="s">
        <v>133</v>
      </c>
      <c r="E578" s="39"/>
      <c r="F578" s="192" t="s">
        <v>918</v>
      </c>
      <c r="G578" s="39"/>
      <c r="H578" s="39"/>
      <c r="I578" s="193"/>
      <c r="J578" s="39"/>
      <c r="K578" s="39"/>
      <c r="L578" s="42"/>
      <c r="M578" s="194"/>
      <c r="N578" s="195"/>
      <c r="O578" s="67"/>
      <c r="P578" s="67"/>
      <c r="Q578" s="67"/>
      <c r="R578" s="67"/>
      <c r="S578" s="67"/>
      <c r="T578" s="68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20" t="s">
        <v>133</v>
      </c>
      <c r="AU578" s="20" t="s">
        <v>81</v>
      </c>
    </row>
    <row r="579" spans="1:65" s="2" customFormat="1" ht="11.25">
      <c r="A579" s="37"/>
      <c r="B579" s="38"/>
      <c r="C579" s="39"/>
      <c r="D579" s="196" t="s">
        <v>135</v>
      </c>
      <c r="E579" s="39"/>
      <c r="F579" s="197" t="s">
        <v>919</v>
      </c>
      <c r="G579" s="39"/>
      <c r="H579" s="39"/>
      <c r="I579" s="193"/>
      <c r="J579" s="39"/>
      <c r="K579" s="39"/>
      <c r="L579" s="42"/>
      <c r="M579" s="194"/>
      <c r="N579" s="195"/>
      <c r="O579" s="67"/>
      <c r="P579" s="67"/>
      <c r="Q579" s="67"/>
      <c r="R579" s="67"/>
      <c r="S579" s="67"/>
      <c r="T579" s="68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20" t="s">
        <v>135</v>
      </c>
      <c r="AU579" s="20" t="s">
        <v>81</v>
      </c>
    </row>
    <row r="580" spans="1:65" s="14" customFormat="1" ht="11.25">
      <c r="B580" s="210"/>
      <c r="C580" s="211"/>
      <c r="D580" s="191" t="s">
        <v>145</v>
      </c>
      <c r="E580" s="212" t="s">
        <v>19</v>
      </c>
      <c r="F580" s="213" t="s">
        <v>920</v>
      </c>
      <c r="G580" s="211"/>
      <c r="H580" s="212" t="s">
        <v>19</v>
      </c>
      <c r="I580" s="214"/>
      <c r="J580" s="211"/>
      <c r="K580" s="211"/>
      <c r="L580" s="215"/>
      <c r="M580" s="216"/>
      <c r="N580" s="217"/>
      <c r="O580" s="217"/>
      <c r="P580" s="217"/>
      <c r="Q580" s="217"/>
      <c r="R580" s="217"/>
      <c r="S580" s="217"/>
      <c r="T580" s="218"/>
      <c r="AT580" s="219" t="s">
        <v>145</v>
      </c>
      <c r="AU580" s="219" t="s">
        <v>81</v>
      </c>
      <c r="AV580" s="14" t="s">
        <v>79</v>
      </c>
      <c r="AW580" s="14" t="s">
        <v>32</v>
      </c>
      <c r="AX580" s="14" t="s">
        <v>71</v>
      </c>
      <c r="AY580" s="219" t="s">
        <v>125</v>
      </c>
    </row>
    <row r="581" spans="1:65" s="13" customFormat="1" ht="11.25">
      <c r="B581" s="199"/>
      <c r="C581" s="200"/>
      <c r="D581" s="191" t="s">
        <v>145</v>
      </c>
      <c r="E581" s="201" t="s">
        <v>19</v>
      </c>
      <c r="F581" s="202" t="s">
        <v>921</v>
      </c>
      <c r="G581" s="200"/>
      <c r="H581" s="203">
        <v>59.392000000000003</v>
      </c>
      <c r="I581" s="204"/>
      <c r="J581" s="200"/>
      <c r="K581" s="200"/>
      <c r="L581" s="205"/>
      <c r="M581" s="206"/>
      <c r="N581" s="207"/>
      <c r="O581" s="207"/>
      <c r="P581" s="207"/>
      <c r="Q581" s="207"/>
      <c r="R581" s="207"/>
      <c r="S581" s="207"/>
      <c r="T581" s="208"/>
      <c r="AT581" s="209" t="s">
        <v>145</v>
      </c>
      <c r="AU581" s="209" t="s">
        <v>81</v>
      </c>
      <c r="AV581" s="13" t="s">
        <v>81</v>
      </c>
      <c r="AW581" s="13" t="s">
        <v>32</v>
      </c>
      <c r="AX581" s="13" t="s">
        <v>71</v>
      </c>
      <c r="AY581" s="209" t="s">
        <v>125</v>
      </c>
    </row>
    <row r="582" spans="1:65" s="14" customFormat="1" ht="11.25">
      <c r="B582" s="210"/>
      <c r="C582" s="211"/>
      <c r="D582" s="191" t="s">
        <v>145</v>
      </c>
      <c r="E582" s="212" t="s">
        <v>19</v>
      </c>
      <c r="F582" s="213" t="s">
        <v>922</v>
      </c>
      <c r="G582" s="211"/>
      <c r="H582" s="212" t="s">
        <v>19</v>
      </c>
      <c r="I582" s="214"/>
      <c r="J582" s="211"/>
      <c r="K582" s="211"/>
      <c r="L582" s="215"/>
      <c r="M582" s="216"/>
      <c r="N582" s="217"/>
      <c r="O582" s="217"/>
      <c r="P582" s="217"/>
      <c r="Q582" s="217"/>
      <c r="R582" s="217"/>
      <c r="S582" s="217"/>
      <c r="T582" s="218"/>
      <c r="AT582" s="219" t="s">
        <v>145</v>
      </c>
      <c r="AU582" s="219" t="s">
        <v>81</v>
      </c>
      <c r="AV582" s="14" t="s">
        <v>79</v>
      </c>
      <c r="AW582" s="14" t="s">
        <v>32</v>
      </c>
      <c r="AX582" s="14" t="s">
        <v>71</v>
      </c>
      <c r="AY582" s="219" t="s">
        <v>125</v>
      </c>
    </row>
    <row r="583" spans="1:65" s="13" customFormat="1" ht="11.25">
      <c r="B583" s="199"/>
      <c r="C583" s="200"/>
      <c r="D583" s="191" t="s">
        <v>145</v>
      </c>
      <c r="E583" s="201" t="s">
        <v>19</v>
      </c>
      <c r="F583" s="202" t="s">
        <v>923</v>
      </c>
      <c r="G583" s="200"/>
      <c r="H583" s="203">
        <v>19.399999999999999</v>
      </c>
      <c r="I583" s="204"/>
      <c r="J583" s="200"/>
      <c r="K583" s="200"/>
      <c r="L583" s="205"/>
      <c r="M583" s="206"/>
      <c r="N583" s="207"/>
      <c r="O583" s="207"/>
      <c r="P583" s="207"/>
      <c r="Q583" s="207"/>
      <c r="R583" s="207"/>
      <c r="S583" s="207"/>
      <c r="T583" s="208"/>
      <c r="AT583" s="209" t="s">
        <v>145</v>
      </c>
      <c r="AU583" s="209" t="s">
        <v>81</v>
      </c>
      <c r="AV583" s="13" t="s">
        <v>81</v>
      </c>
      <c r="AW583" s="13" t="s">
        <v>32</v>
      </c>
      <c r="AX583" s="13" t="s">
        <v>71</v>
      </c>
      <c r="AY583" s="209" t="s">
        <v>125</v>
      </c>
    </row>
    <row r="584" spans="1:65" s="14" customFormat="1" ht="11.25">
      <c r="B584" s="210"/>
      <c r="C584" s="211"/>
      <c r="D584" s="191" t="s">
        <v>145</v>
      </c>
      <c r="E584" s="212" t="s">
        <v>19</v>
      </c>
      <c r="F584" s="213" t="s">
        <v>924</v>
      </c>
      <c r="G584" s="211"/>
      <c r="H584" s="212" t="s">
        <v>19</v>
      </c>
      <c r="I584" s="214"/>
      <c r="J584" s="211"/>
      <c r="K584" s="211"/>
      <c r="L584" s="215"/>
      <c r="M584" s="216"/>
      <c r="N584" s="217"/>
      <c r="O584" s="217"/>
      <c r="P584" s="217"/>
      <c r="Q584" s="217"/>
      <c r="R584" s="217"/>
      <c r="S584" s="217"/>
      <c r="T584" s="218"/>
      <c r="AT584" s="219" t="s">
        <v>145</v>
      </c>
      <c r="AU584" s="219" t="s">
        <v>81</v>
      </c>
      <c r="AV584" s="14" t="s">
        <v>79</v>
      </c>
      <c r="AW584" s="14" t="s">
        <v>32</v>
      </c>
      <c r="AX584" s="14" t="s">
        <v>71</v>
      </c>
      <c r="AY584" s="219" t="s">
        <v>125</v>
      </c>
    </row>
    <row r="585" spans="1:65" s="13" customFormat="1" ht="11.25">
      <c r="B585" s="199"/>
      <c r="C585" s="200"/>
      <c r="D585" s="191" t="s">
        <v>145</v>
      </c>
      <c r="E585" s="201" t="s">
        <v>19</v>
      </c>
      <c r="F585" s="202" t="s">
        <v>925</v>
      </c>
      <c r="G585" s="200"/>
      <c r="H585" s="203">
        <v>123.48</v>
      </c>
      <c r="I585" s="204"/>
      <c r="J585" s="200"/>
      <c r="K585" s="200"/>
      <c r="L585" s="205"/>
      <c r="M585" s="206"/>
      <c r="N585" s="207"/>
      <c r="O585" s="207"/>
      <c r="P585" s="207"/>
      <c r="Q585" s="207"/>
      <c r="R585" s="207"/>
      <c r="S585" s="207"/>
      <c r="T585" s="208"/>
      <c r="AT585" s="209" t="s">
        <v>145</v>
      </c>
      <c r="AU585" s="209" t="s">
        <v>81</v>
      </c>
      <c r="AV585" s="13" t="s">
        <v>81</v>
      </c>
      <c r="AW585" s="13" t="s">
        <v>32</v>
      </c>
      <c r="AX585" s="13" t="s">
        <v>71</v>
      </c>
      <c r="AY585" s="209" t="s">
        <v>125</v>
      </c>
    </row>
    <row r="586" spans="1:65" s="15" customFormat="1" ht="11.25">
      <c r="B586" s="220"/>
      <c r="C586" s="221"/>
      <c r="D586" s="191" t="s">
        <v>145</v>
      </c>
      <c r="E586" s="222" t="s">
        <v>19</v>
      </c>
      <c r="F586" s="223" t="s">
        <v>163</v>
      </c>
      <c r="G586" s="221"/>
      <c r="H586" s="224">
        <v>202.27199999999999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145</v>
      </c>
      <c r="AU586" s="230" t="s">
        <v>81</v>
      </c>
      <c r="AV586" s="15" t="s">
        <v>131</v>
      </c>
      <c r="AW586" s="15" t="s">
        <v>32</v>
      </c>
      <c r="AX586" s="15" t="s">
        <v>79</v>
      </c>
      <c r="AY586" s="230" t="s">
        <v>125</v>
      </c>
    </row>
    <row r="587" spans="1:65" s="2" customFormat="1" ht="16.5" customHeight="1">
      <c r="A587" s="37"/>
      <c r="B587" s="38"/>
      <c r="C587" s="177" t="s">
        <v>926</v>
      </c>
      <c r="D587" s="177" t="s">
        <v>127</v>
      </c>
      <c r="E587" s="178" t="s">
        <v>927</v>
      </c>
      <c r="F587" s="179" t="s">
        <v>928</v>
      </c>
      <c r="G587" s="180" t="s">
        <v>278</v>
      </c>
      <c r="H587" s="181">
        <v>2000.32</v>
      </c>
      <c r="I587" s="182"/>
      <c r="J587" s="183">
        <f>ROUND(I587*H587,2)</f>
        <v>0</v>
      </c>
      <c r="K587" s="184"/>
      <c r="L587" s="42"/>
      <c r="M587" s="185" t="s">
        <v>19</v>
      </c>
      <c r="N587" s="186" t="s">
        <v>42</v>
      </c>
      <c r="O587" s="67"/>
      <c r="P587" s="187">
        <f>O587*H587</f>
        <v>0</v>
      </c>
      <c r="Q587" s="187">
        <v>0</v>
      </c>
      <c r="R587" s="187">
        <f>Q587*H587</f>
        <v>0</v>
      </c>
      <c r="S587" s="187">
        <v>0</v>
      </c>
      <c r="T587" s="188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89" t="s">
        <v>131</v>
      </c>
      <c r="AT587" s="189" t="s">
        <v>127</v>
      </c>
      <c r="AU587" s="189" t="s">
        <v>81</v>
      </c>
      <c r="AY587" s="20" t="s">
        <v>125</v>
      </c>
      <c r="BE587" s="190">
        <f>IF(N587="základní",J587,0)</f>
        <v>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20" t="s">
        <v>79</v>
      </c>
      <c r="BK587" s="190">
        <f>ROUND(I587*H587,2)</f>
        <v>0</v>
      </c>
      <c r="BL587" s="20" t="s">
        <v>131</v>
      </c>
      <c r="BM587" s="189" t="s">
        <v>929</v>
      </c>
    </row>
    <row r="588" spans="1:65" s="2" customFormat="1" ht="11.25">
      <c r="A588" s="37"/>
      <c r="B588" s="38"/>
      <c r="C588" s="39"/>
      <c r="D588" s="191" t="s">
        <v>133</v>
      </c>
      <c r="E588" s="39"/>
      <c r="F588" s="192" t="s">
        <v>930</v>
      </c>
      <c r="G588" s="39"/>
      <c r="H588" s="39"/>
      <c r="I588" s="193"/>
      <c r="J588" s="39"/>
      <c r="K588" s="39"/>
      <c r="L588" s="42"/>
      <c r="M588" s="194"/>
      <c r="N588" s="195"/>
      <c r="O588" s="67"/>
      <c r="P588" s="67"/>
      <c r="Q588" s="67"/>
      <c r="R588" s="67"/>
      <c r="S588" s="67"/>
      <c r="T588" s="68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20" t="s">
        <v>133</v>
      </c>
      <c r="AU588" s="20" t="s">
        <v>81</v>
      </c>
    </row>
    <row r="589" spans="1:65" s="2" customFormat="1" ht="11.25">
      <c r="A589" s="37"/>
      <c r="B589" s="38"/>
      <c r="C589" s="39"/>
      <c r="D589" s="196" t="s">
        <v>135</v>
      </c>
      <c r="E589" s="39"/>
      <c r="F589" s="197" t="s">
        <v>931</v>
      </c>
      <c r="G589" s="39"/>
      <c r="H589" s="39"/>
      <c r="I589" s="193"/>
      <c r="J589" s="39"/>
      <c r="K589" s="39"/>
      <c r="L589" s="42"/>
      <c r="M589" s="194"/>
      <c r="N589" s="195"/>
      <c r="O589" s="67"/>
      <c r="P589" s="67"/>
      <c r="Q589" s="67"/>
      <c r="R589" s="67"/>
      <c r="S589" s="67"/>
      <c r="T589" s="68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20" t="s">
        <v>135</v>
      </c>
      <c r="AU589" s="20" t="s">
        <v>81</v>
      </c>
    </row>
    <row r="590" spans="1:65" s="13" customFormat="1" ht="11.25">
      <c r="B590" s="199"/>
      <c r="C590" s="200"/>
      <c r="D590" s="191" t="s">
        <v>145</v>
      </c>
      <c r="E590" s="201" t="s">
        <v>19</v>
      </c>
      <c r="F590" s="202" t="s">
        <v>932</v>
      </c>
      <c r="G590" s="200"/>
      <c r="H590" s="203">
        <v>2000.32</v>
      </c>
      <c r="I590" s="204"/>
      <c r="J590" s="200"/>
      <c r="K590" s="200"/>
      <c r="L590" s="205"/>
      <c r="M590" s="206"/>
      <c r="N590" s="207"/>
      <c r="O590" s="207"/>
      <c r="P590" s="207"/>
      <c r="Q590" s="207"/>
      <c r="R590" s="207"/>
      <c r="S590" s="207"/>
      <c r="T590" s="208"/>
      <c r="AT590" s="209" t="s">
        <v>145</v>
      </c>
      <c r="AU590" s="209" t="s">
        <v>81</v>
      </c>
      <c r="AV590" s="13" t="s">
        <v>81</v>
      </c>
      <c r="AW590" s="13" t="s">
        <v>32</v>
      </c>
      <c r="AX590" s="13" t="s">
        <v>79</v>
      </c>
      <c r="AY590" s="209" t="s">
        <v>125</v>
      </c>
    </row>
    <row r="591" spans="1:65" s="2" customFormat="1" ht="16.5" customHeight="1">
      <c r="A591" s="37"/>
      <c r="B591" s="38"/>
      <c r="C591" s="177" t="s">
        <v>933</v>
      </c>
      <c r="D591" s="177" t="s">
        <v>127</v>
      </c>
      <c r="E591" s="178" t="s">
        <v>934</v>
      </c>
      <c r="F591" s="179" t="s">
        <v>935</v>
      </c>
      <c r="G591" s="180" t="s">
        <v>278</v>
      </c>
      <c r="H591" s="181">
        <v>117.045</v>
      </c>
      <c r="I591" s="182"/>
      <c r="J591" s="183">
        <f>ROUND(I591*H591,2)</f>
        <v>0</v>
      </c>
      <c r="K591" s="184"/>
      <c r="L591" s="42"/>
      <c r="M591" s="185" t="s">
        <v>19</v>
      </c>
      <c r="N591" s="186" t="s">
        <v>42</v>
      </c>
      <c r="O591" s="67"/>
      <c r="P591" s="187">
        <f>O591*H591</f>
        <v>0</v>
      </c>
      <c r="Q591" s="187">
        <v>0</v>
      </c>
      <c r="R591" s="187">
        <f>Q591*H591</f>
        <v>0</v>
      </c>
      <c r="S591" s="187">
        <v>0</v>
      </c>
      <c r="T591" s="188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9" t="s">
        <v>131</v>
      </c>
      <c r="AT591" s="189" t="s">
        <v>127</v>
      </c>
      <c r="AU591" s="189" t="s">
        <v>81</v>
      </c>
      <c r="AY591" s="20" t="s">
        <v>125</v>
      </c>
      <c r="BE591" s="190">
        <f>IF(N591="základní",J591,0)</f>
        <v>0</v>
      </c>
      <c r="BF591" s="190">
        <f>IF(N591="snížená",J591,0)</f>
        <v>0</v>
      </c>
      <c r="BG591" s="190">
        <f>IF(N591="zákl. přenesená",J591,0)</f>
        <v>0</v>
      </c>
      <c r="BH591" s="190">
        <f>IF(N591="sníž. přenesená",J591,0)</f>
        <v>0</v>
      </c>
      <c r="BI591" s="190">
        <f>IF(N591="nulová",J591,0)</f>
        <v>0</v>
      </c>
      <c r="BJ591" s="20" t="s">
        <v>79</v>
      </c>
      <c r="BK591" s="190">
        <f>ROUND(I591*H591,2)</f>
        <v>0</v>
      </c>
      <c r="BL591" s="20" t="s">
        <v>131</v>
      </c>
      <c r="BM591" s="189" t="s">
        <v>936</v>
      </c>
    </row>
    <row r="592" spans="1:65" s="2" customFormat="1" ht="11.25">
      <c r="A592" s="37"/>
      <c r="B592" s="38"/>
      <c r="C592" s="39"/>
      <c r="D592" s="191" t="s">
        <v>133</v>
      </c>
      <c r="E592" s="39"/>
      <c r="F592" s="192" t="s">
        <v>937</v>
      </c>
      <c r="G592" s="39"/>
      <c r="H592" s="39"/>
      <c r="I592" s="193"/>
      <c r="J592" s="39"/>
      <c r="K592" s="39"/>
      <c r="L592" s="42"/>
      <c r="M592" s="194"/>
      <c r="N592" s="195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133</v>
      </c>
      <c r="AU592" s="20" t="s">
        <v>81</v>
      </c>
    </row>
    <row r="593" spans="1:65" s="2" customFormat="1" ht="11.25">
      <c r="A593" s="37"/>
      <c r="B593" s="38"/>
      <c r="C593" s="39"/>
      <c r="D593" s="196" t="s">
        <v>135</v>
      </c>
      <c r="E593" s="39"/>
      <c r="F593" s="197" t="s">
        <v>938</v>
      </c>
      <c r="G593" s="39"/>
      <c r="H593" s="39"/>
      <c r="I593" s="193"/>
      <c r="J593" s="39"/>
      <c r="K593" s="39"/>
      <c r="L593" s="42"/>
      <c r="M593" s="194"/>
      <c r="N593" s="195"/>
      <c r="O593" s="67"/>
      <c r="P593" s="67"/>
      <c r="Q593" s="67"/>
      <c r="R593" s="67"/>
      <c r="S593" s="67"/>
      <c r="T593" s="68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T593" s="20" t="s">
        <v>135</v>
      </c>
      <c r="AU593" s="20" t="s">
        <v>81</v>
      </c>
    </row>
    <row r="594" spans="1:65" s="14" customFormat="1" ht="11.25">
      <c r="B594" s="210"/>
      <c r="C594" s="211"/>
      <c r="D594" s="191" t="s">
        <v>145</v>
      </c>
      <c r="E594" s="212" t="s">
        <v>19</v>
      </c>
      <c r="F594" s="213" t="s">
        <v>939</v>
      </c>
      <c r="G594" s="211"/>
      <c r="H594" s="212" t="s">
        <v>19</v>
      </c>
      <c r="I594" s="214"/>
      <c r="J594" s="211"/>
      <c r="K594" s="211"/>
      <c r="L594" s="215"/>
      <c r="M594" s="216"/>
      <c r="N594" s="217"/>
      <c r="O594" s="217"/>
      <c r="P594" s="217"/>
      <c r="Q594" s="217"/>
      <c r="R594" s="217"/>
      <c r="S594" s="217"/>
      <c r="T594" s="218"/>
      <c r="AT594" s="219" t="s">
        <v>145</v>
      </c>
      <c r="AU594" s="219" t="s">
        <v>81</v>
      </c>
      <c r="AV594" s="14" t="s">
        <v>79</v>
      </c>
      <c r="AW594" s="14" t="s">
        <v>32</v>
      </c>
      <c r="AX594" s="14" t="s">
        <v>71</v>
      </c>
      <c r="AY594" s="219" t="s">
        <v>125</v>
      </c>
    </row>
    <row r="595" spans="1:65" s="13" customFormat="1" ht="11.25">
      <c r="B595" s="199"/>
      <c r="C595" s="200"/>
      <c r="D595" s="191" t="s">
        <v>145</v>
      </c>
      <c r="E595" s="201" t="s">
        <v>19</v>
      </c>
      <c r="F595" s="202" t="s">
        <v>940</v>
      </c>
      <c r="G595" s="200"/>
      <c r="H595" s="203">
        <v>116.83</v>
      </c>
      <c r="I595" s="204"/>
      <c r="J595" s="200"/>
      <c r="K595" s="200"/>
      <c r="L595" s="205"/>
      <c r="M595" s="206"/>
      <c r="N595" s="207"/>
      <c r="O595" s="207"/>
      <c r="P595" s="207"/>
      <c r="Q595" s="207"/>
      <c r="R595" s="207"/>
      <c r="S595" s="207"/>
      <c r="T595" s="208"/>
      <c r="AT595" s="209" t="s">
        <v>145</v>
      </c>
      <c r="AU595" s="209" t="s">
        <v>81</v>
      </c>
      <c r="AV595" s="13" t="s">
        <v>81</v>
      </c>
      <c r="AW595" s="13" t="s">
        <v>32</v>
      </c>
      <c r="AX595" s="13" t="s">
        <v>71</v>
      </c>
      <c r="AY595" s="209" t="s">
        <v>125</v>
      </c>
    </row>
    <row r="596" spans="1:65" s="14" customFormat="1" ht="11.25">
      <c r="B596" s="210"/>
      <c r="C596" s="211"/>
      <c r="D596" s="191" t="s">
        <v>145</v>
      </c>
      <c r="E596" s="212" t="s">
        <v>19</v>
      </c>
      <c r="F596" s="213" t="s">
        <v>941</v>
      </c>
      <c r="G596" s="211"/>
      <c r="H596" s="212" t="s">
        <v>19</v>
      </c>
      <c r="I596" s="214"/>
      <c r="J596" s="211"/>
      <c r="K596" s="211"/>
      <c r="L596" s="215"/>
      <c r="M596" s="216"/>
      <c r="N596" s="217"/>
      <c r="O596" s="217"/>
      <c r="P596" s="217"/>
      <c r="Q596" s="217"/>
      <c r="R596" s="217"/>
      <c r="S596" s="217"/>
      <c r="T596" s="218"/>
      <c r="AT596" s="219" t="s">
        <v>145</v>
      </c>
      <c r="AU596" s="219" t="s">
        <v>81</v>
      </c>
      <c r="AV596" s="14" t="s">
        <v>79</v>
      </c>
      <c r="AW596" s="14" t="s">
        <v>32</v>
      </c>
      <c r="AX596" s="14" t="s">
        <v>71</v>
      </c>
      <c r="AY596" s="219" t="s">
        <v>125</v>
      </c>
    </row>
    <row r="597" spans="1:65" s="13" customFormat="1" ht="11.25">
      <c r="B597" s="199"/>
      <c r="C597" s="200"/>
      <c r="D597" s="191" t="s">
        <v>145</v>
      </c>
      <c r="E597" s="201" t="s">
        <v>19</v>
      </c>
      <c r="F597" s="202" t="s">
        <v>942</v>
      </c>
      <c r="G597" s="200"/>
      <c r="H597" s="203">
        <v>-3.895</v>
      </c>
      <c r="I597" s="204"/>
      <c r="J597" s="200"/>
      <c r="K597" s="200"/>
      <c r="L597" s="205"/>
      <c r="M597" s="206"/>
      <c r="N597" s="207"/>
      <c r="O597" s="207"/>
      <c r="P597" s="207"/>
      <c r="Q597" s="207"/>
      <c r="R597" s="207"/>
      <c r="S597" s="207"/>
      <c r="T597" s="208"/>
      <c r="AT597" s="209" t="s">
        <v>145</v>
      </c>
      <c r="AU597" s="209" t="s">
        <v>81</v>
      </c>
      <c r="AV597" s="13" t="s">
        <v>81</v>
      </c>
      <c r="AW597" s="13" t="s">
        <v>32</v>
      </c>
      <c r="AX597" s="13" t="s">
        <v>71</v>
      </c>
      <c r="AY597" s="209" t="s">
        <v>125</v>
      </c>
    </row>
    <row r="598" spans="1:65" s="14" customFormat="1" ht="11.25">
      <c r="B598" s="210"/>
      <c r="C598" s="211"/>
      <c r="D598" s="191" t="s">
        <v>145</v>
      </c>
      <c r="E598" s="212" t="s">
        <v>19</v>
      </c>
      <c r="F598" s="213" t="s">
        <v>943</v>
      </c>
      <c r="G598" s="211"/>
      <c r="H598" s="212" t="s">
        <v>19</v>
      </c>
      <c r="I598" s="214"/>
      <c r="J598" s="211"/>
      <c r="K598" s="211"/>
      <c r="L598" s="215"/>
      <c r="M598" s="216"/>
      <c r="N598" s="217"/>
      <c r="O598" s="217"/>
      <c r="P598" s="217"/>
      <c r="Q598" s="217"/>
      <c r="R598" s="217"/>
      <c r="S598" s="217"/>
      <c r="T598" s="218"/>
      <c r="AT598" s="219" t="s">
        <v>145</v>
      </c>
      <c r="AU598" s="219" t="s">
        <v>81</v>
      </c>
      <c r="AV598" s="14" t="s">
        <v>79</v>
      </c>
      <c r="AW598" s="14" t="s">
        <v>32</v>
      </c>
      <c r="AX598" s="14" t="s">
        <v>71</v>
      </c>
      <c r="AY598" s="219" t="s">
        <v>125</v>
      </c>
    </row>
    <row r="599" spans="1:65" s="13" customFormat="1" ht="11.25">
      <c r="B599" s="199"/>
      <c r="C599" s="200"/>
      <c r="D599" s="191" t="s">
        <v>145</v>
      </c>
      <c r="E599" s="201" t="s">
        <v>19</v>
      </c>
      <c r="F599" s="202" t="s">
        <v>944</v>
      </c>
      <c r="G599" s="200"/>
      <c r="H599" s="203">
        <v>4.1100000000000003</v>
      </c>
      <c r="I599" s="204"/>
      <c r="J599" s="200"/>
      <c r="K599" s="200"/>
      <c r="L599" s="205"/>
      <c r="M599" s="206"/>
      <c r="N599" s="207"/>
      <c r="O599" s="207"/>
      <c r="P599" s="207"/>
      <c r="Q599" s="207"/>
      <c r="R599" s="207"/>
      <c r="S599" s="207"/>
      <c r="T599" s="208"/>
      <c r="AT599" s="209" t="s">
        <v>145</v>
      </c>
      <c r="AU599" s="209" t="s">
        <v>81</v>
      </c>
      <c r="AV599" s="13" t="s">
        <v>81</v>
      </c>
      <c r="AW599" s="13" t="s">
        <v>32</v>
      </c>
      <c r="AX599" s="13" t="s">
        <v>71</v>
      </c>
      <c r="AY599" s="209" t="s">
        <v>125</v>
      </c>
    </row>
    <row r="600" spans="1:65" s="15" customFormat="1" ht="11.25">
      <c r="B600" s="220"/>
      <c r="C600" s="221"/>
      <c r="D600" s="191" t="s">
        <v>145</v>
      </c>
      <c r="E600" s="222" t="s">
        <v>19</v>
      </c>
      <c r="F600" s="223" t="s">
        <v>163</v>
      </c>
      <c r="G600" s="221"/>
      <c r="H600" s="224">
        <v>117.045</v>
      </c>
      <c r="I600" s="225"/>
      <c r="J600" s="221"/>
      <c r="K600" s="221"/>
      <c r="L600" s="226"/>
      <c r="M600" s="227"/>
      <c r="N600" s="228"/>
      <c r="O600" s="228"/>
      <c r="P600" s="228"/>
      <c r="Q600" s="228"/>
      <c r="R600" s="228"/>
      <c r="S600" s="228"/>
      <c r="T600" s="229"/>
      <c r="AT600" s="230" t="s">
        <v>145</v>
      </c>
      <c r="AU600" s="230" t="s">
        <v>81</v>
      </c>
      <c r="AV600" s="15" t="s">
        <v>131</v>
      </c>
      <c r="AW600" s="15" t="s">
        <v>32</v>
      </c>
      <c r="AX600" s="15" t="s">
        <v>79</v>
      </c>
      <c r="AY600" s="230" t="s">
        <v>125</v>
      </c>
    </row>
    <row r="601" spans="1:65" s="2" customFormat="1" ht="16.5" customHeight="1">
      <c r="A601" s="37"/>
      <c r="B601" s="38"/>
      <c r="C601" s="177" t="s">
        <v>945</v>
      </c>
      <c r="D601" s="177" t="s">
        <v>127</v>
      </c>
      <c r="E601" s="178" t="s">
        <v>946</v>
      </c>
      <c r="F601" s="179" t="s">
        <v>947</v>
      </c>
      <c r="G601" s="180" t="s">
        <v>278</v>
      </c>
      <c r="H601" s="181">
        <v>1525.6949999999999</v>
      </c>
      <c r="I601" s="182"/>
      <c r="J601" s="183">
        <f>ROUND(I601*H601,2)</f>
        <v>0</v>
      </c>
      <c r="K601" s="184"/>
      <c r="L601" s="42"/>
      <c r="M601" s="185" t="s">
        <v>19</v>
      </c>
      <c r="N601" s="186" t="s">
        <v>42</v>
      </c>
      <c r="O601" s="67"/>
      <c r="P601" s="187">
        <f>O601*H601</f>
        <v>0</v>
      </c>
      <c r="Q601" s="187">
        <v>0</v>
      </c>
      <c r="R601" s="187">
        <f>Q601*H601</f>
        <v>0</v>
      </c>
      <c r="S601" s="187">
        <v>0</v>
      </c>
      <c r="T601" s="188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89" t="s">
        <v>131</v>
      </c>
      <c r="AT601" s="189" t="s">
        <v>127</v>
      </c>
      <c r="AU601" s="189" t="s">
        <v>81</v>
      </c>
      <c r="AY601" s="20" t="s">
        <v>125</v>
      </c>
      <c r="BE601" s="190">
        <f>IF(N601="základní",J601,0)</f>
        <v>0</v>
      </c>
      <c r="BF601" s="190">
        <f>IF(N601="snížená",J601,0)</f>
        <v>0</v>
      </c>
      <c r="BG601" s="190">
        <f>IF(N601="zákl. přenesená",J601,0)</f>
        <v>0</v>
      </c>
      <c r="BH601" s="190">
        <f>IF(N601="sníž. přenesená",J601,0)</f>
        <v>0</v>
      </c>
      <c r="BI601" s="190">
        <f>IF(N601="nulová",J601,0)</f>
        <v>0</v>
      </c>
      <c r="BJ601" s="20" t="s">
        <v>79</v>
      </c>
      <c r="BK601" s="190">
        <f>ROUND(I601*H601,2)</f>
        <v>0</v>
      </c>
      <c r="BL601" s="20" t="s">
        <v>131</v>
      </c>
      <c r="BM601" s="189" t="s">
        <v>948</v>
      </c>
    </row>
    <row r="602" spans="1:65" s="2" customFormat="1" ht="19.5">
      <c r="A602" s="37"/>
      <c r="B602" s="38"/>
      <c r="C602" s="39"/>
      <c r="D602" s="191" t="s">
        <v>133</v>
      </c>
      <c r="E602" s="39"/>
      <c r="F602" s="192" t="s">
        <v>949</v>
      </c>
      <c r="G602" s="39"/>
      <c r="H602" s="39"/>
      <c r="I602" s="193"/>
      <c r="J602" s="39"/>
      <c r="K602" s="39"/>
      <c r="L602" s="42"/>
      <c r="M602" s="194"/>
      <c r="N602" s="195"/>
      <c r="O602" s="67"/>
      <c r="P602" s="67"/>
      <c r="Q602" s="67"/>
      <c r="R602" s="67"/>
      <c r="S602" s="67"/>
      <c r="T602" s="68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20" t="s">
        <v>133</v>
      </c>
      <c r="AU602" s="20" t="s">
        <v>81</v>
      </c>
    </row>
    <row r="603" spans="1:65" s="2" customFormat="1" ht="11.25">
      <c r="A603" s="37"/>
      <c r="B603" s="38"/>
      <c r="C603" s="39"/>
      <c r="D603" s="196" t="s">
        <v>135</v>
      </c>
      <c r="E603" s="39"/>
      <c r="F603" s="197" t="s">
        <v>950</v>
      </c>
      <c r="G603" s="39"/>
      <c r="H603" s="39"/>
      <c r="I603" s="193"/>
      <c r="J603" s="39"/>
      <c r="K603" s="39"/>
      <c r="L603" s="42"/>
      <c r="M603" s="194"/>
      <c r="N603" s="195"/>
      <c r="O603" s="67"/>
      <c r="P603" s="67"/>
      <c r="Q603" s="67"/>
      <c r="R603" s="67"/>
      <c r="S603" s="67"/>
      <c r="T603" s="68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20" t="s">
        <v>135</v>
      </c>
      <c r="AU603" s="20" t="s">
        <v>81</v>
      </c>
    </row>
    <row r="604" spans="1:65" s="2" customFormat="1" ht="19.5">
      <c r="A604" s="37"/>
      <c r="B604" s="38"/>
      <c r="C604" s="39"/>
      <c r="D604" s="191" t="s">
        <v>137</v>
      </c>
      <c r="E604" s="39"/>
      <c r="F604" s="198" t="s">
        <v>951</v>
      </c>
      <c r="G604" s="39"/>
      <c r="H604" s="39"/>
      <c r="I604" s="193"/>
      <c r="J604" s="39"/>
      <c r="K604" s="39"/>
      <c r="L604" s="42"/>
      <c r="M604" s="194"/>
      <c r="N604" s="195"/>
      <c r="O604" s="67"/>
      <c r="P604" s="67"/>
      <c r="Q604" s="67"/>
      <c r="R604" s="67"/>
      <c r="S604" s="67"/>
      <c r="T604" s="68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20" t="s">
        <v>137</v>
      </c>
      <c r="AU604" s="20" t="s">
        <v>81</v>
      </c>
    </row>
    <row r="605" spans="1:65" s="14" customFormat="1" ht="11.25">
      <c r="B605" s="210"/>
      <c r="C605" s="211"/>
      <c r="D605" s="191" t="s">
        <v>145</v>
      </c>
      <c r="E605" s="212" t="s">
        <v>19</v>
      </c>
      <c r="F605" s="213" t="s">
        <v>952</v>
      </c>
      <c r="G605" s="211"/>
      <c r="H605" s="212" t="s">
        <v>19</v>
      </c>
      <c r="I605" s="214"/>
      <c r="J605" s="211"/>
      <c r="K605" s="211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145</v>
      </c>
      <c r="AU605" s="219" t="s">
        <v>81</v>
      </c>
      <c r="AV605" s="14" t="s">
        <v>79</v>
      </c>
      <c r="AW605" s="14" t="s">
        <v>32</v>
      </c>
      <c r="AX605" s="14" t="s">
        <v>71</v>
      </c>
      <c r="AY605" s="219" t="s">
        <v>125</v>
      </c>
    </row>
    <row r="606" spans="1:65" s="13" customFormat="1" ht="11.25">
      <c r="B606" s="199"/>
      <c r="C606" s="200"/>
      <c r="D606" s="191" t="s">
        <v>145</v>
      </c>
      <c r="E606" s="201" t="s">
        <v>19</v>
      </c>
      <c r="F606" s="202" t="s">
        <v>953</v>
      </c>
      <c r="G606" s="200"/>
      <c r="H606" s="203">
        <v>1468.155</v>
      </c>
      <c r="I606" s="204"/>
      <c r="J606" s="200"/>
      <c r="K606" s="200"/>
      <c r="L606" s="205"/>
      <c r="M606" s="206"/>
      <c r="N606" s="207"/>
      <c r="O606" s="207"/>
      <c r="P606" s="207"/>
      <c r="Q606" s="207"/>
      <c r="R606" s="207"/>
      <c r="S606" s="207"/>
      <c r="T606" s="208"/>
      <c r="AT606" s="209" t="s">
        <v>145</v>
      </c>
      <c r="AU606" s="209" t="s">
        <v>81</v>
      </c>
      <c r="AV606" s="13" t="s">
        <v>81</v>
      </c>
      <c r="AW606" s="13" t="s">
        <v>32</v>
      </c>
      <c r="AX606" s="13" t="s">
        <v>71</v>
      </c>
      <c r="AY606" s="209" t="s">
        <v>125</v>
      </c>
    </row>
    <row r="607" spans="1:65" s="14" customFormat="1" ht="11.25">
      <c r="B607" s="210"/>
      <c r="C607" s="211"/>
      <c r="D607" s="191" t="s">
        <v>145</v>
      </c>
      <c r="E607" s="212" t="s">
        <v>19</v>
      </c>
      <c r="F607" s="213" t="s">
        <v>954</v>
      </c>
      <c r="G607" s="211"/>
      <c r="H607" s="212" t="s">
        <v>19</v>
      </c>
      <c r="I607" s="214"/>
      <c r="J607" s="211"/>
      <c r="K607" s="211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145</v>
      </c>
      <c r="AU607" s="219" t="s">
        <v>81</v>
      </c>
      <c r="AV607" s="14" t="s">
        <v>79</v>
      </c>
      <c r="AW607" s="14" t="s">
        <v>32</v>
      </c>
      <c r="AX607" s="14" t="s">
        <v>71</v>
      </c>
      <c r="AY607" s="219" t="s">
        <v>125</v>
      </c>
    </row>
    <row r="608" spans="1:65" s="13" customFormat="1" ht="11.25">
      <c r="B608" s="199"/>
      <c r="C608" s="200"/>
      <c r="D608" s="191" t="s">
        <v>145</v>
      </c>
      <c r="E608" s="201" t="s">
        <v>19</v>
      </c>
      <c r="F608" s="202" t="s">
        <v>955</v>
      </c>
      <c r="G608" s="200"/>
      <c r="H608" s="203">
        <v>57.54</v>
      </c>
      <c r="I608" s="204"/>
      <c r="J608" s="200"/>
      <c r="K608" s="200"/>
      <c r="L608" s="205"/>
      <c r="M608" s="206"/>
      <c r="N608" s="207"/>
      <c r="O608" s="207"/>
      <c r="P608" s="207"/>
      <c r="Q608" s="207"/>
      <c r="R608" s="207"/>
      <c r="S608" s="207"/>
      <c r="T608" s="208"/>
      <c r="AT608" s="209" t="s">
        <v>145</v>
      </c>
      <c r="AU608" s="209" t="s">
        <v>81</v>
      </c>
      <c r="AV608" s="13" t="s">
        <v>81</v>
      </c>
      <c r="AW608" s="13" t="s">
        <v>32</v>
      </c>
      <c r="AX608" s="13" t="s">
        <v>71</v>
      </c>
      <c r="AY608" s="209" t="s">
        <v>125</v>
      </c>
    </row>
    <row r="609" spans="1:65" s="15" customFormat="1" ht="11.25">
      <c r="B609" s="220"/>
      <c r="C609" s="221"/>
      <c r="D609" s="191" t="s">
        <v>145</v>
      </c>
      <c r="E609" s="222" t="s">
        <v>19</v>
      </c>
      <c r="F609" s="223" t="s">
        <v>163</v>
      </c>
      <c r="G609" s="221"/>
      <c r="H609" s="224">
        <v>1525.6949999999999</v>
      </c>
      <c r="I609" s="225"/>
      <c r="J609" s="221"/>
      <c r="K609" s="221"/>
      <c r="L609" s="226"/>
      <c r="M609" s="227"/>
      <c r="N609" s="228"/>
      <c r="O609" s="228"/>
      <c r="P609" s="228"/>
      <c r="Q609" s="228"/>
      <c r="R609" s="228"/>
      <c r="S609" s="228"/>
      <c r="T609" s="229"/>
      <c r="AT609" s="230" t="s">
        <v>145</v>
      </c>
      <c r="AU609" s="230" t="s">
        <v>81</v>
      </c>
      <c r="AV609" s="15" t="s">
        <v>131</v>
      </c>
      <c r="AW609" s="15" t="s">
        <v>32</v>
      </c>
      <c r="AX609" s="15" t="s">
        <v>79</v>
      </c>
      <c r="AY609" s="230" t="s">
        <v>125</v>
      </c>
    </row>
    <row r="610" spans="1:65" s="2" customFormat="1" ht="16.5" customHeight="1">
      <c r="A610" s="37"/>
      <c r="B610" s="38"/>
      <c r="C610" s="177" t="s">
        <v>956</v>
      </c>
      <c r="D610" s="177" t="s">
        <v>127</v>
      </c>
      <c r="E610" s="178" t="s">
        <v>957</v>
      </c>
      <c r="F610" s="179" t="s">
        <v>958</v>
      </c>
      <c r="G610" s="180" t="s">
        <v>278</v>
      </c>
      <c r="H610" s="181">
        <v>59.392000000000003</v>
      </c>
      <c r="I610" s="182"/>
      <c r="J610" s="183">
        <f>ROUND(I610*H610,2)</f>
        <v>0</v>
      </c>
      <c r="K610" s="184"/>
      <c r="L610" s="42"/>
      <c r="M610" s="185" t="s">
        <v>19</v>
      </c>
      <c r="N610" s="186" t="s">
        <v>42</v>
      </c>
      <c r="O610" s="67"/>
      <c r="P610" s="187">
        <f>O610*H610</f>
        <v>0</v>
      </c>
      <c r="Q610" s="187">
        <v>0</v>
      </c>
      <c r="R610" s="187">
        <f>Q610*H610</f>
        <v>0</v>
      </c>
      <c r="S610" s="187">
        <v>0</v>
      </c>
      <c r="T610" s="188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89" t="s">
        <v>131</v>
      </c>
      <c r="AT610" s="189" t="s">
        <v>127</v>
      </c>
      <c r="AU610" s="189" t="s">
        <v>81</v>
      </c>
      <c r="AY610" s="20" t="s">
        <v>125</v>
      </c>
      <c r="BE610" s="190">
        <f>IF(N610="základní",J610,0)</f>
        <v>0</v>
      </c>
      <c r="BF610" s="190">
        <f>IF(N610="snížená",J610,0)</f>
        <v>0</v>
      </c>
      <c r="BG610" s="190">
        <f>IF(N610="zákl. přenesená",J610,0)</f>
        <v>0</v>
      </c>
      <c r="BH610" s="190">
        <f>IF(N610="sníž. přenesená",J610,0)</f>
        <v>0</v>
      </c>
      <c r="BI610" s="190">
        <f>IF(N610="nulová",J610,0)</f>
        <v>0</v>
      </c>
      <c r="BJ610" s="20" t="s">
        <v>79</v>
      </c>
      <c r="BK610" s="190">
        <f>ROUND(I610*H610,2)</f>
        <v>0</v>
      </c>
      <c r="BL610" s="20" t="s">
        <v>131</v>
      </c>
      <c r="BM610" s="189" t="s">
        <v>959</v>
      </c>
    </row>
    <row r="611" spans="1:65" s="2" customFormat="1" ht="11.25">
      <c r="A611" s="37"/>
      <c r="B611" s="38"/>
      <c r="C611" s="39"/>
      <c r="D611" s="191" t="s">
        <v>133</v>
      </c>
      <c r="E611" s="39"/>
      <c r="F611" s="192" t="s">
        <v>960</v>
      </c>
      <c r="G611" s="39"/>
      <c r="H611" s="39"/>
      <c r="I611" s="193"/>
      <c r="J611" s="39"/>
      <c r="K611" s="39"/>
      <c r="L611" s="42"/>
      <c r="M611" s="194"/>
      <c r="N611" s="195"/>
      <c r="O611" s="67"/>
      <c r="P611" s="67"/>
      <c r="Q611" s="67"/>
      <c r="R611" s="67"/>
      <c r="S611" s="67"/>
      <c r="T611" s="68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20" t="s">
        <v>133</v>
      </c>
      <c r="AU611" s="20" t="s">
        <v>81</v>
      </c>
    </row>
    <row r="612" spans="1:65" s="2" customFormat="1" ht="11.25">
      <c r="A612" s="37"/>
      <c r="B612" s="38"/>
      <c r="C612" s="39"/>
      <c r="D612" s="196" t="s">
        <v>135</v>
      </c>
      <c r="E612" s="39"/>
      <c r="F612" s="197" t="s">
        <v>961</v>
      </c>
      <c r="G612" s="39"/>
      <c r="H612" s="39"/>
      <c r="I612" s="193"/>
      <c r="J612" s="39"/>
      <c r="K612" s="39"/>
      <c r="L612" s="42"/>
      <c r="M612" s="194"/>
      <c r="N612" s="195"/>
      <c r="O612" s="67"/>
      <c r="P612" s="67"/>
      <c r="Q612" s="67"/>
      <c r="R612" s="67"/>
      <c r="S612" s="67"/>
      <c r="T612" s="68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20" t="s">
        <v>135</v>
      </c>
      <c r="AU612" s="20" t="s">
        <v>81</v>
      </c>
    </row>
    <row r="613" spans="1:65" s="2" customFormat="1" ht="24.2" customHeight="1">
      <c r="A613" s="37"/>
      <c r="B613" s="38"/>
      <c r="C613" s="177" t="s">
        <v>962</v>
      </c>
      <c r="D613" s="177" t="s">
        <v>127</v>
      </c>
      <c r="E613" s="178" t="s">
        <v>963</v>
      </c>
      <c r="F613" s="179" t="s">
        <v>964</v>
      </c>
      <c r="G613" s="180" t="s">
        <v>278</v>
      </c>
      <c r="H613" s="181">
        <v>4.1100000000000003</v>
      </c>
      <c r="I613" s="182"/>
      <c r="J613" s="183">
        <f>ROUND(I613*H613,2)</f>
        <v>0</v>
      </c>
      <c r="K613" s="184"/>
      <c r="L613" s="42"/>
      <c r="M613" s="185" t="s">
        <v>19</v>
      </c>
      <c r="N613" s="186" t="s">
        <v>42</v>
      </c>
      <c r="O613" s="67"/>
      <c r="P613" s="187">
        <f>O613*H613</f>
        <v>0</v>
      </c>
      <c r="Q613" s="187">
        <v>0</v>
      </c>
      <c r="R613" s="187">
        <f>Q613*H613</f>
        <v>0</v>
      </c>
      <c r="S613" s="187">
        <v>0</v>
      </c>
      <c r="T613" s="188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89" t="s">
        <v>131</v>
      </c>
      <c r="AT613" s="189" t="s">
        <v>127</v>
      </c>
      <c r="AU613" s="189" t="s">
        <v>81</v>
      </c>
      <c r="AY613" s="20" t="s">
        <v>125</v>
      </c>
      <c r="BE613" s="190">
        <f>IF(N613="základní",J613,0)</f>
        <v>0</v>
      </c>
      <c r="BF613" s="190">
        <f>IF(N613="snížená",J613,0)</f>
        <v>0</v>
      </c>
      <c r="BG613" s="190">
        <f>IF(N613="zákl. přenesená",J613,0)</f>
        <v>0</v>
      </c>
      <c r="BH613" s="190">
        <f>IF(N613="sníž. přenesená",J613,0)</f>
        <v>0</v>
      </c>
      <c r="BI613" s="190">
        <f>IF(N613="nulová",J613,0)</f>
        <v>0</v>
      </c>
      <c r="BJ613" s="20" t="s">
        <v>79</v>
      </c>
      <c r="BK613" s="190">
        <f>ROUND(I613*H613,2)</f>
        <v>0</v>
      </c>
      <c r="BL613" s="20" t="s">
        <v>131</v>
      </c>
      <c r="BM613" s="189" t="s">
        <v>965</v>
      </c>
    </row>
    <row r="614" spans="1:65" s="2" customFormat="1" ht="19.5">
      <c r="A614" s="37"/>
      <c r="B614" s="38"/>
      <c r="C614" s="39"/>
      <c r="D614" s="191" t="s">
        <v>133</v>
      </c>
      <c r="E614" s="39"/>
      <c r="F614" s="192" t="s">
        <v>966</v>
      </c>
      <c r="G614" s="39"/>
      <c r="H614" s="39"/>
      <c r="I614" s="193"/>
      <c r="J614" s="39"/>
      <c r="K614" s="39"/>
      <c r="L614" s="42"/>
      <c r="M614" s="194"/>
      <c r="N614" s="195"/>
      <c r="O614" s="67"/>
      <c r="P614" s="67"/>
      <c r="Q614" s="67"/>
      <c r="R614" s="67"/>
      <c r="S614" s="67"/>
      <c r="T614" s="68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20" t="s">
        <v>133</v>
      </c>
      <c r="AU614" s="20" t="s">
        <v>81</v>
      </c>
    </row>
    <row r="615" spans="1:65" s="2" customFormat="1" ht="11.25">
      <c r="A615" s="37"/>
      <c r="B615" s="38"/>
      <c r="C615" s="39"/>
      <c r="D615" s="196" t="s">
        <v>135</v>
      </c>
      <c r="E615" s="39"/>
      <c r="F615" s="197" t="s">
        <v>967</v>
      </c>
      <c r="G615" s="39"/>
      <c r="H615" s="39"/>
      <c r="I615" s="193"/>
      <c r="J615" s="39"/>
      <c r="K615" s="39"/>
      <c r="L615" s="42"/>
      <c r="M615" s="194"/>
      <c r="N615" s="195"/>
      <c r="O615" s="67"/>
      <c r="P615" s="67"/>
      <c r="Q615" s="67"/>
      <c r="R615" s="67"/>
      <c r="S615" s="67"/>
      <c r="T615" s="68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T615" s="20" t="s">
        <v>135</v>
      </c>
      <c r="AU615" s="20" t="s">
        <v>81</v>
      </c>
    </row>
    <row r="616" spans="1:65" s="2" customFormat="1" ht="24.2" customHeight="1">
      <c r="A616" s="37"/>
      <c r="B616" s="38"/>
      <c r="C616" s="177" t="s">
        <v>968</v>
      </c>
      <c r="D616" s="177" t="s">
        <v>127</v>
      </c>
      <c r="E616" s="178" t="s">
        <v>969</v>
      </c>
      <c r="F616" s="179" t="s">
        <v>970</v>
      </c>
      <c r="G616" s="180" t="s">
        <v>278</v>
      </c>
      <c r="H616" s="181">
        <v>123.48</v>
      </c>
      <c r="I616" s="182"/>
      <c r="J616" s="183">
        <f>ROUND(I616*H616,2)</f>
        <v>0</v>
      </c>
      <c r="K616" s="184"/>
      <c r="L616" s="42"/>
      <c r="M616" s="185" t="s">
        <v>19</v>
      </c>
      <c r="N616" s="186" t="s">
        <v>42</v>
      </c>
      <c r="O616" s="67"/>
      <c r="P616" s="187">
        <f>O616*H616</f>
        <v>0</v>
      </c>
      <c r="Q616" s="187">
        <v>0</v>
      </c>
      <c r="R616" s="187">
        <f>Q616*H616</f>
        <v>0</v>
      </c>
      <c r="S616" s="187">
        <v>0</v>
      </c>
      <c r="T616" s="188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9" t="s">
        <v>131</v>
      </c>
      <c r="AT616" s="189" t="s">
        <v>127</v>
      </c>
      <c r="AU616" s="189" t="s">
        <v>81</v>
      </c>
      <c r="AY616" s="20" t="s">
        <v>125</v>
      </c>
      <c r="BE616" s="190">
        <f>IF(N616="základní",J616,0)</f>
        <v>0</v>
      </c>
      <c r="BF616" s="190">
        <f>IF(N616="snížená",J616,0)</f>
        <v>0</v>
      </c>
      <c r="BG616" s="190">
        <f>IF(N616="zákl. přenesená",J616,0)</f>
        <v>0</v>
      </c>
      <c r="BH616" s="190">
        <f>IF(N616="sníž. přenesená",J616,0)</f>
        <v>0</v>
      </c>
      <c r="BI616" s="190">
        <f>IF(N616="nulová",J616,0)</f>
        <v>0</v>
      </c>
      <c r="BJ616" s="20" t="s">
        <v>79</v>
      </c>
      <c r="BK616" s="190">
        <f>ROUND(I616*H616,2)</f>
        <v>0</v>
      </c>
      <c r="BL616" s="20" t="s">
        <v>131</v>
      </c>
      <c r="BM616" s="189" t="s">
        <v>971</v>
      </c>
    </row>
    <row r="617" spans="1:65" s="2" customFormat="1" ht="19.5">
      <c r="A617" s="37"/>
      <c r="B617" s="38"/>
      <c r="C617" s="39"/>
      <c r="D617" s="191" t="s">
        <v>133</v>
      </c>
      <c r="E617" s="39"/>
      <c r="F617" s="192" t="s">
        <v>280</v>
      </c>
      <c r="G617" s="39"/>
      <c r="H617" s="39"/>
      <c r="I617" s="193"/>
      <c r="J617" s="39"/>
      <c r="K617" s="39"/>
      <c r="L617" s="42"/>
      <c r="M617" s="194"/>
      <c r="N617" s="195"/>
      <c r="O617" s="67"/>
      <c r="P617" s="67"/>
      <c r="Q617" s="67"/>
      <c r="R617" s="67"/>
      <c r="S617" s="67"/>
      <c r="T617" s="68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20" t="s">
        <v>133</v>
      </c>
      <c r="AU617" s="20" t="s">
        <v>81</v>
      </c>
    </row>
    <row r="618" spans="1:65" s="2" customFormat="1" ht="11.25">
      <c r="A618" s="37"/>
      <c r="B618" s="38"/>
      <c r="C618" s="39"/>
      <c r="D618" s="196" t="s">
        <v>135</v>
      </c>
      <c r="E618" s="39"/>
      <c r="F618" s="197" t="s">
        <v>972</v>
      </c>
      <c r="G618" s="39"/>
      <c r="H618" s="39"/>
      <c r="I618" s="193"/>
      <c r="J618" s="39"/>
      <c r="K618" s="39"/>
      <c r="L618" s="42"/>
      <c r="M618" s="194"/>
      <c r="N618" s="195"/>
      <c r="O618" s="67"/>
      <c r="P618" s="67"/>
      <c r="Q618" s="67"/>
      <c r="R618" s="67"/>
      <c r="S618" s="67"/>
      <c r="T618" s="68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20" t="s">
        <v>135</v>
      </c>
      <c r="AU618" s="20" t="s">
        <v>81</v>
      </c>
    </row>
    <row r="619" spans="1:65" s="14" customFormat="1" ht="11.25">
      <c r="B619" s="210"/>
      <c r="C619" s="211"/>
      <c r="D619" s="191" t="s">
        <v>145</v>
      </c>
      <c r="E619" s="212" t="s">
        <v>19</v>
      </c>
      <c r="F619" s="213" t="s">
        <v>924</v>
      </c>
      <c r="G619" s="211"/>
      <c r="H619" s="212" t="s">
        <v>19</v>
      </c>
      <c r="I619" s="214"/>
      <c r="J619" s="211"/>
      <c r="K619" s="211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145</v>
      </c>
      <c r="AU619" s="219" t="s">
        <v>81</v>
      </c>
      <c r="AV619" s="14" t="s">
        <v>79</v>
      </c>
      <c r="AW619" s="14" t="s">
        <v>32</v>
      </c>
      <c r="AX619" s="14" t="s">
        <v>71</v>
      </c>
      <c r="AY619" s="219" t="s">
        <v>125</v>
      </c>
    </row>
    <row r="620" spans="1:65" s="13" customFormat="1" ht="11.25">
      <c r="B620" s="199"/>
      <c r="C620" s="200"/>
      <c r="D620" s="191" t="s">
        <v>145</v>
      </c>
      <c r="E620" s="201" t="s">
        <v>19</v>
      </c>
      <c r="F620" s="202" t="s">
        <v>925</v>
      </c>
      <c r="G620" s="200"/>
      <c r="H620" s="203">
        <v>123.48</v>
      </c>
      <c r="I620" s="204"/>
      <c r="J620" s="200"/>
      <c r="K620" s="200"/>
      <c r="L620" s="205"/>
      <c r="M620" s="206"/>
      <c r="N620" s="207"/>
      <c r="O620" s="207"/>
      <c r="P620" s="207"/>
      <c r="Q620" s="207"/>
      <c r="R620" s="207"/>
      <c r="S620" s="207"/>
      <c r="T620" s="208"/>
      <c r="AT620" s="209" t="s">
        <v>145</v>
      </c>
      <c r="AU620" s="209" t="s">
        <v>81</v>
      </c>
      <c r="AV620" s="13" t="s">
        <v>81</v>
      </c>
      <c r="AW620" s="13" t="s">
        <v>32</v>
      </c>
      <c r="AX620" s="13" t="s">
        <v>79</v>
      </c>
      <c r="AY620" s="209" t="s">
        <v>125</v>
      </c>
    </row>
    <row r="621" spans="1:65" s="2" customFormat="1" ht="24.2" customHeight="1">
      <c r="A621" s="37"/>
      <c r="B621" s="38"/>
      <c r="C621" s="177" t="s">
        <v>973</v>
      </c>
      <c r="D621" s="177" t="s">
        <v>127</v>
      </c>
      <c r="E621" s="178" t="s">
        <v>974</v>
      </c>
      <c r="F621" s="179" t="s">
        <v>975</v>
      </c>
      <c r="G621" s="180" t="s">
        <v>278</v>
      </c>
      <c r="H621" s="181">
        <v>19.399999999999999</v>
      </c>
      <c r="I621" s="182"/>
      <c r="J621" s="183">
        <f>ROUND(I621*H621,2)</f>
        <v>0</v>
      </c>
      <c r="K621" s="184"/>
      <c r="L621" s="42"/>
      <c r="M621" s="185" t="s">
        <v>19</v>
      </c>
      <c r="N621" s="186" t="s">
        <v>42</v>
      </c>
      <c r="O621" s="67"/>
      <c r="P621" s="187">
        <f>O621*H621</f>
        <v>0</v>
      </c>
      <c r="Q621" s="187">
        <v>0</v>
      </c>
      <c r="R621" s="187">
        <f>Q621*H621</f>
        <v>0</v>
      </c>
      <c r="S621" s="187">
        <v>0</v>
      </c>
      <c r="T621" s="188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89" t="s">
        <v>131</v>
      </c>
      <c r="AT621" s="189" t="s">
        <v>127</v>
      </c>
      <c r="AU621" s="189" t="s">
        <v>81</v>
      </c>
      <c r="AY621" s="20" t="s">
        <v>125</v>
      </c>
      <c r="BE621" s="190">
        <f>IF(N621="základní",J621,0)</f>
        <v>0</v>
      </c>
      <c r="BF621" s="190">
        <f>IF(N621="snížená",J621,0)</f>
        <v>0</v>
      </c>
      <c r="BG621" s="190">
        <f>IF(N621="zákl. přenesená",J621,0)</f>
        <v>0</v>
      </c>
      <c r="BH621" s="190">
        <f>IF(N621="sníž. přenesená",J621,0)</f>
        <v>0</v>
      </c>
      <c r="BI621" s="190">
        <f>IF(N621="nulová",J621,0)</f>
        <v>0</v>
      </c>
      <c r="BJ621" s="20" t="s">
        <v>79</v>
      </c>
      <c r="BK621" s="190">
        <f>ROUND(I621*H621,2)</f>
        <v>0</v>
      </c>
      <c r="BL621" s="20" t="s">
        <v>131</v>
      </c>
      <c r="BM621" s="189" t="s">
        <v>976</v>
      </c>
    </row>
    <row r="622" spans="1:65" s="2" customFormat="1" ht="19.5">
      <c r="A622" s="37"/>
      <c r="B622" s="38"/>
      <c r="C622" s="39"/>
      <c r="D622" s="191" t="s">
        <v>133</v>
      </c>
      <c r="E622" s="39"/>
      <c r="F622" s="192" t="s">
        <v>977</v>
      </c>
      <c r="G622" s="39"/>
      <c r="H622" s="39"/>
      <c r="I622" s="193"/>
      <c r="J622" s="39"/>
      <c r="K622" s="39"/>
      <c r="L622" s="42"/>
      <c r="M622" s="194"/>
      <c r="N622" s="195"/>
      <c r="O622" s="67"/>
      <c r="P622" s="67"/>
      <c r="Q622" s="67"/>
      <c r="R622" s="67"/>
      <c r="S622" s="67"/>
      <c r="T622" s="68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20" t="s">
        <v>133</v>
      </c>
      <c r="AU622" s="20" t="s">
        <v>81</v>
      </c>
    </row>
    <row r="623" spans="1:65" s="2" customFormat="1" ht="11.25">
      <c r="A623" s="37"/>
      <c r="B623" s="38"/>
      <c r="C623" s="39"/>
      <c r="D623" s="196" t="s">
        <v>135</v>
      </c>
      <c r="E623" s="39"/>
      <c r="F623" s="197" t="s">
        <v>978</v>
      </c>
      <c r="G623" s="39"/>
      <c r="H623" s="39"/>
      <c r="I623" s="193"/>
      <c r="J623" s="39"/>
      <c r="K623" s="39"/>
      <c r="L623" s="42"/>
      <c r="M623" s="194"/>
      <c r="N623" s="195"/>
      <c r="O623" s="67"/>
      <c r="P623" s="67"/>
      <c r="Q623" s="67"/>
      <c r="R623" s="67"/>
      <c r="S623" s="67"/>
      <c r="T623" s="68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20" t="s">
        <v>135</v>
      </c>
      <c r="AU623" s="20" t="s">
        <v>81</v>
      </c>
    </row>
    <row r="624" spans="1:65" s="12" customFormat="1" ht="22.9" customHeight="1">
      <c r="B624" s="161"/>
      <c r="C624" s="162"/>
      <c r="D624" s="163" t="s">
        <v>70</v>
      </c>
      <c r="E624" s="175" t="s">
        <v>979</v>
      </c>
      <c r="F624" s="175" t="s">
        <v>980</v>
      </c>
      <c r="G624" s="162"/>
      <c r="H624" s="162"/>
      <c r="I624" s="165"/>
      <c r="J624" s="176">
        <f>BK624</f>
        <v>0</v>
      </c>
      <c r="K624" s="162"/>
      <c r="L624" s="167"/>
      <c r="M624" s="168"/>
      <c r="N624" s="169"/>
      <c r="O624" s="169"/>
      <c r="P624" s="170">
        <f>SUM(P625:P627)</f>
        <v>0</v>
      </c>
      <c r="Q624" s="169"/>
      <c r="R624" s="170">
        <f>SUM(R625:R627)</f>
        <v>0</v>
      </c>
      <c r="S624" s="169"/>
      <c r="T624" s="171">
        <f>SUM(T625:T627)</f>
        <v>0</v>
      </c>
      <c r="AR624" s="172" t="s">
        <v>79</v>
      </c>
      <c r="AT624" s="173" t="s">
        <v>70</v>
      </c>
      <c r="AU624" s="173" t="s">
        <v>79</v>
      </c>
      <c r="AY624" s="172" t="s">
        <v>125</v>
      </c>
      <c r="BK624" s="174">
        <f>SUM(BK625:BK627)</f>
        <v>0</v>
      </c>
    </row>
    <row r="625" spans="1:65" s="2" customFormat="1" ht="21.75" customHeight="1">
      <c r="A625" s="37"/>
      <c r="B625" s="38"/>
      <c r="C625" s="177" t="s">
        <v>981</v>
      </c>
      <c r="D625" s="177" t="s">
        <v>127</v>
      </c>
      <c r="E625" s="178" t="s">
        <v>982</v>
      </c>
      <c r="F625" s="179" t="s">
        <v>983</v>
      </c>
      <c r="G625" s="180" t="s">
        <v>278</v>
      </c>
      <c r="H625" s="181">
        <v>695.84799999999996</v>
      </c>
      <c r="I625" s="182"/>
      <c r="J625" s="183">
        <f>ROUND(I625*H625,2)</f>
        <v>0</v>
      </c>
      <c r="K625" s="184"/>
      <c r="L625" s="42"/>
      <c r="M625" s="185" t="s">
        <v>19</v>
      </c>
      <c r="N625" s="186" t="s">
        <v>42</v>
      </c>
      <c r="O625" s="67"/>
      <c r="P625" s="187">
        <f>O625*H625</f>
        <v>0</v>
      </c>
      <c r="Q625" s="187">
        <v>0</v>
      </c>
      <c r="R625" s="187">
        <f>Q625*H625</f>
        <v>0</v>
      </c>
      <c r="S625" s="187">
        <v>0</v>
      </c>
      <c r="T625" s="188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9" t="s">
        <v>131</v>
      </c>
      <c r="AT625" s="189" t="s">
        <v>127</v>
      </c>
      <c r="AU625" s="189" t="s">
        <v>81</v>
      </c>
      <c r="AY625" s="20" t="s">
        <v>125</v>
      </c>
      <c r="BE625" s="190">
        <f>IF(N625="základní",J625,0)</f>
        <v>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20" t="s">
        <v>79</v>
      </c>
      <c r="BK625" s="190">
        <f>ROUND(I625*H625,2)</f>
        <v>0</v>
      </c>
      <c r="BL625" s="20" t="s">
        <v>131</v>
      </c>
      <c r="BM625" s="189" t="s">
        <v>984</v>
      </c>
    </row>
    <row r="626" spans="1:65" s="2" customFormat="1" ht="19.5">
      <c r="A626" s="37"/>
      <c r="B626" s="38"/>
      <c r="C626" s="39"/>
      <c r="D626" s="191" t="s">
        <v>133</v>
      </c>
      <c r="E626" s="39"/>
      <c r="F626" s="192" t="s">
        <v>985</v>
      </c>
      <c r="G626" s="39"/>
      <c r="H626" s="39"/>
      <c r="I626" s="193"/>
      <c r="J626" s="39"/>
      <c r="K626" s="39"/>
      <c r="L626" s="42"/>
      <c r="M626" s="194"/>
      <c r="N626" s="195"/>
      <c r="O626" s="67"/>
      <c r="P626" s="67"/>
      <c r="Q626" s="67"/>
      <c r="R626" s="67"/>
      <c r="S626" s="67"/>
      <c r="T626" s="68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20" t="s">
        <v>133</v>
      </c>
      <c r="AU626" s="20" t="s">
        <v>81</v>
      </c>
    </row>
    <row r="627" spans="1:65" s="2" customFormat="1" ht="11.25">
      <c r="A627" s="37"/>
      <c r="B627" s="38"/>
      <c r="C627" s="39"/>
      <c r="D627" s="196" t="s">
        <v>135</v>
      </c>
      <c r="E627" s="39"/>
      <c r="F627" s="197" t="s">
        <v>986</v>
      </c>
      <c r="G627" s="39"/>
      <c r="H627" s="39"/>
      <c r="I627" s="193"/>
      <c r="J627" s="39"/>
      <c r="K627" s="39"/>
      <c r="L627" s="42"/>
      <c r="M627" s="242"/>
      <c r="N627" s="243"/>
      <c r="O627" s="244"/>
      <c r="P627" s="244"/>
      <c r="Q627" s="244"/>
      <c r="R627" s="244"/>
      <c r="S627" s="244"/>
      <c r="T627" s="245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20" t="s">
        <v>135</v>
      </c>
      <c r="AU627" s="20" t="s">
        <v>81</v>
      </c>
    </row>
    <row r="628" spans="1:65" s="2" customFormat="1" ht="6.95" customHeight="1">
      <c r="A628" s="37"/>
      <c r="B628" s="50"/>
      <c r="C628" s="51"/>
      <c r="D628" s="51"/>
      <c r="E628" s="51"/>
      <c r="F628" s="51"/>
      <c r="G628" s="51"/>
      <c r="H628" s="51"/>
      <c r="I628" s="51"/>
      <c r="J628" s="51"/>
      <c r="K628" s="51"/>
      <c r="L628" s="42"/>
      <c r="M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</row>
  </sheetData>
  <sheetProtection algorithmName="SHA-512" hashValue="ykxaLqibnJ5GmIke9dt3HPtkYwLsT5VFEUQtiEousU7jXh8nEurkyiPRBfNk5fXAXz47Mt5CVplas76/YGguuQ==" saltValue="sOtkU92AuHIWn/ZGgsj1rbygOtOmZfbJD29pieIu0k0t7DYzhu8rzjxd84S4HOuyWI06Z1YT29DAk2IEl/9dDA==" spinCount="100000" sheet="1" objects="1" scenarios="1" formatColumns="0" formatRows="0" autoFilter="0"/>
  <autoFilter ref="C88:K627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3" r:id="rId3"/>
    <hyperlink ref="F109" r:id="rId4"/>
    <hyperlink ref="F116" r:id="rId5"/>
    <hyperlink ref="F121" r:id="rId6"/>
    <hyperlink ref="F129" r:id="rId7"/>
    <hyperlink ref="F133" r:id="rId8"/>
    <hyperlink ref="F141" r:id="rId9"/>
    <hyperlink ref="F146" r:id="rId10"/>
    <hyperlink ref="F156" r:id="rId11"/>
    <hyperlink ref="F164" r:id="rId12"/>
    <hyperlink ref="F168" r:id="rId13"/>
    <hyperlink ref="F171" r:id="rId14"/>
    <hyperlink ref="F175" r:id="rId15"/>
    <hyperlink ref="F179" r:id="rId16"/>
    <hyperlink ref="F183" r:id="rId17"/>
    <hyperlink ref="F187" r:id="rId18"/>
    <hyperlink ref="F190" r:id="rId19"/>
    <hyperlink ref="F194" r:id="rId20"/>
    <hyperlink ref="F198" r:id="rId21"/>
    <hyperlink ref="F206" r:id="rId22"/>
    <hyperlink ref="F223" r:id="rId23"/>
    <hyperlink ref="F231" r:id="rId24"/>
    <hyperlink ref="F240" r:id="rId25"/>
    <hyperlink ref="F245" r:id="rId26"/>
    <hyperlink ref="F253" r:id="rId27"/>
    <hyperlink ref="F260" r:id="rId28"/>
    <hyperlink ref="F264" r:id="rId29"/>
    <hyperlink ref="F270" r:id="rId30"/>
    <hyperlink ref="F273" r:id="rId31"/>
    <hyperlink ref="F277" r:id="rId32"/>
    <hyperlink ref="F282" r:id="rId33"/>
    <hyperlink ref="F287" r:id="rId34"/>
    <hyperlink ref="F290" r:id="rId35"/>
    <hyperlink ref="F296" r:id="rId36"/>
    <hyperlink ref="F301" r:id="rId37"/>
    <hyperlink ref="F308" r:id="rId38"/>
    <hyperlink ref="F314" r:id="rId39"/>
    <hyperlink ref="F320" r:id="rId40"/>
    <hyperlink ref="F325" r:id="rId41"/>
    <hyperlink ref="F329" r:id="rId42"/>
    <hyperlink ref="F332" r:id="rId43"/>
    <hyperlink ref="F338" r:id="rId44"/>
    <hyperlink ref="F342" r:id="rId45"/>
    <hyperlink ref="F346" r:id="rId46"/>
    <hyperlink ref="F350" r:id="rId47"/>
    <hyperlink ref="F354" r:id="rId48"/>
    <hyperlink ref="F360" r:id="rId49"/>
    <hyperlink ref="F367" r:id="rId50"/>
    <hyperlink ref="F376" r:id="rId51"/>
    <hyperlink ref="F384" r:id="rId52"/>
    <hyperlink ref="F391" r:id="rId53"/>
    <hyperlink ref="F397" r:id="rId54"/>
    <hyperlink ref="F406" r:id="rId55"/>
    <hyperlink ref="F409" r:id="rId56"/>
    <hyperlink ref="F412" r:id="rId57"/>
    <hyperlink ref="F415" r:id="rId58"/>
    <hyperlink ref="F423" r:id="rId59"/>
    <hyperlink ref="F426" r:id="rId60"/>
    <hyperlink ref="F431" r:id="rId61"/>
    <hyperlink ref="F441" r:id="rId62"/>
    <hyperlink ref="F446" r:id="rId63"/>
    <hyperlink ref="F451" r:id="rId64"/>
    <hyperlink ref="F454" r:id="rId65"/>
    <hyperlink ref="F457" r:id="rId66"/>
    <hyperlink ref="F460" r:id="rId67"/>
    <hyperlink ref="F464" r:id="rId68"/>
    <hyperlink ref="F467" r:id="rId69"/>
    <hyperlink ref="F470" r:id="rId70"/>
    <hyperlink ref="F473" r:id="rId71"/>
    <hyperlink ref="F477" r:id="rId72"/>
    <hyperlink ref="F481" r:id="rId73"/>
    <hyperlink ref="F485" r:id="rId74"/>
    <hyperlink ref="F498" r:id="rId75"/>
    <hyperlink ref="F520" r:id="rId76"/>
    <hyperlink ref="F529" r:id="rId77"/>
    <hyperlink ref="F538" r:id="rId78"/>
    <hyperlink ref="F542" r:id="rId79"/>
    <hyperlink ref="F546" r:id="rId80"/>
    <hyperlink ref="F549" r:id="rId81"/>
    <hyperlink ref="F552" r:id="rId82"/>
    <hyperlink ref="F555" r:id="rId83"/>
    <hyperlink ref="F558" r:id="rId84"/>
    <hyperlink ref="F561" r:id="rId85"/>
    <hyperlink ref="F565" r:id="rId86"/>
    <hyperlink ref="F568" r:id="rId87"/>
    <hyperlink ref="F571" r:id="rId88"/>
    <hyperlink ref="F574" r:id="rId89"/>
    <hyperlink ref="F579" r:id="rId90"/>
    <hyperlink ref="F589" r:id="rId91"/>
    <hyperlink ref="F593" r:id="rId92"/>
    <hyperlink ref="F603" r:id="rId93"/>
    <hyperlink ref="F612" r:id="rId94"/>
    <hyperlink ref="F615" r:id="rId95"/>
    <hyperlink ref="F618" r:id="rId96"/>
    <hyperlink ref="F623" r:id="rId97"/>
    <hyperlink ref="F627" r:id="rId9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20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92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6" t="str">
        <f>'Rekapitulace stavby'!K6</f>
        <v>Holoubkov – II/605 průtah – 2.etapa</v>
      </c>
      <c r="F7" s="387"/>
      <c r="G7" s="387"/>
      <c r="H7" s="387"/>
      <c r="L7" s="23"/>
    </row>
    <row r="8" spans="1:46" s="2" customFormat="1" ht="12" customHeight="1">
      <c r="A8" s="37"/>
      <c r="B8" s="42"/>
      <c r="C8" s="37"/>
      <c r="D8" s="108" t="s">
        <v>93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8" t="s">
        <v>987</v>
      </c>
      <c r="F9" s="389"/>
      <c r="G9" s="389"/>
      <c r="H9" s="389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15. 5. 2025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988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0" t="str">
        <f>'Rekapitulace stavby'!E14</f>
        <v>Vyplň údaj</v>
      </c>
      <c r="F18" s="391"/>
      <c r="G18" s="391"/>
      <c r="H18" s="391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28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34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2" t="s">
        <v>19</v>
      </c>
      <c r="F27" s="392"/>
      <c r="G27" s="392"/>
      <c r="H27" s="39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37</v>
      </c>
      <c r="E30" s="37"/>
      <c r="F30" s="37"/>
      <c r="G30" s="37"/>
      <c r="H30" s="37"/>
      <c r="I30" s="37"/>
      <c r="J30" s="117">
        <f>ROUND(J89,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39</v>
      </c>
      <c r="G32" s="37"/>
      <c r="H32" s="37"/>
      <c r="I32" s="118" t="s">
        <v>38</v>
      </c>
      <c r="J32" s="118" t="s">
        <v>40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41</v>
      </c>
      <c r="E33" s="108" t="s">
        <v>42</v>
      </c>
      <c r="F33" s="120">
        <f>ROUND((SUM(BE89:BE643)),  2)</f>
        <v>0</v>
      </c>
      <c r="G33" s="37"/>
      <c r="H33" s="37"/>
      <c r="I33" s="121">
        <v>0.21</v>
      </c>
      <c r="J33" s="120">
        <f>ROUND(((SUM(BE89:BE643))*I33),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43</v>
      </c>
      <c r="F34" s="120">
        <f>ROUND((SUM(BF89:BF643)),  2)</f>
        <v>0</v>
      </c>
      <c r="G34" s="37"/>
      <c r="H34" s="37"/>
      <c r="I34" s="121">
        <v>0.12</v>
      </c>
      <c r="J34" s="120">
        <f>ROUND(((SUM(BF89:BF643))*I34),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44</v>
      </c>
      <c r="F35" s="120">
        <f>ROUND((SUM(BG89:BG643)),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45</v>
      </c>
      <c r="F36" s="120">
        <f>ROUND((SUM(BH89:BH643)),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46</v>
      </c>
      <c r="F37" s="120">
        <f>ROUND((SUM(BI89:BI643)),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3" t="str">
        <f>E7</f>
        <v>Holoubkov – II/605 průtah – 2.etapa</v>
      </c>
      <c r="F48" s="394"/>
      <c r="G48" s="394"/>
      <c r="H48" s="39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93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6" t="str">
        <f>E9</f>
        <v>102 - MÍSTNÍ KOMUNIKACE, CHODNÍKY</v>
      </c>
      <c r="F50" s="395"/>
      <c r="G50" s="395"/>
      <c r="H50" s="39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15. 5. 2025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Obec Holoubkov</v>
      </c>
      <c r="G54" s="39"/>
      <c r="H54" s="39"/>
      <c r="I54" s="32" t="s">
        <v>31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Zítek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69</v>
      </c>
      <c r="D59" s="39"/>
      <c r="E59" s="39"/>
      <c r="F59" s="39"/>
      <c r="G59" s="39"/>
      <c r="H59" s="39"/>
      <c r="I59" s="39"/>
      <c r="J59" s="80">
        <f>J89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100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101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102</v>
      </c>
      <c r="E62" s="146"/>
      <c r="F62" s="146"/>
      <c r="G62" s="146"/>
      <c r="H62" s="146"/>
      <c r="I62" s="146"/>
      <c r="J62" s="147">
        <f>J246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103</v>
      </c>
      <c r="E63" s="146"/>
      <c r="F63" s="146"/>
      <c r="G63" s="146"/>
      <c r="H63" s="146"/>
      <c r="I63" s="146"/>
      <c r="J63" s="147">
        <f>J255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104</v>
      </c>
      <c r="E64" s="146"/>
      <c r="F64" s="146"/>
      <c r="G64" s="146"/>
      <c r="H64" s="146"/>
      <c r="I64" s="146"/>
      <c r="J64" s="147">
        <f>J319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105</v>
      </c>
      <c r="E65" s="146"/>
      <c r="F65" s="146"/>
      <c r="G65" s="146"/>
      <c r="H65" s="146"/>
      <c r="I65" s="146"/>
      <c r="J65" s="147">
        <f>J345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106</v>
      </c>
      <c r="E66" s="146"/>
      <c r="F66" s="146"/>
      <c r="G66" s="146"/>
      <c r="H66" s="146"/>
      <c r="I66" s="146"/>
      <c r="J66" s="147">
        <f>J436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107</v>
      </c>
      <c r="E67" s="146"/>
      <c r="F67" s="146"/>
      <c r="G67" s="146"/>
      <c r="H67" s="146"/>
      <c r="I67" s="146"/>
      <c r="J67" s="147">
        <f>J492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108</v>
      </c>
      <c r="E68" s="146"/>
      <c r="F68" s="146"/>
      <c r="G68" s="146"/>
      <c r="H68" s="146"/>
      <c r="I68" s="146"/>
      <c r="J68" s="147">
        <f>J610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109</v>
      </c>
      <c r="E69" s="146"/>
      <c r="F69" s="146"/>
      <c r="G69" s="146"/>
      <c r="H69" s="146"/>
      <c r="I69" s="146"/>
      <c r="J69" s="147">
        <f>J640</f>
        <v>0</v>
      </c>
      <c r="K69" s="144"/>
      <c r="L69" s="148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6.95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4.95" customHeight="1">
      <c r="A76" s="37"/>
      <c r="B76" s="38"/>
      <c r="C76" s="26" t="s">
        <v>110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16</v>
      </c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93" t="str">
        <f>E7</f>
        <v>Holoubkov – II/605 průtah – 2.etapa</v>
      </c>
      <c r="F79" s="394"/>
      <c r="G79" s="394"/>
      <c r="H79" s="394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2" t="s">
        <v>93</v>
      </c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>
      <c r="A81" s="37"/>
      <c r="B81" s="38"/>
      <c r="C81" s="39"/>
      <c r="D81" s="39"/>
      <c r="E81" s="346" t="str">
        <f>E9</f>
        <v>102 - MÍSTNÍ KOMUNIKACE, CHODNÍKY</v>
      </c>
      <c r="F81" s="395"/>
      <c r="G81" s="395"/>
      <c r="H81" s="395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2" t="s">
        <v>21</v>
      </c>
      <c r="D83" s="39"/>
      <c r="E83" s="39"/>
      <c r="F83" s="30" t="str">
        <f>F12</f>
        <v xml:space="preserve"> </v>
      </c>
      <c r="G83" s="39"/>
      <c r="H83" s="39"/>
      <c r="I83" s="32" t="s">
        <v>23</v>
      </c>
      <c r="J83" s="62" t="str">
        <f>IF(J12="","",J12)</f>
        <v>15. 5. 2025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6.9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" customHeight="1">
      <c r="A85" s="37"/>
      <c r="B85" s="38"/>
      <c r="C85" s="32" t="s">
        <v>25</v>
      </c>
      <c r="D85" s="39"/>
      <c r="E85" s="39"/>
      <c r="F85" s="30" t="str">
        <f>E15</f>
        <v>Obec Holoubkov</v>
      </c>
      <c r="G85" s="39"/>
      <c r="H85" s="39"/>
      <c r="I85" s="32" t="s">
        <v>31</v>
      </c>
      <c r="J85" s="35" t="str">
        <f>E21</f>
        <v xml:space="preserve"> </v>
      </c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5.2" customHeight="1">
      <c r="A86" s="37"/>
      <c r="B86" s="38"/>
      <c r="C86" s="32" t="s">
        <v>29</v>
      </c>
      <c r="D86" s="39"/>
      <c r="E86" s="39"/>
      <c r="F86" s="30" t="str">
        <f>IF(E18="","",E18)</f>
        <v>Vyplň údaj</v>
      </c>
      <c r="G86" s="39"/>
      <c r="H86" s="39"/>
      <c r="I86" s="32" t="s">
        <v>33</v>
      </c>
      <c r="J86" s="35" t="str">
        <f>E24</f>
        <v>Zítek</v>
      </c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3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>
      <c r="A88" s="149"/>
      <c r="B88" s="150"/>
      <c r="C88" s="151" t="s">
        <v>111</v>
      </c>
      <c r="D88" s="152" t="s">
        <v>56</v>
      </c>
      <c r="E88" s="152" t="s">
        <v>52</v>
      </c>
      <c r="F88" s="152" t="s">
        <v>53</v>
      </c>
      <c r="G88" s="152" t="s">
        <v>112</v>
      </c>
      <c r="H88" s="152" t="s">
        <v>113</v>
      </c>
      <c r="I88" s="152" t="s">
        <v>114</v>
      </c>
      <c r="J88" s="153" t="s">
        <v>98</v>
      </c>
      <c r="K88" s="154" t="s">
        <v>115</v>
      </c>
      <c r="L88" s="155"/>
      <c r="M88" s="71" t="s">
        <v>19</v>
      </c>
      <c r="N88" s="72" t="s">
        <v>41</v>
      </c>
      <c r="O88" s="72" t="s">
        <v>116</v>
      </c>
      <c r="P88" s="72" t="s">
        <v>117</v>
      </c>
      <c r="Q88" s="72" t="s">
        <v>118</v>
      </c>
      <c r="R88" s="72" t="s">
        <v>119</v>
      </c>
      <c r="S88" s="72" t="s">
        <v>120</v>
      </c>
      <c r="T88" s="73" t="s">
        <v>121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7"/>
      <c r="B89" s="38"/>
      <c r="C89" s="78" t="s">
        <v>122</v>
      </c>
      <c r="D89" s="39"/>
      <c r="E89" s="39"/>
      <c r="F89" s="39"/>
      <c r="G89" s="39"/>
      <c r="H89" s="39"/>
      <c r="I89" s="39"/>
      <c r="J89" s="156">
        <f>BK89</f>
        <v>0</v>
      </c>
      <c r="K89" s="39"/>
      <c r="L89" s="42"/>
      <c r="M89" s="74"/>
      <c r="N89" s="157"/>
      <c r="O89" s="75"/>
      <c r="P89" s="158">
        <f>P90</f>
        <v>0</v>
      </c>
      <c r="Q89" s="75"/>
      <c r="R89" s="158">
        <f>R90</f>
        <v>1034.1546322792001</v>
      </c>
      <c r="S89" s="75"/>
      <c r="T89" s="159">
        <f>T90</f>
        <v>691.13940000000002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70</v>
      </c>
      <c r="AU89" s="20" t="s">
        <v>99</v>
      </c>
      <c r="BK89" s="160">
        <f>BK90</f>
        <v>0</v>
      </c>
    </row>
    <row r="90" spans="1:65" s="12" customFormat="1" ht="25.9" customHeight="1">
      <c r="B90" s="161"/>
      <c r="C90" s="162"/>
      <c r="D90" s="163" t="s">
        <v>70</v>
      </c>
      <c r="E90" s="164" t="s">
        <v>123</v>
      </c>
      <c r="F90" s="164" t="s">
        <v>124</v>
      </c>
      <c r="G90" s="162"/>
      <c r="H90" s="162"/>
      <c r="I90" s="165"/>
      <c r="J90" s="166">
        <f>BK90</f>
        <v>0</v>
      </c>
      <c r="K90" s="162"/>
      <c r="L90" s="167"/>
      <c r="M90" s="168"/>
      <c r="N90" s="169"/>
      <c r="O90" s="169"/>
      <c r="P90" s="170">
        <f>P91+P246+P255+P319+P345+P436+P492+P610+P640</f>
        <v>0</v>
      </c>
      <c r="Q90" s="169"/>
      <c r="R90" s="170">
        <f>R91+R246+R255+R319+R345+R436+R492+R610+R640</f>
        <v>1034.1546322792001</v>
      </c>
      <c r="S90" s="169"/>
      <c r="T90" s="171">
        <f>T91+T246+T255+T319+T345+T436+T492+T610+T640</f>
        <v>691.13940000000002</v>
      </c>
      <c r="AR90" s="172" t="s">
        <v>79</v>
      </c>
      <c r="AT90" s="173" t="s">
        <v>70</v>
      </c>
      <c r="AU90" s="173" t="s">
        <v>71</v>
      </c>
      <c r="AY90" s="172" t="s">
        <v>125</v>
      </c>
      <c r="BK90" s="174">
        <f>BK91+BK246+BK255+BK319+BK345+BK436+BK492+BK610+BK640</f>
        <v>0</v>
      </c>
    </row>
    <row r="91" spans="1:65" s="12" customFormat="1" ht="22.9" customHeight="1">
      <c r="B91" s="161"/>
      <c r="C91" s="162"/>
      <c r="D91" s="163" t="s">
        <v>70</v>
      </c>
      <c r="E91" s="175" t="s">
        <v>79</v>
      </c>
      <c r="F91" s="175" t="s">
        <v>126</v>
      </c>
      <c r="G91" s="162"/>
      <c r="H91" s="162"/>
      <c r="I91" s="165"/>
      <c r="J91" s="176">
        <f>BK91</f>
        <v>0</v>
      </c>
      <c r="K91" s="162"/>
      <c r="L91" s="167"/>
      <c r="M91" s="168"/>
      <c r="N91" s="169"/>
      <c r="O91" s="169"/>
      <c r="P91" s="170">
        <f>SUM(P92:P245)</f>
        <v>0</v>
      </c>
      <c r="Q91" s="169"/>
      <c r="R91" s="170">
        <f>SUM(R92:R245)</f>
        <v>235.25566772800002</v>
      </c>
      <c r="S91" s="169"/>
      <c r="T91" s="171">
        <f>SUM(T92:T245)</f>
        <v>631.68000000000006</v>
      </c>
      <c r="AR91" s="172" t="s">
        <v>79</v>
      </c>
      <c r="AT91" s="173" t="s">
        <v>70</v>
      </c>
      <c r="AU91" s="173" t="s">
        <v>79</v>
      </c>
      <c r="AY91" s="172" t="s">
        <v>125</v>
      </c>
      <c r="BK91" s="174">
        <f>SUM(BK92:BK245)</f>
        <v>0</v>
      </c>
    </row>
    <row r="92" spans="1:65" s="2" customFormat="1" ht="16.5" customHeight="1">
      <c r="A92" s="37"/>
      <c r="B92" s="38"/>
      <c r="C92" s="177" t="s">
        <v>79</v>
      </c>
      <c r="D92" s="177" t="s">
        <v>127</v>
      </c>
      <c r="E92" s="178" t="s">
        <v>989</v>
      </c>
      <c r="F92" s="179" t="s">
        <v>990</v>
      </c>
      <c r="G92" s="180" t="s">
        <v>130</v>
      </c>
      <c r="H92" s="181">
        <v>3</v>
      </c>
      <c r="I92" s="182"/>
      <c r="J92" s="183">
        <f>ROUND(I92*H92,2)</f>
        <v>0</v>
      </c>
      <c r="K92" s="184"/>
      <c r="L92" s="42"/>
      <c r="M92" s="185" t="s">
        <v>19</v>
      </c>
      <c r="N92" s="186" t="s">
        <v>42</v>
      </c>
      <c r="O92" s="67"/>
      <c r="P92" s="187">
        <f>O92*H92</f>
        <v>0</v>
      </c>
      <c r="Q92" s="187">
        <v>0</v>
      </c>
      <c r="R92" s="187">
        <f>Q92*H92</f>
        <v>0</v>
      </c>
      <c r="S92" s="187">
        <v>0.255</v>
      </c>
      <c r="T92" s="188">
        <f>S92*H92</f>
        <v>0.76500000000000001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9" t="s">
        <v>131</v>
      </c>
      <c r="AT92" s="189" t="s">
        <v>127</v>
      </c>
      <c r="AU92" s="189" t="s">
        <v>81</v>
      </c>
      <c r="AY92" s="20" t="s">
        <v>125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20" t="s">
        <v>79</v>
      </c>
      <c r="BK92" s="190">
        <f>ROUND(I92*H92,2)</f>
        <v>0</v>
      </c>
      <c r="BL92" s="20" t="s">
        <v>131</v>
      </c>
      <c r="BM92" s="189" t="s">
        <v>991</v>
      </c>
    </row>
    <row r="93" spans="1:65" s="2" customFormat="1" ht="19.5">
      <c r="A93" s="37"/>
      <c r="B93" s="38"/>
      <c r="C93" s="39"/>
      <c r="D93" s="191" t="s">
        <v>133</v>
      </c>
      <c r="E93" s="39"/>
      <c r="F93" s="192" t="s">
        <v>992</v>
      </c>
      <c r="G93" s="39"/>
      <c r="H93" s="39"/>
      <c r="I93" s="193"/>
      <c r="J93" s="39"/>
      <c r="K93" s="39"/>
      <c r="L93" s="42"/>
      <c r="M93" s="194"/>
      <c r="N93" s="195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133</v>
      </c>
      <c r="AU93" s="20" t="s">
        <v>81</v>
      </c>
    </row>
    <row r="94" spans="1:65" s="2" customFormat="1" ht="11.25">
      <c r="A94" s="37"/>
      <c r="B94" s="38"/>
      <c r="C94" s="39"/>
      <c r="D94" s="196" t="s">
        <v>135</v>
      </c>
      <c r="E94" s="39"/>
      <c r="F94" s="197" t="s">
        <v>993</v>
      </c>
      <c r="G94" s="39"/>
      <c r="H94" s="39"/>
      <c r="I94" s="193"/>
      <c r="J94" s="39"/>
      <c r="K94" s="39"/>
      <c r="L94" s="42"/>
      <c r="M94" s="194"/>
      <c r="N94" s="195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135</v>
      </c>
      <c r="AU94" s="20" t="s">
        <v>81</v>
      </c>
    </row>
    <row r="95" spans="1:65" s="2" customFormat="1" ht="16.5" customHeight="1">
      <c r="A95" s="37"/>
      <c r="B95" s="38"/>
      <c r="C95" s="177" t="s">
        <v>81</v>
      </c>
      <c r="D95" s="177" t="s">
        <v>127</v>
      </c>
      <c r="E95" s="178" t="s">
        <v>994</v>
      </c>
      <c r="F95" s="179" t="s">
        <v>995</v>
      </c>
      <c r="G95" s="180" t="s">
        <v>130</v>
      </c>
      <c r="H95" s="181">
        <v>2</v>
      </c>
      <c r="I95" s="182"/>
      <c r="J95" s="183">
        <f>ROUND(I95*H95,2)</f>
        <v>0</v>
      </c>
      <c r="K95" s="184"/>
      <c r="L95" s="42"/>
      <c r="M95" s="185" t="s">
        <v>19</v>
      </c>
      <c r="N95" s="186" t="s">
        <v>42</v>
      </c>
      <c r="O95" s="67"/>
      <c r="P95" s="187">
        <f>O95*H95</f>
        <v>0</v>
      </c>
      <c r="Q95" s="187">
        <v>0</v>
      </c>
      <c r="R95" s="187">
        <f>Q95*H95</f>
        <v>0</v>
      </c>
      <c r="S95" s="187">
        <v>0.26</v>
      </c>
      <c r="T95" s="188">
        <f>S95*H95</f>
        <v>0.52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131</v>
      </c>
      <c r="AT95" s="189" t="s">
        <v>127</v>
      </c>
      <c r="AU95" s="189" t="s">
        <v>81</v>
      </c>
      <c r="AY95" s="20" t="s">
        <v>125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20" t="s">
        <v>79</v>
      </c>
      <c r="BK95" s="190">
        <f>ROUND(I95*H95,2)</f>
        <v>0</v>
      </c>
      <c r="BL95" s="20" t="s">
        <v>131</v>
      </c>
      <c r="BM95" s="189" t="s">
        <v>996</v>
      </c>
    </row>
    <row r="96" spans="1:65" s="2" customFormat="1" ht="19.5">
      <c r="A96" s="37"/>
      <c r="B96" s="38"/>
      <c r="C96" s="39"/>
      <c r="D96" s="191" t="s">
        <v>133</v>
      </c>
      <c r="E96" s="39"/>
      <c r="F96" s="192" t="s">
        <v>997</v>
      </c>
      <c r="G96" s="39"/>
      <c r="H96" s="39"/>
      <c r="I96" s="193"/>
      <c r="J96" s="39"/>
      <c r="K96" s="39"/>
      <c r="L96" s="42"/>
      <c r="M96" s="194"/>
      <c r="N96" s="195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133</v>
      </c>
      <c r="AU96" s="20" t="s">
        <v>81</v>
      </c>
    </row>
    <row r="97" spans="1:65" s="2" customFormat="1" ht="11.25">
      <c r="A97" s="37"/>
      <c r="B97" s="38"/>
      <c r="C97" s="39"/>
      <c r="D97" s="196" t="s">
        <v>135</v>
      </c>
      <c r="E97" s="39"/>
      <c r="F97" s="197" t="s">
        <v>998</v>
      </c>
      <c r="G97" s="39"/>
      <c r="H97" s="39"/>
      <c r="I97" s="193"/>
      <c r="J97" s="39"/>
      <c r="K97" s="39"/>
      <c r="L97" s="42"/>
      <c r="M97" s="194"/>
      <c r="N97" s="195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135</v>
      </c>
      <c r="AU97" s="20" t="s">
        <v>81</v>
      </c>
    </row>
    <row r="98" spans="1:65" s="2" customFormat="1" ht="16.5" customHeight="1">
      <c r="A98" s="37"/>
      <c r="B98" s="38"/>
      <c r="C98" s="177" t="s">
        <v>147</v>
      </c>
      <c r="D98" s="177" t="s">
        <v>127</v>
      </c>
      <c r="E98" s="178" t="s">
        <v>999</v>
      </c>
      <c r="F98" s="179" t="s">
        <v>1000</v>
      </c>
      <c r="G98" s="180" t="s">
        <v>130</v>
      </c>
      <c r="H98" s="181">
        <v>45</v>
      </c>
      <c r="I98" s="182"/>
      <c r="J98" s="183">
        <f>ROUND(I98*H98,2)</f>
        <v>0</v>
      </c>
      <c r="K98" s="184"/>
      <c r="L98" s="42"/>
      <c r="M98" s="185" t="s">
        <v>19</v>
      </c>
      <c r="N98" s="186" t="s">
        <v>42</v>
      </c>
      <c r="O98" s="67"/>
      <c r="P98" s="187">
        <f>O98*H98</f>
        <v>0</v>
      </c>
      <c r="Q98" s="187">
        <v>0</v>
      </c>
      <c r="R98" s="187">
        <f>Q98*H98</f>
        <v>0</v>
      </c>
      <c r="S98" s="187">
        <v>0.29499999999999998</v>
      </c>
      <c r="T98" s="188">
        <f>S98*H98</f>
        <v>13.274999999999999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9" t="s">
        <v>131</v>
      </c>
      <c r="AT98" s="189" t="s">
        <v>127</v>
      </c>
      <c r="AU98" s="189" t="s">
        <v>81</v>
      </c>
      <c r="AY98" s="20" t="s">
        <v>125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20" t="s">
        <v>79</v>
      </c>
      <c r="BK98" s="190">
        <f>ROUND(I98*H98,2)</f>
        <v>0</v>
      </c>
      <c r="BL98" s="20" t="s">
        <v>131</v>
      </c>
      <c r="BM98" s="189" t="s">
        <v>1001</v>
      </c>
    </row>
    <row r="99" spans="1:65" s="2" customFormat="1" ht="19.5">
      <c r="A99" s="37"/>
      <c r="B99" s="38"/>
      <c r="C99" s="39"/>
      <c r="D99" s="191" t="s">
        <v>133</v>
      </c>
      <c r="E99" s="39"/>
      <c r="F99" s="192" t="s">
        <v>1002</v>
      </c>
      <c r="G99" s="39"/>
      <c r="H99" s="39"/>
      <c r="I99" s="193"/>
      <c r="J99" s="39"/>
      <c r="K99" s="39"/>
      <c r="L99" s="42"/>
      <c r="M99" s="194"/>
      <c r="N99" s="195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133</v>
      </c>
      <c r="AU99" s="20" t="s">
        <v>81</v>
      </c>
    </row>
    <row r="100" spans="1:65" s="2" customFormat="1" ht="11.25">
      <c r="A100" s="37"/>
      <c r="B100" s="38"/>
      <c r="C100" s="39"/>
      <c r="D100" s="196" t="s">
        <v>135</v>
      </c>
      <c r="E100" s="39"/>
      <c r="F100" s="197" t="s">
        <v>1003</v>
      </c>
      <c r="G100" s="39"/>
      <c r="H100" s="39"/>
      <c r="I100" s="193"/>
      <c r="J100" s="39"/>
      <c r="K100" s="39"/>
      <c r="L100" s="42"/>
      <c r="M100" s="194"/>
      <c r="N100" s="195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135</v>
      </c>
      <c r="AU100" s="20" t="s">
        <v>81</v>
      </c>
    </row>
    <row r="101" spans="1:65" s="13" customFormat="1" ht="11.25">
      <c r="B101" s="199"/>
      <c r="C101" s="200"/>
      <c r="D101" s="191" t="s">
        <v>145</v>
      </c>
      <c r="E101" s="201" t="s">
        <v>19</v>
      </c>
      <c r="F101" s="202" t="s">
        <v>1004</v>
      </c>
      <c r="G101" s="200"/>
      <c r="H101" s="203">
        <v>45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145</v>
      </c>
      <c r="AU101" s="209" t="s">
        <v>81</v>
      </c>
      <c r="AV101" s="13" t="s">
        <v>81</v>
      </c>
      <c r="AW101" s="13" t="s">
        <v>32</v>
      </c>
      <c r="AX101" s="13" t="s">
        <v>79</v>
      </c>
      <c r="AY101" s="209" t="s">
        <v>125</v>
      </c>
    </row>
    <row r="102" spans="1:65" s="2" customFormat="1" ht="16.5" customHeight="1">
      <c r="A102" s="37"/>
      <c r="B102" s="38"/>
      <c r="C102" s="177" t="s">
        <v>131</v>
      </c>
      <c r="D102" s="177" t="s">
        <v>127</v>
      </c>
      <c r="E102" s="178" t="s">
        <v>1005</v>
      </c>
      <c r="F102" s="179" t="s">
        <v>1006</v>
      </c>
      <c r="G102" s="180" t="s">
        <v>130</v>
      </c>
      <c r="H102" s="181">
        <v>5.8</v>
      </c>
      <c r="I102" s="182"/>
      <c r="J102" s="183">
        <f>ROUND(I102*H102,2)</f>
        <v>0</v>
      </c>
      <c r="K102" s="184"/>
      <c r="L102" s="42"/>
      <c r="M102" s="185" t="s">
        <v>19</v>
      </c>
      <c r="N102" s="186" t="s">
        <v>42</v>
      </c>
      <c r="O102" s="67"/>
      <c r="P102" s="187">
        <f>O102*H102</f>
        <v>0</v>
      </c>
      <c r="Q102" s="187">
        <v>0</v>
      </c>
      <c r="R102" s="187">
        <f>Q102*H102</f>
        <v>0</v>
      </c>
      <c r="S102" s="187">
        <v>0.32500000000000001</v>
      </c>
      <c r="T102" s="188">
        <f>S102*H102</f>
        <v>1.885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9" t="s">
        <v>131</v>
      </c>
      <c r="AT102" s="189" t="s">
        <v>127</v>
      </c>
      <c r="AU102" s="189" t="s">
        <v>81</v>
      </c>
      <c r="AY102" s="20" t="s">
        <v>125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20" t="s">
        <v>79</v>
      </c>
      <c r="BK102" s="190">
        <f>ROUND(I102*H102,2)</f>
        <v>0</v>
      </c>
      <c r="BL102" s="20" t="s">
        <v>131</v>
      </c>
      <c r="BM102" s="189" t="s">
        <v>1007</v>
      </c>
    </row>
    <row r="103" spans="1:65" s="2" customFormat="1" ht="19.5">
      <c r="A103" s="37"/>
      <c r="B103" s="38"/>
      <c r="C103" s="39"/>
      <c r="D103" s="191" t="s">
        <v>133</v>
      </c>
      <c r="E103" s="39"/>
      <c r="F103" s="192" t="s">
        <v>1008</v>
      </c>
      <c r="G103" s="39"/>
      <c r="H103" s="39"/>
      <c r="I103" s="193"/>
      <c r="J103" s="39"/>
      <c r="K103" s="39"/>
      <c r="L103" s="42"/>
      <c r="M103" s="194"/>
      <c r="N103" s="195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133</v>
      </c>
      <c r="AU103" s="20" t="s">
        <v>81</v>
      </c>
    </row>
    <row r="104" spans="1:65" s="2" customFormat="1" ht="11.25">
      <c r="A104" s="37"/>
      <c r="B104" s="38"/>
      <c r="C104" s="39"/>
      <c r="D104" s="196" t="s">
        <v>135</v>
      </c>
      <c r="E104" s="39"/>
      <c r="F104" s="197" t="s">
        <v>1009</v>
      </c>
      <c r="G104" s="39"/>
      <c r="H104" s="39"/>
      <c r="I104" s="193"/>
      <c r="J104" s="39"/>
      <c r="K104" s="39"/>
      <c r="L104" s="42"/>
      <c r="M104" s="194"/>
      <c r="N104" s="195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135</v>
      </c>
      <c r="AU104" s="20" t="s">
        <v>81</v>
      </c>
    </row>
    <row r="105" spans="1:65" s="13" customFormat="1" ht="11.25">
      <c r="B105" s="199"/>
      <c r="C105" s="200"/>
      <c r="D105" s="191" t="s">
        <v>145</v>
      </c>
      <c r="E105" s="201" t="s">
        <v>19</v>
      </c>
      <c r="F105" s="202" t="s">
        <v>1010</v>
      </c>
      <c r="G105" s="200"/>
      <c r="H105" s="203">
        <v>5.8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145</v>
      </c>
      <c r="AU105" s="209" t="s">
        <v>81</v>
      </c>
      <c r="AV105" s="13" t="s">
        <v>81</v>
      </c>
      <c r="AW105" s="13" t="s">
        <v>32</v>
      </c>
      <c r="AX105" s="13" t="s">
        <v>79</v>
      </c>
      <c r="AY105" s="209" t="s">
        <v>125</v>
      </c>
    </row>
    <row r="106" spans="1:65" s="2" customFormat="1" ht="16.5" customHeight="1">
      <c r="A106" s="37"/>
      <c r="B106" s="38"/>
      <c r="C106" s="177" t="s">
        <v>164</v>
      </c>
      <c r="D106" s="177" t="s">
        <v>127</v>
      </c>
      <c r="E106" s="178" t="s">
        <v>1011</v>
      </c>
      <c r="F106" s="179" t="s">
        <v>1012</v>
      </c>
      <c r="G106" s="180" t="s">
        <v>130</v>
      </c>
      <c r="H106" s="181">
        <v>1874</v>
      </c>
      <c r="I106" s="182"/>
      <c r="J106" s="183">
        <f>ROUND(I106*H106,2)</f>
        <v>0</v>
      </c>
      <c r="K106" s="184"/>
      <c r="L106" s="42"/>
      <c r="M106" s="185" t="s">
        <v>19</v>
      </c>
      <c r="N106" s="186" t="s">
        <v>42</v>
      </c>
      <c r="O106" s="67"/>
      <c r="P106" s="187">
        <f>O106*H106</f>
        <v>0</v>
      </c>
      <c r="Q106" s="187">
        <v>0</v>
      </c>
      <c r="R106" s="187">
        <f>Q106*H106</f>
        <v>0</v>
      </c>
      <c r="S106" s="187">
        <v>0.22</v>
      </c>
      <c r="T106" s="188">
        <f>S106*H106</f>
        <v>412.28000000000003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9" t="s">
        <v>131</v>
      </c>
      <c r="AT106" s="189" t="s">
        <v>127</v>
      </c>
      <c r="AU106" s="189" t="s">
        <v>81</v>
      </c>
      <c r="AY106" s="20" t="s">
        <v>125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20" t="s">
        <v>79</v>
      </c>
      <c r="BK106" s="190">
        <f>ROUND(I106*H106,2)</f>
        <v>0</v>
      </c>
      <c r="BL106" s="20" t="s">
        <v>131</v>
      </c>
      <c r="BM106" s="189" t="s">
        <v>1013</v>
      </c>
    </row>
    <row r="107" spans="1:65" s="2" customFormat="1" ht="19.5">
      <c r="A107" s="37"/>
      <c r="B107" s="38"/>
      <c r="C107" s="39"/>
      <c r="D107" s="191" t="s">
        <v>133</v>
      </c>
      <c r="E107" s="39"/>
      <c r="F107" s="192" t="s">
        <v>1014</v>
      </c>
      <c r="G107" s="39"/>
      <c r="H107" s="39"/>
      <c r="I107" s="193"/>
      <c r="J107" s="39"/>
      <c r="K107" s="39"/>
      <c r="L107" s="42"/>
      <c r="M107" s="194"/>
      <c r="N107" s="195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133</v>
      </c>
      <c r="AU107" s="20" t="s">
        <v>81</v>
      </c>
    </row>
    <row r="108" spans="1:65" s="2" customFormat="1" ht="11.25">
      <c r="A108" s="37"/>
      <c r="B108" s="38"/>
      <c r="C108" s="39"/>
      <c r="D108" s="196" t="s">
        <v>135</v>
      </c>
      <c r="E108" s="39"/>
      <c r="F108" s="197" t="s">
        <v>1015</v>
      </c>
      <c r="G108" s="39"/>
      <c r="H108" s="39"/>
      <c r="I108" s="193"/>
      <c r="J108" s="39"/>
      <c r="K108" s="39"/>
      <c r="L108" s="42"/>
      <c r="M108" s="194"/>
      <c r="N108" s="195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135</v>
      </c>
      <c r="AU108" s="20" t="s">
        <v>81</v>
      </c>
    </row>
    <row r="109" spans="1:65" s="14" customFormat="1" ht="11.25">
      <c r="B109" s="210"/>
      <c r="C109" s="211"/>
      <c r="D109" s="191" t="s">
        <v>145</v>
      </c>
      <c r="E109" s="212" t="s">
        <v>19</v>
      </c>
      <c r="F109" s="213" t="s">
        <v>1016</v>
      </c>
      <c r="G109" s="211"/>
      <c r="H109" s="212" t="s">
        <v>19</v>
      </c>
      <c r="I109" s="214"/>
      <c r="J109" s="211"/>
      <c r="K109" s="211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145</v>
      </c>
      <c r="AU109" s="219" t="s">
        <v>81</v>
      </c>
      <c r="AV109" s="14" t="s">
        <v>79</v>
      </c>
      <c r="AW109" s="14" t="s">
        <v>32</v>
      </c>
      <c r="AX109" s="14" t="s">
        <v>71</v>
      </c>
      <c r="AY109" s="219" t="s">
        <v>125</v>
      </c>
    </row>
    <row r="110" spans="1:65" s="13" customFormat="1" ht="11.25">
      <c r="B110" s="199"/>
      <c r="C110" s="200"/>
      <c r="D110" s="191" t="s">
        <v>145</v>
      </c>
      <c r="E110" s="201" t="s">
        <v>19</v>
      </c>
      <c r="F110" s="202" t="s">
        <v>1017</v>
      </c>
      <c r="G110" s="200"/>
      <c r="H110" s="203">
        <v>138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145</v>
      </c>
      <c r="AU110" s="209" t="s">
        <v>81</v>
      </c>
      <c r="AV110" s="13" t="s">
        <v>81</v>
      </c>
      <c r="AW110" s="13" t="s">
        <v>32</v>
      </c>
      <c r="AX110" s="13" t="s">
        <v>71</v>
      </c>
      <c r="AY110" s="209" t="s">
        <v>125</v>
      </c>
    </row>
    <row r="111" spans="1:65" s="14" customFormat="1" ht="11.25">
      <c r="B111" s="210"/>
      <c r="C111" s="211"/>
      <c r="D111" s="191" t="s">
        <v>145</v>
      </c>
      <c r="E111" s="212" t="s">
        <v>19</v>
      </c>
      <c r="F111" s="213" t="s">
        <v>1018</v>
      </c>
      <c r="G111" s="211"/>
      <c r="H111" s="212" t="s">
        <v>19</v>
      </c>
      <c r="I111" s="214"/>
      <c r="J111" s="211"/>
      <c r="K111" s="211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145</v>
      </c>
      <c r="AU111" s="219" t="s">
        <v>81</v>
      </c>
      <c r="AV111" s="14" t="s">
        <v>79</v>
      </c>
      <c r="AW111" s="14" t="s">
        <v>32</v>
      </c>
      <c r="AX111" s="14" t="s">
        <v>71</v>
      </c>
      <c r="AY111" s="219" t="s">
        <v>125</v>
      </c>
    </row>
    <row r="112" spans="1:65" s="13" customFormat="1" ht="11.25">
      <c r="B112" s="199"/>
      <c r="C112" s="200"/>
      <c r="D112" s="191" t="s">
        <v>145</v>
      </c>
      <c r="E112" s="201" t="s">
        <v>19</v>
      </c>
      <c r="F112" s="202" t="s">
        <v>1019</v>
      </c>
      <c r="G112" s="200"/>
      <c r="H112" s="203">
        <v>135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145</v>
      </c>
      <c r="AU112" s="209" t="s">
        <v>81</v>
      </c>
      <c r="AV112" s="13" t="s">
        <v>81</v>
      </c>
      <c r="AW112" s="13" t="s">
        <v>32</v>
      </c>
      <c r="AX112" s="13" t="s">
        <v>71</v>
      </c>
      <c r="AY112" s="209" t="s">
        <v>125</v>
      </c>
    </row>
    <row r="113" spans="1:65" s="14" customFormat="1" ht="11.25">
      <c r="B113" s="210"/>
      <c r="C113" s="211"/>
      <c r="D113" s="191" t="s">
        <v>145</v>
      </c>
      <c r="E113" s="212" t="s">
        <v>19</v>
      </c>
      <c r="F113" s="213" t="s">
        <v>1020</v>
      </c>
      <c r="G113" s="211"/>
      <c r="H113" s="212" t="s">
        <v>19</v>
      </c>
      <c r="I113" s="214"/>
      <c r="J113" s="211"/>
      <c r="K113" s="211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145</v>
      </c>
      <c r="AU113" s="219" t="s">
        <v>81</v>
      </c>
      <c r="AV113" s="14" t="s">
        <v>79</v>
      </c>
      <c r="AW113" s="14" t="s">
        <v>32</v>
      </c>
      <c r="AX113" s="14" t="s">
        <v>71</v>
      </c>
      <c r="AY113" s="219" t="s">
        <v>125</v>
      </c>
    </row>
    <row r="114" spans="1:65" s="13" customFormat="1" ht="11.25">
      <c r="B114" s="199"/>
      <c r="C114" s="200"/>
      <c r="D114" s="191" t="s">
        <v>145</v>
      </c>
      <c r="E114" s="201" t="s">
        <v>19</v>
      </c>
      <c r="F114" s="202" t="s">
        <v>304</v>
      </c>
      <c r="G114" s="200"/>
      <c r="H114" s="203">
        <v>23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145</v>
      </c>
      <c r="AU114" s="209" t="s">
        <v>81</v>
      </c>
      <c r="AV114" s="13" t="s">
        <v>81</v>
      </c>
      <c r="AW114" s="13" t="s">
        <v>32</v>
      </c>
      <c r="AX114" s="13" t="s">
        <v>71</v>
      </c>
      <c r="AY114" s="209" t="s">
        <v>125</v>
      </c>
    </row>
    <row r="115" spans="1:65" s="14" customFormat="1" ht="11.25">
      <c r="B115" s="210"/>
      <c r="C115" s="211"/>
      <c r="D115" s="191" t="s">
        <v>145</v>
      </c>
      <c r="E115" s="212" t="s">
        <v>19</v>
      </c>
      <c r="F115" s="213" t="s">
        <v>1021</v>
      </c>
      <c r="G115" s="211"/>
      <c r="H115" s="212" t="s">
        <v>19</v>
      </c>
      <c r="I115" s="214"/>
      <c r="J115" s="211"/>
      <c r="K115" s="211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145</v>
      </c>
      <c r="AU115" s="219" t="s">
        <v>81</v>
      </c>
      <c r="AV115" s="14" t="s">
        <v>79</v>
      </c>
      <c r="AW115" s="14" t="s">
        <v>32</v>
      </c>
      <c r="AX115" s="14" t="s">
        <v>71</v>
      </c>
      <c r="AY115" s="219" t="s">
        <v>125</v>
      </c>
    </row>
    <row r="116" spans="1:65" s="13" customFormat="1" ht="11.25">
      <c r="B116" s="199"/>
      <c r="C116" s="200"/>
      <c r="D116" s="191" t="s">
        <v>145</v>
      </c>
      <c r="E116" s="201" t="s">
        <v>19</v>
      </c>
      <c r="F116" s="202" t="s">
        <v>1022</v>
      </c>
      <c r="G116" s="200"/>
      <c r="H116" s="203">
        <v>402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145</v>
      </c>
      <c r="AU116" s="209" t="s">
        <v>81</v>
      </c>
      <c r="AV116" s="13" t="s">
        <v>81</v>
      </c>
      <c r="AW116" s="13" t="s">
        <v>32</v>
      </c>
      <c r="AX116" s="13" t="s">
        <v>71</v>
      </c>
      <c r="AY116" s="209" t="s">
        <v>125</v>
      </c>
    </row>
    <row r="117" spans="1:65" s="14" customFormat="1" ht="11.25">
      <c r="B117" s="210"/>
      <c r="C117" s="211"/>
      <c r="D117" s="191" t="s">
        <v>145</v>
      </c>
      <c r="E117" s="212" t="s">
        <v>19</v>
      </c>
      <c r="F117" s="213" t="s">
        <v>1023</v>
      </c>
      <c r="G117" s="211"/>
      <c r="H117" s="212" t="s">
        <v>19</v>
      </c>
      <c r="I117" s="214"/>
      <c r="J117" s="211"/>
      <c r="K117" s="211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145</v>
      </c>
      <c r="AU117" s="219" t="s">
        <v>81</v>
      </c>
      <c r="AV117" s="14" t="s">
        <v>79</v>
      </c>
      <c r="AW117" s="14" t="s">
        <v>32</v>
      </c>
      <c r="AX117" s="14" t="s">
        <v>71</v>
      </c>
      <c r="AY117" s="219" t="s">
        <v>125</v>
      </c>
    </row>
    <row r="118" spans="1:65" s="13" customFormat="1" ht="11.25">
      <c r="B118" s="199"/>
      <c r="C118" s="200"/>
      <c r="D118" s="191" t="s">
        <v>145</v>
      </c>
      <c r="E118" s="201" t="s">
        <v>19</v>
      </c>
      <c r="F118" s="202" t="s">
        <v>1024</v>
      </c>
      <c r="G118" s="200"/>
      <c r="H118" s="203">
        <v>1176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145</v>
      </c>
      <c r="AU118" s="209" t="s">
        <v>81</v>
      </c>
      <c r="AV118" s="13" t="s">
        <v>81</v>
      </c>
      <c r="AW118" s="13" t="s">
        <v>32</v>
      </c>
      <c r="AX118" s="13" t="s">
        <v>71</v>
      </c>
      <c r="AY118" s="209" t="s">
        <v>125</v>
      </c>
    </row>
    <row r="119" spans="1:65" s="15" customFormat="1" ht="11.25">
      <c r="B119" s="220"/>
      <c r="C119" s="221"/>
      <c r="D119" s="191" t="s">
        <v>145</v>
      </c>
      <c r="E119" s="222" t="s">
        <v>19</v>
      </c>
      <c r="F119" s="223" t="s">
        <v>163</v>
      </c>
      <c r="G119" s="221"/>
      <c r="H119" s="224">
        <v>1874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145</v>
      </c>
      <c r="AU119" s="230" t="s">
        <v>81</v>
      </c>
      <c r="AV119" s="15" t="s">
        <v>131</v>
      </c>
      <c r="AW119" s="15" t="s">
        <v>32</v>
      </c>
      <c r="AX119" s="15" t="s">
        <v>79</v>
      </c>
      <c r="AY119" s="230" t="s">
        <v>125</v>
      </c>
    </row>
    <row r="120" spans="1:65" s="2" customFormat="1" ht="16.5" customHeight="1">
      <c r="A120" s="37"/>
      <c r="B120" s="38"/>
      <c r="C120" s="177" t="s">
        <v>172</v>
      </c>
      <c r="D120" s="177" t="s">
        <v>127</v>
      </c>
      <c r="E120" s="178" t="s">
        <v>1025</v>
      </c>
      <c r="F120" s="179" t="s">
        <v>1026</v>
      </c>
      <c r="G120" s="180" t="s">
        <v>130</v>
      </c>
      <c r="H120" s="181">
        <v>600</v>
      </c>
      <c r="I120" s="182"/>
      <c r="J120" s="183">
        <f>ROUND(I120*H120,2)</f>
        <v>0</v>
      </c>
      <c r="K120" s="184"/>
      <c r="L120" s="42"/>
      <c r="M120" s="185" t="s">
        <v>19</v>
      </c>
      <c r="N120" s="186" t="s">
        <v>42</v>
      </c>
      <c r="O120" s="67"/>
      <c r="P120" s="187">
        <f>O120*H120</f>
        <v>0</v>
      </c>
      <c r="Q120" s="187">
        <v>3.0000000000000001E-5</v>
      </c>
      <c r="R120" s="187">
        <f>Q120*H120</f>
        <v>1.8000000000000002E-2</v>
      </c>
      <c r="S120" s="187">
        <v>0.23</v>
      </c>
      <c r="T120" s="188">
        <f>S120*H120</f>
        <v>138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9" t="s">
        <v>131</v>
      </c>
      <c r="AT120" s="189" t="s">
        <v>127</v>
      </c>
      <c r="AU120" s="189" t="s">
        <v>81</v>
      </c>
      <c r="AY120" s="20" t="s">
        <v>125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20" t="s">
        <v>79</v>
      </c>
      <c r="BK120" s="190">
        <f>ROUND(I120*H120,2)</f>
        <v>0</v>
      </c>
      <c r="BL120" s="20" t="s">
        <v>131</v>
      </c>
      <c r="BM120" s="189" t="s">
        <v>1027</v>
      </c>
    </row>
    <row r="121" spans="1:65" s="2" customFormat="1" ht="19.5">
      <c r="A121" s="37"/>
      <c r="B121" s="38"/>
      <c r="C121" s="39"/>
      <c r="D121" s="191" t="s">
        <v>133</v>
      </c>
      <c r="E121" s="39"/>
      <c r="F121" s="192" t="s">
        <v>1028</v>
      </c>
      <c r="G121" s="39"/>
      <c r="H121" s="39"/>
      <c r="I121" s="193"/>
      <c r="J121" s="39"/>
      <c r="K121" s="39"/>
      <c r="L121" s="42"/>
      <c r="M121" s="194"/>
      <c r="N121" s="195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133</v>
      </c>
      <c r="AU121" s="20" t="s">
        <v>81</v>
      </c>
    </row>
    <row r="122" spans="1:65" s="2" customFormat="1" ht="11.25">
      <c r="A122" s="37"/>
      <c r="B122" s="38"/>
      <c r="C122" s="39"/>
      <c r="D122" s="196" t="s">
        <v>135</v>
      </c>
      <c r="E122" s="39"/>
      <c r="F122" s="197" t="s">
        <v>1029</v>
      </c>
      <c r="G122" s="39"/>
      <c r="H122" s="39"/>
      <c r="I122" s="193"/>
      <c r="J122" s="39"/>
      <c r="K122" s="39"/>
      <c r="L122" s="42"/>
      <c r="M122" s="194"/>
      <c r="N122" s="195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135</v>
      </c>
      <c r="AU122" s="20" t="s">
        <v>81</v>
      </c>
    </row>
    <row r="123" spans="1:65" s="2" customFormat="1" ht="19.5">
      <c r="A123" s="37"/>
      <c r="B123" s="38"/>
      <c r="C123" s="39"/>
      <c r="D123" s="191" t="s">
        <v>137</v>
      </c>
      <c r="E123" s="39"/>
      <c r="F123" s="198" t="s">
        <v>1030</v>
      </c>
      <c r="G123" s="39"/>
      <c r="H123" s="39"/>
      <c r="I123" s="193"/>
      <c r="J123" s="39"/>
      <c r="K123" s="39"/>
      <c r="L123" s="42"/>
      <c r="M123" s="194"/>
      <c r="N123" s="195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137</v>
      </c>
      <c r="AU123" s="20" t="s">
        <v>81</v>
      </c>
    </row>
    <row r="124" spans="1:65" s="13" customFormat="1" ht="11.25">
      <c r="B124" s="199"/>
      <c r="C124" s="200"/>
      <c r="D124" s="191" t="s">
        <v>145</v>
      </c>
      <c r="E124" s="201" t="s">
        <v>19</v>
      </c>
      <c r="F124" s="202" t="s">
        <v>1031</v>
      </c>
      <c r="G124" s="200"/>
      <c r="H124" s="203">
        <v>600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145</v>
      </c>
      <c r="AU124" s="209" t="s">
        <v>81</v>
      </c>
      <c r="AV124" s="13" t="s">
        <v>81</v>
      </c>
      <c r="AW124" s="13" t="s">
        <v>32</v>
      </c>
      <c r="AX124" s="13" t="s">
        <v>79</v>
      </c>
      <c r="AY124" s="209" t="s">
        <v>125</v>
      </c>
    </row>
    <row r="125" spans="1:65" s="2" customFormat="1" ht="16.5" customHeight="1">
      <c r="A125" s="37"/>
      <c r="B125" s="38"/>
      <c r="C125" s="177" t="s">
        <v>183</v>
      </c>
      <c r="D125" s="177" t="s">
        <v>127</v>
      </c>
      <c r="E125" s="178" t="s">
        <v>173</v>
      </c>
      <c r="F125" s="179" t="s">
        <v>174</v>
      </c>
      <c r="G125" s="180" t="s">
        <v>175</v>
      </c>
      <c r="H125" s="181">
        <v>192</v>
      </c>
      <c r="I125" s="182"/>
      <c r="J125" s="183">
        <f>ROUND(I125*H125,2)</f>
        <v>0</v>
      </c>
      <c r="K125" s="184"/>
      <c r="L125" s="42"/>
      <c r="M125" s="185" t="s">
        <v>19</v>
      </c>
      <c r="N125" s="186" t="s">
        <v>42</v>
      </c>
      <c r="O125" s="67"/>
      <c r="P125" s="187">
        <f>O125*H125</f>
        <v>0</v>
      </c>
      <c r="Q125" s="187">
        <v>0</v>
      </c>
      <c r="R125" s="187">
        <f>Q125*H125</f>
        <v>0</v>
      </c>
      <c r="S125" s="187">
        <v>0.20499999999999999</v>
      </c>
      <c r="T125" s="188">
        <f>S125*H125</f>
        <v>39.36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9" t="s">
        <v>131</v>
      </c>
      <c r="AT125" s="189" t="s">
        <v>127</v>
      </c>
      <c r="AU125" s="189" t="s">
        <v>81</v>
      </c>
      <c r="AY125" s="20" t="s">
        <v>125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20" t="s">
        <v>79</v>
      </c>
      <c r="BK125" s="190">
        <f>ROUND(I125*H125,2)</f>
        <v>0</v>
      </c>
      <c r="BL125" s="20" t="s">
        <v>131</v>
      </c>
      <c r="BM125" s="189" t="s">
        <v>1032</v>
      </c>
    </row>
    <row r="126" spans="1:65" s="2" customFormat="1" ht="19.5">
      <c r="A126" s="37"/>
      <c r="B126" s="38"/>
      <c r="C126" s="39"/>
      <c r="D126" s="191" t="s">
        <v>133</v>
      </c>
      <c r="E126" s="39"/>
      <c r="F126" s="192" t="s">
        <v>177</v>
      </c>
      <c r="G126" s="39"/>
      <c r="H126" s="39"/>
      <c r="I126" s="193"/>
      <c r="J126" s="39"/>
      <c r="K126" s="39"/>
      <c r="L126" s="42"/>
      <c r="M126" s="194"/>
      <c r="N126" s="195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133</v>
      </c>
      <c r="AU126" s="20" t="s">
        <v>81</v>
      </c>
    </row>
    <row r="127" spans="1:65" s="2" customFormat="1" ht="11.25">
      <c r="A127" s="37"/>
      <c r="B127" s="38"/>
      <c r="C127" s="39"/>
      <c r="D127" s="196" t="s">
        <v>135</v>
      </c>
      <c r="E127" s="39"/>
      <c r="F127" s="197" t="s">
        <v>178</v>
      </c>
      <c r="G127" s="39"/>
      <c r="H127" s="39"/>
      <c r="I127" s="193"/>
      <c r="J127" s="39"/>
      <c r="K127" s="39"/>
      <c r="L127" s="42"/>
      <c r="M127" s="194"/>
      <c r="N127" s="195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135</v>
      </c>
      <c r="AU127" s="20" t="s">
        <v>81</v>
      </c>
    </row>
    <row r="128" spans="1:65" s="14" customFormat="1" ht="11.25">
      <c r="B128" s="210"/>
      <c r="C128" s="211"/>
      <c r="D128" s="191" t="s">
        <v>145</v>
      </c>
      <c r="E128" s="212" t="s">
        <v>19</v>
      </c>
      <c r="F128" s="213" t="s">
        <v>1033</v>
      </c>
      <c r="G128" s="211"/>
      <c r="H128" s="212" t="s">
        <v>19</v>
      </c>
      <c r="I128" s="214"/>
      <c r="J128" s="211"/>
      <c r="K128" s="211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145</v>
      </c>
      <c r="AU128" s="219" t="s">
        <v>81</v>
      </c>
      <c r="AV128" s="14" t="s">
        <v>79</v>
      </c>
      <c r="AW128" s="14" t="s">
        <v>32</v>
      </c>
      <c r="AX128" s="14" t="s">
        <v>71</v>
      </c>
      <c r="AY128" s="219" t="s">
        <v>125</v>
      </c>
    </row>
    <row r="129" spans="1:65" s="13" customFormat="1" ht="11.25">
      <c r="B129" s="199"/>
      <c r="C129" s="200"/>
      <c r="D129" s="191" t="s">
        <v>145</v>
      </c>
      <c r="E129" s="201" t="s">
        <v>19</v>
      </c>
      <c r="F129" s="202" t="s">
        <v>1034</v>
      </c>
      <c r="G129" s="200"/>
      <c r="H129" s="203">
        <v>147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145</v>
      </c>
      <c r="AU129" s="209" t="s">
        <v>81</v>
      </c>
      <c r="AV129" s="13" t="s">
        <v>81</v>
      </c>
      <c r="AW129" s="13" t="s">
        <v>32</v>
      </c>
      <c r="AX129" s="13" t="s">
        <v>71</v>
      </c>
      <c r="AY129" s="209" t="s">
        <v>125</v>
      </c>
    </row>
    <row r="130" spans="1:65" s="14" customFormat="1" ht="11.25">
      <c r="B130" s="210"/>
      <c r="C130" s="211"/>
      <c r="D130" s="191" t="s">
        <v>145</v>
      </c>
      <c r="E130" s="212" t="s">
        <v>19</v>
      </c>
      <c r="F130" s="213" t="s">
        <v>1035</v>
      </c>
      <c r="G130" s="211"/>
      <c r="H130" s="212" t="s">
        <v>19</v>
      </c>
      <c r="I130" s="214"/>
      <c r="J130" s="211"/>
      <c r="K130" s="211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145</v>
      </c>
      <c r="AU130" s="219" t="s">
        <v>81</v>
      </c>
      <c r="AV130" s="14" t="s">
        <v>79</v>
      </c>
      <c r="AW130" s="14" t="s">
        <v>32</v>
      </c>
      <c r="AX130" s="14" t="s">
        <v>71</v>
      </c>
      <c r="AY130" s="219" t="s">
        <v>125</v>
      </c>
    </row>
    <row r="131" spans="1:65" s="13" customFormat="1" ht="11.25">
      <c r="B131" s="199"/>
      <c r="C131" s="200"/>
      <c r="D131" s="191" t="s">
        <v>145</v>
      </c>
      <c r="E131" s="201" t="s">
        <v>19</v>
      </c>
      <c r="F131" s="202" t="s">
        <v>451</v>
      </c>
      <c r="G131" s="200"/>
      <c r="H131" s="203">
        <v>45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145</v>
      </c>
      <c r="AU131" s="209" t="s">
        <v>81</v>
      </c>
      <c r="AV131" s="13" t="s">
        <v>81</v>
      </c>
      <c r="AW131" s="13" t="s">
        <v>32</v>
      </c>
      <c r="AX131" s="13" t="s">
        <v>71</v>
      </c>
      <c r="AY131" s="209" t="s">
        <v>125</v>
      </c>
    </row>
    <row r="132" spans="1:65" s="15" customFormat="1" ht="11.25">
      <c r="B132" s="220"/>
      <c r="C132" s="221"/>
      <c r="D132" s="191" t="s">
        <v>145</v>
      </c>
      <c r="E132" s="222" t="s">
        <v>19</v>
      </c>
      <c r="F132" s="223" t="s">
        <v>163</v>
      </c>
      <c r="G132" s="221"/>
      <c r="H132" s="224">
        <v>192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145</v>
      </c>
      <c r="AU132" s="230" t="s">
        <v>81</v>
      </c>
      <c r="AV132" s="15" t="s">
        <v>131</v>
      </c>
      <c r="AW132" s="15" t="s">
        <v>32</v>
      </c>
      <c r="AX132" s="15" t="s">
        <v>79</v>
      </c>
      <c r="AY132" s="230" t="s">
        <v>125</v>
      </c>
    </row>
    <row r="133" spans="1:65" s="2" customFormat="1" ht="16.5" customHeight="1">
      <c r="A133" s="37"/>
      <c r="B133" s="38"/>
      <c r="C133" s="177" t="s">
        <v>189</v>
      </c>
      <c r="D133" s="177" t="s">
        <v>127</v>
      </c>
      <c r="E133" s="178" t="s">
        <v>184</v>
      </c>
      <c r="F133" s="179" t="s">
        <v>185</v>
      </c>
      <c r="G133" s="180" t="s">
        <v>175</v>
      </c>
      <c r="H133" s="181">
        <v>113</v>
      </c>
      <c r="I133" s="182"/>
      <c r="J133" s="183">
        <f>ROUND(I133*H133,2)</f>
        <v>0</v>
      </c>
      <c r="K133" s="184"/>
      <c r="L133" s="42"/>
      <c r="M133" s="185" t="s">
        <v>19</v>
      </c>
      <c r="N133" s="186" t="s">
        <v>42</v>
      </c>
      <c r="O133" s="67"/>
      <c r="P133" s="187">
        <f>O133*H133</f>
        <v>0</v>
      </c>
      <c r="Q133" s="187">
        <v>0</v>
      </c>
      <c r="R133" s="187">
        <f>Q133*H133</f>
        <v>0</v>
      </c>
      <c r="S133" s="187">
        <v>0.115</v>
      </c>
      <c r="T133" s="188">
        <f>S133*H133</f>
        <v>12.995000000000001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9" t="s">
        <v>131</v>
      </c>
      <c r="AT133" s="189" t="s">
        <v>127</v>
      </c>
      <c r="AU133" s="189" t="s">
        <v>81</v>
      </c>
      <c r="AY133" s="20" t="s">
        <v>125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20" t="s">
        <v>79</v>
      </c>
      <c r="BK133" s="190">
        <f>ROUND(I133*H133,2)</f>
        <v>0</v>
      </c>
      <c r="BL133" s="20" t="s">
        <v>131</v>
      </c>
      <c r="BM133" s="189" t="s">
        <v>1036</v>
      </c>
    </row>
    <row r="134" spans="1:65" s="2" customFormat="1" ht="19.5">
      <c r="A134" s="37"/>
      <c r="B134" s="38"/>
      <c r="C134" s="39"/>
      <c r="D134" s="191" t="s">
        <v>133</v>
      </c>
      <c r="E134" s="39"/>
      <c r="F134" s="192" t="s">
        <v>187</v>
      </c>
      <c r="G134" s="39"/>
      <c r="H134" s="39"/>
      <c r="I134" s="193"/>
      <c r="J134" s="39"/>
      <c r="K134" s="39"/>
      <c r="L134" s="42"/>
      <c r="M134" s="194"/>
      <c r="N134" s="195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133</v>
      </c>
      <c r="AU134" s="20" t="s">
        <v>81</v>
      </c>
    </row>
    <row r="135" spans="1:65" s="2" customFormat="1" ht="11.25">
      <c r="A135" s="37"/>
      <c r="B135" s="38"/>
      <c r="C135" s="39"/>
      <c r="D135" s="196" t="s">
        <v>135</v>
      </c>
      <c r="E135" s="39"/>
      <c r="F135" s="197" t="s">
        <v>188</v>
      </c>
      <c r="G135" s="39"/>
      <c r="H135" s="39"/>
      <c r="I135" s="193"/>
      <c r="J135" s="39"/>
      <c r="K135" s="39"/>
      <c r="L135" s="42"/>
      <c r="M135" s="194"/>
      <c r="N135" s="195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135</v>
      </c>
      <c r="AU135" s="20" t="s">
        <v>81</v>
      </c>
    </row>
    <row r="136" spans="1:65" s="13" customFormat="1" ht="11.25">
      <c r="B136" s="199"/>
      <c r="C136" s="200"/>
      <c r="D136" s="191" t="s">
        <v>145</v>
      </c>
      <c r="E136" s="201" t="s">
        <v>19</v>
      </c>
      <c r="F136" s="202" t="s">
        <v>1037</v>
      </c>
      <c r="G136" s="200"/>
      <c r="H136" s="203">
        <v>113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145</v>
      </c>
      <c r="AU136" s="209" t="s">
        <v>81</v>
      </c>
      <c r="AV136" s="13" t="s">
        <v>81</v>
      </c>
      <c r="AW136" s="13" t="s">
        <v>32</v>
      </c>
      <c r="AX136" s="13" t="s">
        <v>79</v>
      </c>
      <c r="AY136" s="209" t="s">
        <v>125</v>
      </c>
    </row>
    <row r="137" spans="1:65" s="2" customFormat="1" ht="16.5" customHeight="1">
      <c r="A137" s="37"/>
      <c r="B137" s="38"/>
      <c r="C137" s="177" t="s">
        <v>200</v>
      </c>
      <c r="D137" s="177" t="s">
        <v>127</v>
      </c>
      <c r="E137" s="178" t="s">
        <v>1038</v>
      </c>
      <c r="F137" s="179" t="s">
        <v>1039</v>
      </c>
      <c r="G137" s="180" t="s">
        <v>175</v>
      </c>
      <c r="H137" s="181">
        <v>315</v>
      </c>
      <c r="I137" s="182"/>
      <c r="J137" s="183">
        <f>ROUND(I137*H137,2)</f>
        <v>0</v>
      </c>
      <c r="K137" s="184"/>
      <c r="L137" s="42"/>
      <c r="M137" s="185" t="s">
        <v>19</v>
      </c>
      <c r="N137" s="186" t="s">
        <v>42</v>
      </c>
      <c r="O137" s="67"/>
      <c r="P137" s="187">
        <f>O137*H137</f>
        <v>0</v>
      </c>
      <c r="Q137" s="187">
        <v>0</v>
      </c>
      <c r="R137" s="187">
        <f>Q137*H137</f>
        <v>0</v>
      </c>
      <c r="S137" s="187">
        <v>0.04</v>
      </c>
      <c r="T137" s="188">
        <f>S137*H137</f>
        <v>12.6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9" t="s">
        <v>131</v>
      </c>
      <c r="AT137" s="189" t="s">
        <v>127</v>
      </c>
      <c r="AU137" s="189" t="s">
        <v>81</v>
      </c>
      <c r="AY137" s="20" t="s">
        <v>125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20" t="s">
        <v>79</v>
      </c>
      <c r="BK137" s="190">
        <f>ROUND(I137*H137,2)</f>
        <v>0</v>
      </c>
      <c r="BL137" s="20" t="s">
        <v>131</v>
      </c>
      <c r="BM137" s="189" t="s">
        <v>1040</v>
      </c>
    </row>
    <row r="138" spans="1:65" s="2" customFormat="1" ht="19.5">
      <c r="A138" s="37"/>
      <c r="B138" s="38"/>
      <c r="C138" s="39"/>
      <c r="D138" s="191" t="s">
        <v>133</v>
      </c>
      <c r="E138" s="39"/>
      <c r="F138" s="192" t="s">
        <v>1041</v>
      </c>
      <c r="G138" s="39"/>
      <c r="H138" s="39"/>
      <c r="I138" s="193"/>
      <c r="J138" s="39"/>
      <c r="K138" s="39"/>
      <c r="L138" s="42"/>
      <c r="M138" s="194"/>
      <c r="N138" s="195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133</v>
      </c>
      <c r="AU138" s="20" t="s">
        <v>81</v>
      </c>
    </row>
    <row r="139" spans="1:65" s="2" customFormat="1" ht="11.25">
      <c r="A139" s="37"/>
      <c r="B139" s="38"/>
      <c r="C139" s="39"/>
      <c r="D139" s="196" t="s">
        <v>135</v>
      </c>
      <c r="E139" s="39"/>
      <c r="F139" s="197" t="s">
        <v>1042</v>
      </c>
      <c r="G139" s="39"/>
      <c r="H139" s="39"/>
      <c r="I139" s="193"/>
      <c r="J139" s="39"/>
      <c r="K139" s="39"/>
      <c r="L139" s="42"/>
      <c r="M139" s="194"/>
      <c r="N139" s="195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135</v>
      </c>
      <c r="AU139" s="20" t="s">
        <v>81</v>
      </c>
    </row>
    <row r="140" spans="1:65" s="13" customFormat="1" ht="11.25">
      <c r="B140" s="199"/>
      <c r="C140" s="200"/>
      <c r="D140" s="191" t="s">
        <v>145</v>
      </c>
      <c r="E140" s="201" t="s">
        <v>19</v>
      </c>
      <c r="F140" s="202" t="s">
        <v>1043</v>
      </c>
      <c r="G140" s="200"/>
      <c r="H140" s="203">
        <v>315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145</v>
      </c>
      <c r="AU140" s="209" t="s">
        <v>81</v>
      </c>
      <c r="AV140" s="13" t="s">
        <v>81</v>
      </c>
      <c r="AW140" s="13" t="s">
        <v>32</v>
      </c>
      <c r="AX140" s="13" t="s">
        <v>79</v>
      </c>
      <c r="AY140" s="209" t="s">
        <v>125</v>
      </c>
    </row>
    <row r="141" spans="1:65" s="2" customFormat="1" ht="21.75" customHeight="1">
      <c r="A141" s="37"/>
      <c r="B141" s="38"/>
      <c r="C141" s="177" t="s">
        <v>208</v>
      </c>
      <c r="D141" s="177" t="s">
        <v>127</v>
      </c>
      <c r="E141" s="178" t="s">
        <v>190</v>
      </c>
      <c r="F141" s="179" t="s">
        <v>191</v>
      </c>
      <c r="G141" s="180" t="s">
        <v>192</v>
      </c>
      <c r="H141" s="181">
        <v>691.87099999999998</v>
      </c>
      <c r="I141" s="182"/>
      <c r="J141" s="183">
        <f>ROUND(I141*H141,2)</f>
        <v>0</v>
      </c>
      <c r="K141" s="184"/>
      <c r="L141" s="42"/>
      <c r="M141" s="185" t="s">
        <v>19</v>
      </c>
      <c r="N141" s="186" t="s">
        <v>42</v>
      </c>
      <c r="O141" s="67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9" t="s">
        <v>131</v>
      </c>
      <c r="AT141" s="189" t="s">
        <v>127</v>
      </c>
      <c r="AU141" s="189" t="s">
        <v>81</v>
      </c>
      <c r="AY141" s="20" t="s">
        <v>125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20" t="s">
        <v>79</v>
      </c>
      <c r="BK141" s="190">
        <f>ROUND(I141*H141,2)</f>
        <v>0</v>
      </c>
      <c r="BL141" s="20" t="s">
        <v>131</v>
      </c>
      <c r="BM141" s="189" t="s">
        <v>1044</v>
      </c>
    </row>
    <row r="142" spans="1:65" s="2" customFormat="1" ht="11.25">
      <c r="A142" s="37"/>
      <c r="B142" s="38"/>
      <c r="C142" s="39"/>
      <c r="D142" s="191" t="s">
        <v>133</v>
      </c>
      <c r="E142" s="39"/>
      <c r="F142" s="192" t="s">
        <v>194</v>
      </c>
      <c r="G142" s="39"/>
      <c r="H142" s="39"/>
      <c r="I142" s="193"/>
      <c r="J142" s="39"/>
      <c r="K142" s="39"/>
      <c r="L142" s="42"/>
      <c r="M142" s="194"/>
      <c r="N142" s="195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133</v>
      </c>
      <c r="AU142" s="20" t="s">
        <v>81</v>
      </c>
    </row>
    <row r="143" spans="1:65" s="2" customFormat="1" ht="11.25">
      <c r="A143" s="37"/>
      <c r="B143" s="38"/>
      <c r="C143" s="39"/>
      <c r="D143" s="196" t="s">
        <v>135</v>
      </c>
      <c r="E143" s="39"/>
      <c r="F143" s="197" t="s">
        <v>195</v>
      </c>
      <c r="G143" s="39"/>
      <c r="H143" s="39"/>
      <c r="I143" s="193"/>
      <c r="J143" s="39"/>
      <c r="K143" s="39"/>
      <c r="L143" s="42"/>
      <c r="M143" s="194"/>
      <c r="N143" s="195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135</v>
      </c>
      <c r="AU143" s="20" t="s">
        <v>81</v>
      </c>
    </row>
    <row r="144" spans="1:65" s="14" customFormat="1" ht="11.25">
      <c r="B144" s="210"/>
      <c r="C144" s="211"/>
      <c r="D144" s="191" t="s">
        <v>145</v>
      </c>
      <c r="E144" s="212" t="s">
        <v>19</v>
      </c>
      <c r="F144" s="213" t="s">
        <v>1045</v>
      </c>
      <c r="G144" s="211"/>
      <c r="H144" s="212" t="s">
        <v>19</v>
      </c>
      <c r="I144" s="214"/>
      <c r="J144" s="211"/>
      <c r="K144" s="211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145</v>
      </c>
      <c r="AU144" s="219" t="s">
        <v>81</v>
      </c>
      <c r="AV144" s="14" t="s">
        <v>79</v>
      </c>
      <c r="AW144" s="14" t="s">
        <v>32</v>
      </c>
      <c r="AX144" s="14" t="s">
        <v>71</v>
      </c>
      <c r="AY144" s="219" t="s">
        <v>125</v>
      </c>
    </row>
    <row r="145" spans="1:65" s="13" customFormat="1" ht="11.25">
      <c r="B145" s="199"/>
      <c r="C145" s="200"/>
      <c r="D145" s="191" t="s">
        <v>145</v>
      </c>
      <c r="E145" s="201" t="s">
        <v>19</v>
      </c>
      <c r="F145" s="202" t="s">
        <v>1046</v>
      </c>
      <c r="G145" s="200"/>
      <c r="H145" s="203">
        <v>166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145</v>
      </c>
      <c r="AU145" s="209" t="s">
        <v>81</v>
      </c>
      <c r="AV145" s="13" t="s">
        <v>81</v>
      </c>
      <c r="AW145" s="13" t="s">
        <v>32</v>
      </c>
      <c r="AX145" s="13" t="s">
        <v>71</v>
      </c>
      <c r="AY145" s="209" t="s">
        <v>125</v>
      </c>
    </row>
    <row r="146" spans="1:65" s="14" customFormat="1" ht="11.25">
      <c r="B146" s="210"/>
      <c r="C146" s="211"/>
      <c r="D146" s="191" t="s">
        <v>145</v>
      </c>
      <c r="E146" s="212" t="s">
        <v>19</v>
      </c>
      <c r="F146" s="213" t="s">
        <v>1047</v>
      </c>
      <c r="G146" s="211"/>
      <c r="H146" s="212" t="s">
        <v>19</v>
      </c>
      <c r="I146" s="214"/>
      <c r="J146" s="211"/>
      <c r="K146" s="211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145</v>
      </c>
      <c r="AU146" s="219" t="s">
        <v>81</v>
      </c>
      <c r="AV146" s="14" t="s">
        <v>79</v>
      </c>
      <c r="AW146" s="14" t="s">
        <v>32</v>
      </c>
      <c r="AX146" s="14" t="s">
        <v>71</v>
      </c>
      <c r="AY146" s="219" t="s">
        <v>125</v>
      </c>
    </row>
    <row r="147" spans="1:65" s="13" customFormat="1" ht="11.25">
      <c r="B147" s="199"/>
      <c r="C147" s="200"/>
      <c r="D147" s="191" t="s">
        <v>145</v>
      </c>
      <c r="E147" s="201" t="s">
        <v>19</v>
      </c>
      <c r="F147" s="202" t="s">
        <v>1048</v>
      </c>
      <c r="G147" s="200"/>
      <c r="H147" s="203">
        <v>106.8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145</v>
      </c>
      <c r="AU147" s="209" t="s">
        <v>81</v>
      </c>
      <c r="AV147" s="13" t="s">
        <v>81</v>
      </c>
      <c r="AW147" s="13" t="s">
        <v>32</v>
      </c>
      <c r="AX147" s="13" t="s">
        <v>71</v>
      </c>
      <c r="AY147" s="209" t="s">
        <v>125</v>
      </c>
    </row>
    <row r="148" spans="1:65" s="14" customFormat="1" ht="11.25">
      <c r="B148" s="210"/>
      <c r="C148" s="211"/>
      <c r="D148" s="191" t="s">
        <v>145</v>
      </c>
      <c r="E148" s="212" t="s">
        <v>19</v>
      </c>
      <c r="F148" s="213" t="s">
        <v>1049</v>
      </c>
      <c r="G148" s="211"/>
      <c r="H148" s="212" t="s">
        <v>19</v>
      </c>
      <c r="I148" s="214"/>
      <c r="J148" s="211"/>
      <c r="K148" s="211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145</v>
      </c>
      <c r="AU148" s="219" t="s">
        <v>81</v>
      </c>
      <c r="AV148" s="14" t="s">
        <v>79</v>
      </c>
      <c r="AW148" s="14" t="s">
        <v>32</v>
      </c>
      <c r="AX148" s="14" t="s">
        <v>71</v>
      </c>
      <c r="AY148" s="219" t="s">
        <v>125</v>
      </c>
    </row>
    <row r="149" spans="1:65" s="13" customFormat="1" ht="11.25">
      <c r="B149" s="199"/>
      <c r="C149" s="200"/>
      <c r="D149" s="191" t="s">
        <v>145</v>
      </c>
      <c r="E149" s="201" t="s">
        <v>19</v>
      </c>
      <c r="F149" s="202" t="s">
        <v>1050</v>
      </c>
      <c r="G149" s="200"/>
      <c r="H149" s="203">
        <v>108.8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145</v>
      </c>
      <c r="AU149" s="209" t="s">
        <v>81</v>
      </c>
      <c r="AV149" s="13" t="s">
        <v>81</v>
      </c>
      <c r="AW149" s="13" t="s">
        <v>32</v>
      </c>
      <c r="AX149" s="13" t="s">
        <v>71</v>
      </c>
      <c r="AY149" s="209" t="s">
        <v>125</v>
      </c>
    </row>
    <row r="150" spans="1:65" s="14" customFormat="1" ht="11.25">
      <c r="B150" s="210"/>
      <c r="C150" s="211"/>
      <c r="D150" s="191" t="s">
        <v>145</v>
      </c>
      <c r="E150" s="212" t="s">
        <v>19</v>
      </c>
      <c r="F150" s="213" t="s">
        <v>1051</v>
      </c>
      <c r="G150" s="211"/>
      <c r="H150" s="212" t="s">
        <v>19</v>
      </c>
      <c r="I150" s="214"/>
      <c r="J150" s="211"/>
      <c r="K150" s="211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145</v>
      </c>
      <c r="AU150" s="219" t="s">
        <v>81</v>
      </c>
      <c r="AV150" s="14" t="s">
        <v>79</v>
      </c>
      <c r="AW150" s="14" t="s">
        <v>32</v>
      </c>
      <c r="AX150" s="14" t="s">
        <v>71</v>
      </c>
      <c r="AY150" s="219" t="s">
        <v>125</v>
      </c>
    </row>
    <row r="151" spans="1:65" s="13" customFormat="1" ht="11.25">
      <c r="B151" s="199"/>
      <c r="C151" s="200"/>
      <c r="D151" s="191" t="s">
        <v>145</v>
      </c>
      <c r="E151" s="201" t="s">
        <v>19</v>
      </c>
      <c r="F151" s="202" t="s">
        <v>1052</v>
      </c>
      <c r="G151" s="200"/>
      <c r="H151" s="203">
        <v>56.524999999999999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145</v>
      </c>
      <c r="AU151" s="209" t="s">
        <v>81</v>
      </c>
      <c r="AV151" s="13" t="s">
        <v>81</v>
      </c>
      <c r="AW151" s="13" t="s">
        <v>32</v>
      </c>
      <c r="AX151" s="13" t="s">
        <v>71</v>
      </c>
      <c r="AY151" s="209" t="s">
        <v>125</v>
      </c>
    </row>
    <row r="152" spans="1:65" s="14" customFormat="1" ht="11.25">
      <c r="B152" s="210"/>
      <c r="C152" s="211"/>
      <c r="D152" s="191" t="s">
        <v>145</v>
      </c>
      <c r="E152" s="212" t="s">
        <v>19</v>
      </c>
      <c r="F152" s="213" t="s">
        <v>1053</v>
      </c>
      <c r="G152" s="211"/>
      <c r="H152" s="212" t="s">
        <v>19</v>
      </c>
      <c r="I152" s="214"/>
      <c r="J152" s="211"/>
      <c r="K152" s="211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145</v>
      </c>
      <c r="AU152" s="219" t="s">
        <v>81</v>
      </c>
      <c r="AV152" s="14" t="s">
        <v>79</v>
      </c>
      <c r="AW152" s="14" t="s">
        <v>32</v>
      </c>
      <c r="AX152" s="14" t="s">
        <v>71</v>
      </c>
      <c r="AY152" s="219" t="s">
        <v>125</v>
      </c>
    </row>
    <row r="153" spans="1:65" s="13" customFormat="1" ht="11.25">
      <c r="B153" s="199"/>
      <c r="C153" s="200"/>
      <c r="D153" s="191" t="s">
        <v>145</v>
      </c>
      <c r="E153" s="201" t="s">
        <v>19</v>
      </c>
      <c r="F153" s="202" t="s">
        <v>1054</v>
      </c>
      <c r="G153" s="200"/>
      <c r="H153" s="203">
        <v>35.595999999999997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145</v>
      </c>
      <c r="AU153" s="209" t="s">
        <v>81</v>
      </c>
      <c r="AV153" s="13" t="s">
        <v>81</v>
      </c>
      <c r="AW153" s="13" t="s">
        <v>32</v>
      </c>
      <c r="AX153" s="13" t="s">
        <v>71</v>
      </c>
      <c r="AY153" s="209" t="s">
        <v>125</v>
      </c>
    </row>
    <row r="154" spans="1:65" s="14" customFormat="1" ht="11.25">
      <c r="B154" s="210"/>
      <c r="C154" s="211"/>
      <c r="D154" s="191" t="s">
        <v>145</v>
      </c>
      <c r="E154" s="212" t="s">
        <v>19</v>
      </c>
      <c r="F154" s="213" t="s">
        <v>1055</v>
      </c>
      <c r="G154" s="211"/>
      <c r="H154" s="212" t="s">
        <v>19</v>
      </c>
      <c r="I154" s="214"/>
      <c r="J154" s="211"/>
      <c r="K154" s="211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145</v>
      </c>
      <c r="AU154" s="219" t="s">
        <v>81</v>
      </c>
      <c r="AV154" s="14" t="s">
        <v>79</v>
      </c>
      <c r="AW154" s="14" t="s">
        <v>32</v>
      </c>
      <c r="AX154" s="14" t="s">
        <v>71</v>
      </c>
      <c r="AY154" s="219" t="s">
        <v>125</v>
      </c>
    </row>
    <row r="155" spans="1:65" s="13" customFormat="1" ht="11.25">
      <c r="B155" s="199"/>
      <c r="C155" s="200"/>
      <c r="D155" s="191" t="s">
        <v>145</v>
      </c>
      <c r="E155" s="201" t="s">
        <v>19</v>
      </c>
      <c r="F155" s="202" t="s">
        <v>1056</v>
      </c>
      <c r="G155" s="200"/>
      <c r="H155" s="203">
        <v>26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145</v>
      </c>
      <c r="AU155" s="209" t="s">
        <v>81</v>
      </c>
      <c r="AV155" s="13" t="s">
        <v>81</v>
      </c>
      <c r="AW155" s="13" t="s">
        <v>32</v>
      </c>
      <c r="AX155" s="13" t="s">
        <v>71</v>
      </c>
      <c r="AY155" s="209" t="s">
        <v>125</v>
      </c>
    </row>
    <row r="156" spans="1:65" s="14" customFormat="1" ht="11.25">
      <c r="B156" s="210"/>
      <c r="C156" s="211"/>
      <c r="D156" s="191" t="s">
        <v>145</v>
      </c>
      <c r="E156" s="212" t="s">
        <v>19</v>
      </c>
      <c r="F156" s="213" t="s">
        <v>1021</v>
      </c>
      <c r="G156" s="211"/>
      <c r="H156" s="212" t="s">
        <v>19</v>
      </c>
      <c r="I156" s="214"/>
      <c r="J156" s="211"/>
      <c r="K156" s="211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145</v>
      </c>
      <c r="AU156" s="219" t="s">
        <v>81</v>
      </c>
      <c r="AV156" s="14" t="s">
        <v>79</v>
      </c>
      <c r="AW156" s="14" t="s">
        <v>32</v>
      </c>
      <c r="AX156" s="14" t="s">
        <v>71</v>
      </c>
      <c r="AY156" s="219" t="s">
        <v>125</v>
      </c>
    </row>
    <row r="157" spans="1:65" s="13" customFormat="1" ht="11.25">
      <c r="B157" s="199"/>
      <c r="C157" s="200"/>
      <c r="D157" s="191" t="s">
        <v>145</v>
      </c>
      <c r="E157" s="201" t="s">
        <v>19</v>
      </c>
      <c r="F157" s="202" t="s">
        <v>1057</v>
      </c>
      <c r="G157" s="200"/>
      <c r="H157" s="203">
        <v>192.15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145</v>
      </c>
      <c r="AU157" s="209" t="s">
        <v>81</v>
      </c>
      <c r="AV157" s="13" t="s">
        <v>81</v>
      </c>
      <c r="AW157" s="13" t="s">
        <v>32</v>
      </c>
      <c r="AX157" s="13" t="s">
        <v>71</v>
      </c>
      <c r="AY157" s="209" t="s">
        <v>125</v>
      </c>
    </row>
    <row r="158" spans="1:65" s="15" customFormat="1" ht="11.25">
      <c r="B158" s="220"/>
      <c r="C158" s="221"/>
      <c r="D158" s="191" t="s">
        <v>145</v>
      </c>
      <c r="E158" s="222" t="s">
        <v>19</v>
      </c>
      <c r="F158" s="223" t="s">
        <v>163</v>
      </c>
      <c r="G158" s="221"/>
      <c r="H158" s="224">
        <v>691.87099999999998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145</v>
      </c>
      <c r="AU158" s="230" t="s">
        <v>81</v>
      </c>
      <c r="AV158" s="15" t="s">
        <v>131</v>
      </c>
      <c r="AW158" s="15" t="s">
        <v>32</v>
      </c>
      <c r="AX158" s="15" t="s">
        <v>79</v>
      </c>
      <c r="AY158" s="230" t="s">
        <v>125</v>
      </c>
    </row>
    <row r="159" spans="1:65" s="2" customFormat="1" ht="21.75" customHeight="1">
      <c r="A159" s="37"/>
      <c r="B159" s="38"/>
      <c r="C159" s="177" t="s">
        <v>220</v>
      </c>
      <c r="D159" s="177" t="s">
        <v>127</v>
      </c>
      <c r="E159" s="178" t="s">
        <v>201</v>
      </c>
      <c r="F159" s="179" t="s">
        <v>202</v>
      </c>
      <c r="G159" s="180" t="s">
        <v>192</v>
      </c>
      <c r="H159" s="181">
        <v>11.7</v>
      </c>
      <c r="I159" s="182"/>
      <c r="J159" s="183">
        <f>ROUND(I159*H159,2)</f>
        <v>0</v>
      </c>
      <c r="K159" s="184"/>
      <c r="L159" s="42"/>
      <c r="M159" s="185" t="s">
        <v>19</v>
      </c>
      <c r="N159" s="186" t="s">
        <v>42</v>
      </c>
      <c r="O159" s="67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9" t="s">
        <v>131</v>
      </c>
      <c r="AT159" s="189" t="s">
        <v>127</v>
      </c>
      <c r="AU159" s="189" t="s">
        <v>81</v>
      </c>
      <c r="AY159" s="20" t="s">
        <v>125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20" t="s">
        <v>79</v>
      </c>
      <c r="BK159" s="190">
        <f>ROUND(I159*H159,2)</f>
        <v>0</v>
      </c>
      <c r="BL159" s="20" t="s">
        <v>131</v>
      </c>
      <c r="BM159" s="189" t="s">
        <v>1058</v>
      </c>
    </row>
    <row r="160" spans="1:65" s="2" customFormat="1" ht="19.5">
      <c r="A160" s="37"/>
      <c r="B160" s="38"/>
      <c r="C160" s="39"/>
      <c r="D160" s="191" t="s">
        <v>133</v>
      </c>
      <c r="E160" s="39"/>
      <c r="F160" s="192" t="s">
        <v>204</v>
      </c>
      <c r="G160" s="39"/>
      <c r="H160" s="39"/>
      <c r="I160" s="193"/>
      <c r="J160" s="39"/>
      <c r="K160" s="39"/>
      <c r="L160" s="42"/>
      <c r="M160" s="194"/>
      <c r="N160" s="195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133</v>
      </c>
      <c r="AU160" s="20" t="s">
        <v>81</v>
      </c>
    </row>
    <row r="161" spans="1:65" s="2" customFormat="1" ht="11.25">
      <c r="A161" s="37"/>
      <c r="B161" s="38"/>
      <c r="C161" s="39"/>
      <c r="D161" s="196" t="s">
        <v>135</v>
      </c>
      <c r="E161" s="39"/>
      <c r="F161" s="197" t="s">
        <v>205</v>
      </c>
      <c r="G161" s="39"/>
      <c r="H161" s="39"/>
      <c r="I161" s="193"/>
      <c r="J161" s="39"/>
      <c r="K161" s="39"/>
      <c r="L161" s="42"/>
      <c r="M161" s="194"/>
      <c r="N161" s="195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135</v>
      </c>
      <c r="AU161" s="20" t="s">
        <v>81</v>
      </c>
    </row>
    <row r="162" spans="1:65" s="13" customFormat="1" ht="11.25">
      <c r="B162" s="199"/>
      <c r="C162" s="200"/>
      <c r="D162" s="191" t="s">
        <v>145</v>
      </c>
      <c r="E162" s="201" t="s">
        <v>19</v>
      </c>
      <c r="F162" s="202" t="s">
        <v>1059</v>
      </c>
      <c r="G162" s="200"/>
      <c r="H162" s="203">
        <v>11.7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145</v>
      </c>
      <c r="AU162" s="209" t="s">
        <v>81</v>
      </c>
      <c r="AV162" s="13" t="s">
        <v>81</v>
      </c>
      <c r="AW162" s="13" t="s">
        <v>32</v>
      </c>
      <c r="AX162" s="13" t="s">
        <v>79</v>
      </c>
      <c r="AY162" s="209" t="s">
        <v>125</v>
      </c>
    </row>
    <row r="163" spans="1:65" s="2" customFormat="1" ht="21.75" customHeight="1">
      <c r="A163" s="37"/>
      <c r="B163" s="38"/>
      <c r="C163" s="177" t="s">
        <v>8</v>
      </c>
      <c r="D163" s="177" t="s">
        <v>127</v>
      </c>
      <c r="E163" s="178" t="s">
        <v>221</v>
      </c>
      <c r="F163" s="179" t="s">
        <v>222</v>
      </c>
      <c r="G163" s="180" t="s">
        <v>192</v>
      </c>
      <c r="H163" s="181">
        <v>30.582000000000001</v>
      </c>
      <c r="I163" s="182"/>
      <c r="J163" s="183">
        <f>ROUND(I163*H163,2)</f>
        <v>0</v>
      </c>
      <c r="K163" s="184"/>
      <c r="L163" s="42"/>
      <c r="M163" s="185" t="s">
        <v>19</v>
      </c>
      <c r="N163" s="186" t="s">
        <v>42</v>
      </c>
      <c r="O163" s="67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9" t="s">
        <v>131</v>
      </c>
      <c r="AT163" s="189" t="s">
        <v>127</v>
      </c>
      <c r="AU163" s="189" t="s">
        <v>81</v>
      </c>
      <c r="AY163" s="20" t="s">
        <v>125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20" t="s">
        <v>79</v>
      </c>
      <c r="BK163" s="190">
        <f>ROUND(I163*H163,2)</f>
        <v>0</v>
      </c>
      <c r="BL163" s="20" t="s">
        <v>131</v>
      </c>
      <c r="BM163" s="189" t="s">
        <v>1060</v>
      </c>
    </row>
    <row r="164" spans="1:65" s="2" customFormat="1" ht="19.5">
      <c r="A164" s="37"/>
      <c r="B164" s="38"/>
      <c r="C164" s="39"/>
      <c r="D164" s="191" t="s">
        <v>133</v>
      </c>
      <c r="E164" s="39"/>
      <c r="F164" s="192" t="s">
        <v>224</v>
      </c>
      <c r="G164" s="39"/>
      <c r="H164" s="39"/>
      <c r="I164" s="193"/>
      <c r="J164" s="39"/>
      <c r="K164" s="39"/>
      <c r="L164" s="42"/>
      <c r="M164" s="194"/>
      <c r="N164" s="195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133</v>
      </c>
      <c r="AU164" s="20" t="s">
        <v>81</v>
      </c>
    </row>
    <row r="165" spans="1:65" s="2" customFormat="1" ht="11.25">
      <c r="A165" s="37"/>
      <c r="B165" s="38"/>
      <c r="C165" s="39"/>
      <c r="D165" s="196" t="s">
        <v>135</v>
      </c>
      <c r="E165" s="39"/>
      <c r="F165" s="197" t="s">
        <v>225</v>
      </c>
      <c r="G165" s="39"/>
      <c r="H165" s="39"/>
      <c r="I165" s="193"/>
      <c r="J165" s="39"/>
      <c r="K165" s="39"/>
      <c r="L165" s="42"/>
      <c r="M165" s="194"/>
      <c r="N165" s="195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135</v>
      </c>
      <c r="AU165" s="20" t="s">
        <v>81</v>
      </c>
    </row>
    <row r="166" spans="1:65" s="14" customFormat="1" ht="11.25">
      <c r="B166" s="210"/>
      <c r="C166" s="211"/>
      <c r="D166" s="191" t="s">
        <v>145</v>
      </c>
      <c r="E166" s="212" t="s">
        <v>19</v>
      </c>
      <c r="F166" s="213" t="s">
        <v>226</v>
      </c>
      <c r="G166" s="211"/>
      <c r="H166" s="212" t="s">
        <v>19</v>
      </c>
      <c r="I166" s="214"/>
      <c r="J166" s="211"/>
      <c r="K166" s="211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145</v>
      </c>
      <c r="AU166" s="219" t="s">
        <v>81</v>
      </c>
      <c r="AV166" s="14" t="s">
        <v>79</v>
      </c>
      <c r="AW166" s="14" t="s">
        <v>32</v>
      </c>
      <c r="AX166" s="14" t="s">
        <v>71</v>
      </c>
      <c r="AY166" s="219" t="s">
        <v>125</v>
      </c>
    </row>
    <row r="167" spans="1:65" s="13" customFormat="1" ht="11.25">
      <c r="B167" s="199"/>
      <c r="C167" s="200"/>
      <c r="D167" s="191" t="s">
        <v>145</v>
      </c>
      <c r="E167" s="201" t="s">
        <v>19</v>
      </c>
      <c r="F167" s="202" t="s">
        <v>1061</v>
      </c>
      <c r="G167" s="200"/>
      <c r="H167" s="203">
        <v>8.2620000000000005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145</v>
      </c>
      <c r="AU167" s="209" t="s">
        <v>81</v>
      </c>
      <c r="AV167" s="13" t="s">
        <v>81</v>
      </c>
      <c r="AW167" s="13" t="s">
        <v>32</v>
      </c>
      <c r="AX167" s="13" t="s">
        <v>71</v>
      </c>
      <c r="AY167" s="209" t="s">
        <v>125</v>
      </c>
    </row>
    <row r="168" spans="1:65" s="14" customFormat="1" ht="11.25">
      <c r="B168" s="210"/>
      <c r="C168" s="211"/>
      <c r="D168" s="191" t="s">
        <v>145</v>
      </c>
      <c r="E168" s="212" t="s">
        <v>19</v>
      </c>
      <c r="F168" s="213" t="s">
        <v>228</v>
      </c>
      <c r="G168" s="211"/>
      <c r="H168" s="212" t="s">
        <v>19</v>
      </c>
      <c r="I168" s="214"/>
      <c r="J168" s="211"/>
      <c r="K168" s="211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145</v>
      </c>
      <c r="AU168" s="219" t="s">
        <v>81</v>
      </c>
      <c r="AV168" s="14" t="s">
        <v>79</v>
      </c>
      <c r="AW168" s="14" t="s">
        <v>32</v>
      </c>
      <c r="AX168" s="14" t="s">
        <v>71</v>
      </c>
      <c r="AY168" s="219" t="s">
        <v>125</v>
      </c>
    </row>
    <row r="169" spans="1:65" s="13" customFormat="1" ht="11.25">
      <c r="B169" s="199"/>
      <c r="C169" s="200"/>
      <c r="D169" s="191" t="s">
        <v>145</v>
      </c>
      <c r="E169" s="201" t="s">
        <v>19</v>
      </c>
      <c r="F169" s="202" t="s">
        <v>1062</v>
      </c>
      <c r="G169" s="200"/>
      <c r="H169" s="203">
        <v>22.32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145</v>
      </c>
      <c r="AU169" s="209" t="s">
        <v>81</v>
      </c>
      <c r="AV169" s="13" t="s">
        <v>81</v>
      </c>
      <c r="AW169" s="13" t="s">
        <v>32</v>
      </c>
      <c r="AX169" s="13" t="s">
        <v>71</v>
      </c>
      <c r="AY169" s="209" t="s">
        <v>125</v>
      </c>
    </row>
    <row r="170" spans="1:65" s="15" customFormat="1" ht="11.25">
      <c r="B170" s="220"/>
      <c r="C170" s="221"/>
      <c r="D170" s="191" t="s">
        <v>145</v>
      </c>
      <c r="E170" s="222" t="s">
        <v>19</v>
      </c>
      <c r="F170" s="223" t="s">
        <v>163</v>
      </c>
      <c r="G170" s="221"/>
      <c r="H170" s="224">
        <v>30.582000000000001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145</v>
      </c>
      <c r="AU170" s="230" t="s">
        <v>81</v>
      </c>
      <c r="AV170" s="15" t="s">
        <v>131</v>
      </c>
      <c r="AW170" s="15" t="s">
        <v>32</v>
      </c>
      <c r="AX170" s="15" t="s">
        <v>79</v>
      </c>
      <c r="AY170" s="230" t="s">
        <v>125</v>
      </c>
    </row>
    <row r="171" spans="1:65" s="2" customFormat="1" ht="16.5" customHeight="1">
      <c r="A171" s="37"/>
      <c r="B171" s="38"/>
      <c r="C171" s="177" t="s">
        <v>236</v>
      </c>
      <c r="D171" s="177" t="s">
        <v>127</v>
      </c>
      <c r="E171" s="178" t="s">
        <v>230</v>
      </c>
      <c r="F171" s="179" t="s">
        <v>231</v>
      </c>
      <c r="G171" s="180" t="s">
        <v>130</v>
      </c>
      <c r="H171" s="181">
        <v>24.8</v>
      </c>
      <c r="I171" s="182"/>
      <c r="J171" s="183">
        <f>ROUND(I171*H171,2)</f>
        <v>0</v>
      </c>
      <c r="K171" s="184"/>
      <c r="L171" s="42"/>
      <c r="M171" s="185" t="s">
        <v>19</v>
      </c>
      <c r="N171" s="186" t="s">
        <v>42</v>
      </c>
      <c r="O171" s="67"/>
      <c r="P171" s="187">
        <f>O171*H171</f>
        <v>0</v>
      </c>
      <c r="Q171" s="187">
        <v>5.8135999999999995E-4</v>
      </c>
      <c r="R171" s="187">
        <f>Q171*H171</f>
        <v>1.4417727999999999E-2</v>
      </c>
      <c r="S171" s="187">
        <v>0</v>
      </c>
      <c r="T171" s="18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9" t="s">
        <v>131</v>
      </c>
      <c r="AT171" s="189" t="s">
        <v>127</v>
      </c>
      <c r="AU171" s="189" t="s">
        <v>81</v>
      </c>
      <c r="AY171" s="20" t="s">
        <v>125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20" t="s">
        <v>79</v>
      </c>
      <c r="BK171" s="190">
        <f>ROUND(I171*H171,2)</f>
        <v>0</v>
      </c>
      <c r="BL171" s="20" t="s">
        <v>131</v>
      </c>
      <c r="BM171" s="189" t="s">
        <v>1063</v>
      </c>
    </row>
    <row r="172" spans="1:65" s="2" customFormat="1" ht="11.25">
      <c r="A172" s="37"/>
      <c r="B172" s="38"/>
      <c r="C172" s="39"/>
      <c r="D172" s="191" t="s">
        <v>133</v>
      </c>
      <c r="E172" s="39"/>
      <c r="F172" s="192" t="s">
        <v>233</v>
      </c>
      <c r="G172" s="39"/>
      <c r="H172" s="39"/>
      <c r="I172" s="193"/>
      <c r="J172" s="39"/>
      <c r="K172" s="39"/>
      <c r="L172" s="42"/>
      <c r="M172" s="194"/>
      <c r="N172" s="195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133</v>
      </c>
      <c r="AU172" s="20" t="s">
        <v>81</v>
      </c>
    </row>
    <row r="173" spans="1:65" s="2" customFormat="1" ht="11.25">
      <c r="A173" s="37"/>
      <c r="B173" s="38"/>
      <c r="C173" s="39"/>
      <c r="D173" s="196" t="s">
        <v>135</v>
      </c>
      <c r="E173" s="39"/>
      <c r="F173" s="197" t="s">
        <v>234</v>
      </c>
      <c r="G173" s="39"/>
      <c r="H173" s="39"/>
      <c r="I173" s="193"/>
      <c r="J173" s="39"/>
      <c r="K173" s="39"/>
      <c r="L173" s="42"/>
      <c r="M173" s="194"/>
      <c r="N173" s="195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135</v>
      </c>
      <c r="AU173" s="20" t="s">
        <v>81</v>
      </c>
    </row>
    <row r="174" spans="1:65" s="13" customFormat="1" ht="11.25">
      <c r="B174" s="199"/>
      <c r="C174" s="200"/>
      <c r="D174" s="191" t="s">
        <v>145</v>
      </c>
      <c r="E174" s="201" t="s">
        <v>19</v>
      </c>
      <c r="F174" s="202" t="s">
        <v>1064</v>
      </c>
      <c r="G174" s="200"/>
      <c r="H174" s="203">
        <v>24.8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145</v>
      </c>
      <c r="AU174" s="209" t="s">
        <v>81</v>
      </c>
      <c r="AV174" s="13" t="s">
        <v>81</v>
      </c>
      <c r="AW174" s="13" t="s">
        <v>32</v>
      </c>
      <c r="AX174" s="13" t="s">
        <v>79</v>
      </c>
      <c r="AY174" s="209" t="s">
        <v>125</v>
      </c>
    </row>
    <row r="175" spans="1:65" s="2" customFormat="1" ht="16.5" customHeight="1">
      <c r="A175" s="37"/>
      <c r="B175" s="38"/>
      <c r="C175" s="177" t="s">
        <v>242</v>
      </c>
      <c r="D175" s="177" t="s">
        <v>127</v>
      </c>
      <c r="E175" s="178" t="s">
        <v>237</v>
      </c>
      <c r="F175" s="179" t="s">
        <v>238</v>
      </c>
      <c r="G175" s="180" t="s">
        <v>130</v>
      </c>
      <c r="H175" s="181">
        <v>24.8</v>
      </c>
      <c r="I175" s="182"/>
      <c r="J175" s="183">
        <f>ROUND(I175*H175,2)</f>
        <v>0</v>
      </c>
      <c r="K175" s="184"/>
      <c r="L175" s="42"/>
      <c r="M175" s="185" t="s">
        <v>19</v>
      </c>
      <c r="N175" s="186" t="s">
        <v>42</v>
      </c>
      <c r="O175" s="67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9" t="s">
        <v>131</v>
      </c>
      <c r="AT175" s="189" t="s">
        <v>127</v>
      </c>
      <c r="AU175" s="189" t="s">
        <v>81</v>
      </c>
      <c r="AY175" s="20" t="s">
        <v>125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20" t="s">
        <v>79</v>
      </c>
      <c r="BK175" s="190">
        <f>ROUND(I175*H175,2)</f>
        <v>0</v>
      </c>
      <c r="BL175" s="20" t="s">
        <v>131</v>
      </c>
      <c r="BM175" s="189" t="s">
        <v>1065</v>
      </c>
    </row>
    <row r="176" spans="1:65" s="2" customFormat="1" ht="11.25">
      <c r="A176" s="37"/>
      <c r="B176" s="38"/>
      <c r="C176" s="39"/>
      <c r="D176" s="191" t="s">
        <v>133</v>
      </c>
      <c r="E176" s="39"/>
      <c r="F176" s="192" t="s">
        <v>240</v>
      </c>
      <c r="G176" s="39"/>
      <c r="H176" s="39"/>
      <c r="I176" s="193"/>
      <c r="J176" s="39"/>
      <c r="K176" s="39"/>
      <c r="L176" s="42"/>
      <c r="M176" s="194"/>
      <c r="N176" s="195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133</v>
      </c>
      <c r="AU176" s="20" t="s">
        <v>81</v>
      </c>
    </row>
    <row r="177" spans="1:65" s="2" customFormat="1" ht="11.25">
      <c r="A177" s="37"/>
      <c r="B177" s="38"/>
      <c r="C177" s="39"/>
      <c r="D177" s="196" t="s">
        <v>135</v>
      </c>
      <c r="E177" s="39"/>
      <c r="F177" s="197" t="s">
        <v>241</v>
      </c>
      <c r="G177" s="39"/>
      <c r="H177" s="39"/>
      <c r="I177" s="193"/>
      <c r="J177" s="39"/>
      <c r="K177" s="39"/>
      <c r="L177" s="42"/>
      <c r="M177" s="194"/>
      <c r="N177" s="195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135</v>
      </c>
      <c r="AU177" s="20" t="s">
        <v>81</v>
      </c>
    </row>
    <row r="178" spans="1:65" s="2" customFormat="1" ht="21.75" customHeight="1">
      <c r="A178" s="37"/>
      <c r="B178" s="38"/>
      <c r="C178" s="177" t="s">
        <v>249</v>
      </c>
      <c r="D178" s="177" t="s">
        <v>127</v>
      </c>
      <c r="E178" s="178" t="s">
        <v>250</v>
      </c>
      <c r="F178" s="179" t="s">
        <v>251</v>
      </c>
      <c r="G178" s="180" t="s">
        <v>192</v>
      </c>
      <c r="H178" s="181">
        <v>734.15300000000002</v>
      </c>
      <c r="I178" s="182"/>
      <c r="J178" s="183">
        <f>ROUND(I178*H178,2)</f>
        <v>0</v>
      </c>
      <c r="K178" s="184"/>
      <c r="L178" s="42"/>
      <c r="M178" s="185" t="s">
        <v>19</v>
      </c>
      <c r="N178" s="186" t="s">
        <v>42</v>
      </c>
      <c r="O178" s="67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9" t="s">
        <v>131</v>
      </c>
      <c r="AT178" s="189" t="s">
        <v>127</v>
      </c>
      <c r="AU178" s="189" t="s">
        <v>81</v>
      </c>
      <c r="AY178" s="20" t="s">
        <v>125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20" t="s">
        <v>79</v>
      </c>
      <c r="BK178" s="190">
        <f>ROUND(I178*H178,2)</f>
        <v>0</v>
      </c>
      <c r="BL178" s="20" t="s">
        <v>131</v>
      </c>
      <c r="BM178" s="189" t="s">
        <v>1066</v>
      </c>
    </row>
    <row r="179" spans="1:65" s="2" customFormat="1" ht="19.5">
      <c r="A179" s="37"/>
      <c r="B179" s="38"/>
      <c r="C179" s="39"/>
      <c r="D179" s="191" t="s">
        <v>133</v>
      </c>
      <c r="E179" s="39"/>
      <c r="F179" s="192" t="s">
        <v>253</v>
      </c>
      <c r="G179" s="39"/>
      <c r="H179" s="39"/>
      <c r="I179" s="193"/>
      <c r="J179" s="39"/>
      <c r="K179" s="39"/>
      <c r="L179" s="42"/>
      <c r="M179" s="194"/>
      <c r="N179" s="195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133</v>
      </c>
      <c r="AU179" s="20" t="s">
        <v>81</v>
      </c>
    </row>
    <row r="180" spans="1:65" s="2" customFormat="1" ht="11.25">
      <c r="A180" s="37"/>
      <c r="B180" s="38"/>
      <c r="C180" s="39"/>
      <c r="D180" s="196" t="s">
        <v>135</v>
      </c>
      <c r="E180" s="39"/>
      <c r="F180" s="197" t="s">
        <v>254</v>
      </c>
      <c r="G180" s="39"/>
      <c r="H180" s="39"/>
      <c r="I180" s="193"/>
      <c r="J180" s="39"/>
      <c r="K180" s="39"/>
      <c r="L180" s="42"/>
      <c r="M180" s="194"/>
      <c r="N180" s="195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135</v>
      </c>
      <c r="AU180" s="20" t="s">
        <v>81</v>
      </c>
    </row>
    <row r="181" spans="1:65" s="13" customFormat="1" ht="11.25">
      <c r="B181" s="199"/>
      <c r="C181" s="200"/>
      <c r="D181" s="191" t="s">
        <v>145</v>
      </c>
      <c r="E181" s="201" t="s">
        <v>19</v>
      </c>
      <c r="F181" s="202" t="s">
        <v>1067</v>
      </c>
      <c r="G181" s="200"/>
      <c r="H181" s="203">
        <v>734.15300000000002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145</v>
      </c>
      <c r="AU181" s="209" t="s">
        <v>81</v>
      </c>
      <c r="AV181" s="13" t="s">
        <v>81</v>
      </c>
      <c r="AW181" s="13" t="s">
        <v>32</v>
      </c>
      <c r="AX181" s="13" t="s">
        <v>79</v>
      </c>
      <c r="AY181" s="209" t="s">
        <v>125</v>
      </c>
    </row>
    <row r="182" spans="1:65" s="2" customFormat="1" ht="24.2" customHeight="1">
      <c r="A182" s="37"/>
      <c r="B182" s="38"/>
      <c r="C182" s="177" t="s">
        <v>256</v>
      </c>
      <c r="D182" s="177" t="s">
        <v>127</v>
      </c>
      <c r="E182" s="178" t="s">
        <v>257</v>
      </c>
      <c r="F182" s="179" t="s">
        <v>258</v>
      </c>
      <c r="G182" s="180" t="s">
        <v>192</v>
      </c>
      <c r="H182" s="181">
        <v>3670.7649999999999</v>
      </c>
      <c r="I182" s="182"/>
      <c r="J182" s="183">
        <f>ROUND(I182*H182,2)</f>
        <v>0</v>
      </c>
      <c r="K182" s="184"/>
      <c r="L182" s="42"/>
      <c r="M182" s="185" t="s">
        <v>19</v>
      </c>
      <c r="N182" s="186" t="s">
        <v>42</v>
      </c>
      <c r="O182" s="67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9" t="s">
        <v>131</v>
      </c>
      <c r="AT182" s="189" t="s">
        <v>127</v>
      </c>
      <c r="AU182" s="189" t="s">
        <v>81</v>
      </c>
      <c r="AY182" s="20" t="s">
        <v>125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20" t="s">
        <v>79</v>
      </c>
      <c r="BK182" s="190">
        <f>ROUND(I182*H182,2)</f>
        <v>0</v>
      </c>
      <c r="BL182" s="20" t="s">
        <v>131</v>
      </c>
      <c r="BM182" s="189" t="s">
        <v>1068</v>
      </c>
    </row>
    <row r="183" spans="1:65" s="2" customFormat="1" ht="19.5">
      <c r="A183" s="37"/>
      <c r="B183" s="38"/>
      <c r="C183" s="39"/>
      <c r="D183" s="191" t="s">
        <v>133</v>
      </c>
      <c r="E183" s="39"/>
      <c r="F183" s="192" t="s">
        <v>260</v>
      </c>
      <c r="G183" s="39"/>
      <c r="H183" s="39"/>
      <c r="I183" s="193"/>
      <c r="J183" s="39"/>
      <c r="K183" s="39"/>
      <c r="L183" s="42"/>
      <c r="M183" s="194"/>
      <c r="N183" s="195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133</v>
      </c>
      <c r="AU183" s="20" t="s">
        <v>81</v>
      </c>
    </row>
    <row r="184" spans="1:65" s="2" customFormat="1" ht="11.25">
      <c r="A184" s="37"/>
      <c r="B184" s="38"/>
      <c r="C184" s="39"/>
      <c r="D184" s="196" t="s">
        <v>135</v>
      </c>
      <c r="E184" s="39"/>
      <c r="F184" s="197" t="s">
        <v>261</v>
      </c>
      <c r="G184" s="39"/>
      <c r="H184" s="39"/>
      <c r="I184" s="193"/>
      <c r="J184" s="39"/>
      <c r="K184" s="39"/>
      <c r="L184" s="42"/>
      <c r="M184" s="194"/>
      <c r="N184" s="195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135</v>
      </c>
      <c r="AU184" s="20" t="s">
        <v>81</v>
      </c>
    </row>
    <row r="185" spans="1:65" s="13" customFormat="1" ht="11.25">
      <c r="B185" s="199"/>
      <c r="C185" s="200"/>
      <c r="D185" s="191" t="s">
        <v>145</v>
      </c>
      <c r="E185" s="201" t="s">
        <v>19</v>
      </c>
      <c r="F185" s="202" t="s">
        <v>1069</v>
      </c>
      <c r="G185" s="200"/>
      <c r="H185" s="203">
        <v>3670.7649999999999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145</v>
      </c>
      <c r="AU185" s="209" t="s">
        <v>81</v>
      </c>
      <c r="AV185" s="13" t="s">
        <v>81</v>
      </c>
      <c r="AW185" s="13" t="s">
        <v>32</v>
      </c>
      <c r="AX185" s="13" t="s">
        <v>79</v>
      </c>
      <c r="AY185" s="209" t="s">
        <v>125</v>
      </c>
    </row>
    <row r="186" spans="1:65" s="2" customFormat="1" ht="16.5" customHeight="1">
      <c r="A186" s="37"/>
      <c r="B186" s="38"/>
      <c r="C186" s="177" t="s">
        <v>263</v>
      </c>
      <c r="D186" s="177" t="s">
        <v>127</v>
      </c>
      <c r="E186" s="178" t="s">
        <v>276</v>
      </c>
      <c r="F186" s="179" t="s">
        <v>277</v>
      </c>
      <c r="G186" s="180" t="s">
        <v>278</v>
      </c>
      <c r="H186" s="181">
        <v>1248.06</v>
      </c>
      <c r="I186" s="182"/>
      <c r="J186" s="183">
        <f>ROUND(I186*H186,2)</f>
        <v>0</v>
      </c>
      <c r="K186" s="184"/>
      <c r="L186" s="42"/>
      <c r="M186" s="185" t="s">
        <v>19</v>
      </c>
      <c r="N186" s="186" t="s">
        <v>42</v>
      </c>
      <c r="O186" s="67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9" t="s">
        <v>131</v>
      </c>
      <c r="AT186" s="189" t="s">
        <v>127</v>
      </c>
      <c r="AU186" s="189" t="s">
        <v>81</v>
      </c>
      <c r="AY186" s="20" t="s">
        <v>125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20" t="s">
        <v>79</v>
      </c>
      <c r="BK186" s="190">
        <f>ROUND(I186*H186,2)</f>
        <v>0</v>
      </c>
      <c r="BL186" s="20" t="s">
        <v>131</v>
      </c>
      <c r="BM186" s="189" t="s">
        <v>1070</v>
      </c>
    </row>
    <row r="187" spans="1:65" s="2" customFormat="1" ht="19.5">
      <c r="A187" s="37"/>
      <c r="B187" s="38"/>
      <c r="C187" s="39"/>
      <c r="D187" s="191" t="s">
        <v>133</v>
      </c>
      <c r="E187" s="39"/>
      <c r="F187" s="192" t="s">
        <v>280</v>
      </c>
      <c r="G187" s="39"/>
      <c r="H187" s="39"/>
      <c r="I187" s="193"/>
      <c r="J187" s="39"/>
      <c r="K187" s="39"/>
      <c r="L187" s="42"/>
      <c r="M187" s="194"/>
      <c r="N187" s="195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20" t="s">
        <v>133</v>
      </c>
      <c r="AU187" s="20" t="s">
        <v>81</v>
      </c>
    </row>
    <row r="188" spans="1:65" s="2" customFormat="1" ht="11.25">
      <c r="A188" s="37"/>
      <c r="B188" s="38"/>
      <c r="C188" s="39"/>
      <c r="D188" s="196" t="s">
        <v>135</v>
      </c>
      <c r="E188" s="39"/>
      <c r="F188" s="197" t="s">
        <v>281</v>
      </c>
      <c r="G188" s="39"/>
      <c r="H188" s="39"/>
      <c r="I188" s="193"/>
      <c r="J188" s="39"/>
      <c r="K188" s="39"/>
      <c r="L188" s="42"/>
      <c r="M188" s="194"/>
      <c r="N188" s="195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135</v>
      </c>
      <c r="AU188" s="20" t="s">
        <v>81</v>
      </c>
    </row>
    <row r="189" spans="1:65" s="13" customFormat="1" ht="11.25">
      <c r="B189" s="199"/>
      <c r="C189" s="200"/>
      <c r="D189" s="191" t="s">
        <v>145</v>
      </c>
      <c r="E189" s="201" t="s">
        <v>19</v>
      </c>
      <c r="F189" s="202" t="s">
        <v>1071</v>
      </c>
      <c r="G189" s="200"/>
      <c r="H189" s="203">
        <v>1248.06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145</v>
      </c>
      <c r="AU189" s="209" t="s">
        <v>81</v>
      </c>
      <c r="AV189" s="13" t="s">
        <v>81</v>
      </c>
      <c r="AW189" s="13" t="s">
        <v>32</v>
      </c>
      <c r="AX189" s="13" t="s">
        <v>79</v>
      </c>
      <c r="AY189" s="209" t="s">
        <v>125</v>
      </c>
    </row>
    <row r="190" spans="1:65" s="2" customFormat="1" ht="16.5" customHeight="1">
      <c r="A190" s="37"/>
      <c r="B190" s="38"/>
      <c r="C190" s="177" t="s">
        <v>269</v>
      </c>
      <c r="D190" s="177" t="s">
        <v>127</v>
      </c>
      <c r="E190" s="178" t="s">
        <v>289</v>
      </c>
      <c r="F190" s="179" t="s">
        <v>290</v>
      </c>
      <c r="G190" s="180" t="s">
        <v>192</v>
      </c>
      <c r="H190" s="181">
        <v>20.693000000000001</v>
      </c>
      <c r="I190" s="182"/>
      <c r="J190" s="183">
        <f>ROUND(I190*H190,2)</f>
        <v>0</v>
      </c>
      <c r="K190" s="184"/>
      <c r="L190" s="42"/>
      <c r="M190" s="185" t="s">
        <v>19</v>
      </c>
      <c r="N190" s="186" t="s">
        <v>42</v>
      </c>
      <c r="O190" s="67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9" t="s">
        <v>131</v>
      </c>
      <c r="AT190" s="189" t="s">
        <v>127</v>
      </c>
      <c r="AU190" s="189" t="s">
        <v>81</v>
      </c>
      <c r="AY190" s="20" t="s">
        <v>125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20" t="s">
        <v>79</v>
      </c>
      <c r="BK190" s="190">
        <f>ROUND(I190*H190,2)</f>
        <v>0</v>
      </c>
      <c r="BL190" s="20" t="s">
        <v>131</v>
      </c>
      <c r="BM190" s="189" t="s">
        <v>1072</v>
      </c>
    </row>
    <row r="191" spans="1:65" s="2" customFormat="1" ht="19.5">
      <c r="A191" s="37"/>
      <c r="B191" s="38"/>
      <c r="C191" s="39"/>
      <c r="D191" s="191" t="s">
        <v>133</v>
      </c>
      <c r="E191" s="39"/>
      <c r="F191" s="192" t="s">
        <v>292</v>
      </c>
      <c r="G191" s="39"/>
      <c r="H191" s="39"/>
      <c r="I191" s="193"/>
      <c r="J191" s="39"/>
      <c r="K191" s="39"/>
      <c r="L191" s="42"/>
      <c r="M191" s="194"/>
      <c r="N191" s="195"/>
      <c r="O191" s="67"/>
      <c r="P191" s="67"/>
      <c r="Q191" s="67"/>
      <c r="R191" s="67"/>
      <c r="S191" s="67"/>
      <c r="T191" s="68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20" t="s">
        <v>133</v>
      </c>
      <c r="AU191" s="20" t="s">
        <v>81</v>
      </c>
    </row>
    <row r="192" spans="1:65" s="2" customFormat="1" ht="11.25">
      <c r="A192" s="37"/>
      <c r="B192" s="38"/>
      <c r="C192" s="39"/>
      <c r="D192" s="196" t="s">
        <v>135</v>
      </c>
      <c r="E192" s="39"/>
      <c r="F192" s="197" t="s">
        <v>293</v>
      </c>
      <c r="G192" s="39"/>
      <c r="H192" s="39"/>
      <c r="I192" s="193"/>
      <c r="J192" s="39"/>
      <c r="K192" s="39"/>
      <c r="L192" s="42"/>
      <c r="M192" s="194"/>
      <c r="N192" s="195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135</v>
      </c>
      <c r="AU192" s="20" t="s">
        <v>81</v>
      </c>
    </row>
    <row r="193" spans="1:65" s="14" customFormat="1" ht="11.25">
      <c r="B193" s="210"/>
      <c r="C193" s="211"/>
      <c r="D193" s="191" t="s">
        <v>145</v>
      </c>
      <c r="E193" s="212" t="s">
        <v>19</v>
      </c>
      <c r="F193" s="213" t="s">
        <v>226</v>
      </c>
      <c r="G193" s="211"/>
      <c r="H193" s="212" t="s">
        <v>19</v>
      </c>
      <c r="I193" s="214"/>
      <c r="J193" s="211"/>
      <c r="K193" s="211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145</v>
      </c>
      <c r="AU193" s="219" t="s">
        <v>81</v>
      </c>
      <c r="AV193" s="14" t="s">
        <v>79</v>
      </c>
      <c r="AW193" s="14" t="s">
        <v>32</v>
      </c>
      <c r="AX193" s="14" t="s">
        <v>71</v>
      </c>
      <c r="AY193" s="219" t="s">
        <v>125</v>
      </c>
    </row>
    <row r="194" spans="1:65" s="13" customFormat="1" ht="11.25">
      <c r="B194" s="199"/>
      <c r="C194" s="200"/>
      <c r="D194" s="191" t="s">
        <v>145</v>
      </c>
      <c r="E194" s="201" t="s">
        <v>19</v>
      </c>
      <c r="F194" s="202" t="s">
        <v>1073</v>
      </c>
      <c r="G194" s="200"/>
      <c r="H194" s="203">
        <v>6.0460000000000003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145</v>
      </c>
      <c r="AU194" s="209" t="s">
        <v>81</v>
      </c>
      <c r="AV194" s="13" t="s">
        <v>81</v>
      </c>
      <c r="AW194" s="13" t="s">
        <v>32</v>
      </c>
      <c r="AX194" s="13" t="s">
        <v>71</v>
      </c>
      <c r="AY194" s="209" t="s">
        <v>125</v>
      </c>
    </row>
    <row r="195" spans="1:65" s="14" customFormat="1" ht="11.25">
      <c r="B195" s="210"/>
      <c r="C195" s="211"/>
      <c r="D195" s="191" t="s">
        <v>145</v>
      </c>
      <c r="E195" s="212" t="s">
        <v>19</v>
      </c>
      <c r="F195" s="213" t="s">
        <v>228</v>
      </c>
      <c r="G195" s="211"/>
      <c r="H195" s="212" t="s">
        <v>19</v>
      </c>
      <c r="I195" s="214"/>
      <c r="J195" s="211"/>
      <c r="K195" s="211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145</v>
      </c>
      <c r="AU195" s="219" t="s">
        <v>81</v>
      </c>
      <c r="AV195" s="14" t="s">
        <v>79</v>
      </c>
      <c r="AW195" s="14" t="s">
        <v>32</v>
      </c>
      <c r="AX195" s="14" t="s">
        <v>71</v>
      </c>
      <c r="AY195" s="219" t="s">
        <v>125</v>
      </c>
    </row>
    <row r="196" spans="1:65" s="13" customFormat="1" ht="11.25">
      <c r="B196" s="199"/>
      <c r="C196" s="200"/>
      <c r="D196" s="191" t="s">
        <v>145</v>
      </c>
      <c r="E196" s="201" t="s">
        <v>19</v>
      </c>
      <c r="F196" s="202" t="s">
        <v>1074</v>
      </c>
      <c r="G196" s="200"/>
      <c r="H196" s="203">
        <v>14.647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145</v>
      </c>
      <c r="AU196" s="209" t="s">
        <v>81</v>
      </c>
      <c r="AV196" s="13" t="s">
        <v>81</v>
      </c>
      <c r="AW196" s="13" t="s">
        <v>32</v>
      </c>
      <c r="AX196" s="13" t="s">
        <v>71</v>
      </c>
      <c r="AY196" s="209" t="s">
        <v>125</v>
      </c>
    </row>
    <row r="197" spans="1:65" s="15" customFormat="1" ht="11.25">
      <c r="B197" s="220"/>
      <c r="C197" s="221"/>
      <c r="D197" s="191" t="s">
        <v>145</v>
      </c>
      <c r="E197" s="222" t="s">
        <v>19</v>
      </c>
      <c r="F197" s="223" t="s">
        <v>163</v>
      </c>
      <c r="G197" s="221"/>
      <c r="H197" s="224">
        <v>20.693000000000001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145</v>
      </c>
      <c r="AU197" s="230" t="s">
        <v>81</v>
      </c>
      <c r="AV197" s="15" t="s">
        <v>131</v>
      </c>
      <c r="AW197" s="15" t="s">
        <v>32</v>
      </c>
      <c r="AX197" s="15" t="s">
        <v>79</v>
      </c>
      <c r="AY197" s="230" t="s">
        <v>125</v>
      </c>
    </row>
    <row r="198" spans="1:65" s="2" customFormat="1" ht="16.5" customHeight="1">
      <c r="A198" s="37"/>
      <c r="B198" s="38"/>
      <c r="C198" s="231" t="s">
        <v>275</v>
      </c>
      <c r="D198" s="231" t="s">
        <v>305</v>
      </c>
      <c r="E198" s="232" t="s">
        <v>306</v>
      </c>
      <c r="F198" s="233" t="s">
        <v>307</v>
      </c>
      <c r="G198" s="234" t="s">
        <v>278</v>
      </c>
      <c r="H198" s="235">
        <v>38.281999999999996</v>
      </c>
      <c r="I198" s="236"/>
      <c r="J198" s="237">
        <f>ROUND(I198*H198,2)</f>
        <v>0</v>
      </c>
      <c r="K198" s="238"/>
      <c r="L198" s="239"/>
      <c r="M198" s="240" t="s">
        <v>19</v>
      </c>
      <c r="N198" s="241" t="s">
        <v>42</v>
      </c>
      <c r="O198" s="67"/>
      <c r="P198" s="187">
        <f>O198*H198</f>
        <v>0</v>
      </c>
      <c r="Q198" s="187">
        <v>1</v>
      </c>
      <c r="R198" s="187">
        <f>Q198*H198</f>
        <v>38.281999999999996</v>
      </c>
      <c r="S198" s="187">
        <v>0</v>
      </c>
      <c r="T198" s="18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9" t="s">
        <v>189</v>
      </c>
      <c r="AT198" s="189" t="s">
        <v>305</v>
      </c>
      <c r="AU198" s="189" t="s">
        <v>81</v>
      </c>
      <c r="AY198" s="20" t="s">
        <v>125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20" t="s">
        <v>79</v>
      </c>
      <c r="BK198" s="190">
        <f>ROUND(I198*H198,2)</f>
        <v>0</v>
      </c>
      <c r="BL198" s="20" t="s">
        <v>131</v>
      </c>
      <c r="BM198" s="189" t="s">
        <v>1075</v>
      </c>
    </row>
    <row r="199" spans="1:65" s="2" customFormat="1" ht="11.25">
      <c r="A199" s="37"/>
      <c r="B199" s="38"/>
      <c r="C199" s="39"/>
      <c r="D199" s="191" t="s">
        <v>133</v>
      </c>
      <c r="E199" s="39"/>
      <c r="F199" s="192" t="s">
        <v>307</v>
      </c>
      <c r="G199" s="39"/>
      <c r="H199" s="39"/>
      <c r="I199" s="193"/>
      <c r="J199" s="39"/>
      <c r="K199" s="39"/>
      <c r="L199" s="42"/>
      <c r="M199" s="194"/>
      <c r="N199" s="195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133</v>
      </c>
      <c r="AU199" s="20" t="s">
        <v>81</v>
      </c>
    </row>
    <row r="200" spans="1:65" s="13" customFormat="1" ht="11.25">
      <c r="B200" s="199"/>
      <c r="C200" s="200"/>
      <c r="D200" s="191" t="s">
        <v>145</v>
      </c>
      <c r="E200" s="201" t="s">
        <v>19</v>
      </c>
      <c r="F200" s="202" t="s">
        <v>1076</v>
      </c>
      <c r="G200" s="200"/>
      <c r="H200" s="203">
        <v>38.281999999999996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145</v>
      </c>
      <c r="AU200" s="209" t="s">
        <v>81</v>
      </c>
      <c r="AV200" s="13" t="s">
        <v>81</v>
      </c>
      <c r="AW200" s="13" t="s">
        <v>32</v>
      </c>
      <c r="AX200" s="13" t="s">
        <v>79</v>
      </c>
      <c r="AY200" s="209" t="s">
        <v>125</v>
      </c>
    </row>
    <row r="201" spans="1:65" s="2" customFormat="1" ht="16.5" customHeight="1">
      <c r="A201" s="37"/>
      <c r="B201" s="38"/>
      <c r="C201" s="177" t="s">
        <v>283</v>
      </c>
      <c r="D201" s="177" t="s">
        <v>127</v>
      </c>
      <c r="E201" s="178" t="s">
        <v>328</v>
      </c>
      <c r="F201" s="179" t="s">
        <v>329</v>
      </c>
      <c r="G201" s="180" t="s">
        <v>192</v>
      </c>
      <c r="H201" s="181">
        <v>6.2779999999999996</v>
      </c>
      <c r="I201" s="182"/>
      <c r="J201" s="183">
        <f>ROUND(I201*H201,2)</f>
        <v>0</v>
      </c>
      <c r="K201" s="184"/>
      <c r="L201" s="42"/>
      <c r="M201" s="185" t="s">
        <v>19</v>
      </c>
      <c r="N201" s="186" t="s">
        <v>42</v>
      </c>
      <c r="O201" s="67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9" t="s">
        <v>131</v>
      </c>
      <c r="AT201" s="189" t="s">
        <v>127</v>
      </c>
      <c r="AU201" s="189" t="s">
        <v>81</v>
      </c>
      <c r="AY201" s="20" t="s">
        <v>125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20" t="s">
        <v>79</v>
      </c>
      <c r="BK201" s="190">
        <f>ROUND(I201*H201,2)</f>
        <v>0</v>
      </c>
      <c r="BL201" s="20" t="s">
        <v>131</v>
      </c>
      <c r="BM201" s="189" t="s">
        <v>1077</v>
      </c>
    </row>
    <row r="202" spans="1:65" s="2" customFormat="1" ht="19.5">
      <c r="A202" s="37"/>
      <c r="B202" s="38"/>
      <c r="C202" s="39"/>
      <c r="D202" s="191" t="s">
        <v>133</v>
      </c>
      <c r="E202" s="39"/>
      <c r="F202" s="192" t="s">
        <v>331</v>
      </c>
      <c r="G202" s="39"/>
      <c r="H202" s="39"/>
      <c r="I202" s="193"/>
      <c r="J202" s="39"/>
      <c r="K202" s="39"/>
      <c r="L202" s="42"/>
      <c r="M202" s="194"/>
      <c r="N202" s="195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133</v>
      </c>
      <c r="AU202" s="20" t="s">
        <v>81</v>
      </c>
    </row>
    <row r="203" spans="1:65" s="2" customFormat="1" ht="11.25">
      <c r="A203" s="37"/>
      <c r="B203" s="38"/>
      <c r="C203" s="39"/>
      <c r="D203" s="196" t="s">
        <v>135</v>
      </c>
      <c r="E203" s="39"/>
      <c r="F203" s="197" t="s">
        <v>332</v>
      </c>
      <c r="G203" s="39"/>
      <c r="H203" s="39"/>
      <c r="I203" s="193"/>
      <c r="J203" s="39"/>
      <c r="K203" s="39"/>
      <c r="L203" s="42"/>
      <c r="M203" s="194"/>
      <c r="N203" s="195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135</v>
      </c>
      <c r="AU203" s="20" t="s">
        <v>81</v>
      </c>
    </row>
    <row r="204" spans="1:65" s="14" customFormat="1" ht="11.25">
      <c r="B204" s="210"/>
      <c r="C204" s="211"/>
      <c r="D204" s="191" t="s">
        <v>145</v>
      </c>
      <c r="E204" s="212" t="s">
        <v>19</v>
      </c>
      <c r="F204" s="213" t="s">
        <v>228</v>
      </c>
      <c r="G204" s="211"/>
      <c r="H204" s="212" t="s">
        <v>19</v>
      </c>
      <c r="I204" s="214"/>
      <c r="J204" s="211"/>
      <c r="K204" s="211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145</v>
      </c>
      <c r="AU204" s="219" t="s">
        <v>81</v>
      </c>
      <c r="AV204" s="14" t="s">
        <v>79</v>
      </c>
      <c r="AW204" s="14" t="s">
        <v>32</v>
      </c>
      <c r="AX204" s="14" t="s">
        <v>71</v>
      </c>
      <c r="AY204" s="219" t="s">
        <v>125</v>
      </c>
    </row>
    <row r="205" spans="1:65" s="13" customFormat="1" ht="11.25">
      <c r="B205" s="199"/>
      <c r="C205" s="200"/>
      <c r="D205" s="191" t="s">
        <v>145</v>
      </c>
      <c r="E205" s="201" t="s">
        <v>19</v>
      </c>
      <c r="F205" s="202" t="s">
        <v>1078</v>
      </c>
      <c r="G205" s="200"/>
      <c r="H205" s="203">
        <v>6.2779999999999996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145</v>
      </c>
      <c r="AU205" s="209" t="s">
        <v>81</v>
      </c>
      <c r="AV205" s="13" t="s">
        <v>81</v>
      </c>
      <c r="AW205" s="13" t="s">
        <v>32</v>
      </c>
      <c r="AX205" s="13" t="s">
        <v>79</v>
      </c>
      <c r="AY205" s="209" t="s">
        <v>125</v>
      </c>
    </row>
    <row r="206" spans="1:65" s="2" customFormat="1" ht="16.5" customHeight="1">
      <c r="A206" s="37"/>
      <c r="B206" s="38"/>
      <c r="C206" s="231" t="s">
        <v>7</v>
      </c>
      <c r="D206" s="231" t="s">
        <v>305</v>
      </c>
      <c r="E206" s="232" t="s">
        <v>335</v>
      </c>
      <c r="F206" s="233" t="s">
        <v>336</v>
      </c>
      <c r="G206" s="234" t="s">
        <v>278</v>
      </c>
      <c r="H206" s="235">
        <v>11.614000000000001</v>
      </c>
      <c r="I206" s="236"/>
      <c r="J206" s="237">
        <f>ROUND(I206*H206,2)</f>
        <v>0</v>
      </c>
      <c r="K206" s="238"/>
      <c r="L206" s="239"/>
      <c r="M206" s="240" t="s">
        <v>19</v>
      </c>
      <c r="N206" s="241" t="s">
        <v>42</v>
      </c>
      <c r="O206" s="67"/>
      <c r="P206" s="187">
        <f>O206*H206</f>
        <v>0</v>
      </c>
      <c r="Q206" s="187">
        <v>1</v>
      </c>
      <c r="R206" s="187">
        <f>Q206*H206</f>
        <v>11.614000000000001</v>
      </c>
      <c r="S206" s="187">
        <v>0</v>
      </c>
      <c r="T206" s="18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9" t="s">
        <v>189</v>
      </c>
      <c r="AT206" s="189" t="s">
        <v>305</v>
      </c>
      <c r="AU206" s="189" t="s">
        <v>81</v>
      </c>
      <c r="AY206" s="20" t="s">
        <v>125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20" t="s">
        <v>79</v>
      </c>
      <c r="BK206" s="190">
        <f>ROUND(I206*H206,2)</f>
        <v>0</v>
      </c>
      <c r="BL206" s="20" t="s">
        <v>131</v>
      </c>
      <c r="BM206" s="189" t="s">
        <v>1079</v>
      </c>
    </row>
    <row r="207" spans="1:65" s="2" customFormat="1" ht="11.25">
      <c r="A207" s="37"/>
      <c r="B207" s="38"/>
      <c r="C207" s="39"/>
      <c r="D207" s="191" t="s">
        <v>133</v>
      </c>
      <c r="E207" s="39"/>
      <c r="F207" s="192" t="s">
        <v>336</v>
      </c>
      <c r="G207" s="39"/>
      <c r="H207" s="39"/>
      <c r="I207" s="193"/>
      <c r="J207" s="39"/>
      <c r="K207" s="39"/>
      <c r="L207" s="42"/>
      <c r="M207" s="194"/>
      <c r="N207" s="195"/>
      <c r="O207" s="67"/>
      <c r="P207" s="67"/>
      <c r="Q207" s="67"/>
      <c r="R207" s="67"/>
      <c r="S207" s="67"/>
      <c r="T207" s="68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20" t="s">
        <v>133</v>
      </c>
      <c r="AU207" s="20" t="s">
        <v>81</v>
      </c>
    </row>
    <row r="208" spans="1:65" s="13" customFormat="1" ht="11.25">
      <c r="B208" s="199"/>
      <c r="C208" s="200"/>
      <c r="D208" s="191" t="s">
        <v>145</v>
      </c>
      <c r="E208" s="201" t="s">
        <v>19</v>
      </c>
      <c r="F208" s="202" t="s">
        <v>1080</v>
      </c>
      <c r="G208" s="200"/>
      <c r="H208" s="203">
        <v>11.614000000000001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145</v>
      </c>
      <c r="AU208" s="209" t="s">
        <v>81</v>
      </c>
      <c r="AV208" s="13" t="s">
        <v>81</v>
      </c>
      <c r="AW208" s="13" t="s">
        <v>32</v>
      </c>
      <c r="AX208" s="13" t="s">
        <v>79</v>
      </c>
      <c r="AY208" s="209" t="s">
        <v>125</v>
      </c>
    </row>
    <row r="209" spans="1:65" s="2" customFormat="1" ht="24.2" customHeight="1">
      <c r="A209" s="37"/>
      <c r="B209" s="38"/>
      <c r="C209" s="177" t="s">
        <v>296</v>
      </c>
      <c r="D209" s="177" t="s">
        <v>127</v>
      </c>
      <c r="E209" s="178" t="s">
        <v>340</v>
      </c>
      <c r="F209" s="179" t="s">
        <v>341</v>
      </c>
      <c r="G209" s="180" t="s">
        <v>130</v>
      </c>
      <c r="H209" s="181">
        <v>1090</v>
      </c>
      <c r="I209" s="182"/>
      <c r="J209" s="183">
        <f>ROUND(I209*H209,2)</f>
        <v>0</v>
      </c>
      <c r="K209" s="184"/>
      <c r="L209" s="42"/>
      <c r="M209" s="185" t="s">
        <v>19</v>
      </c>
      <c r="N209" s="186" t="s">
        <v>42</v>
      </c>
      <c r="O209" s="67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9" t="s">
        <v>131</v>
      </c>
      <c r="AT209" s="189" t="s">
        <v>127</v>
      </c>
      <c r="AU209" s="189" t="s">
        <v>81</v>
      </c>
      <c r="AY209" s="20" t="s">
        <v>125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20" t="s">
        <v>79</v>
      </c>
      <c r="BK209" s="190">
        <f>ROUND(I209*H209,2)</f>
        <v>0</v>
      </c>
      <c r="BL209" s="20" t="s">
        <v>131</v>
      </c>
      <c r="BM209" s="189" t="s">
        <v>1081</v>
      </c>
    </row>
    <row r="210" spans="1:65" s="2" customFormat="1" ht="19.5">
      <c r="A210" s="37"/>
      <c r="B210" s="38"/>
      <c r="C210" s="39"/>
      <c r="D210" s="191" t="s">
        <v>133</v>
      </c>
      <c r="E210" s="39"/>
      <c r="F210" s="192" t="s">
        <v>343</v>
      </c>
      <c r="G210" s="39"/>
      <c r="H210" s="39"/>
      <c r="I210" s="193"/>
      <c r="J210" s="39"/>
      <c r="K210" s="39"/>
      <c r="L210" s="42"/>
      <c r="M210" s="194"/>
      <c r="N210" s="195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133</v>
      </c>
      <c r="AU210" s="20" t="s">
        <v>81</v>
      </c>
    </row>
    <row r="211" spans="1:65" s="2" customFormat="1" ht="11.25">
      <c r="A211" s="37"/>
      <c r="B211" s="38"/>
      <c r="C211" s="39"/>
      <c r="D211" s="196" t="s">
        <v>135</v>
      </c>
      <c r="E211" s="39"/>
      <c r="F211" s="197" t="s">
        <v>344</v>
      </c>
      <c r="G211" s="39"/>
      <c r="H211" s="39"/>
      <c r="I211" s="193"/>
      <c r="J211" s="39"/>
      <c r="K211" s="39"/>
      <c r="L211" s="42"/>
      <c r="M211" s="194"/>
      <c r="N211" s="195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20" t="s">
        <v>135</v>
      </c>
      <c r="AU211" s="20" t="s">
        <v>81</v>
      </c>
    </row>
    <row r="212" spans="1:65" s="2" customFormat="1" ht="19.5">
      <c r="A212" s="37"/>
      <c r="B212" s="38"/>
      <c r="C212" s="39"/>
      <c r="D212" s="191" t="s">
        <v>137</v>
      </c>
      <c r="E212" s="39"/>
      <c r="F212" s="198" t="s">
        <v>144</v>
      </c>
      <c r="G212" s="39"/>
      <c r="H212" s="39"/>
      <c r="I212" s="193"/>
      <c r="J212" s="39"/>
      <c r="K212" s="39"/>
      <c r="L212" s="42"/>
      <c r="M212" s="194"/>
      <c r="N212" s="195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137</v>
      </c>
      <c r="AU212" s="20" t="s">
        <v>81</v>
      </c>
    </row>
    <row r="213" spans="1:65" s="13" customFormat="1" ht="11.25">
      <c r="B213" s="199"/>
      <c r="C213" s="200"/>
      <c r="D213" s="191" t="s">
        <v>145</v>
      </c>
      <c r="E213" s="201" t="s">
        <v>19</v>
      </c>
      <c r="F213" s="202" t="s">
        <v>1082</v>
      </c>
      <c r="G213" s="200"/>
      <c r="H213" s="203">
        <v>1090</v>
      </c>
      <c r="I213" s="204"/>
      <c r="J213" s="200"/>
      <c r="K213" s="200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145</v>
      </c>
      <c r="AU213" s="209" t="s">
        <v>81</v>
      </c>
      <c r="AV213" s="13" t="s">
        <v>81</v>
      </c>
      <c r="AW213" s="13" t="s">
        <v>32</v>
      </c>
      <c r="AX213" s="13" t="s">
        <v>79</v>
      </c>
      <c r="AY213" s="209" t="s">
        <v>125</v>
      </c>
    </row>
    <row r="214" spans="1:65" s="2" customFormat="1" ht="16.5" customHeight="1">
      <c r="A214" s="37"/>
      <c r="B214" s="38"/>
      <c r="C214" s="177" t="s">
        <v>304</v>
      </c>
      <c r="D214" s="177" t="s">
        <v>127</v>
      </c>
      <c r="E214" s="178" t="s">
        <v>347</v>
      </c>
      <c r="F214" s="179" t="s">
        <v>348</v>
      </c>
      <c r="G214" s="180" t="s">
        <v>130</v>
      </c>
      <c r="H214" s="181">
        <v>2611.6999999999998</v>
      </c>
      <c r="I214" s="182"/>
      <c r="J214" s="183">
        <f>ROUND(I214*H214,2)</f>
        <v>0</v>
      </c>
      <c r="K214" s="184"/>
      <c r="L214" s="42"/>
      <c r="M214" s="185" t="s">
        <v>19</v>
      </c>
      <c r="N214" s="186" t="s">
        <v>42</v>
      </c>
      <c r="O214" s="67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9" t="s">
        <v>131</v>
      </c>
      <c r="AT214" s="189" t="s">
        <v>127</v>
      </c>
      <c r="AU214" s="189" t="s">
        <v>81</v>
      </c>
      <c r="AY214" s="20" t="s">
        <v>125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20" t="s">
        <v>79</v>
      </c>
      <c r="BK214" s="190">
        <f>ROUND(I214*H214,2)</f>
        <v>0</v>
      </c>
      <c r="BL214" s="20" t="s">
        <v>131</v>
      </c>
      <c r="BM214" s="189" t="s">
        <v>1083</v>
      </c>
    </row>
    <row r="215" spans="1:65" s="2" customFormat="1" ht="11.25">
      <c r="A215" s="37"/>
      <c r="B215" s="38"/>
      <c r="C215" s="39"/>
      <c r="D215" s="191" t="s">
        <v>133</v>
      </c>
      <c r="E215" s="39"/>
      <c r="F215" s="192" t="s">
        <v>350</v>
      </c>
      <c r="G215" s="39"/>
      <c r="H215" s="39"/>
      <c r="I215" s="193"/>
      <c r="J215" s="39"/>
      <c r="K215" s="39"/>
      <c r="L215" s="42"/>
      <c r="M215" s="194"/>
      <c r="N215" s="195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133</v>
      </c>
      <c r="AU215" s="20" t="s">
        <v>81</v>
      </c>
    </row>
    <row r="216" spans="1:65" s="2" customFormat="1" ht="11.25">
      <c r="A216" s="37"/>
      <c r="B216" s="38"/>
      <c r="C216" s="39"/>
      <c r="D216" s="196" t="s">
        <v>135</v>
      </c>
      <c r="E216" s="39"/>
      <c r="F216" s="197" t="s">
        <v>351</v>
      </c>
      <c r="G216" s="39"/>
      <c r="H216" s="39"/>
      <c r="I216" s="193"/>
      <c r="J216" s="39"/>
      <c r="K216" s="39"/>
      <c r="L216" s="42"/>
      <c r="M216" s="194"/>
      <c r="N216" s="195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135</v>
      </c>
      <c r="AU216" s="20" t="s">
        <v>81</v>
      </c>
    </row>
    <row r="217" spans="1:65" s="14" customFormat="1" ht="11.25">
      <c r="B217" s="210"/>
      <c r="C217" s="211"/>
      <c r="D217" s="191" t="s">
        <v>145</v>
      </c>
      <c r="E217" s="212" t="s">
        <v>19</v>
      </c>
      <c r="F217" s="213" t="s">
        <v>1045</v>
      </c>
      <c r="G217" s="211"/>
      <c r="H217" s="212" t="s">
        <v>19</v>
      </c>
      <c r="I217" s="214"/>
      <c r="J217" s="211"/>
      <c r="K217" s="211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145</v>
      </c>
      <c r="AU217" s="219" t="s">
        <v>81</v>
      </c>
      <c r="AV217" s="14" t="s">
        <v>79</v>
      </c>
      <c r="AW217" s="14" t="s">
        <v>32</v>
      </c>
      <c r="AX217" s="14" t="s">
        <v>71</v>
      </c>
      <c r="AY217" s="219" t="s">
        <v>125</v>
      </c>
    </row>
    <row r="218" spans="1:65" s="13" customFormat="1" ht="11.25">
      <c r="B218" s="199"/>
      <c r="C218" s="200"/>
      <c r="D218" s="191" t="s">
        <v>145</v>
      </c>
      <c r="E218" s="201" t="s">
        <v>19</v>
      </c>
      <c r="F218" s="202" t="s">
        <v>1084</v>
      </c>
      <c r="G218" s="200"/>
      <c r="H218" s="203">
        <v>446.8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145</v>
      </c>
      <c r="AU218" s="209" t="s">
        <v>81</v>
      </c>
      <c r="AV218" s="13" t="s">
        <v>81</v>
      </c>
      <c r="AW218" s="13" t="s">
        <v>32</v>
      </c>
      <c r="AX218" s="13" t="s">
        <v>71</v>
      </c>
      <c r="AY218" s="209" t="s">
        <v>125</v>
      </c>
    </row>
    <row r="219" spans="1:65" s="14" customFormat="1" ht="11.25">
      <c r="B219" s="210"/>
      <c r="C219" s="211"/>
      <c r="D219" s="191" t="s">
        <v>145</v>
      </c>
      <c r="E219" s="212" t="s">
        <v>19</v>
      </c>
      <c r="F219" s="213" t="s">
        <v>1085</v>
      </c>
      <c r="G219" s="211"/>
      <c r="H219" s="212" t="s">
        <v>19</v>
      </c>
      <c r="I219" s="214"/>
      <c r="J219" s="211"/>
      <c r="K219" s="211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145</v>
      </c>
      <c r="AU219" s="219" t="s">
        <v>81</v>
      </c>
      <c r="AV219" s="14" t="s">
        <v>79</v>
      </c>
      <c r="AW219" s="14" t="s">
        <v>32</v>
      </c>
      <c r="AX219" s="14" t="s">
        <v>71</v>
      </c>
      <c r="AY219" s="219" t="s">
        <v>125</v>
      </c>
    </row>
    <row r="220" spans="1:65" s="13" customFormat="1" ht="11.25">
      <c r="B220" s="199"/>
      <c r="C220" s="200"/>
      <c r="D220" s="191" t="s">
        <v>145</v>
      </c>
      <c r="E220" s="201" t="s">
        <v>19</v>
      </c>
      <c r="F220" s="202" t="s">
        <v>1086</v>
      </c>
      <c r="G220" s="200"/>
      <c r="H220" s="203">
        <v>298.5</v>
      </c>
      <c r="I220" s="204"/>
      <c r="J220" s="200"/>
      <c r="K220" s="200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145</v>
      </c>
      <c r="AU220" s="209" t="s">
        <v>81</v>
      </c>
      <c r="AV220" s="13" t="s">
        <v>81</v>
      </c>
      <c r="AW220" s="13" t="s">
        <v>32</v>
      </c>
      <c r="AX220" s="13" t="s">
        <v>71</v>
      </c>
      <c r="AY220" s="209" t="s">
        <v>125</v>
      </c>
    </row>
    <row r="221" spans="1:65" s="14" customFormat="1" ht="11.25">
      <c r="B221" s="210"/>
      <c r="C221" s="211"/>
      <c r="D221" s="191" t="s">
        <v>145</v>
      </c>
      <c r="E221" s="212" t="s">
        <v>19</v>
      </c>
      <c r="F221" s="213" t="s">
        <v>1087</v>
      </c>
      <c r="G221" s="211"/>
      <c r="H221" s="212" t="s">
        <v>19</v>
      </c>
      <c r="I221" s="214"/>
      <c r="J221" s="211"/>
      <c r="K221" s="211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145</v>
      </c>
      <c r="AU221" s="219" t="s">
        <v>81</v>
      </c>
      <c r="AV221" s="14" t="s">
        <v>79</v>
      </c>
      <c r="AW221" s="14" t="s">
        <v>32</v>
      </c>
      <c r="AX221" s="14" t="s">
        <v>71</v>
      </c>
      <c r="AY221" s="219" t="s">
        <v>125</v>
      </c>
    </row>
    <row r="222" spans="1:65" s="13" customFormat="1" ht="11.25">
      <c r="B222" s="199"/>
      <c r="C222" s="200"/>
      <c r="D222" s="191" t="s">
        <v>145</v>
      </c>
      <c r="E222" s="201" t="s">
        <v>19</v>
      </c>
      <c r="F222" s="202" t="s">
        <v>1088</v>
      </c>
      <c r="G222" s="200"/>
      <c r="H222" s="203">
        <v>71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145</v>
      </c>
      <c r="AU222" s="209" t="s">
        <v>81</v>
      </c>
      <c r="AV222" s="13" t="s">
        <v>81</v>
      </c>
      <c r="AW222" s="13" t="s">
        <v>32</v>
      </c>
      <c r="AX222" s="13" t="s">
        <v>71</v>
      </c>
      <c r="AY222" s="209" t="s">
        <v>125</v>
      </c>
    </row>
    <row r="223" spans="1:65" s="14" customFormat="1" ht="11.25">
      <c r="B223" s="210"/>
      <c r="C223" s="211"/>
      <c r="D223" s="191" t="s">
        <v>145</v>
      </c>
      <c r="E223" s="212" t="s">
        <v>19</v>
      </c>
      <c r="F223" s="213" t="s">
        <v>1053</v>
      </c>
      <c r="G223" s="211"/>
      <c r="H223" s="212" t="s">
        <v>19</v>
      </c>
      <c r="I223" s="214"/>
      <c r="J223" s="211"/>
      <c r="K223" s="211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145</v>
      </c>
      <c r="AU223" s="219" t="s">
        <v>81</v>
      </c>
      <c r="AV223" s="14" t="s">
        <v>79</v>
      </c>
      <c r="AW223" s="14" t="s">
        <v>32</v>
      </c>
      <c r="AX223" s="14" t="s">
        <v>71</v>
      </c>
      <c r="AY223" s="219" t="s">
        <v>125</v>
      </c>
    </row>
    <row r="224" spans="1:65" s="13" customFormat="1" ht="11.25">
      <c r="B224" s="199"/>
      <c r="C224" s="200"/>
      <c r="D224" s="191" t="s">
        <v>145</v>
      </c>
      <c r="E224" s="201" t="s">
        <v>19</v>
      </c>
      <c r="F224" s="202" t="s">
        <v>1089</v>
      </c>
      <c r="G224" s="200"/>
      <c r="H224" s="203">
        <v>161.80000000000001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145</v>
      </c>
      <c r="AU224" s="209" t="s">
        <v>81</v>
      </c>
      <c r="AV224" s="13" t="s">
        <v>81</v>
      </c>
      <c r="AW224" s="13" t="s">
        <v>32</v>
      </c>
      <c r="AX224" s="13" t="s">
        <v>71</v>
      </c>
      <c r="AY224" s="209" t="s">
        <v>125</v>
      </c>
    </row>
    <row r="225" spans="1:65" s="14" customFormat="1" ht="11.25">
      <c r="B225" s="210"/>
      <c r="C225" s="211"/>
      <c r="D225" s="191" t="s">
        <v>145</v>
      </c>
      <c r="E225" s="212" t="s">
        <v>19</v>
      </c>
      <c r="F225" s="213" t="s">
        <v>1021</v>
      </c>
      <c r="G225" s="211"/>
      <c r="H225" s="212" t="s">
        <v>19</v>
      </c>
      <c r="I225" s="214"/>
      <c r="J225" s="211"/>
      <c r="K225" s="211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145</v>
      </c>
      <c r="AU225" s="219" t="s">
        <v>81</v>
      </c>
      <c r="AV225" s="14" t="s">
        <v>79</v>
      </c>
      <c r="AW225" s="14" t="s">
        <v>32</v>
      </c>
      <c r="AX225" s="14" t="s">
        <v>71</v>
      </c>
      <c r="AY225" s="219" t="s">
        <v>125</v>
      </c>
    </row>
    <row r="226" spans="1:65" s="13" customFormat="1" ht="11.25">
      <c r="B226" s="199"/>
      <c r="C226" s="200"/>
      <c r="D226" s="191" t="s">
        <v>145</v>
      </c>
      <c r="E226" s="201" t="s">
        <v>19</v>
      </c>
      <c r="F226" s="202" t="s">
        <v>1090</v>
      </c>
      <c r="G226" s="200"/>
      <c r="H226" s="203">
        <v>1281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145</v>
      </c>
      <c r="AU226" s="209" t="s">
        <v>81</v>
      </c>
      <c r="AV226" s="13" t="s">
        <v>81</v>
      </c>
      <c r="AW226" s="13" t="s">
        <v>32</v>
      </c>
      <c r="AX226" s="13" t="s">
        <v>71</v>
      </c>
      <c r="AY226" s="209" t="s">
        <v>125</v>
      </c>
    </row>
    <row r="227" spans="1:65" s="14" customFormat="1" ht="11.25">
      <c r="B227" s="210"/>
      <c r="C227" s="211"/>
      <c r="D227" s="191" t="s">
        <v>145</v>
      </c>
      <c r="E227" s="212" t="s">
        <v>19</v>
      </c>
      <c r="F227" s="213" t="s">
        <v>1091</v>
      </c>
      <c r="G227" s="211"/>
      <c r="H227" s="212" t="s">
        <v>19</v>
      </c>
      <c r="I227" s="214"/>
      <c r="J227" s="211"/>
      <c r="K227" s="211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145</v>
      </c>
      <c r="AU227" s="219" t="s">
        <v>81</v>
      </c>
      <c r="AV227" s="14" t="s">
        <v>79</v>
      </c>
      <c r="AW227" s="14" t="s">
        <v>32</v>
      </c>
      <c r="AX227" s="14" t="s">
        <v>71</v>
      </c>
      <c r="AY227" s="219" t="s">
        <v>125</v>
      </c>
    </row>
    <row r="228" spans="1:65" s="13" customFormat="1" ht="11.25">
      <c r="B228" s="199"/>
      <c r="C228" s="200"/>
      <c r="D228" s="191" t="s">
        <v>145</v>
      </c>
      <c r="E228" s="201" t="s">
        <v>19</v>
      </c>
      <c r="F228" s="202" t="s">
        <v>1092</v>
      </c>
      <c r="G228" s="200"/>
      <c r="H228" s="203">
        <v>323.10000000000002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145</v>
      </c>
      <c r="AU228" s="209" t="s">
        <v>81</v>
      </c>
      <c r="AV228" s="13" t="s">
        <v>81</v>
      </c>
      <c r="AW228" s="13" t="s">
        <v>32</v>
      </c>
      <c r="AX228" s="13" t="s">
        <v>71</v>
      </c>
      <c r="AY228" s="209" t="s">
        <v>125</v>
      </c>
    </row>
    <row r="229" spans="1:65" s="14" customFormat="1" ht="11.25">
      <c r="B229" s="210"/>
      <c r="C229" s="211"/>
      <c r="D229" s="191" t="s">
        <v>145</v>
      </c>
      <c r="E229" s="212" t="s">
        <v>19</v>
      </c>
      <c r="F229" s="213" t="s">
        <v>1093</v>
      </c>
      <c r="G229" s="211"/>
      <c r="H229" s="212" t="s">
        <v>19</v>
      </c>
      <c r="I229" s="214"/>
      <c r="J229" s="211"/>
      <c r="K229" s="211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145</v>
      </c>
      <c r="AU229" s="219" t="s">
        <v>81</v>
      </c>
      <c r="AV229" s="14" t="s">
        <v>79</v>
      </c>
      <c r="AW229" s="14" t="s">
        <v>32</v>
      </c>
      <c r="AX229" s="14" t="s">
        <v>71</v>
      </c>
      <c r="AY229" s="219" t="s">
        <v>125</v>
      </c>
    </row>
    <row r="230" spans="1:65" s="13" customFormat="1" ht="11.25">
      <c r="B230" s="199"/>
      <c r="C230" s="200"/>
      <c r="D230" s="191" t="s">
        <v>145</v>
      </c>
      <c r="E230" s="201" t="s">
        <v>19</v>
      </c>
      <c r="F230" s="202" t="s">
        <v>1094</v>
      </c>
      <c r="G230" s="200"/>
      <c r="H230" s="203">
        <v>29.5</v>
      </c>
      <c r="I230" s="204"/>
      <c r="J230" s="200"/>
      <c r="K230" s="200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145</v>
      </c>
      <c r="AU230" s="209" t="s">
        <v>81</v>
      </c>
      <c r="AV230" s="13" t="s">
        <v>81</v>
      </c>
      <c r="AW230" s="13" t="s">
        <v>32</v>
      </c>
      <c r="AX230" s="13" t="s">
        <v>71</v>
      </c>
      <c r="AY230" s="209" t="s">
        <v>125</v>
      </c>
    </row>
    <row r="231" spans="1:65" s="15" customFormat="1" ht="11.25">
      <c r="B231" s="220"/>
      <c r="C231" s="221"/>
      <c r="D231" s="191" t="s">
        <v>145</v>
      </c>
      <c r="E231" s="222" t="s">
        <v>19</v>
      </c>
      <c r="F231" s="223" t="s">
        <v>163</v>
      </c>
      <c r="G231" s="221"/>
      <c r="H231" s="224">
        <v>2611.6999999999998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145</v>
      </c>
      <c r="AU231" s="230" t="s">
        <v>81</v>
      </c>
      <c r="AV231" s="15" t="s">
        <v>131</v>
      </c>
      <c r="AW231" s="15" t="s">
        <v>32</v>
      </c>
      <c r="AX231" s="15" t="s">
        <v>79</v>
      </c>
      <c r="AY231" s="230" t="s">
        <v>125</v>
      </c>
    </row>
    <row r="232" spans="1:65" s="2" customFormat="1" ht="16.5" customHeight="1">
      <c r="A232" s="37"/>
      <c r="B232" s="38"/>
      <c r="C232" s="177" t="s">
        <v>315</v>
      </c>
      <c r="D232" s="177" t="s">
        <v>127</v>
      </c>
      <c r="E232" s="178" t="s">
        <v>356</v>
      </c>
      <c r="F232" s="179" t="s">
        <v>357</v>
      </c>
      <c r="G232" s="180" t="s">
        <v>130</v>
      </c>
      <c r="H232" s="181">
        <v>1090</v>
      </c>
      <c r="I232" s="182"/>
      <c r="J232" s="183">
        <f>ROUND(I232*H232,2)</f>
        <v>0</v>
      </c>
      <c r="K232" s="184"/>
      <c r="L232" s="42"/>
      <c r="M232" s="185" t="s">
        <v>19</v>
      </c>
      <c r="N232" s="186" t="s">
        <v>42</v>
      </c>
      <c r="O232" s="67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9" t="s">
        <v>131</v>
      </c>
      <c r="AT232" s="189" t="s">
        <v>127</v>
      </c>
      <c r="AU232" s="189" t="s">
        <v>81</v>
      </c>
      <c r="AY232" s="20" t="s">
        <v>125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20" t="s">
        <v>79</v>
      </c>
      <c r="BK232" s="190">
        <f>ROUND(I232*H232,2)</f>
        <v>0</v>
      </c>
      <c r="BL232" s="20" t="s">
        <v>131</v>
      </c>
      <c r="BM232" s="189" t="s">
        <v>1095</v>
      </c>
    </row>
    <row r="233" spans="1:65" s="2" customFormat="1" ht="11.25">
      <c r="A233" s="37"/>
      <c r="B233" s="38"/>
      <c r="C233" s="39"/>
      <c r="D233" s="191" t="s">
        <v>133</v>
      </c>
      <c r="E233" s="39"/>
      <c r="F233" s="192" t="s">
        <v>359</v>
      </c>
      <c r="G233" s="39"/>
      <c r="H233" s="39"/>
      <c r="I233" s="193"/>
      <c r="J233" s="39"/>
      <c r="K233" s="39"/>
      <c r="L233" s="42"/>
      <c r="M233" s="194"/>
      <c r="N233" s="195"/>
      <c r="O233" s="67"/>
      <c r="P233" s="67"/>
      <c r="Q233" s="67"/>
      <c r="R233" s="67"/>
      <c r="S233" s="67"/>
      <c r="T233" s="68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20" t="s">
        <v>133</v>
      </c>
      <c r="AU233" s="20" t="s">
        <v>81</v>
      </c>
    </row>
    <row r="234" spans="1:65" s="2" customFormat="1" ht="11.25">
      <c r="A234" s="37"/>
      <c r="B234" s="38"/>
      <c r="C234" s="39"/>
      <c r="D234" s="196" t="s">
        <v>135</v>
      </c>
      <c r="E234" s="39"/>
      <c r="F234" s="197" t="s">
        <v>360</v>
      </c>
      <c r="G234" s="39"/>
      <c r="H234" s="39"/>
      <c r="I234" s="193"/>
      <c r="J234" s="39"/>
      <c r="K234" s="39"/>
      <c r="L234" s="42"/>
      <c r="M234" s="194"/>
      <c r="N234" s="195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135</v>
      </c>
      <c r="AU234" s="20" t="s">
        <v>81</v>
      </c>
    </row>
    <row r="235" spans="1:65" s="2" customFormat="1" ht="19.5">
      <c r="A235" s="37"/>
      <c r="B235" s="38"/>
      <c r="C235" s="39"/>
      <c r="D235" s="191" t="s">
        <v>137</v>
      </c>
      <c r="E235" s="39"/>
      <c r="F235" s="198" t="s">
        <v>144</v>
      </c>
      <c r="G235" s="39"/>
      <c r="H235" s="39"/>
      <c r="I235" s="193"/>
      <c r="J235" s="39"/>
      <c r="K235" s="39"/>
      <c r="L235" s="42"/>
      <c r="M235" s="194"/>
      <c r="N235" s="195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137</v>
      </c>
      <c r="AU235" s="20" t="s">
        <v>81</v>
      </c>
    </row>
    <row r="236" spans="1:65" s="2" customFormat="1" ht="16.5" customHeight="1">
      <c r="A236" s="37"/>
      <c r="B236" s="38"/>
      <c r="C236" s="231" t="s">
        <v>322</v>
      </c>
      <c r="D236" s="231" t="s">
        <v>305</v>
      </c>
      <c r="E236" s="232" t="s">
        <v>362</v>
      </c>
      <c r="F236" s="233" t="s">
        <v>363</v>
      </c>
      <c r="G236" s="234" t="s">
        <v>278</v>
      </c>
      <c r="H236" s="235">
        <v>185.3</v>
      </c>
      <c r="I236" s="236"/>
      <c r="J236" s="237">
        <f>ROUND(I236*H236,2)</f>
        <v>0</v>
      </c>
      <c r="K236" s="238"/>
      <c r="L236" s="239"/>
      <c r="M236" s="240" t="s">
        <v>19</v>
      </c>
      <c r="N236" s="241" t="s">
        <v>42</v>
      </c>
      <c r="O236" s="67"/>
      <c r="P236" s="187">
        <f>O236*H236</f>
        <v>0</v>
      </c>
      <c r="Q236" s="187">
        <v>1</v>
      </c>
      <c r="R236" s="187">
        <f>Q236*H236</f>
        <v>185.3</v>
      </c>
      <c r="S236" s="187">
        <v>0</v>
      </c>
      <c r="T236" s="18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9" t="s">
        <v>189</v>
      </c>
      <c r="AT236" s="189" t="s">
        <v>305</v>
      </c>
      <c r="AU236" s="189" t="s">
        <v>81</v>
      </c>
      <c r="AY236" s="20" t="s">
        <v>125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20" t="s">
        <v>79</v>
      </c>
      <c r="BK236" s="190">
        <f>ROUND(I236*H236,2)</f>
        <v>0</v>
      </c>
      <c r="BL236" s="20" t="s">
        <v>131</v>
      </c>
      <c r="BM236" s="189" t="s">
        <v>1096</v>
      </c>
    </row>
    <row r="237" spans="1:65" s="2" customFormat="1" ht="11.25">
      <c r="A237" s="37"/>
      <c r="B237" s="38"/>
      <c r="C237" s="39"/>
      <c r="D237" s="191" t="s">
        <v>133</v>
      </c>
      <c r="E237" s="39"/>
      <c r="F237" s="192" t="s">
        <v>363</v>
      </c>
      <c r="G237" s="39"/>
      <c r="H237" s="39"/>
      <c r="I237" s="193"/>
      <c r="J237" s="39"/>
      <c r="K237" s="39"/>
      <c r="L237" s="42"/>
      <c r="M237" s="194"/>
      <c r="N237" s="195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133</v>
      </c>
      <c r="AU237" s="20" t="s">
        <v>81</v>
      </c>
    </row>
    <row r="238" spans="1:65" s="13" customFormat="1" ht="11.25">
      <c r="B238" s="199"/>
      <c r="C238" s="200"/>
      <c r="D238" s="191" t="s">
        <v>145</v>
      </c>
      <c r="E238" s="201" t="s">
        <v>19</v>
      </c>
      <c r="F238" s="202" t="s">
        <v>1097</v>
      </c>
      <c r="G238" s="200"/>
      <c r="H238" s="203">
        <v>185.3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145</v>
      </c>
      <c r="AU238" s="209" t="s">
        <v>81</v>
      </c>
      <c r="AV238" s="13" t="s">
        <v>81</v>
      </c>
      <c r="AW238" s="13" t="s">
        <v>32</v>
      </c>
      <c r="AX238" s="13" t="s">
        <v>79</v>
      </c>
      <c r="AY238" s="209" t="s">
        <v>125</v>
      </c>
    </row>
    <row r="239" spans="1:65" s="2" customFormat="1" ht="16.5" customHeight="1">
      <c r="A239" s="37"/>
      <c r="B239" s="38"/>
      <c r="C239" s="177" t="s">
        <v>327</v>
      </c>
      <c r="D239" s="177" t="s">
        <v>127</v>
      </c>
      <c r="E239" s="178" t="s">
        <v>367</v>
      </c>
      <c r="F239" s="179" t="s">
        <v>368</v>
      </c>
      <c r="G239" s="180" t="s">
        <v>130</v>
      </c>
      <c r="H239" s="181">
        <v>1090</v>
      </c>
      <c r="I239" s="182"/>
      <c r="J239" s="183">
        <f>ROUND(I239*H239,2)</f>
        <v>0</v>
      </c>
      <c r="K239" s="184"/>
      <c r="L239" s="42"/>
      <c r="M239" s="185" t="s">
        <v>19</v>
      </c>
      <c r="N239" s="186" t="s">
        <v>42</v>
      </c>
      <c r="O239" s="67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9" t="s">
        <v>131</v>
      </c>
      <c r="AT239" s="189" t="s">
        <v>127</v>
      </c>
      <c r="AU239" s="189" t="s">
        <v>81</v>
      </c>
      <c r="AY239" s="20" t="s">
        <v>125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20" t="s">
        <v>79</v>
      </c>
      <c r="BK239" s="190">
        <f>ROUND(I239*H239,2)</f>
        <v>0</v>
      </c>
      <c r="BL239" s="20" t="s">
        <v>131</v>
      </c>
      <c r="BM239" s="189" t="s">
        <v>1098</v>
      </c>
    </row>
    <row r="240" spans="1:65" s="2" customFormat="1" ht="11.25">
      <c r="A240" s="37"/>
      <c r="B240" s="38"/>
      <c r="C240" s="39"/>
      <c r="D240" s="191" t="s">
        <v>133</v>
      </c>
      <c r="E240" s="39"/>
      <c r="F240" s="192" t="s">
        <v>370</v>
      </c>
      <c r="G240" s="39"/>
      <c r="H240" s="39"/>
      <c r="I240" s="193"/>
      <c r="J240" s="39"/>
      <c r="K240" s="39"/>
      <c r="L240" s="42"/>
      <c r="M240" s="194"/>
      <c r="N240" s="195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133</v>
      </c>
      <c r="AU240" s="20" t="s">
        <v>81</v>
      </c>
    </row>
    <row r="241" spans="1:65" s="2" customFormat="1" ht="11.25">
      <c r="A241" s="37"/>
      <c r="B241" s="38"/>
      <c r="C241" s="39"/>
      <c r="D241" s="196" t="s">
        <v>135</v>
      </c>
      <c r="E241" s="39"/>
      <c r="F241" s="197" t="s">
        <v>371</v>
      </c>
      <c r="G241" s="39"/>
      <c r="H241" s="39"/>
      <c r="I241" s="193"/>
      <c r="J241" s="39"/>
      <c r="K241" s="39"/>
      <c r="L241" s="42"/>
      <c r="M241" s="194"/>
      <c r="N241" s="195"/>
      <c r="O241" s="67"/>
      <c r="P241" s="67"/>
      <c r="Q241" s="67"/>
      <c r="R241" s="67"/>
      <c r="S241" s="67"/>
      <c r="T241" s="68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20" t="s">
        <v>135</v>
      </c>
      <c r="AU241" s="20" t="s">
        <v>81</v>
      </c>
    </row>
    <row r="242" spans="1:65" s="2" customFormat="1" ht="19.5">
      <c r="A242" s="37"/>
      <c r="B242" s="38"/>
      <c r="C242" s="39"/>
      <c r="D242" s="191" t="s">
        <v>137</v>
      </c>
      <c r="E242" s="39"/>
      <c r="F242" s="198" t="s">
        <v>144</v>
      </c>
      <c r="G242" s="39"/>
      <c r="H242" s="39"/>
      <c r="I242" s="193"/>
      <c r="J242" s="39"/>
      <c r="K242" s="39"/>
      <c r="L242" s="42"/>
      <c r="M242" s="194"/>
      <c r="N242" s="195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20" t="s">
        <v>137</v>
      </c>
      <c r="AU242" s="20" t="s">
        <v>81</v>
      </c>
    </row>
    <row r="243" spans="1:65" s="2" customFormat="1" ht="16.5" customHeight="1">
      <c r="A243" s="37"/>
      <c r="B243" s="38"/>
      <c r="C243" s="231" t="s">
        <v>334</v>
      </c>
      <c r="D243" s="231" t="s">
        <v>305</v>
      </c>
      <c r="E243" s="232" t="s">
        <v>379</v>
      </c>
      <c r="F243" s="233" t="s">
        <v>380</v>
      </c>
      <c r="G243" s="234" t="s">
        <v>381</v>
      </c>
      <c r="H243" s="235">
        <v>27.25</v>
      </c>
      <c r="I243" s="236"/>
      <c r="J243" s="237">
        <f>ROUND(I243*H243,2)</f>
        <v>0</v>
      </c>
      <c r="K243" s="238"/>
      <c r="L243" s="239"/>
      <c r="M243" s="240" t="s">
        <v>19</v>
      </c>
      <c r="N243" s="241" t="s">
        <v>42</v>
      </c>
      <c r="O243" s="67"/>
      <c r="P243" s="187">
        <f>O243*H243</f>
        <v>0</v>
      </c>
      <c r="Q243" s="187">
        <v>1E-3</v>
      </c>
      <c r="R243" s="187">
        <f>Q243*H243</f>
        <v>2.725E-2</v>
      </c>
      <c r="S243" s="187">
        <v>0</v>
      </c>
      <c r="T243" s="18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9" t="s">
        <v>189</v>
      </c>
      <c r="AT243" s="189" t="s">
        <v>305</v>
      </c>
      <c r="AU243" s="189" t="s">
        <v>81</v>
      </c>
      <c r="AY243" s="20" t="s">
        <v>125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20" t="s">
        <v>79</v>
      </c>
      <c r="BK243" s="190">
        <f>ROUND(I243*H243,2)</f>
        <v>0</v>
      </c>
      <c r="BL243" s="20" t="s">
        <v>131</v>
      </c>
      <c r="BM243" s="189" t="s">
        <v>1099</v>
      </c>
    </row>
    <row r="244" spans="1:65" s="2" customFormat="1" ht="11.25">
      <c r="A244" s="37"/>
      <c r="B244" s="38"/>
      <c r="C244" s="39"/>
      <c r="D244" s="191" t="s">
        <v>133</v>
      </c>
      <c r="E244" s="39"/>
      <c r="F244" s="192" t="s">
        <v>380</v>
      </c>
      <c r="G244" s="39"/>
      <c r="H244" s="39"/>
      <c r="I244" s="193"/>
      <c r="J244" s="39"/>
      <c r="K244" s="39"/>
      <c r="L244" s="42"/>
      <c r="M244" s="194"/>
      <c r="N244" s="195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133</v>
      </c>
      <c r="AU244" s="20" t="s">
        <v>81</v>
      </c>
    </row>
    <row r="245" spans="1:65" s="13" customFormat="1" ht="11.25">
      <c r="B245" s="199"/>
      <c r="C245" s="200"/>
      <c r="D245" s="191" t="s">
        <v>145</v>
      </c>
      <c r="E245" s="201" t="s">
        <v>19</v>
      </c>
      <c r="F245" s="202" t="s">
        <v>1100</v>
      </c>
      <c r="G245" s="200"/>
      <c r="H245" s="203">
        <v>27.25</v>
      </c>
      <c r="I245" s="204"/>
      <c r="J245" s="200"/>
      <c r="K245" s="200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145</v>
      </c>
      <c r="AU245" s="209" t="s">
        <v>81</v>
      </c>
      <c r="AV245" s="13" t="s">
        <v>81</v>
      </c>
      <c r="AW245" s="13" t="s">
        <v>32</v>
      </c>
      <c r="AX245" s="13" t="s">
        <v>79</v>
      </c>
      <c r="AY245" s="209" t="s">
        <v>125</v>
      </c>
    </row>
    <row r="246" spans="1:65" s="12" customFormat="1" ht="22.9" customHeight="1">
      <c r="B246" s="161"/>
      <c r="C246" s="162"/>
      <c r="D246" s="163" t="s">
        <v>70</v>
      </c>
      <c r="E246" s="175" t="s">
        <v>81</v>
      </c>
      <c r="F246" s="175" t="s">
        <v>396</v>
      </c>
      <c r="G246" s="162"/>
      <c r="H246" s="162"/>
      <c r="I246" s="165"/>
      <c r="J246" s="176">
        <f>BK246</f>
        <v>0</v>
      </c>
      <c r="K246" s="162"/>
      <c r="L246" s="167"/>
      <c r="M246" s="168"/>
      <c r="N246" s="169"/>
      <c r="O246" s="169"/>
      <c r="P246" s="170">
        <f>SUM(P247:P254)</f>
        <v>0</v>
      </c>
      <c r="Q246" s="169"/>
      <c r="R246" s="170">
        <f>SUM(R247:R254)</f>
        <v>9.9677087999999997E-2</v>
      </c>
      <c r="S246" s="169"/>
      <c r="T246" s="171">
        <f>SUM(T247:T254)</f>
        <v>0</v>
      </c>
      <c r="AR246" s="172" t="s">
        <v>79</v>
      </c>
      <c r="AT246" s="173" t="s">
        <v>70</v>
      </c>
      <c r="AU246" s="173" t="s">
        <v>79</v>
      </c>
      <c r="AY246" s="172" t="s">
        <v>125</v>
      </c>
      <c r="BK246" s="174">
        <f>SUM(BK247:BK254)</f>
        <v>0</v>
      </c>
    </row>
    <row r="247" spans="1:65" s="2" customFormat="1" ht="16.5" customHeight="1">
      <c r="A247" s="37"/>
      <c r="B247" s="38"/>
      <c r="C247" s="177" t="s">
        <v>339</v>
      </c>
      <c r="D247" s="177" t="s">
        <v>127</v>
      </c>
      <c r="E247" s="178" t="s">
        <v>398</v>
      </c>
      <c r="F247" s="179" t="s">
        <v>399</v>
      </c>
      <c r="G247" s="180" t="s">
        <v>192</v>
      </c>
      <c r="H247" s="181">
        <v>9.36</v>
      </c>
      <c r="I247" s="182"/>
      <c r="J247" s="183">
        <f>ROUND(I247*H247,2)</f>
        <v>0</v>
      </c>
      <c r="K247" s="184"/>
      <c r="L247" s="42"/>
      <c r="M247" s="185" t="s">
        <v>19</v>
      </c>
      <c r="N247" s="186" t="s">
        <v>42</v>
      </c>
      <c r="O247" s="67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9" t="s">
        <v>131</v>
      </c>
      <c r="AT247" s="189" t="s">
        <v>127</v>
      </c>
      <c r="AU247" s="189" t="s">
        <v>81</v>
      </c>
      <c r="AY247" s="20" t="s">
        <v>125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20" t="s">
        <v>79</v>
      </c>
      <c r="BK247" s="190">
        <f>ROUND(I247*H247,2)</f>
        <v>0</v>
      </c>
      <c r="BL247" s="20" t="s">
        <v>131</v>
      </c>
      <c r="BM247" s="189" t="s">
        <v>1101</v>
      </c>
    </row>
    <row r="248" spans="1:65" s="2" customFormat="1" ht="11.25">
      <c r="A248" s="37"/>
      <c r="B248" s="38"/>
      <c r="C248" s="39"/>
      <c r="D248" s="191" t="s">
        <v>133</v>
      </c>
      <c r="E248" s="39"/>
      <c r="F248" s="192" t="s">
        <v>401</v>
      </c>
      <c r="G248" s="39"/>
      <c r="H248" s="39"/>
      <c r="I248" s="193"/>
      <c r="J248" s="39"/>
      <c r="K248" s="39"/>
      <c r="L248" s="42"/>
      <c r="M248" s="194"/>
      <c r="N248" s="195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133</v>
      </c>
      <c r="AU248" s="20" t="s">
        <v>81</v>
      </c>
    </row>
    <row r="249" spans="1:65" s="2" customFormat="1" ht="11.25">
      <c r="A249" s="37"/>
      <c r="B249" s="38"/>
      <c r="C249" s="39"/>
      <c r="D249" s="196" t="s">
        <v>135</v>
      </c>
      <c r="E249" s="39"/>
      <c r="F249" s="197" t="s">
        <v>402</v>
      </c>
      <c r="G249" s="39"/>
      <c r="H249" s="39"/>
      <c r="I249" s="193"/>
      <c r="J249" s="39"/>
      <c r="K249" s="39"/>
      <c r="L249" s="42"/>
      <c r="M249" s="194"/>
      <c r="N249" s="195"/>
      <c r="O249" s="67"/>
      <c r="P249" s="67"/>
      <c r="Q249" s="67"/>
      <c r="R249" s="67"/>
      <c r="S249" s="67"/>
      <c r="T249" s="68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20" t="s">
        <v>135</v>
      </c>
      <c r="AU249" s="20" t="s">
        <v>81</v>
      </c>
    </row>
    <row r="250" spans="1:65" s="13" customFormat="1" ht="11.25">
      <c r="B250" s="199"/>
      <c r="C250" s="200"/>
      <c r="D250" s="191" t="s">
        <v>145</v>
      </c>
      <c r="E250" s="201" t="s">
        <v>19</v>
      </c>
      <c r="F250" s="202" t="s">
        <v>1102</v>
      </c>
      <c r="G250" s="200"/>
      <c r="H250" s="203">
        <v>9.36</v>
      </c>
      <c r="I250" s="204"/>
      <c r="J250" s="200"/>
      <c r="K250" s="200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145</v>
      </c>
      <c r="AU250" s="209" t="s">
        <v>81</v>
      </c>
      <c r="AV250" s="13" t="s">
        <v>81</v>
      </c>
      <c r="AW250" s="13" t="s">
        <v>32</v>
      </c>
      <c r="AX250" s="13" t="s">
        <v>79</v>
      </c>
      <c r="AY250" s="209" t="s">
        <v>125</v>
      </c>
    </row>
    <row r="251" spans="1:65" s="2" customFormat="1" ht="16.5" customHeight="1">
      <c r="A251" s="37"/>
      <c r="B251" s="38"/>
      <c r="C251" s="177" t="s">
        <v>346</v>
      </c>
      <c r="D251" s="177" t="s">
        <v>127</v>
      </c>
      <c r="E251" s="178" t="s">
        <v>1103</v>
      </c>
      <c r="F251" s="179" t="s">
        <v>1104</v>
      </c>
      <c r="G251" s="180" t="s">
        <v>278</v>
      </c>
      <c r="H251" s="181">
        <v>9.6000000000000002E-2</v>
      </c>
      <c r="I251" s="182"/>
      <c r="J251" s="183">
        <f>ROUND(I251*H251,2)</f>
        <v>0</v>
      </c>
      <c r="K251" s="184"/>
      <c r="L251" s="42"/>
      <c r="M251" s="185" t="s">
        <v>19</v>
      </c>
      <c r="N251" s="186" t="s">
        <v>42</v>
      </c>
      <c r="O251" s="67"/>
      <c r="P251" s="187">
        <f>O251*H251</f>
        <v>0</v>
      </c>
      <c r="Q251" s="187">
        <v>1.038303</v>
      </c>
      <c r="R251" s="187">
        <f>Q251*H251</f>
        <v>9.9677087999999997E-2</v>
      </c>
      <c r="S251" s="187">
        <v>0</v>
      </c>
      <c r="T251" s="188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9" t="s">
        <v>131</v>
      </c>
      <c r="AT251" s="189" t="s">
        <v>127</v>
      </c>
      <c r="AU251" s="189" t="s">
        <v>81</v>
      </c>
      <c r="AY251" s="20" t="s">
        <v>125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20" t="s">
        <v>79</v>
      </c>
      <c r="BK251" s="190">
        <f>ROUND(I251*H251,2)</f>
        <v>0</v>
      </c>
      <c r="BL251" s="20" t="s">
        <v>131</v>
      </c>
      <c r="BM251" s="189" t="s">
        <v>1105</v>
      </c>
    </row>
    <row r="252" spans="1:65" s="2" customFormat="1" ht="11.25">
      <c r="A252" s="37"/>
      <c r="B252" s="38"/>
      <c r="C252" s="39"/>
      <c r="D252" s="191" t="s">
        <v>133</v>
      </c>
      <c r="E252" s="39"/>
      <c r="F252" s="192" t="s">
        <v>1106</v>
      </c>
      <c r="G252" s="39"/>
      <c r="H252" s="39"/>
      <c r="I252" s="193"/>
      <c r="J252" s="39"/>
      <c r="K252" s="39"/>
      <c r="L252" s="42"/>
      <c r="M252" s="194"/>
      <c r="N252" s="195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133</v>
      </c>
      <c r="AU252" s="20" t="s">
        <v>81</v>
      </c>
    </row>
    <row r="253" spans="1:65" s="2" customFormat="1" ht="11.25">
      <c r="A253" s="37"/>
      <c r="B253" s="38"/>
      <c r="C253" s="39"/>
      <c r="D253" s="196" t="s">
        <v>135</v>
      </c>
      <c r="E253" s="39"/>
      <c r="F253" s="197" t="s">
        <v>1107</v>
      </c>
      <c r="G253" s="39"/>
      <c r="H253" s="39"/>
      <c r="I253" s="193"/>
      <c r="J253" s="39"/>
      <c r="K253" s="39"/>
      <c r="L253" s="42"/>
      <c r="M253" s="194"/>
      <c r="N253" s="195"/>
      <c r="O253" s="67"/>
      <c r="P253" s="67"/>
      <c r="Q253" s="67"/>
      <c r="R253" s="67"/>
      <c r="S253" s="67"/>
      <c r="T253" s="68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20" t="s">
        <v>135</v>
      </c>
      <c r="AU253" s="20" t="s">
        <v>81</v>
      </c>
    </row>
    <row r="254" spans="1:65" s="13" customFormat="1" ht="11.25">
      <c r="B254" s="199"/>
      <c r="C254" s="200"/>
      <c r="D254" s="191" t="s">
        <v>145</v>
      </c>
      <c r="E254" s="201" t="s">
        <v>19</v>
      </c>
      <c r="F254" s="202" t="s">
        <v>1108</v>
      </c>
      <c r="G254" s="200"/>
      <c r="H254" s="203">
        <v>9.6000000000000002E-2</v>
      </c>
      <c r="I254" s="204"/>
      <c r="J254" s="200"/>
      <c r="K254" s="200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145</v>
      </c>
      <c r="AU254" s="209" t="s">
        <v>81</v>
      </c>
      <c r="AV254" s="13" t="s">
        <v>81</v>
      </c>
      <c r="AW254" s="13" t="s">
        <v>32</v>
      </c>
      <c r="AX254" s="13" t="s">
        <v>79</v>
      </c>
      <c r="AY254" s="209" t="s">
        <v>125</v>
      </c>
    </row>
    <row r="255" spans="1:65" s="12" customFormat="1" ht="22.9" customHeight="1">
      <c r="B255" s="161"/>
      <c r="C255" s="162"/>
      <c r="D255" s="163" t="s">
        <v>70</v>
      </c>
      <c r="E255" s="175" t="s">
        <v>147</v>
      </c>
      <c r="F255" s="175" t="s">
        <v>403</v>
      </c>
      <c r="G255" s="162"/>
      <c r="H255" s="162"/>
      <c r="I255" s="165"/>
      <c r="J255" s="176">
        <f>BK255</f>
        <v>0</v>
      </c>
      <c r="K255" s="162"/>
      <c r="L255" s="167"/>
      <c r="M255" s="168"/>
      <c r="N255" s="169"/>
      <c r="O255" s="169"/>
      <c r="P255" s="170">
        <f>SUM(P256:P318)</f>
        <v>0</v>
      </c>
      <c r="Q255" s="169"/>
      <c r="R255" s="170">
        <f>SUM(R256:R318)</f>
        <v>22.893825009999993</v>
      </c>
      <c r="S255" s="169"/>
      <c r="T255" s="171">
        <f>SUM(T256:T318)</f>
        <v>0</v>
      </c>
      <c r="AR255" s="172" t="s">
        <v>79</v>
      </c>
      <c r="AT255" s="173" t="s">
        <v>70</v>
      </c>
      <c r="AU255" s="173" t="s">
        <v>79</v>
      </c>
      <c r="AY255" s="172" t="s">
        <v>125</v>
      </c>
      <c r="BK255" s="174">
        <f>SUM(BK256:BK318)</f>
        <v>0</v>
      </c>
    </row>
    <row r="256" spans="1:65" s="2" customFormat="1" ht="16.5" customHeight="1">
      <c r="A256" s="37"/>
      <c r="B256" s="38"/>
      <c r="C256" s="177" t="s">
        <v>355</v>
      </c>
      <c r="D256" s="177" t="s">
        <v>127</v>
      </c>
      <c r="E256" s="178" t="s">
        <v>1109</v>
      </c>
      <c r="F256" s="179" t="s">
        <v>1110</v>
      </c>
      <c r="G256" s="180" t="s">
        <v>428</v>
      </c>
      <c r="H256" s="181">
        <v>17</v>
      </c>
      <c r="I256" s="182"/>
      <c r="J256" s="183">
        <f>ROUND(I256*H256,2)</f>
        <v>0</v>
      </c>
      <c r="K256" s="184"/>
      <c r="L256" s="42"/>
      <c r="M256" s="185" t="s">
        <v>19</v>
      </c>
      <c r="N256" s="186" t="s">
        <v>42</v>
      </c>
      <c r="O256" s="67"/>
      <c r="P256" s="187">
        <f>O256*H256</f>
        <v>0</v>
      </c>
      <c r="Q256" s="187">
        <v>0.17488799999999999</v>
      </c>
      <c r="R256" s="187">
        <f>Q256*H256</f>
        <v>2.973096</v>
      </c>
      <c r="S256" s="187">
        <v>0</v>
      </c>
      <c r="T256" s="188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9" t="s">
        <v>131</v>
      </c>
      <c r="AT256" s="189" t="s">
        <v>127</v>
      </c>
      <c r="AU256" s="189" t="s">
        <v>81</v>
      </c>
      <c r="AY256" s="20" t="s">
        <v>125</v>
      </c>
      <c r="BE256" s="190">
        <f>IF(N256="základní",J256,0)</f>
        <v>0</v>
      </c>
      <c r="BF256" s="190">
        <f>IF(N256="snížená",J256,0)</f>
        <v>0</v>
      </c>
      <c r="BG256" s="190">
        <f>IF(N256="zákl. přenesená",J256,0)</f>
        <v>0</v>
      </c>
      <c r="BH256" s="190">
        <f>IF(N256="sníž. přenesená",J256,0)</f>
        <v>0</v>
      </c>
      <c r="BI256" s="190">
        <f>IF(N256="nulová",J256,0)</f>
        <v>0</v>
      </c>
      <c r="BJ256" s="20" t="s">
        <v>79</v>
      </c>
      <c r="BK256" s="190">
        <f>ROUND(I256*H256,2)</f>
        <v>0</v>
      </c>
      <c r="BL256" s="20" t="s">
        <v>131</v>
      </c>
      <c r="BM256" s="189" t="s">
        <v>1111</v>
      </c>
    </row>
    <row r="257" spans="1:65" s="2" customFormat="1" ht="19.5">
      <c r="A257" s="37"/>
      <c r="B257" s="38"/>
      <c r="C257" s="39"/>
      <c r="D257" s="191" t="s">
        <v>133</v>
      </c>
      <c r="E257" s="39"/>
      <c r="F257" s="192" t="s">
        <v>1112</v>
      </c>
      <c r="G257" s="39"/>
      <c r="H257" s="39"/>
      <c r="I257" s="193"/>
      <c r="J257" s="39"/>
      <c r="K257" s="39"/>
      <c r="L257" s="42"/>
      <c r="M257" s="194"/>
      <c r="N257" s="195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20" t="s">
        <v>133</v>
      </c>
      <c r="AU257" s="20" t="s">
        <v>81</v>
      </c>
    </row>
    <row r="258" spans="1:65" s="2" customFormat="1" ht="11.25">
      <c r="A258" s="37"/>
      <c r="B258" s="38"/>
      <c r="C258" s="39"/>
      <c r="D258" s="196" t="s">
        <v>135</v>
      </c>
      <c r="E258" s="39"/>
      <c r="F258" s="197" t="s">
        <v>1113</v>
      </c>
      <c r="G258" s="39"/>
      <c r="H258" s="39"/>
      <c r="I258" s="193"/>
      <c r="J258" s="39"/>
      <c r="K258" s="39"/>
      <c r="L258" s="42"/>
      <c r="M258" s="194"/>
      <c r="N258" s="195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135</v>
      </c>
      <c r="AU258" s="20" t="s">
        <v>81</v>
      </c>
    </row>
    <row r="259" spans="1:65" s="2" customFormat="1" ht="19.5">
      <c r="A259" s="37"/>
      <c r="B259" s="38"/>
      <c r="C259" s="39"/>
      <c r="D259" s="191" t="s">
        <v>137</v>
      </c>
      <c r="E259" s="39"/>
      <c r="F259" s="198" t="s">
        <v>1114</v>
      </c>
      <c r="G259" s="39"/>
      <c r="H259" s="39"/>
      <c r="I259" s="193"/>
      <c r="J259" s="39"/>
      <c r="K259" s="39"/>
      <c r="L259" s="42"/>
      <c r="M259" s="194"/>
      <c r="N259" s="195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20" t="s">
        <v>137</v>
      </c>
      <c r="AU259" s="20" t="s">
        <v>81</v>
      </c>
    </row>
    <row r="260" spans="1:65" s="2" customFormat="1" ht="16.5" customHeight="1">
      <c r="A260" s="37"/>
      <c r="B260" s="38"/>
      <c r="C260" s="231" t="s">
        <v>361</v>
      </c>
      <c r="D260" s="231" t="s">
        <v>305</v>
      </c>
      <c r="E260" s="232" t="s">
        <v>1115</v>
      </c>
      <c r="F260" s="233" t="s">
        <v>1116</v>
      </c>
      <c r="G260" s="234" t="s">
        <v>428</v>
      </c>
      <c r="H260" s="235">
        <v>15</v>
      </c>
      <c r="I260" s="236"/>
      <c r="J260" s="237">
        <f>ROUND(I260*H260,2)</f>
        <v>0</v>
      </c>
      <c r="K260" s="238"/>
      <c r="L260" s="239"/>
      <c r="M260" s="240" t="s">
        <v>19</v>
      </c>
      <c r="N260" s="241" t="s">
        <v>42</v>
      </c>
      <c r="O260" s="67"/>
      <c r="P260" s="187">
        <f>O260*H260</f>
        <v>0</v>
      </c>
      <c r="Q260" s="187">
        <v>3.5000000000000001E-3</v>
      </c>
      <c r="R260" s="187">
        <f>Q260*H260</f>
        <v>5.2499999999999998E-2</v>
      </c>
      <c r="S260" s="187">
        <v>0</v>
      </c>
      <c r="T260" s="188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9" t="s">
        <v>189</v>
      </c>
      <c r="AT260" s="189" t="s">
        <v>305</v>
      </c>
      <c r="AU260" s="189" t="s">
        <v>81</v>
      </c>
      <c r="AY260" s="20" t="s">
        <v>125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20" t="s">
        <v>79</v>
      </c>
      <c r="BK260" s="190">
        <f>ROUND(I260*H260,2)</f>
        <v>0</v>
      </c>
      <c r="BL260" s="20" t="s">
        <v>131</v>
      </c>
      <c r="BM260" s="189" t="s">
        <v>1117</v>
      </c>
    </row>
    <row r="261" spans="1:65" s="2" customFormat="1" ht="11.25">
      <c r="A261" s="37"/>
      <c r="B261" s="38"/>
      <c r="C261" s="39"/>
      <c r="D261" s="191" t="s">
        <v>133</v>
      </c>
      <c r="E261" s="39"/>
      <c r="F261" s="192" t="s">
        <v>1116</v>
      </c>
      <c r="G261" s="39"/>
      <c r="H261" s="39"/>
      <c r="I261" s="193"/>
      <c r="J261" s="39"/>
      <c r="K261" s="39"/>
      <c r="L261" s="42"/>
      <c r="M261" s="194"/>
      <c r="N261" s="195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133</v>
      </c>
      <c r="AU261" s="20" t="s">
        <v>81</v>
      </c>
    </row>
    <row r="262" spans="1:65" s="2" customFormat="1" ht="16.5" customHeight="1">
      <c r="A262" s="37"/>
      <c r="B262" s="38"/>
      <c r="C262" s="231" t="s">
        <v>366</v>
      </c>
      <c r="D262" s="231" t="s">
        <v>305</v>
      </c>
      <c r="E262" s="232" t="s">
        <v>1118</v>
      </c>
      <c r="F262" s="233" t="s">
        <v>1119</v>
      </c>
      <c r="G262" s="234" t="s">
        <v>428</v>
      </c>
      <c r="H262" s="235">
        <v>4</v>
      </c>
      <c r="I262" s="236"/>
      <c r="J262" s="237">
        <f>ROUND(I262*H262,2)</f>
        <v>0</v>
      </c>
      <c r="K262" s="238"/>
      <c r="L262" s="239"/>
      <c r="M262" s="240" t="s">
        <v>19</v>
      </c>
      <c r="N262" s="241" t="s">
        <v>42</v>
      </c>
      <c r="O262" s="67"/>
      <c r="P262" s="187">
        <f>O262*H262</f>
        <v>0</v>
      </c>
      <c r="Q262" s="187">
        <v>4.7000000000000002E-3</v>
      </c>
      <c r="R262" s="187">
        <f>Q262*H262</f>
        <v>1.8800000000000001E-2</v>
      </c>
      <c r="S262" s="187">
        <v>0</v>
      </c>
      <c r="T262" s="188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9" t="s">
        <v>189</v>
      </c>
      <c r="AT262" s="189" t="s">
        <v>305</v>
      </c>
      <c r="AU262" s="189" t="s">
        <v>81</v>
      </c>
      <c r="AY262" s="20" t="s">
        <v>125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20" t="s">
        <v>79</v>
      </c>
      <c r="BK262" s="190">
        <f>ROUND(I262*H262,2)</f>
        <v>0</v>
      </c>
      <c r="BL262" s="20" t="s">
        <v>131</v>
      </c>
      <c r="BM262" s="189" t="s">
        <v>1120</v>
      </c>
    </row>
    <row r="263" spans="1:65" s="2" customFormat="1" ht="11.25">
      <c r="A263" s="37"/>
      <c r="B263" s="38"/>
      <c r="C263" s="39"/>
      <c r="D263" s="191" t="s">
        <v>133</v>
      </c>
      <c r="E263" s="39"/>
      <c r="F263" s="192" t="s">
        <v>1119</v>
      </c>
      <c r="G263" s="39"/>
      <c r="H263" s="39"/>
      <c r="I263" s="193"/>
      <c r="J263" s="39"/>
      <c r="K263" s="39"/>
      <c r="L263" s="42"/>
      <c r="M263" s="194"/>
      <c r="N263" s="195"/>
      <c r="O263" s="67"/>
      <c r="P263" s="67"/>
      <c r="Q263" s="67"/>
      <c r="R263" s="67"/>
      <c r="S263" s="67"/>
      <c r="T263" s="68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20" t="s">
        <v>133</v>
      </c>
      <c r="AU263" s="20" t="s">
        <v>81</v>
      </c>
    </row>
    <row r="264" spans="1:65" s="2" customFormat="1" ht="16.5" customHeight="1">
      <c r="A264" s="37"/>
      <c r="B264" s="38"/>
      <c r="C264" s="231" t="s">
        <v>372</v>
      </c>
      <c r="D264" s="231" t="s">
        <v>305</v>
      </c>
      <c r="E264" s="232" t="s">
        <v>1121</v>
      </c>
      <c r="F264" s="233" t="s">
        <v>1122</v>
      </c>
      <c r="G264" s="234" t="s">
        <v>428</v>
      </c>
      <c r="H264" s="235">
        <v>2</v>
      </c>
      <c r="I264" s="236"/>
      <c r="J264" s="237">
        <f>ROUND(I264*H264,2)</f>
        <v>0</v>
      </c>
      <c r="K264" s="238"/>
      <c r="L264" s="239"/>
      <c r="M264" s="240" t="s">
        <v>19</v>
      </c>
      <c r="N264" s="241" t="s">
        <v>42</v>
      </c>
      <c r="O264" s="67"/>
      <c r="P264" s="187">
        <f>O264*H264</f>
        <v>0</v>
      </c>
      <c r="Q264" s="187">
        <v>2.7000000000000001E-3</v>
      </c>
      <c r="R264" s="187">
        <f>Q264*H264</f>
        <v>5.4000000000000003E-3</v>
      </c>
      <c r="S264" s="187">
        <v>0</v>
      </c>
      <c r="T264" s="188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9" t="s">
        <v>189</v>
      </c>
      <c r="AT264" s="189" t="s">
        <v>305</v>
      </c>
      <c r="AU264" s="189" t="s">
        <v>81</v>
      </c>
      <c r="AY264" s="20" t="s">
        <v>125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20" t="s">
        <v>79</v>
      </c>
      <c r="BK264" s="190">
        <f>ROUND(I264*H264,2)</f>
        <v>0</v>
      </c>
      <c r="BL264" s="20" t="s">
        <v>131</v>
      </c>
      <c r="BM264" s="189" t="s">
        <v>1123</v>
      </c>
    </row>
    <row r="265" spans="1:65" s="2" customFormat="1" ht="11.25">
      <c r="A265" s="37"/>
      <c r="B265" s="38"/>
      <c r="C265" s="39"/>
      <c r="D265" s="191" t="s">
        <v>133</v>
      </c>
      <c r="E265" s="39"/>
      <c r="F265" s="192" t="s">
        <v>1122</v>
      </c>
      <c r="G265" s="39"/>
      <c r="H265" s="39"/>
      <c r="I265" s="193"/>
      <c r="J265" s="39"/>
      <c r="K265" s="39"/>
      <c r="L265" s="42"/>
      <c r="M265" s="194"/>
      <c r="N265" s="195"/>
      <c r="O265" s="67"/>
      <c r="P265" s="67"/>
      <c r="Q265" s="67"/>
      <c r="R265" s="67"/>
      <c r="S265" s="67"/>
      <c r="T265" s="68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20" t="s">
        <v>133</v>
      </c>
      <c r="AU265" s="20" t="s">
        <v>81</v>
      </c>
    </row>
    <row r="266" spans="1:65" s="2" customFormat="1" ht="16.5" customHeight="1">
      <c r="A266" s="37"/>
      <c r="B266" s="38"/>
      <c r="C266" s="177" t="s">
        <v>378</v>
      </c>
      <c r="D266" s="177" t="s">
        <v>127</v>
      </c>
      <c r="E266" s="178" t="s">
        <v>1124</v>
      </c>
      <c r="F266" s="179" t="s">
        <v>1125</v>
      </c>
      <c r="G266" s="180" t="s">
        <v>175</v>
      </c>
      <c r="H266" s="181">
        <v>1</v>
      </c>
      <c r="I266" s="182"/>
      <c r="J266" s="183">
        <f>ROUND(I266*H266,2)</f>
        <v>0</v>
      </c>
      <c r="K266" s="184"/>
      <c r="L266" s="42"/>
      <c r="M266" s="185" t="s">
        <v>19</v>
      </c>
      <c r="N266" s="186" t="s">
        <v>42</v>
      </c>
      <c r="O266" s="67"/>
      <c r="P266" s="187">
        <f>O266*H266</f>
        <v>0</v>
      </c>
      <c r="Q266" s="187">
        <v>0.12063599999999999</v>
      </c>
      <c r="R266" s="187">
        <f>Q266*H266</f>
        <v>0.12063599999999999</v>
      </c>
      <c r="S266" s="187">
        <v>0</v>
      </c>
      <c r="T266" s="188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9" t="s">
        <v>131</v>
      </c>
      <c r="AT266" s="189" t="s">
        <v>127</v>
      </c>
      <c r="AU266" s="189" t="s">
        <v>81</v>
      </c>
      <c r="AY266" s="20" t="s">
        <v>125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20" t="s">
        <v>79</v>
      </c>
      <c r="BK266" s="190">
        <f>ROUND(I266*H266,2)</f>
        <v>0</v>
      </c>
      <c r="BL266" s="20" t="s">
        <v>131</v>
      </c>
      <c r="BM266" s="189" t="s">
        <v>1126</v>
      </c>
    </row>
    <row r="267" spans="1:65" s="2" customFormat="1" ht="11.25">
      <c r="A267" s="37"/>
      <c r="B267" s="38"/>
      <c r="C267" s="39"/>
      <c r="D267" s="191" t="s">
        <v>133</v>
      </c>
      <c r="E267" s="39"/>
      <c r="F267" s="192" t="s">
        <v>1127</v>
      </c>
      <c r="G267" s="39"/>
      <c r="H267" s="39"/>
      <c r="I267" s="193"/>
      <c r="J267" s="39"/>
      <c r="K267" s="39"/>
      <c r="L267" s="42"/>
      <c r="M267" s="194"/>
      <c r="N267" s="195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133</v>
      </c>
      <c r="AU267" s="20" t="s">
        <v>81</v>
      </c>
    </row>
    <row r="268" spans="1:65" s="2" customFormat="1" ht="11.25">
      <c r="A268" s="37"/>
      <c r="B268" s="38"/>
      <c r="C268" s="39"/>
      <c r="D268" s="196" t="s">
        <v>135</v>
      </c>
      <c r="E268" s="39"/>
      <c r="F268" s="197" t="s">
        <v>1128</v>
      </c>
      <c r="G268" s="39"/>
      <c r="H268" s="39"/>
      <c r="I268" s="193"/>
      <c r="J268" s="39"/>
      <c r="K268" s="39"/>
      <c r="L268" s="42"/>
      <c r="M268" s="194"/>
      <c r="N268" s="195"/>
      <c r="O268" s="67"/>
      <c r="P268" s="67"/>
      <c r="Q268" s="67"/>
      <c r="R268" s="67"/>
      <c r="S268" s="67"/>
      <c r="T268" s="68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20" t="s">
        <v>135</v>
      </c>
      <c r="AU268" s="20" t="s">
        <v>81</v>
      </c>
    </row>
    <row r="269" spans="1:65" s="2" customFormat="1" ht="16.5" customHeight="1">
      <c r="A269" s="37"/>
      <c r="B269" s="38"/>
      <c r="C269" s="231" t="s">
        <v>384</v>
      </c>
      <c r="D269" s="231" t="s">
        <v>305</v>
      </c>
      <c r="E269" s="232" t="s">
        <v>1129</v>
      </c>
      <c r="F269" s="233" t="s">
        <v>1130</v>
      </c>
      <c r="G269" s="234" t="s">
        <v>428</v>
      </c>
      <c r="H269" s="235">
        <v>22.5</v>
      </c>
      <c r="I269" s="236"/>
      <c r="J269" s="237">
        <f>ROUND(I269*H269,2)</f>
        <v>0</v>
      </c>
      <c r="K269" s="238"/>
      <c r="L269" s="239"/>
      <c r="M269" s="240" t="s">
        <v>19</v>
      </c>
      <c r="N269" s="241" t="s">
        <v>42</v>
      </c>
      <c r="O269" s="67"/>
      <c r="P269" s="187">
        <f>O269*H269</f>
        <v>0</v>
      </c>
      <c r="Q269" s="187">
        <v>1.0999999999999999E-2</v>
      </c>
      <c r="R269" s="187">
        <f>Q269*H269</f>
        <v>0.2475</v>
      </c>
      <c r="S269" s="187">
        <v>0</v>
      </c>
      <c r="T269" s="188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9" t="s">
        <v>189</v>
      </c>
      <c r="AT269" s="189" t="s">
        <v>305</v>
      </c>
      <c r="AU269" s="189" t="s">
        <v>81</v>
      </c>
      <c r="AY269" s="20" t="s">
        <v>125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20" t="s">
        <v>79</v>
      </c>
      <c r="BK269" s="190">
        <f>ROUND(I269*H269,2)</f>
        <v>0</v>
      </c>
      <c r="BL269" s="20" t="s">
        <v>131</v>
      </c>
      <c r="BM269" s="189" t="s">
        <v>1131</v>
      </c>
    </row>
    <row r="270" spans="1:65" s="2" customFormat="1" ht="11.25">
      <c r="A270" s="37"/>
      <c r="B270" s="38"/>
      <c r="C270" s="39"/>
      <c r="D270" s="191" t="s">
        <v>133</v>
      </c>
      <c r="E270" s="39"/>
      <c r="F270" s="192" t="s">
        <v>1130</v>
      </c>
      <c r="G270" s="39"/>
      <c r="H270" s="39"/>
      <c r="I270" s="193"/>
      <c r="J270" s="39"/>
      <c r="K270" s="39"/>
      <c r="L270" s="42"/>
      <c r="M270" s="194"/>
      <c r="N270" s="195"/>
      <c r="O270" s="67"/>
      <c r="P270" s="67"/>
      <c r="Q270" s="67"/>
      <c r="R270" s="67"/>
      <c r="S270" s="67"/>
      <c r="T270" s="68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20" t="s">
        <v>133</v>
      </c>
      <c r="AU270" s="20" t="s">
        <v>81</v>
      </c>
    </row>
    <row r="271" spans="1:65" s="13" customFormat="1" ht="11.25">
      <c r="B271" s="199"/>
      <c r="C271" s="200"/>
      <c r="D271" s="191" t="s">
        <v>145</v>
      </c>
      <c r="E271" s="200"/>
      <c r="F271" s="202" t="s">
        <v>1132</v>
      </c>
      <c r="G271" s="200"/>
      <c r="H271" s="203">
        <v>22.5</v>
      </c>
      <c r="I271" s="204"/>
      <c r="J271" s="200"/>
      <c r="K271" s="200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145</v>
      </c>
      <c r="AU271" s="209" t="s">
        <v>81</v>
      </c>
      <c r="AV271" s="13" t="s">
        <v>81</v>
      </c>
      <c r="AW271" s="13" t="s">
        <v>4</v>
      </c>
      <c r="AX271" s="13" t="s">
        <v>79</v>
      </c>
      <c r="AY271" s="209" t="s">
        <v>125</v>
      </c>
    </row>
    <row r="272" spans="1:65" s="2" customFormat="1" ht="16.5" customHeight="1">
      <c r="A272" s="37"/>
      <c r="B272" s="38"/>
      <c r="C272" s="177" t="s">
        <v>390</v>
      </c>
      <c r="D272" s="177" t="s">
        <v>127</v>
      </c>
      <c r="E272" s="178" t="s">
        <v>1133</v>
      </c>
      <c r="F272" s="179" t="s">
        <v>1134</v>
      </c>
      <c r="G272" s="180" t="s">
        <v>175</v>
      </c>
      <c r="H272" s="181">
        <v>24</v>
      </c>
      <c r="I272" s="182"/>
      <c r="J272" s="183">
        <f>ROUND(I272*H272,2)</f>
        <v>0</v>
      </c>
      <c r="K272" s="184"/>
      <c r="L272" s="42"/>
      <c r="M272" s="185" t="s">
        <v>19</v>
      </c>
      <c r="N272" s="186" t="s">
        <v>42</v>
      </c>
      <c r="O272" s="67"/>
      <c r="P272" s="187">
        <f>O272*H272</f>
        <v>0</v>
      </c>
      <c r="Q272" s="187">
        <v>0.24127199999999999</v>
      </c>
      <c r="R272" s="187">
        <f>Q272*H272</f>
        <v>5.7905280000000001</v>
      </c>
      <c r="S272" s="187">
        <v>0</v>
      </c>
      <c r="T272" s="188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9" t="s">
        <v>131</v>
      </c>
      <c r="AT272" s="189" t="s">
        <v>127</v>
      </c>
      <c r="AU272" s="189" t="s">
        <v>81</v>
      </c>
      <c r="AY272" s="20" t="s">
        <v>125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20" t="s">
        <v>79</v>
      </c>
      <c r="BK272" s="190">
        <f>ROUND(I272*H272,2)</f>
        <v>0</v>
      </c>
      <c r="BL272" s="20" t="s">
        <v>131</v>
      </c>
      <c r="BM272" s="189" t="s">
        <v>1135</v>
      </c>
    </row>
    <row r="273" spans="1:65" s="2" customFormat="1" ht="11.25">
      <c r="A273" s="37"/>
      <c r="B273" s="38"/>
      <c r="C273" s="39"/>
      <c r="D273" s="191" t="s">
        <v>133</v>
      </c>
      <c r="E273" s="39"/>
      <c r="F273" s="192" t="s">
        <v>1136</v>
      </c>
      <c r="G273" s="39"/>
      <c r="H273" s="39"/>
      <c r="I273" s="193"/>
      <c r="J273" s="39"/>
      <c r="K273" s="39"/>
      <c r="L273" s="42"/>
      <c r="M273" s="194"/>
      <c r="N273" s="195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20" t="s">
        <v>133</v>
      </c>
      <c r="AU273" s="20" t="s">
        <v>81</v>
      </c>
    </row>
    <row r="274" spans="1:65" s="2" customFormat="1" ht="11.25">
      <c r="A274" s="37"/>
      <c r="B274" s="38"/>
      <c r="C274" s="39"/>
      <c r="D274" s="196" t="s">
        <v>135</v>
      </c>
      <c r="E274" s="39"/>
      <c r="F274" s="197" t="s">
        <v>1137</v>
      </c>
      <c r="G274" s="39"/>
      <c r="H274" s="39"/>
      <c r="I274" s="193"/>
      <c r="J274" s="39"/>
      <c r="K274" s="39"/>
      <c r="L274" s="42"/>
      <c r="M274" s="194"/>
      <c r="N274" s="195"/>
      <c r="O274" s="67"/>
      <c r="P274" s="67"/>
      <c r="Q274" s="67"/>
      <c r="R274" s="67"/>
      <c r="S274" s="67"/>
      <c r="T274" s="6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20" t="s">
        <v>135</v>
      </c>
      <c r="AU274" s="20" t="s">
        <v>81</v>
      </c>
    </row>
    <row r="275" spans="1:65" s="2" customFormat="1" ht="16.5" customHeight="1">
      <c r="A275" s="37"/>
      <c r="B275" s="38"/>
      <c r="C275" s="231" t="s">
        <v>397</v>
      </c>
      <c r="D275" s="231" t="s">
        <v>305</v>
      </c>
      <c r="E275" s="232" t="s">
        <v>1138</v>
      </c>
      <c r="F275" s="233" t="s">
        <v>1139</v>
      </c>
      <c r="G275" s="234" t="s">
        <v>428</v>
      </c>
      <c r="H275" s="235">
        <v>137.143</v>
      </c>
      <c r="I275" s="236"/>
      <c r="J275" s="237">
        <f>ROUND(I275*H275,2)</f>
        <v>0</v>
      </c>
      <c r="K275" s="238"/>
      <c r="L275" s="239"/>
      <c r="M275" s="240" t="s">
        <v>19</v>
      </c>
      <c r="N275" s="241" t="s">
        <v>42</v>
      </c>
      <c r="O275" s="67"/>
      <c r="P275" s="187">
        <f>O275*H275</f>
        <v>0</v>
      </c>
      <c r="Q275" s="187">
        <v>3.5000000000000003E-2</v>
      </c>
      <c r="R275" s="187">
        <f>Q275*H275</f>
        <v>4.8000050000000005</v>
      </c>
      <c r="S275" s="187">
        <v>0</v>
      </c>
      <c r="T275" s="188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9" t="s">
        <v>189</v>
      </c>
      <c r="AT275" s="189" t="s">
        <v>305</v>
      </c>
      <c r="AU275" s="189" t="s">
        <v>81</v>
      </c>
      <c r="AY275" s="20" t="s">
        <v>125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20" t="s">
        <v>79</v>
      </c>
      <c r="BK275" s="190">
        <f>ROUND(I275*H275,2)</f>
        <v>0</v>
      </c>
      <c r="BL275" s="20" t="s">
        <v>131</v>
      </c>
      <c r="BM275" s="189" t="s">
        <v>1140</v>
      </c>
    </row>
    <row r="276" spans="1:65" s="2" customFormat="1" ht="11.25">
      <c r="A276" s="37"/>
      <c r="B276" s="38"/>
      <c r="C276" s="39"/>
      <c r="D276" s="191" t="s">
        <v>133</v>
      </c>
      <c r="E276" s="39"/>
      <c r="F276" s="192" t="s">
        <v>1139</v>
      </c>
      <c r="G276" s="39"/>
      <c r="H276" s="39"/>
      <c r="I276" s="193"/>
      <c r="J276" s="39"/>
      <c r="K276" s="39"/>
      <c r="L276" s="42"/>
      <c r="M276" s="194"/>
      <c r="N276" s="195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20" t="s">
        <v>133</v>
      </c>
      <c r="AU276" s="20" t="s">
        <v>81</v>
      </c>
    </row>
    <row r="277" spans="1:65" s="13" customFormat="1" ht="11.25">
      <c r="B277" s="199"/>
      <c r="C277" s="200"/>
      <c r="D277" s="191" t="s">
        <v>145</v>
      </c>
      <c r="E277" s="201" t="s">
        <v>19</v>
      </c>
      <c r="F277" s="202" t="s">
        <v>1141</v>
      </c>
      <c r="G277" s="200"/>
      <c r="H277" s="203">
        <v>137.143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145</v>
      </c>
      <c r="AU277" s="209" t="s">
        <v>81</v>
      </c>
      <c r="AV277" s="13" t="s">
        <v>81</v>
      </c>
      <c r="AW277" s="13" t="s">
        <v>32</v>
      </c>
      <c r="AX277" s="13" t="s">
        <v>79</v>
      </c>
      <c r="AY277" s="209" t="s">
        <v>125</v>
      </c>
    </row>
    <row r="278" spans="1:65" s="2" customFormat="1" ht="16.5" customHeight="1">
      <c r="A278" s="37"/>
      <c r="B278" s="38"/>
      <c r="C278" s="177" t="s">
        <v>404</v>
      </c>
      <c r="D278" s="177" t="s">
        <v>127</v>
      </c>
      <c r="E278" s="178" t="s">
        <v>1142</v>
      </c>
      <c r="F278" s="179" t="s">
        <v>1143</v>
      </c>
      <c r="G278" s="180" t="s">
        <v>428</v>
      </c>
      <c r="H278" s="181">
        <v>16</v>
      </c>
      <c r="I278" s="182"/>
      <c r="J278" s="183">
        <f>ROUND(I278*H278,2)</f>
        <v>0</v>
      </c>
      <c r="K278" s="184"/>
      <c r="L278" s="42"/>
      <c r="M278" s="185" t="s">
        <v>19</v>
      </c>
      <c r="N278" s="186" t="s">
        <v>42</v>
      </c>
      <c r="O278" s="67"/>
      <c r="P278" s="187">
        <f>O278*H278</f>
        <v>0</v>
      </c>
      <c r="Q278" s="187">
        <v>1.1999999999999999E-3</v>
      </c>
      <c r="R278" s="187">
        <f>Q278*H278</f>
        <v>1.9199999999999998E-2</v>
      </c>
      <c r="S278" s="187">
        <v>0</v>
      </c>
      <c r="T278" s="188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9" t="s">
        <v>131</v>
      </c>
      <c r="AT278" s="189" t="s">
        <v>127</v>
      </c>
      <c r="AU278" s="189" t="s">
        <v>81</v>
      </c>
      <c r="AY278" s="20" t="s">
        <v>125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20" t="s">
        <v>79</v>
      </c>
      <c r="BK278" s="190">
        <f>ROUND(I278*H278,2)</f>
        <v>0</v>
      </c>
      <c r="BL278" s="20" t="s">
        <v>131</v>
      </c>
      <c r="BM278" s="189" t="s">
        <v>1144</v>
      </c>
    </row>
    <row r="279" spans="1:65" s="2" customFormat="1" ht="11.25">
      <c r="A279" s="37"/>
      <c r="B279" s="38"/>
      <c r="C279" s="39"/>
      <c r="D279" s="191" t="s">
        <v>133</v>
      </c>
      <c r="E279" s="39"/>
      <c r="F279" s="192" t="s">
        <v>1145</v>
      </c>
      <c r="G279" s="39"/>
      <c r="H279" s="39"/>
      <c r="I279" s="193"/>
      <c r="J279" s="39"/>
      <c r="K279" s="39"/>
      <c r="L279" s="42"/>
      <c r="M279" s="194"/>
      <c r="N279" s="195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20" t="s">
        <v>133</v>
      </c>
      <c r="AU279" s="20" t="s">
        <v>81</v>
      </c>
    </row>
    <row r="280" spans="1:65" s="2" customFormat="1" ht="11.25">
      <c r="A280" s="37"/>
      <c r="B280" s="38"/>
      <c r="C280" s="39"/>
      <c r="D280" s="196" t="s">
        <v>135</v>
      </c>
      <c r="E280" s="39"/>
      <c r="F280" s="197" t="s">
        <v>1146</v>
      </c>
      <c r="G280" s="39"/>
      <c r="H280" s="39"/>
      <c r="I280" s="193"/>
      <c r="J280" s="39"/>
      <c r="K280" s="39"/>
      <c r="L280" s="42"/>
      <c r="M280" s="194"/>
      <c r="N280" s="195"/>
      <c r="O280" s="67"/>
      <c r="P280" s="67"/>
      <c r="Q280" s="67"/>
      <c r="R280" s="67"/>
      <c r="S280" s="67"/>
      <c r="T280" s="68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20" t="s">
        <v>135</v>
      </c>
      <c r="AU280" s="20" t="s">
        <v>81</v>
      </c>
    </row>
    <row r="281" spans="1:65" s="2" customFormat="1" ht="21.75" customHeight="1">
      <c r="A281" s="37"/>
      <c r="B281" s="38"/>
      <c r="C281" s="231" t="s">
        <v>412</v>
      </c>
      <c r="D281" s="231" t="s">
        <v>305</v>
      </c>
      <c r="E281" s="232" t="s">
        <v>1147</v>
      </c>
      <c r="F281" s="233" t="s">
        <v>1148</v>
      </c>
      <c r="G281" s="234" t="s">
        <v>428</v>
      </c>
      <c r="H281" s="235">
        <v>15</v>
      </c>
      <c r="I281" s="236"/>
      <c r="J281" s="237">
        <f>ROUND(I281*H281,2)</f>
        <v>0</v>
      </c>
      <c r="K281" s="238"/>
      <c r="L281" s="239"/>
      <c r="M281" s="240" t="s">
        <v>19</v>
      </c>
      <c r="N281" s="241" t="s">
        <v>42</v>
      </c>
      <c r="O281" s="67"/>
      <c r="P281" s="187">
        <f>O281*H281</f>
        <v>0</v>
      </c>
      <c r="Q281" s="187">
        <v>2.5000000000000001E-3</v>
      </c>
      <c r="R281" s="187">
        <f>Q281*H281</f>
        <v>3.7499999999999999E-2</v>
      </c>
      <c r="S281" s="187">
        <v>0</v>
      </c>
      <c r="T281" s="188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9" t="s">
        <v>189</v>
      </c>
      <c r="AT281" s="189" t="s">
        <v>305</v>
      </c>
      <c r="AU281" s="189" t="s">
        <v>81</v>
      </c>
      <c r="AY281" s="20" t="s">
        <v>125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20" t="s">
        <v>79</v>
      </c>
      <c r="BK281" s="190">
        <f>ROUND(I281*H281,2)</f>
        <v>0</v>
      </c>
      <c r="BL281" s="20" t="s">
        <v>131</v>
      </c>
      <c r="BM281" s="189" t="s">
        <v>1149</v>
      </c>
    </row>
    <row r="282" spans="1:65" s="2" customFormat="1" ht="11.25">
      <c r="A282" s="37"/>
      <c r="B282" s="38"/>
      <c r="C282" s="39"/>
      <c r="D282" s="191" t="s">
        <v>133</v>
      </c>
      <c r="E282" s="39"/>
      <c r="F282" s="192" t="s">
        <v>1148</v>
      </c>
      <c r="G282" s="39"/>
      <c r="H282" s="39"/>
      <c r="I282" s="193"/>
      <c r="J282" s="39"/>
      <c r="K282" s="39"/>
      <c r="L282" s="42"/>
      <c r="M282" s="194"/>
      <c r="N282" s="195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133</v>
      </c>
      <c r="AU282" s="20" t="s">
        <v>81</v>
      </c>
    </row>
    <row r="283" spans="1:65" s="2" customFormat="1" ht="16.5" customHeight="1">
      <c r="A283" s="37"/>
      <c r="B283" s="38"/>
      <c r="C283" s="231" t="s">
        <v>418</v>
      </c>
      <c r="D283" s="231" t="s">
        <v>305</v>
      </c>
      <c r="E283" s="232" t="s">
        <v>1150</v>
      </c>
      <c r="F283" s="233" t="s">
        <v>1151</v>
      </c>
      <c r="G283" s="234" t="s">
        <v>428</v>
      </c>
      <c r="H283" s="235">
        <v>16</v>
      </c>
      <c r="I283" s="236"/>
      <c r="J283" s="237">
        <f>ROUND(I283*H283,2)</f>
        <v>0</v>
      </c>
      <c r="K283" s="238"/>
      <c r="L283" s="239"/>
      <c r="M283" s="240" t="s">
        <v>19</v>
      </c>
      <c r="N283" s="241" t="s">
        <v>42</v>
      </c>
      <c r="O283" s="67"/>
      <c r="P283" s="187">
        <f>O283*H283</f>
        <v>0</v>
      </c>
      <c r="Q283" s="187">
        <v>0.11600000000000001</v>
      </c>
      <c r="R283" s="187">
        <f>Q283*H283</f>
        <v>1.8560000000000001</v>
      </c>
      <c r="S283" s="187">
        <v>0</v>
      </c>
      <c r="T283" s="188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9" t="s">
        <v>189</v>
      </c>
      <c r="AT283" s="189" t="s">
        <v>305</v>
      </c>
      <c r="AU283" s="189" t="s">
        <v>81</v>
      </c>
      <c r="AY283" s="20" t="s">
        <v>125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20" t="s">
        <v>79</v>
      </c>
      <c r="BK283" s="190">
        <f>ROUND(I283*H283,2)</f>
        <v>0</v>
      </c>
      <c r="BL283" s="20" t="s">
        <v>131</v>
      </c>
      <c r="BM283" s="189" t="s">
        <v>1152</v>
      </c>
    </row>
    <row r="284" spans="1:65" s="2" customFormat="1" ht="11.25">
      <c r="A284" s="37"/>
      <c r="B284" s="38"/>
      <c r="C284" s="39"/>
      <c r="D284" s="191" t="s">
        <v>133</v>
      </c>
      <c r="E284" s="39"/>
      <c r="F284" s="192" t="s">
        <v>1151</v>
      </c>
      <c r="G284" s="39"/>
      <c r="H284" s="39"/>
      <c r="I284" s="193"/>
      <c r="J284" s="39"/>
      <c r="K284" s="39"/>
      <c r="L284" s="42"/>
      <c r="M284" s="194"/>
      <c r="N284" s="195"/>
      <c r="O284" s="67"/>
      <c r="P284" s="67"/>
      <c r="Q284" s="67"/>
      <c r="R284" s="67"/>
      <c r="S284" s="67"/>
      <c r="T284" s="68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20" t="s">
        <v>133</v>
      </c>
      <c r="AU284" s="20" t="s">
        <v>81</v>
      </c>
    </row>
    <row r="285" spans="1:65" s="2" customFormat="1" ht="16.5" customHeight="1">
      <c r="A285" s="37"/>
      <c r="B285" s="38"/>
      <c r="C285" s="231" t="s">
        <v>425</v>
      </c>
      <c r="D285" s="231" t="s">
        <v>305</v>
      </c>
      <c r="E285" s="232" t="s">
        <v>1153</v>
      </c>
      <c r="F285" s="233" t="s">
        <v>1154</v>
      </c>
      <c r="G285" s="234" t="s">
        <v>428</v>
      </c>
      <c r="H285" s="235">
        <v>2</v>
      </c>
      <c r="I285" s="236"/>
      <c r="J285" s="237">
        <f>ROUND(I285*H285,2)</f>
        <v>0</v>
      </c>
      <c r="K285" s="238"/>
      <c r="L285" s="239"/>
      <c r="M285" s="240" t="s">
        <v>19</v>
      </c>
      <c r="N285" s="241" t="s">
        <v>42</v>
      </c>
      <c r="O285" s="67"/>
      <c r="P285" s="187">
        <f>O285*H285</f>
        <v>0</v>
      </c>
      <c r="Q285" s="187">
        <v>8.9999999999999998E-4</v>
      </c>
      <c r="R285" s="187">
        <f>Q285*H285</f>
        <v>1.8E-3</v>
      </c>
      <c r="S285" s="187">
        <v>0</v>
      </c>
      <c r="T285" s="188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9" t="s">
        <v>189</v>
      </c>
      <c r="AT285" s="189" t="s">
        <v>305</v>
      </c>
      <c r="AU285" s="189" t="s">
        <v>81</v>
      </c>
      <c r="AY285" s="20" t="s">
        <v>125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20" t="s">
        <v>79</v>
      </c>
      <c r="BK285" s="190">
        <f>ROUND(I285*H285,2)</f>
        <v>0</v>
      </c>
      <c r="BL285" s="20" t="s">
        <v>131</v>
      </c>
      <c r="BM285" s="189" t="s">
        <v>1155</v>
      </c>
    </row>
    <row r="286" spans="1:65" s="2" customFormat="1" ht="11.25">
      <c r="A286" s="37"/>
      <c r="B286" s="38"/>
      <c r="C286" s="39"/>
      <c r="D286" s="191" t="s">
        <v>133</v>
      </c>
      <c r="E286" s="39"/>
      <c r="F286" s="192" t="s">
        <v>1154</v>
      </c>
      <c r="G286" s="39"/>
      <c r="H286" s="39"/>
      <c r="I286" s="193"/>
      <c r="J286" s="39"/>
      <c r="K286" s="39"/>
      <c r="L286" s="42"/>
      <c r="M286" s="194"/>
      <c r="N286" s="195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20" t="s">
        <v>133</v>
      </c>
      <c r="AU286" s="20" t="s">
        <v>81</v>
      </c>
    </row>
    <row r="287" spans="1:65" s="2" customFormat="1" ht="21.75" customHeight="1">
      <c r="A287" s="37"/>
      <c r="B287" s="38"/>
      <c r="C287" s="177" t="s">
        <v>432</v>
      </c>
      <c r="D287" s="177" t="s">
        <v>127</v>
      </c>
      <c r="E287" s="178" t="s">
        <v>1156</v>
      </c>
      <c r="F287" s="179" t="s">
        <v>1157</v>
      </c>
      <c r="G287" s="180" t="s">
        <v>130</v>
      </c>
      <c r="H287" s="181">
        <v>14.04</v>
      </c>
      <c r="I287" s="182"/>
      <c r="J287" s="183">
        <f>ROUND(I287*H287,2)</f>
        <v>0</v>
      </c>
      <c r="K287" s="184"/>
      <c r="L287" s="42"/>
      <c r="M287" s="185" t="s">
        <v>19</v>
      </c>
      <c r="N287" s="186" t="s">
        <v>42</v>
      </c>
      <c r="O287" s="67"/>
      <c r="P287" s="187">
        <f>O287*H287</f>
        <v>0</v>
      </c>
      <c r="Q287" s="187">
        <v>0.26309874999999999</v>
      </c>
      <c r="R287" s="187">
        <f>Q287*H287</f>
        <v>3.6939064499999996</v>
      </c>
      <c r="S287" s="187">
        <v>0</v>
      </c>
      <c r="T287" s="188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9" t="s">
        <v>131</v>
      </c>
      <c r="AT287" s="189" t="s">
        <v>127</v>
      </c>
      <c r="AU287" s="189" t="s">
        <v>81</v>
      </c>
      <c r="AY287" s="20" t="s">
        <v>125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20" t="s">
        <v>79</v>
      </c>
      <c r="BK287" s="190">
        <f>ROUND(I287*H287,2)</f>
        <v>0</v>
      </c>
      <c r="BL287" s="20" t="s">
        <v>131</v>
      </c>
      <c r="BM287" s="189" t="s">
        <v>1158</v>
      </c>
    </row>
    <row r="288" spans="1:65" s="2" customFormat="1" ht="19.5">
      <c r="A288" s="37"/>
      <c r="B288" s="38"/>
      <c r="C288" s="39"/>
      <c r="D288" s="191" t="s">
        <v>133</v>
      </c>
      <c r="E288" s="39"/>
      <c r="F288" s="192" t="s">
        <v>1159</v>
      </c>
      <c r="G288" s="39"/>
      <c r="H288" s="39"/>
      <c r="I288" s="193"/>
      <c r="J288" s="39"/>
      <c r="K288" s="39"/>
      <c r="L288" s="42"/>
      <c r="M288" s="194"/>
      <c r="N288" s="195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20" t="s">
        <v>133</v>
      </c>
      <c r="AU288" s="20" t="s">
        <v>81</v>
      </c>
    </row>
    <row r="289" spans="1:65" s="2" customFormat="1" ht="11.25">
      <c r="A289" s="37"/>
      <c r="B289" s="38"/>
      <c r="C289" s="39"/>
      <c r="D289" s="196" t="s">
        <v>135</v>
      </c>
      <c r="E289" s="39"/>
      <c r="F289" s="197" t="s">
        <v>1160</v>
      </c>
      <c r="G289" s="39"/>
      <c r="H289" s="39"/>
      <c r="I289" s="193"/>
      <c r="J289" s="39"/>
      <c r="K289" s="39"/>
      <c r="L289" s="42"/>
      <c r="M289" s="194"/>
      <c r="N289" s="195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20" t="s">
        <v>135</v>
      </c>
      <c r="AU289" s="20" t="s">
        <v>81</v>
      </c>
    </row>
    <row r="290" spans="1:65" s="13" customFormat="1" ht="11.25">
      <c r="B290" s="199"/>
      <c r="C290" s="200"/>
      <c r="D290" s="191" t="s">
        <v>145</v>
      </c>
      <c r="E290" s="201" t="s">
        <v>19</v>
      </c>
      <c r="F290" s="202" t="s">
        <v>1161</v>
      </c>
      <c r="G290" s="200"/>
      <c r="H290" s="203">
        <v>14.04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145</v>
      </c>
      <c r="AU290" s="209" t="s">
        <v>81</v>
      </c>
      <c r="AV290" s="13" t="s">
        <v>81</v>
      </c>
      <c r="AW290" s="13" t="s">
        <v>32</v>
      </c>
      <c r="AX290" s="13" t="s">
        <v>79</v>
      </c>
      <c r="AY290" s="209" t="s">
        <v>125</v>
      </c>
    </row>
    <row r="291" spans="1:65" s="2" customFormat="1" ht="16.5" customHeight="1">
      <c r="A291" s="37"/>
      <c r="B291" s="38"/>
      <c r="C291" s="177" t="s">
        <v>436</v>
      </c>
      <c r="D291" s="177" t="s">
        <v>127</v>
      </c>
      <c r="E291" s="178" t="s">
        <v>1162</v>
      </c>
      <c r="F291" s="179" t="s">
        <v>1163</v>
      </c>
      <c r="G291" s="180" t="s">
        <v>175</v>
      </c>
      <c r="H291" s="181">
        <v>3.6</v>
      </c>
      <c r="I291" s="182"/>
      <c r="J291" s="183">
        <f>ROUND(I291*H291,2)</f>
        <v>0</v>
      </c>
      <c r="K291" s="184"/>
      <c r="L291" s="42"/>
      <c r="M291" s="185" t="s">
        <v>19</v>
      </c>
      <c r="N291" s="186" t="s">
        <v>42</v>
      </c>
      <c r="O291" s="67"/>
      <c r="P291" s="187">
        <f>O291*H291</f>
        <v>0</v>
      </c>
      <c r="Q291" s="187">
        <v>3.6403999999999999E-2</v>
      </c>
      <c r="R291" s="187">
        <f>Q291*H291</f>
        <v>0.13105439999999999</v>
      </c>
      <c r="S291" s="187">
        <v>0</v>
      </c>
      <c r="T291" s="188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9" t="s">
        <v>131</v>
      </c>
      <c r="AT291" s="189" t="s">
        <v>127</v>
      </c>
      <c r="AU291" s="189" t="s">
        <v>81</v>
      </c>
      <c r="AY291" s="20" t="s">
        <v>125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20" t="s">
        <v>79</v>
      </c>
      <c r="BK291" s="190">
        <f>ROUND(I291*H291,2)</f>
        <v>0</v>
      </c>
      <c r="BL291" s="20" t="s">
        <v>131</v>
      </c>
      <c r="BM291" s="189" t="s">
        <v>1164</v>
      </c>
    </row>
    <row r="292" spans="1:65" s="2" customFormat="1" ht="19.5">
      <c r="A292" s="37"/>
      <c r="B292" s="38"/>
      <c r="C292" s="39"/>
      <c r="D292" s="191" t="s">
        <v>133</v>
      </c>
      <c r="E292" s="39"/>
      <c r="F292" s="192" t="s">
        <v>1165</v>
      </c>
      <c r="G292" s="39"/>
      <c r="H292" s="39"/>
      <c r="I292" s="193"/>
      <c r="J292" s="39"/>
      <c r="K292" s="39"/>
      <c r="L292" s="42"/>
      <c r="M292" s="194"/>
      <c r="N292" s="195"/>
      <c r="O292" s="67"/>
      <c r="P292" s="67"/>
      <c r="Q292" s="67"/>
      <c r="R292" s="67"/>
      <c r="S292" s="67"/>
      <c r="T292" s="68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20" t="s">
        <v>133</v>
      </c>
      <c r="AU292" s="20" t="s">
        <v>81</v>
      </c>
    </row>
    <row r="293" spans="1:65" s="2" customFormat="1" ht="11.25">
      <c r="A293" s="37"/>
      <c r="B293" s="38"/>
      <c r="C293" s="39"/>
      <c r="D293" s="196" t="s">
        <v>135</v>
      </c>
      <c r="E293" s="39"/>
      <c r="F293" s="197" t="s">
        <v>1166</v>
      </c>
      <c r="G293" s="39"/>
      <c r="H293" s="39"/>
      <c r="I293" s="193"/>
      <c r="J293" s="39"/>
      <c r="K293" s="39"/>
      <c r="L293" s="42"/>
      <c r="M293" s="194"/>
      <c r="N293" s="195"/>
      <c r="O293" s="67"/>
      <c r="P293" s="67"/>
      <c r="Q293" s="67"/>
      <c r="R293" s="67"/>
      <c r="S293" s="67"/>
      <c r="T293" s="68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20" t="s">
        <v>135</v>
      </c>
      <c r="AU293" s="20" t="s">
        <v>81</v>
      </c>
    </row>
    <row r="294" spans="1:65" s="13" customFormat="1" ht="11.25">
      <c r="B294" s="199"/>
      <c r="C294" s="200"/>
      <c r="D294" s="191" t="s">
        <v>145</v>
      </c>
      <c r="E294" s="201" t="s">
        <v>19</v>
      </c>
      <c r="F294" s="202" t="s">
        <v>1167</v>
      </c>
      <c r="G294" s="200"/>
      <c r="H294" s="203">
        <v>3.6</v>
      </c>
      <c r="I294" s="204"/>
      <c r="J294" s="200"/>
      <c r="K294" s="200"/>
      <c r="L294" s="205"/>
      <c r="M294" s="206"/>
      <c r="N294" s="207"/>
      <c r="O294" s="207"/>
      <c r="P294" s="207"/>
      <c r="Q294" s="207"/>
      <c r="R294" s="207"/>
      <c r="S294" s="207"/>
      <c r="T294" s="208"/>
      <c r="AT294" s="209" t="s">
        <v>145</v>
      </c>
      <c r="AU294" s="209" t="s">
        <v>81</v>
      </c>
      <c r="AV294" s="13" t="s">
        <v>81</v>
      </c>
      <c r="AW294" s="13" t="s">
        <v>32</v>
      </c>
      <c r="AX294" s="13" t="s">
        <v>79</v>
      </c>
      <c r="AY294" s="209" t="s">
        <v>125</v>
      </c>
    </row>
    <row r="295" spans="1:65" s="2" customFormat="1" ht="21.75" customHeight="1">
      <c r="A295" s="37"/>
      <c r="B295" s="38"/>
      <c r="C295" s="177" t="s">
        <v>444</v>
      </c>
      <c r="D295" s="177" t="s">
        <v>127</v>
      </c>
      <c r="E295" s="178" t="s">
        <v>1168</v>
      </c>
      <c r="F295" s="179" t="s">
        <v>1169</v>
      </c>
      <c r="G295" s="180" t="s">
        <v>175</v>
      </c>
      <c r="H295" s="181">
        <v>10.8</v>
      </c>
      <c r="I295" s="182"/>
      <c r="J295" s="183">
        <f>ROUND(I295*H295,2)</f>
        <v>0</v>
      </c>
      <c r="K295" s="184"/>
      <c r="L295" s="42"/>
      <c r="M295" s="185" t="s">
        <v>19</v>
      </c>
      <c r="N295" s="186" t="s">
        <v>42</v>
      </c>
      <c r="O295" s="67"/>
      <c r="P295" s="187">
        <f>O295*H295</f>
        <v>0</v>
      </c>
      <c r="Q295" s="187">
        <v>0.26702769999999998</v>
      </c>
      <c r="R295" s="187">
        <f>Q295*H295</f>
        <v>2.8838991599999999</v>
      </c>
      <c r="S295" s="187">
        <v>0</v>
      </c>
      <c r="T295" s="188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9" t="s">
        <v>131</v>
      </c>
      <c r="AT295" s="189" t="s">
        <v>127</v>
      </c>
      <c r="AU295" s="189" t="s">
        <v>81</v>
      </c>
      <c r="AY295" s="20" t="s">
        <v>125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20" t="s">
        <v>79</v>
      </c>
      <c r="BK295" s="190">
        <f>ROUND(I295*H295,2)</f>
        <v>0</v>
      </c>
      <c r="BL295" s="20" t="s">
        <v>131</v>
      </c>
      <c r="BM295" s="189" t="s">
        <v>1170</v>
      </c>
    </row>
    <row r="296" spans="1:65" s="2" customFormat="1" ht="19.5">
      <c r="A296" s="37"/>
      <c r="B296" s="38"/>
      <c r="C296" s="39"/>
      <c r="D296" s="191" t="s">
        <v>133</v>
      </c>
      <c r="E296" s="39"/>
      <c r="F296" s="192" t="s">
        <v>1171</v>
      </c>
      <c r="G296" s="39"/>
      <c r="H296" s="39"/>
      <c r="I296" s="193"/>
      <c r="J296" s="39"/>
      <c r="K296" s="39"/>
      <c r="L296" s="42"/>
      <c r="M296" s="194"/>
      <c r="N296" s="195"/>
      <c r="O296" s="67"/>
      <c r="P296" s="67"/>
      <c r="Q296" s="67"/>
      <c r="R296" s="67"/>
      <c r="S296" s="67"/>
      <c r="T296" s="68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20" t="s">
        <v>133</v>
      </c>
      <c r="AU296" s="20" t="s">
        <v>81</v>
      </c>
    </row>
    <row r="297" spans="1:65" s="2" customFormat="1" ht="11.25">
      <c r="A297" s="37"/>
      <c r="B297" s="38"/>
      <c r="C297" s="39"/>
      <c r="D297" s="196" t="s">
        <v>135</v>
      </c>
      <c r="E297" s="39"/>
      <c r="F297" s="197" t="s">
        <v>1172</v>
      </c>
      <c r="G297" s="39"/>
      <c r="H297" s="39"/>
      <c r="I297" s="193"/>
      <c r="J297" s="39"/>
      <c r="K297" s="39"/>
      <c r="L297" s="42"/>
      <c r="M297" s="194"/>
      <c r="N297" s="195"/>
      <c r="O297" s="67"/>
      <c r="P297" s="67"/>
      <c r="Q297" s="67"/>
      <c r="R297" s="67"/>
      <c r="S297" s="67"/>
      <c r="T297" s="68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20" t="s">
        <v>135</v>
      </c>
      <c r="AU297" s="20" t="s">
        <v>81</v>
      </c>
    </row>
    <row r="298" spans="1:65" s="13" customFormat="1" ht="11.25">
      <c r="B298" s="199"/>
      <c r="C298" s="200"/>
      <c r="D298" s="191" t="s">
        <v>145</v>
      </c>
      <c r="E298" s="201" t="s">
        <v>19</v>
      </c>
      <c r="F298" s="202" t="s">
        <v>1173</v>
      </c>
      <c r="G298" s="200"/>
      <c r="H298" s="203">
        <v>10.8</v>
      </c>
      <c r="I298" s="204"/>
      <c r="J298" s="200"/>
      <c r="K298" s="200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145</v>
      </c>
      <c r="AU298" s="209" t="s">
        <v>81</v>
      </c>
      <c r="AV298" s="13" t="s">
        <v>81</v>
      </c>
      <c r="AW298" s="13" t="s">
        <v>32</v>
      </c>
      <c r="AX298" s="13" t="s">
        <v>79</v>
      </c>
      <c r="AY298" s="209" t="s">
        <v>125</v>
      </c>
    </row>
    <row r="299" spans="1:65" s="2" customFormat="1" ht="16.5" customHeight="1">
      <c r="A299" s="37"/>
      <c r="B299" s="38"/>
      <c r="C299" s="177" t="s">
        <v>451</v>
      </c>
      <c r="D299" s="177" t="s">
        <v>127</v>
      </c>
      <c r="E299" s="178" t="s">
        <v>1174</v>
      </c>
      <c r="F299" s="179" t="s">
        <v>1175</v>
      </c>
      <c r="G299" s="180" t="s">
        <v>428</v>
      </c>
      <c r="H299" s="181">
        <v>16</v>
      </c>
      <c r="I299" s="182"/>
      <c r="J299" s="183">
        <f>ROUND(I299*H299,2)</f>
        <v>0</v>
      </c>
      <c r="K299" s="184"/>
      <c r="L299" s="42"/>
      <c r="M299" s="185" t="s">
        <v>19</v>
      </c>
      <c r="N299" s="186" t="s">
        <v>42</v>
      </c>
      <c r="O299" s="67"/>
      <c r="P299" s="187">
        <f>O299*H299</f>
        <v>0</v>
      </c>
      <c r="Q299" s="187">
        <v>1E-3</v>
      </c>
      <c r="R299" s="187">
        <f>Q299*H299</f>
        <v>1.6E-2</v>
      </c>
      <c r="S299" s="187">
        <v>0</v>
      </c>
      <c r="T299" s="188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9" t="s">
        <v>131</v>
      </c>
      <c r="AT299" s="189" t="s">
        <v>127</v>
      </c>
      <c r="AU299" s="189" t="s">
        <v>81</v>
      </c>
      <c r="AY299" s="20" t="s">
        <v>125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20" t="s">
        <v>79</v>
      </c>
      <c r="BK299" s="190">
        <f>ROUND(I299*H299,2)</f>
        <v>0</v>
      </c>
      <c r="BL299" s="20" t="s">
        <v>131</v>
      </c>
      <c r="BM299" s="189" t="s">
        <v>1176</v>
      </c>
    </row>
    <row r="300" spans="1:65" s="2" customFormat="1" ht="19.5">
      <c r="A300" s="37"/>
      <c r="B300" s="38"/>
      <c r="C300" s="39"/>
      <c r="D300" s="191" t="s">
        <v>133</v>
      </c>
      <c r="E300" s="39"/>
      <c r="F300" s="192" t="s">
        <v>1177</v>
      </c>
      <c r="G300" s="39"/>
      <c r="H300" s="39"/>
      <c r="I300" s="193"/>
      <c r="J300" s="39"/>
      <c r="K300" s="39"/>
      <c r="L300" s="42"/>
      <c r="M300" s="194"/>
      <c r="N300" s="195"/>
      <c r="O300" s="67"/>
      <c r="P300" s="67"/>
      <c r="Q300" s="67"/>
      <c r="R300" s="67"/>
      <c r="S300" s="67"/>
      <c r="T300" s="68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20" t="s">
        <v>133</v>
      </c>
      <c r="AU300" s="20" t="s">
        <v>81</v>
      </c>
    </row>
    <row r="301" spans="1:65" s="2" customFormat="1" ht="11.25">
      <c r="A301" s="37"/>
      <c r="B301" s="38"/>
      <c r="C301" s="39"/>
      <c r="D301" s="196" t="s">
        <v>135</v>
      </c>
      <c r="E301" s="39"/>
      <c r="F301" s="197" t="s">
        <v>1178</v>
      </c>
      <c r="G301" s="39"/>
      <c r="H301" s="39"/>
      <c r="I301" s="193"/>
      <c r="J301" s="39"/>
      <c r="K301" s="39"/>
      <c r="L301" s="42"/>
      <c r="M301" s="194"/>
      <c r="N301" s="195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20" t="s">
        <v>135</v>
      </c>
      <c r="AU301" s="20" t="s">
        <v>81</v>
      </c>
    </row>
    <row r="302" spans="1:65" s="13" customFormat="1" ht="11.25">
      <c r="B302" s="199"/>
      <c r="C302" s="200"/>
      <c r="D302" s="191" t="s">
        <v>145</v>
      </c>
      <c r="E302" s="201" t="s">
        <v>19</v>
      </c>
      <c r="F302" s="202" t="s">
        <v>1179</v>
      </c>
      <c r="G302" s="200"/>
      <c r="H302" s="203">
        <v>16</v>
      </c>
      <c r="I302" s="204"/>
      <c r="J302" s="200"/>
      <c r="K302" s="200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145</v>
      </c>
      <c r="AU302" s="209" t="s">
        <v>81</v>
      </c>
      <c r="AV302" s="13" t="s">
        <v>81</v>
      </c>
      <c r="AW302" s="13" t="s">
        <v>32</v>
      </c>
      <c r="AX302" s="13" t="s">
        <v>79</v>
      </c>
      <c r="AY302" s="209" t="s">
        <v>125</v>
      </c>
    </row>
    <row r="303" spans="1:65" s="2" customFormat="1" ht="16.5" customHeight="1">
      <c r="A303" s="37"/>
      <c r="B303" s="38"/>
      <c r="C303" s="177" t="s">
        <v>458</v>
      </c>
      <c r="D303" s="177" t="s">
        <v>127</v>
      </c>
      <c r="E303" s="178" t="s">
        <v>1180</v>
      </c>
      <c r="F303" s="179" t="s">
        <v>1181</v>
      </c>
      <c r="G303" s="180" t="s">
        <v>428</v>
      </c>
      <c r="H303" s="181">
        <v>4</v>
      </c>
      <c r="I303" s="182"/>
      <c r="J303" s="183">
        <f>ROUND(I303*H303,2)</f>
        <v>0</v>
      </c>
      <c r="K303" s="184"/>
      <c r="L303" s="42"/>
      <c r="M303" s="185" t="s">
        <v>19</v>
      </c>
      <c r="N303" s="186" t="s">
        <v>42</v>
      </c>
      <c r="O303" s="67"/>
      <c r="P303" s="187">
        <f>O303*H303</f>
        <v>0</v>
      </c>
      <c r="Q303" s="187">
        <v>5.9999999999999995E-4</v>
      </c>
      <c r="R303" s="187">
        <f>Q303*H303</f>
        <v>2.3999999999999998E-3</v>
      </c>
      <c r="S303" s="187">
        <v>0</v>
      </c>
      <c r="T303" s="188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9" t="s">
        <v>131</v>
      </c>
      <c r="AT303" s="189" t="s">
        <v>127</v>
      </c>
      <c r="AU303" s="189" t="s">
        <v>81</v>
      </c>
      <c r="AY303" s="20" t="s">
        <v>125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20" t="s">
        <v>79</v>
      </c>
      <c r="BK303" s="190">
        <f>ROUND(I303*H303,2)</f>
        <v>0</v>
      </c>
      <c r="BL303" s="20" t="s">
        <v>131</v>
      </c>
      <c r="BM303" s="189" t="s">
        <v>1182</v>
      </c>
    </row>
    <row r="304" spans="1:65" s="2" customFormat="1" ht="19.5">
      <c r="A304" s="37"/>
      <c r="B304" s="38"/>
      <c r="C304" s="39"/>
      <c r="D304" s="191" t="s">
        <v>133</v>
      </c>
      <c r="E304" s="39"/>
      <c r="F304" s="192" t="s">
        <v>1183</v>
      </c>
      <c r="G304" s="39"/>
      <c r="H304" s="39"/>
      <c r="I304" s="193"/>
      <c r="J304" s="39"/>
      <c r="K304" s="39"/>
      <c r="L304" s="42"/>
      <c r="M304" s="194"/>
      <c r="N304" s="195"/>
      <c r="O304" s="67"/>
      <c r="P304" s="67"/>
      <c r="Q304" s="67"/>
      <c r="R304" s="67"/>
      <c r="S304" s="67"/>
      <c r="T304" s="68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20" t="s">
        <v>133</v>
      </c>
      <c r="AU304" s="20" t="s">
        <v>81</v>
      </c>
    </row>
    <row r="305" spans="1:65" s="2" customFormat="1" ht="11.25">
      <c r="A305" s="37"/>
      <c r="B305" s="38"/>
      <c r="C305" s="39"/>
      <c r="D305" s="196" t="s">
        <v>135</v>
      </c>
      <c r="E305" s="39"/>
      <c r="F305" s="197" t="s">
        <v>1184</v>
      </c>
      <c r="G305" s="39"/>
      <c r="H305" s="39"/>
      <c r="I305" s="193"/>
      <c r="J305" s="39"/>
      <c r="K305" s="39"/>
      <c r="L305" s="42"/>
      <c r="M305" s="194"/>
      <c r="N305" s="195"/>
      <c r="O305" s="67"/>
      <c r="P305" s="67"/>
      <c r="Q305" s="67"/>
      <c r="R305" s="67"/>
      <c r="S305" s="67"/>
      <c r="T305" s="68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20" t="s">
        <v>135</v>
      </c>
      <c r="AU305" s="20" t="s">
        <v>81</v>
      </c>
    </row>
    <row r="306" spans="1:65" s="2" customFormat="1" ht="16.5" customHeight="1">
      <c r="A306" s="37"/>
      <c r="B306" s="38"/>
      <c r="C306" s="177" t="s">
        <v>466</v>
      </c>
      <c r="D306" s="177" t="s">
        <v>127</v>
      </c>
      <c r="E306" s="178" t="s">
        <v>1185</v>
      </c>
      <c r="F306" s="179" t="s">
        <v>1186</v>
      </c>
      <c r="G306" s="180" t="s">
        <v>175</v>
      </c>
      <c r="H306" s="181">
        <v>40</v>
      </c>
      <c r="I306" s="182"/>
      <c r="J306" s="183">
        <f>ROUND(I306*H306,2)</f>
        <v>0</v>
      </c>
      <c r="K306" s="184"/>
      <c r="L306" s="42"/>
      <c r="M306" s="185" t="s">
        <v>19</v>
      </c>
      <c r="N306" s="186" t="s">
        <v>42</v>
      </c>
      <c r="O306" s="67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9" t="s">
        <v>131</v>
      </c>
      <c r="AT306" s="189" t="s">
        <v>127</v>
      </c>
      <c r="AU306" s="189" t="s">
        <v>81</v>
      </c>
      <c r="AY306" s="20" t="s">
        <v>125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20" t="s">
        <v>79</v>
      </c>
      <c r="BK306" s="190">
        <f>ROUND(I306*H306,2)</f>
        <v>0</v>
      </c>
      <c r="BL306" s="20" t="s">
        <v>131</v>
      </c>
      <c r="BM306" s="189" t="s">
        <v>1187</v>
      </c>
    </row>
    <row r="307" spans="1:65" s="2" customFormat="1" ht="11.25">
      <c r="A307" s="37"/>
      <c r="B307" s="38"/>
      <c r="C307" s="39"/>
      <c r="D307" s="191" t="s">
        <v>133</v>
      </c>
      <c r="E307" s="39"/>
      <c r="F307" s="192" t="s">
        <v>1188</v>
      </c>
      <c r="G307" s="39"/>
      <c r="H307" s="39"/>
      <c r="I307" s="193"/>
      <c r="J307" s="39"/>
      <c r="K307" s="39"/>
      <c r="L307" s="42"/>
      <c r="M307" s="194"/>
      <c r="N307" s="195"/>
      <c r="O307" s="67"/>
      <c r="P307" s="67"/>
      <c r="Q307" s="67"/>
      <c r="R307" s="67"/>
      <c r="S307" s="67"/>
      <c r="T307" s="68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20" t="s">
        <v>133</v>
      </c>
      <c r="AU307" s="20" t="s">
        <v>81</v>
      </c>
    </row>
    <row r="308" spans="1:65" s="2" customFormat="1" ht="11.25">
      <c r="A308" s="37"/>
      <c r="B308" s="38"/>
      <c r="C308" s="39"/>
      <c r="D308" s="196" t="s">
        <v>135</v>
      </c>
      <c r="E308" s="39"/>
      <c r="F308" s="197" t="s">
        <v>1189</v>
      </c>
      <c r="G308" s="39"/>
      <c r="H308" s="39"/>
      <c r="I308" s="193"/>
      <c r="J308" s="39"/>
      <c r="K308" s="39"/>
      <c r="L308" s="42"/>
      <c r="M308" s="194"/>
      <c r="N308" s="195"/>
      <c r="O308" s="67"/>
      <c r="P308" s="67"/>
      <c r="Q308" s="67"/>
      <c r="R308" s="67"/>
      <c r="S308" s="67"/>
      <c r="T308" s="68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20" t="s">
        <v>135</v>
      </c>
      <c r="AU308" s="20" t="s">
        <v>81</v>
      </c>
    </row>
    <row r="309" spans="1:65" s="2" customFormat="1" ht="19.5">
      <c r="A309" s="37"/>
      <c r="B309" s="38"/>
      <c r="C309" s="39"/>
      <c r="D309" s="191" t="s">
        <v>137</v>
      </c>
      <c r="E309" s="39"/>
      <c r="F309" s="198" t="s">
        <v>1114</v>
      </c>
      <c r="G309" s="39"/>
      <c r="H309" s="39"/>
      <c r="I309" s="193"/>
      <c r="J309" s="39"/>
      <c r="K309" s="39"/>
      <c r="L309" s="42"/>
      <c r="M309" s="194"/>
      <c r="N309" s="195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137</v>
      </c>
      <c r="AU309" s="20" t="s">
        <v>81</v>
      </c>
    </row>
    <row r="310" spans="1:65" s="2" customFormat="1" ht="16.5" customHeight="1">
      <c r="A310" s="37"/>
      <c r="B310" s="38"/>
      <c r="C310" s="231" t="s">
        <v>473</v>
      </c>
      <c r="D310" s="231" t="s">
        <v>305</v>
      </c>
      <c r="E310" s="232" t="s">
        <v>1190</v>
      </c>
      <c r="F310" s="233" t="s">
        <v>1191</v>
      </c>
      <c r="G310" s="234" t="s">
        <v>175</v>
      </c>
      <c r="H310" s="235">
        <v>40</v>
      </c>
      <c r="I310" s="236"/>
      <c r="J310" s="237">
        <f>ROUND(I310*H310,2)</f>
        <v>0</v>
      </c>
      <c r="K310" s="238"/>
      <c r="L310" s="239"/>
      <c r="M310" s="240" t="s">
        <v>19</v>
      </c>
      <c r="N310" s="241" t="s">
        <v>42</v>
      </c>
      <c r="O310" s="67"/>
      <c r="P310" s="187">
        <f>O310*H310</f>
        <v>0</v>
      </c>
      <c r="Q310" s="187">
        <v>1.5E-3</v>
      </c>
      <c r="R310" s="187">
        <f>Q310*H310</f>
        <v>0.06</v>
      </c>
      <c r="S310" s="187">
        <v>0</v>
      </c>
      <c r="T310" s="188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9" t="s">
        <v>189</v>
      </c>
      <c r="AT310" s="189" t="s">
        <v>305</v>
      </c>
      <c r="AU310" s="189" t="s">
        <v>81</v>
      </c>
      <c r="AY310" s="20" t="s">
        <v>125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20" t="s">
        <v>79</v>
      </c>
      <c r="BK310" s="190">
        <f>ROUND(I310*H310,2)</f>
        <v>0</v>
      </c>
      <c r="BL310" s="20" t="s">
        <v>131</v>
      </c>
      <c r="BM310" s="189" t="s">
        <v>1192</v>
      </c>
    </row>
    <row r="311" spans="1:65" s="2" customFormat="1" ht="11.25">
      <c r="A311" s="37"/>
      <c r="B311" s="38"/>
      <c r="C311" s="39"/>
      <c r="D311" s="191" t="s">
        <v>133</v>
      </c>
      <c r="E311" s="39"/>
      <c r="F311" s="192" t="s">
        <v>1191</v>
      </c>
      <c r="G311" s="39"/>
      <c r="H311" s="39"/>
      <c r="I311" s="193"/>
      <c r="J311" s="39"/>
      <c r="K311" s="39"/>
      <c r="L311" s="42"/>
      <c r="M311" s="194"/>
      <c r="N311" s="195"/>
      <c r="O311" s="67"/>
      <c r="P311" s="67"/>
      <c r="Q311" s="67"/>
      <c r="R311" s="67"/>
      <c r="S311" s="67"/>
      <c r="T311" s="68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20" t="s">
        <v>133</v>
      </c>
      <c r="AU311" s="20" t="s">
        <v>81</v>
      </c>
    </row>
    <row r="312" spans="1:65" s="2" customFormat="1" ht="16.5" customHeight="1">
      <c r="A312" s="37"/>
      <c r="B312" s="38"/>
      <c r="C312" s="177" t="s">
        <v>479</v>
      </c>
      <c r="D312" s="177" t="s">
        <v>127</v>
      </c>
      <c r="E312" s="178" t="s">
        <v>1193</v>
      </c>
      <c r="F312" s="179" t="s">
        <v>1194</v>
      </c>
      <c r="G312" s="180" t="s">
        <v>175</v>
      </c>
      <c r="H312" s="181">
        <v>19.8</v>
      </c>
      <c r="I312" s="182"/>
      <c r="J312" s="183">
        <f>ROUND(I312*H312,2)</f>
        <v>0</v>
      </c>
      <c r="K312" s="184"/>
      <c r="L312" s="42"/>
      <c r="M312" s="185" t="s">
        <v>19</v>
      </c>
      <c r="N312" s="186" t="s">
        <v>42</v>
      </c>
      <c r="O312" s="67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9" t="s">
        <v>131</v>
      </c>
      <c r="AT312" s="189" t="s">
        <v>127</v>
      </c>
      <c r="AU312" s="189" t="s">
        <v>81</v>
      </c>
      <c r="AY312" s="20" t="s">
        <v>125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20" t="s">
        <v>79</v>
      </c>
      <c r="BK312" s="190">
        <f>ROUND(I312*H312,2)</f>
        <v>0</v>
      </c>
      <c r="BL312" s="20" t="s">
        <v>131</v>
      </c>
      <c r="BM312" s="189" t="s">
        <v>1195</v>
      </c>
    </row>
    <row r="313" spans="1:65" s="2" customFormat="1" ht="11.25">
      <c r="A313" s="37"/>
      <c r="B313" s="38"/>
      <c r="C313" s="39"/>
      <c r="D313" s="191" t="s">
        <v>133</v>
      </c>
      <c r="E313" s="39"/>
      <c r="F313" s="192" t="s">
        <v>1196</v>
      </c>
      <c r="G313" s="39"/>
      <c r="H313" s="39"/>
      <c r="I313" s="193"/>
      <c r="J313" s="39"/>
      <c r="K313" s="39"/>
      <c r="L313" s="42"/>
      <c r="M313" s="194"/>
      <c r="N313" s="195"/>
      <c r="O313" s="67"/>
      <c r="P313" s="67"/>
      <c r="Q313" s="67"/>
      <c r="R313" s="67"/>
      <c r="S313" s="67"/>
      <c r="T313" s="68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20" t="s">
        <v>133</v>
      </c>
      <c r="AU313" s="20" t="s">
        <v>81</v>
      </c>
    </row>
    <row r="314" spans="1:65" s="2" customFormat="1" ht="11.25">
      <c r="A314" s="37"/>
      <c r="B314" s="38"/>
      <c r="C314" s="39"/>
      <c r="D314" s="196" t="s">
        <v>135</v>
      </c>
      <c r="E314" s="39"/>
      <c r="F314" s="197" t="s">
        <v>1197</v>
      </c>
      <c r="G314" s="39"/>
      <c r="H314" s="39"/>
      <c r="I314" s="193"/>
      <c r="J314" s="39"/>
      <c r="K314" s="39"/>
      <c r="L314" s="42"/>
      <c r="M314" s="194"/>
      <c r="N314" s="195"/>
      <c r="O314" s="67"/>
      <c r="P314" s="67"/>
      <c r="Q314" s="67"/>
      <c r="R314" s="67"/>
      <c r="S314" s="67"/>
      <c r="T314" s="68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20" t="s">
        <v>135</v>
      </c>
      <c r="AU314" s="20" t="s">
        <v>81</v>
      </c>
    </row>
    <row r="315" spans="1:65" s="13" customFormat="1" ht="11.25">
      <c r="B315" s="199"/>
      <c r="C315" s="200"/>
      <c r="D315" s="191" t="s">
        <v>145</v>
      </c>
      <c r="E315" s="201" t="s">
        <v>19</v>
      </c>
      <c r="F315" s="202" t="s">
        <v>1198</v>
      </c>
      <c r="G315" s="200"/>
      <c r="H315" s="203">
        <v>19.8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145</v>
      </c>
      <c r="AU315" s="209" t="s">
        <v>81</v>
      </c>
      <c r="AV315" s="13" t="s">
        <v>81</v>
      </c>
      <c r="AW315" s="13" t="s">
        <v>32</v>
      </c>
      <c r="AX315" s="13" t="s">
        <v>79</v>
      </c>
      <c r="AY315" s="209" t="s">
        <v>125</v>
      </c>
    </row>
    <row r="316" spans="1:65" s="2" customFormat="1" ht="16.5" customHeight="1">
      <c r="A316" s="37"/>
      <c r="B316" s="38"/>
      <c r="C316" s="231" t="s">
        <v>488</v>
      </c>
      <c r="D316" s="231" t="s">
        <v>305</v>
      </c>
      <c r="E316" s="232" t="s">
        <v>1199</v>
      </c>
      <c r="F316" s="233" t="s">
        <v>1200</v>
      </c>
      <c r="G316" s="234" t="s">
        <v>130</v>
      </c>
      <c r="H316" s="235">
        <v>15.3</v>
      </c>
      <c r="I316" s="236"/>
      <c r="J316" s="237">
        <f>ROUND(I316*H316,2)</f>
        <v>0</v>
      </c>
      <c r="K316" s="238"/>
      <c r="L316" s="239"/>
      <c r="M316" s="240" t="s">
        <v>19</v>
      </c>
      <c r="N316" s="241" t="s">
        <v>42</v>
      </c>
      <c r="O316" s="67"/>
      <c r="P316" s="187">
        <f>O316*H316</f>
        <v>0</v>
      </c>
      <c r="Q316" s="187">
        <v>1.2E-2</v>
      </c>
      <c r="R316" s="187">
        <f>Q316*H316</f>
        <v>0.18360000000000001</v>
      </c>
      <c r="S316" s="187">
        <v>0</v>
      </c>
      <c r="T316" s="188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9" t="s">
        <v>189</v>
      </c>
      <c r="AT316" s="189" t="s">
        <v>305</v>
      </c>
      <c r="AU316" s="189" t="s">
        <v>81</v>
      </c>
      <c r="AY316" s="20" t="s">
        <v>125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20" t="s">
        <v>79</v>
      </c>
      <c r="BK316" s="190">
        <f>ROUND(I316*H316,2)</f>
        <v>0</v>
      </c>
      <c r="BL316" s="20" t="s">
        <v>131</v>
      </c>
      <c r="BM316" s="189" t="s">
        <v>1201</v>
      </c>
    </row>
    <row r="317" spans="1:65" s="2" customFormat="1" ht="11.25">
      <c r="A317" s="37"/>
      <c r="B317" s="38"/>
      <c r="C317" s="39"/>
      <c r="D317" s="191" t="s">
        <v>133</v>
      </c>
      <c r="E317" s="39"/>
      <c r="F317" s="192" t="s">
        <v>1200</v>
      </c>
      <c r="G317" s="39"/>
      <c r="H317" s="39"/>
      <c r="I317" s="193"/>
      <c r="J317" s="39"/>
      <c r="K317" s="39"/>
      <c r="L317" s="42"/>
      <c r="M317" s="194"/>
      <c r="N317" s="195"/>
      <c r="O317" s="67"/>
      <c r="P317" s="67"/>
      <c r="Q317" s="67"/>
      <c r="R317" s="67"/>
      <c r="S317" s="67"/>
      <c r="T317" s="68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20" t="s">
        <v>133</v>
      </c>
      <c r="AU317" s="20" t="s">
        <v>81</v>
      </c>
    </row>
    <row r="318" spans="1:65" s="13" customFormat="1" ht="11.25">
      <c r="B318" s="199"/>
      <c r="C318" s="200"/>
      <c r="D318" s="191" t="s">
        <v>145</v>
      </c>
      <c r="E318" s="201" t="s">
        <v>19</v>
      </c>
      <c r="F318" s="202" t="s">
        <v>1202</v>
      </c>
      <c r="G318" s="200"/>
      <c r="H318" s="203">
        <v>15.3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145</v>
      </c>
      <c r="AU318" s="209" t="s">
        <v>81</v>
      </c>
      <c r="AV318" s="13" t="s">
        <v>81</v>
      </c>
      <c r="AW318" s="13" t="s">
        <v>32</v>
      </c>
      <c r="AX318" s="13" t="s">
        <v>79</v>
      </c>
      <c r="AY318" s="209" t="s">
        <v>125</v>
      </c>
    </row>
    <row r="319" spans="1:65" s="12" customFormat="1" ht="22.9" customHeight="1">
      <c r="B319" s="161"/>
      <c r="C319" s="162"/>
      <c r="D319" s="163" t="s">
        <v>70</v>
      </c>
      <c r="E319" s="175" t="s">
        <v>131</v>
      </c>
      <c r="F319" s="175" t="s">
        <v>411</v>
      </c>
      <c r="G319" s="162"/>
      <c r="H319" s="162"/>
      <c r="I319" s="165"/>
      <c r="J319" s="176">
        <f>BK319</f>
        <v>0</v>
      </c>
      <c r="K319" s="162"/>
      <c r="L319" s="167"/>
      <c r="M319" s="168"/>
      <c r="N319" s="169"/>
      <c r="O319" s="169"/>
      <c r="P319" s="170">
        <f>SUM(P320:P344)</f>
        <v>0</v>
      </c>
      <c r="Q319" s="169"/>
      <c r="R319" s="170">
        <f>SUM(R320:R344)</f>
        <v>14.366658416</v>
      </c>
      <c r="S319" s="169"/>
      <c r="T319" s="171">
        <f>SUM(T320:T344)</f>
        <v>0</v>
      </c>
      <c r="AR319" s="172" t="s">
        <v>79</v>
      </c>
      <c r="AT319" s="173" t="s">
        <v>70</v>
      </c>
      <c r="AU319" s="173" t="s">
        <v>79</v>
      </c>
      <c r="AY319" s="172" t="s">
        <v>125</v>
      </c>
      <c r="BK319" s="174">
        <f>SUM(BK320:BK344)</f>
        <v>0</v>
      </c>
    </row>
    <row r="320" spans="1:65" s="2" customFormat="1" ht="16.5" customHeight="1">
      <c r="A320" s="37"/>
      <c r="B320" s="38"/>
      <c r="C320" s="177" t="s">
        <v>495</v>
      </c>
      <c r="D320" s="177" t="s">
        <v>127</v>
      </c>
      <c r="E320" s="178" t="s">
        <v>1203</v>
      </c>
      <c r="F320" s="179" t="s">
        <v>1204</v>
      </c>
      <c r="G320" s="180" t="s">
        <v>175</v>
      </c>
      <c r="H320" s="181">
        <v>10</v>
      </c>
      <c r="I320" s="182"/>
      <c r="J320" s="183">
        <f>ROUND(I320*H320,2)</f>
        <v>0</v>
      </c>
      <c r="K320" s="184"/>
      <c r="L320" s="42"/>
      <c r="M320" s="185" t="s">
        <v>19</v>
      </c>
      <c r="N320" s="186" t="s">
        <v>42</v>
      </c>
      <c r="O320" s="67"/>
      <c r="P320" s="187">
        <f>O320*H320</f>
        <v>0</v>
      </c>
      <c r="Q320" s="187">
        <v>0.39894984160000002</v>
      </c>
      <c r="R320" s="187">
        <f>Q320*H320</f>
        <v>3.989498416</v>
      </c>
      <c r="S320" s="187">
        <v>0</v>
      </c>
      <c r="T320" s="188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9" t="s">
        <v>131</v>
      </c>
      <c r="AT320" s="189" t="s">
        <v>127</v>
      </c>
      <c r="AU320" s="189" t="s">
        <v>81</v>
      </c>
      <c r="AY320" s="20" t="s">
        <v>125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20" t="s">
        <v>79</v>
      </c>
      <c r="BK320" s="190">
        <f>ROUND(I320*H320,2)</f>
        <v>0</v>
      </c>
      <c r="BL320" s="20" t="s">
        <v>131</v>
      </c>
      <c r="BM320" s="189" t="s">
        <v>1205</v>
      </c>
    </row>
    <row r="321" spans="1:65" s="2" customFormat="1" ht="11.25">
      <c r="A321" s="37"/>
      <c r="B321" s="38"/>
      <c r="C321" s="39"/>
      <c r="D321" s="191" t="s">
        <v>133</v>
      </c>
      <c r="E321" s="39"/>
      <c r="F321" s="192" t="s">
        <v>1206</v>
      </c>
      <c r="G321" s="39"/>
      <c r="H321" s="39"/>
      <c r="I321" s="193"/>
      <c r="J321" s="39"/>
      <c r="K321" s="39"/>
      <c r="L321" s="42"/>
      <c r="M321" s="194"/>
      <c r="N321" s="195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20" t="s">
        <v>133</v>
      </c>
      <c r="AU321" s="20" t="s">
        <v>81</v>
      </c>
    </row>
    <row r="322" spans="1:65" s="2" customFormat="1" ht="11.25">
      <c r="A322" s="37"/>
      <c r="B322" s="38"/>
      <c r="C322" s="39"/>
      <c r="D322" s="196" t="s">
        <v>135</v>
      </c>
      <c r="E322" s="39"/>
      <c r="F322" s="197" t="s">
        <v>1207</v>
      </c>
      <c r="G322" s="39"/>
      <c r="H322" s="39"/>
      <c r="I322" s="193"/>
      <c r="J322" s="39"/>
      <c r="K322" s="39"/>
      <c r="L322" s="42"/>
      <c r="M322" s="194"/>
      <c r="N322" s="195"/>
      <c r="O322" s="67"/>
      <c r="P322" s="67"/>
      <c r="Q322" s="67"/>
      <c r="R322" s="67"/>
      <c r="S322" s="67"/>
      <c r="T322" s="68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20" t="s">
        <v>135</v>
      </c>
      <c r="AU322" s="20" t="s">
        <v>81</v>
      </c>
    </row>
    <row r="323" spans="1:65" s="13" customFormat="1" ht="11.25">
      <c r="B323" s="199"/>
      <c r="C323" s="200"/>
      <c r="D323" s="191" t="s">
        <v>145</v>
      </c>
      <c r="E323" s="201" t="s">
        <v>19</v>
      </c>
      <c r="F323" s="202" t="s">
        <v>1208</v>
      </c>
      <c r="G323" s="200"/>
      <c r="H323" s="203">
        <v>10</v>
      </c>
      <c r="I323" s="204"/>
      <c r="J323" s="200"/>
      <c r="K323" s="200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145</v>
      </c>
      <c r="AU323" s="209" t="s">
        <v>81</v>
      </c>
      <c r="AV323" s="13" t="s">
        <v>81</v>
      </c>
      <c r="AW323" s="13" t="s">
        <v>32</v>
      </c>
      <c r="AX323" s="13" t="s">
        <v>79</v>
      </c>
      <c r="AY323" s="209" t="s">
        <v>125</v>
      </c>
    </row>
    <row r="324" spans="1:65" s="2" customFormat="1" ht="16.5" customHeight="1">
      <c r="A324" s="37"/>
      <c r="B324" s="38"/>
      <c r="C324" s="231" t="s">
        <v>502</v>
      </c>
      <c r="D324" s="231" t="s">
        <v>305</v>
      </c>
      <c r="E324" s="232" t="s">
        <v>1209</v>
      </c>
      <c r="F324" s="233" t="s">
        <v>1210</v>
      </c>
      <c r="G324" s="234" t="s">
        <v>428</v>
      </c>
      <c r="H324" s="235">
        <v>36</v>
      </c>
      <c r="I324" s="236"/>
      <c r="J324" s="237">
        <f>ROUND(I324*H324,2)</f>
        <v>0</v>
      </c>
      <c r="K324" s="238"/>
      <c r="L324" s="239"/>
      <c r="M324" s="240" t="s">
        <v>19</v>
      </c>
      <c r="N324" s="241" t="s">
        <v>42</v>
      </c>
      <c r="O324" s="67"/>
      <c r="P324" s="187">
        <f>O324*H324</f>
        <v>0</v>
      </c>
      <c r="Q324" s="187">
        <v>2.1000000000000001E-2</v>
      </c>
      <c r="R324" s="187">
        <f>Q324*H324</f>
        <v>0.75600000000000001</v>
      </c>
      <c r="S324" s="187">
        <v>0</v>
      </c>
      <c r="T324" s="188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9" t="s">
        <v>189</v>
      </c>
      <c r="AT324" s="189" t="s">
        <v>305</v>
      </c>
      <c r="AU324" s="189" t="s">
        <v>81</v>
      </c>
      <c r="AY324" s="20" t="s">
        <v>125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20" t="s">
        <v>79</v>
      </c>
      <c r="BK324" s="190">
        <f>ROUND(I324*H324,2)</f>
        <v>0</v>
      </c>
      <c r="BL324" s="20" t="s">
        <v>131</v>
      </c>
      <c r="BM324" s="189" t="s">
        <v>1211</v>
      </c>
    </row>
    <row r="325" spans="1:65" s="2" customFormat="1" ht="11.25">
      <c r="A325" s="37"/>
      <c r="B325" s="38"/>
      <c r="C325" s="39"/>
      <c r="D325" s="191" t="s">
        <v>133</v>
      </c>
      <c r="E325" s="39"/>
      <c r="F325" s="192" t="s">
        <v>1210</v>
      </c>
      <c r="G325" s="39"/>
      <c r="H325" s="39"/>
      <c r="I325" s="193"/>
      <c r="J325" s="39"/>
      <c r="K325" s="39"/>
      <c r="L325" s="42"/>
      <c r="M325" s="194"/>
      <c r="N325" s="195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133</v>
      </c>
      <c r="AU325" s="20" t="s">
        <v>81</v>
      </c>
    </row>
    <row r="326" spans="1:65" s="13" customFormat="1" ht="11.25">
      <c r="B326" s="199"/>
      <c r="C326" s="200"/>
      <c r="D326" s="191" t="s">
        <v>145</v>
      </c>
      <c r="E326" s="201" t="s">
        <v>19</v>
      </c>
      <c r="F326" s="202" t="s">
        <v>1212</v>
      </c>
      <c r="G326" s="200"/>
      <c r="H326" s="203">
        <v>36</v>
      </c>
      <c r="I326" s="204"/>
      <c r="J326" s="200"/>
      <c r="K326" s="200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145</v>
      </c>
      <c r="AU326" s="209" t="s">
        <v>81</v>
      </c>
      <c r="AV326" s="13" t="s">
        <v>81</v>
      </c>
      <c r="AW326" s="13" t="s">
        <v>32</v>
      </c>
      <c r="AX326" s="13" t="s">
        <v>79</v>
      </c>
      <c r="AY326" s="209" t="s">
        <v>125</v>
      </c>
    </row>
    <row r="327" spans="1:65" s="2" customFormat="1" ht="16.5" customHeight="1">
      <c r="A327" s="37"/>
      <c r="B327" s="38"/>
      <c r="C327" s="177" t="s">
        <v>509</v>
      </c>
      <c r="D327" s="177" t="s">
        <v>127</v>
      </c>
      <c r="E327" s="178" t="s">
        <v>419</v>
      </c>
      <c r="F327" s="179" t="s">
        <v>420</v>
      </c>
      <c r="G327" s="180" t="s">
        <v>192</v>
      </c>
      <c r="H327" s="181">
        <v>1.395</v>
      </c>
      <c r="I327" s="182"/>
      <c r="J327" s="183">
        <f>ROUND(I327*H327,2)</f>
        <v>0</v>
      </c>
      <c r="K327" s="184"/>
      <c r="L327" s="42"/>
      <c r="M327" s="185" t="s">
        <v>19</v>
      </c>
      <c r="N327" s="186" t="s">
        <v>42</v>
      </c>
      <c r="O327" s="67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9" t="s">
        <v>131</v>
      </c>
      <c r="AT327" s="189" t="s">
        <v>127</v>
      </c>
      <c r="AU327" s="189" t="s">
        <v>81</v>
      </c>
      <c r="AY327" s="20" t="s">
        <v>125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20" t="s">
        <v>79</v>
      </c>
      <c r="BK327" s="190">
        <f>ROUND(I327*H327,2)</f>
        <v>0</v>
      </c>
      <c r="BL327" s="20" t="s">
        <v>131</v>
      </c>
      <c r="BM327" s="189" t="s">
        <v>1213</v>
      </c>
    </row>
    <row r="328" spans="1:65" s="2" customFormat="1" ht="11.25">
      <c r="A328" s="37"/>
      <c r="B328" s="38"/>
      <c r="C328" s="39"/>
      <c r="D328" s="191" t="s">
        <v>133</v>
      </c>
      <c r="E328" s="39"/>
      <c r="F328" s="192" t="s">
        <v>422</v>
      </c>
      <c r="G328" s="39"/>
      <c r="H328" s="39"/>
      <c r="I328" s="193"/>
      <c r="J328" s="39"/>
      <c r="K328" s="39"/>
      <c r="L328" s="42"/>
      <c r="M328" s="194"/>
      <c r="N328" s="195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20" t="s">
        <v>133</v>
      </c>
      <c r="AU328" s="20" t="s">
        <v>81</v>
      </c>
    </row>
    <row r="329" spans="1:65" s="2" customFormat="1" ht="11.25">
      <c r="A329" s="37"/>
      <c r="B329" s="38"/>
      <c r="C329" s="39"/>
      <c r="D329" s="196" t="s">
        <v>135</v>
      </c>
      <c r="E329" s="39"/>
      <c r="F329" s="197" t="s">
        <v>423</v>
      </c>
      <c r="G329" s="39"/>
      <c r="H329" s="39"/>
      <c r="I329" s="193"/>
      <c r="J329" s="39"/>
      <c r="K329" s="39"/>
      <c r="L329" s="42"/>
      <c r="M329" s="194"/>
      <c r="N329" s="195"/>
      <c r="O329" s="67"/>
      <c r="P329" s="67"/>
      <c r="Q329" s="67"/>
      <c r="R329" s="67"/>
      <c r="S329" s="67"/>
      <c r="T329" s="68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20" t="s">
        <v>135</v>
      </c>
      <c r="AU329" s="20" t="s">
        <v>81</v>
      </c>
    </row>
    <row r="330" spans="1:65" s="14" customFormat="1" ht="11.25">
      <c r="B330" s="210"/>
      <c r="C330" s="211"/>
      <c r="D330" s="191" t="s">
        <v>145</v>
      </c>
      <c r="E330" s="212" t="s">
        <v>19</v>
      </c>
      <c r="F330" s="213" t="s">
        <v>228</v>
      </c>
      <c r="G330" s="211"/>
      <c r="H330" s="212" t="s">
        <v>19</v>
      </c>
      <c r="I330" s="214"/>
      <c r="J330" s="211"/>
      <c r="K330" s="211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145</v>
      </c>
      <c r="AU330" s="219" t="s">
        <v>81</v>
      </c>
      <c r="AV330" s="14" t="s">
        <v>79</v>
      </c>
      <c r="AW330" s="14" t="s">
        <v>32</v>
      </c>
      <c r="AX330" s="14" t="s">
        <v>71</v>
      </c>
      <c r="AY330" s="219" t="s">
        <v>125</v>
      </c>
    </row>
    <row r="331" spans="1:65" s="13" customFormat="1" ht="11.25">
      <c r="B331" s="199"/>
      <c r="C331" s="200"/>
      <c r="D331" s="191" t="s">
        <v>145</v>
      </c>
      <c r="E331" s="201" t="s">
        <v>19</v>
      </c>
      <c r="F331" s="202" t="s">
        <v>1214</v>
      </c>
      <c r="G331" s="200"/>
      <c r="H331" s="203">
        <v>1.395</v>
      </c>
      <c r="I331" s="204"/>
      <c r="J331" s="200"/>
      <c r="K331" s="200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145</v>
      </c>
      <c r="AU331" s="209" t="s">
        <v>81</v>
      </c>
      <c r="AV331" s="13" t="s">
        <v>81</v>
      </c>
      <c r="AW331" s="13" t="s">
        <v>32</v>
      </c>
      <c r="AX331" s="13" t="s">
        <v>79</v>
      </c>
      <c r="AY331" s="209" t="s">
        <v>125</v>
      </c>
    </row>
    <row r="332" spans="1:65" s="2" customFormat="1" ht="16.5" customHeight="1">
      <c r="A332" s="37"/>
      <c r="B332" s="38"/>
      <c r="C332" s="177" t="s">
        <v>516</v>
      </c>
      <c r="D332" s="177" t="s">
        <v>127</v>
      </c>
      <c r="E332" s="178" t="s">
        <v>426</v>
      </c>
      <c r="F332" s="179" t="s">
        <v>427</v>
      </c>
      <c r="G332" s="180" t="s">
        <v>428</v>
      </c>
      <c r="H332" s="181">
        <v>6</v>
      </c>
      <c r="I332" s="182"/>
      <c r="J332" s="183">
        <f>ROUND(I332*H332,2)</f>
        <v>0</v>
      </c>
      <c r="K332" s="184"/>
      <c r="L332" s="42"/>
      <c r="M332" s="185" t="s">
        <v>19</v>
      </c>
      <c r="N332" s="186" t="s">
        <v>42</v>
      </c>
      <c r="O332" s="67"/>
      <c r="P332" s="187">
        <f>O332*H332</f>
        <v>0</v>
      </c>
      <c r="Q332" s="187">
        <v>8.7419999999999998E-2</v>
      </c>
      <c r="R332" s="187">
        <f>Q332*H332</f>
        <v>0.52451999999999999</v>
      </c>
      <c r="S332" s="187">
        <v>0</v>
      </c>
      <c r="T332" s="188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9" t="s">
        <v>131</v>
      </c>
      <c r="AT332" s="189" t="s">
        <v>127</v>
      </c>
      <c r="AU332" s="189" t="s">
        <v>81</v>
      </c>
      <c r="AY332" s="20" t="s">
        <v>125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20" t="s">
        <v>79</v>
      </c>
      <c r="BK332" s="190">
        <f>ROUND(I332*H332,2)</f>
        <v>0</v>
      </c>
      <c r="BL332" s="20" t="s">
        <v>131</v>
      </c>
      <c r="BM332" s="189" t="s">
        <v>1215</v>
      </c>
    </row>
    <row r="333" spans="1:65" s="2" customFormat="1" ht="11.25">
      <c r="A333" s="37"/>
      <c r="B333" s="38"/>
      <c r="C333" s="39"/>
      <c r="D333" s="191" t="s">
        <v>133</v>
      </c>
      <c r="E333" s="39"/>
      <c r="F333" s="192" t="s">
        <v>430</v>
      </c>
      <c r="G333" s="39"/>
      <c r="H333" s="39"/>
      <c r="I333" s="193"/>
      <c r="J333" s="39"/>
      <c r="K333" s="39"/>
      <c r="L333" s="42"/>
      <c r="M333" s="194"/>
      <c r="N333" s="195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20" t="s">
        <v>133</v>
      </c>
      <c r="AU333" s="20" t="s">
        <v>81</v>
      </c>
    </row>
    <row r="334" spans="1:65" s="2" customFormat="1" ht="11.25">
      <c r="A334" s="37"/>
      <c r="B334" s="38"/>
      <c r="C334" s="39"/>
      <c r="D334" s="196" t="s">
        <v>135</v>
      </c>
      <c r="E334" s="39"/>
      <c r="F334" s="197" t="s">
        <v>431</v>
      </c>
      <c r="G334" s="39"/>
      <c r="H334" s="39"/>
      <c r="I334" s="193"/>
      <c r="J334" s="39"/>
      <c r="K334" s="39"/>
      <c r="L334" s="42"/>
      <c r="M334" s="194"/>
      <c r="N334" s="195"/>
      <c r="O334" s="67"/>
      <c r="P334" s="67"/>
      <c r="Q334" s="67"/>
      <c r="R334" s="67"/>
      <c r="S334" s="67"/>
      <c r="T334" s="68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20" t="s">
        <v>135</v>
      </c>
      <c r="AU334" s="20" t="s">
        <v>81</v>
      </c>
    </row>
    <row r="335" spans="1:65" s="2" customFormat="1" ht="16.5" customHeight="1">
      <c r="A335" s="37"/>
      <c r="B335" s="38"/>
      <c r="C335" s="231" t="s">
        <v>522</v>
      </c>
      <c r="D335" s="231" t="s">
        <v>305</v>
      </c>
      <c r="E335" s="232" t="s">
        <v>433</v>
      </c>
      <c r="F335" s="233" t="s">
        <v>434</v>
      </c>
      <c r="G335" s="234" t="s">
        <v>428</v>
      </c>
      <c r="H335" s="235">
        <v>6</v>
      </c>
      <c r="I335" s="236"/>
      <c r="J335" s="237">
        <f>ROUND(I335*H335,2)</f>
        <v>0</v>
      </c>
      <c r="K335" s="238"/>
      <c r="L335" s="239"/>
      <c r="M335" s="240" t="s">
        <v>19</v>
      </c>
      <c r="N335" s="241" t="s">
        <v>42</v>
      </c>
      <c r="O335" s="67"/>
      <c r="P335" s="187">
        <f>O335*H335</f>
        <v>0</v>
      </c>
      <c r="Q335" s="187">
        <v>2.7E-2</v>
      </c>
      <c r="R335" s="187">
        <f>Q335*H335</f>
        <v>0.16200000000000001</v>
      </c>
      <c r="S335" s="187">
        <v>0</v>
      </c>
      <c r="T335" s="188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9" t="s">
        <v>189</v>
      </c>
      <c r="AT335" s="189" t="s">
        <v>305</v>
      </c>
      <c r="AU335" s="189" t="s">
        <v>81</v>
      </c>
      <c r="AY335" s="20" t="s">
        <v>125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20" t="s">
        <v>79</v>
      </c>
      <c r="BK335" s="190">
        <f>ROUND(I335*H335,2)</f>
        <v>0</v>
      </c>
      <c r="BL335" s="20" t="s">
        <v>131</v>
      </c>
      <c r="BM335" s="189" t="s">
        <v>1216</v>
      </c>
    </row>
    <row r="336" spans="1:65" s="2" customFormat="1" ht="11.25">
      <c r="A336" s="37"/>
      <c r="B336" s="38"/>
      <c r="C336" s="39"/>
      <c r="D336" s="191" t="s">
        <v>133</v>
      </c>
      <c r="E336" s="39"/>
      <c r="F336" s="192" t="s">
        <v>434</v>
      </c>
      <c r="G336" s="39"/>
      <c r="H336" s="39"/>
      <c r="I336" s="193"/>
      <c r="J336" s="39"/>
      <c r="K336" s="39"/>
      <c r="L336" s="42"/>
      <c r="M336" s="194"/>
      <c r="N336" s="195"/>
      <c r="O336" s="67"/>
      <c r="P336" s="67"/>
      <c r="Q336" s="67"/>
      <c r="R336" s="67"/>
      <c r="S336" s="67"/>
      <c r="T336" s="68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20" t="s">
        <v>133</v>
      </c>
      <c r="AU336" s="20" t="s">
        <v>81</v>
      </c>
    </row>
    <row r="337" spans="1:65" s="2" customFormat="1" ht="21.75" customHeight="1">
      <c r="A337" s="37"/>
      <c r="B337" s="38"/>
      <c r="C337" s="177" t="s">
        <v>527</v>
      </c>
      <c r="D337" s="177" t="s">
        <v>127</v>
      </c>
      <c r="E337" s="178" t="s">
        <v>437</v>
      </c>
      <c r="F337" s="179" t="s">
        <v>438</v>
      </c>
      <c r="G337" s="180" t="s">
        <v>192</v>
      </c>
      <c r="H337" s="181">
        <v>0.38400000000000001</v>
      </c>
      <c r="I337" s="182"/>
      <c r="J337" s="183">
        <f>ROUND(I337*H337,2)</f>
        <v>0</v>
      </c>
      <c r="K337" s="184"/>
      <c r="L337" s="42"/>
      <c r="M337" s="185" t="s">
        <v>19</v>
      </c>
      <c r="N337" s="186" t="s">
        <v>42</v>
      </c>
      <c r="O337" s="67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9" t="s">
        <v>131</v>
      </c>
      <c r="AT337" s="189" t="s">
        <v>127</v>
      </c>
      <c r="AU337" s="189" t="s">
        <v>81</v>
      </c>
      <c r="AY337" s="20" t="s">
        <v>125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20" t="s">
        <v>79</v>
      </c>
      <c r="BK337" s="190">
        <f>ROUND(I337*H337,2)</f>
        <v>0</v>
      </c>
      <c r="BL337" s="20" t="s">
        <v>131</v>
      </c>
      <c r="BM337" s="189" t="s">
        <v>1217</v>
      </c>
    </row>
    <row r="338" spans="1:65" s="2" customFormat="1" ht="19.5">
      <c r="A338" s="37"/>
      <c r="B338" s="38"/>
      <c r="C338" s="39"/>
      <c r="D338" s="191" t="s">
        <v>133</v>
      </c>
      <c r="E338" s="39"/>
      <c r="F338" s="192" t="s">
        <v>440</v>
      </c>
      <c r="G338" s="39"/>
      <c r="H338" s="39"/>
      <c r="I338" s="193"/>
      <c r="J338" s="39"/>
      <c r="K338" s="39"/>
      <c r="L338" s="42"/>
      <c r="M338" s="194"/>
      <c r="N338" s="195"/>
      <c r="O338" s="67"/>
      <c r="P338" s="67"/>
      <c r="Q338" s="67"/>
      <c r="R338" s="67"/>
      <c r="S338" s="67"/>
      <c r="T338" s="68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20" t="s">
        <v>133</v>
      </c>
      <c r="AU338" s="20" t="s">
        <v>81</v>
      </c>
    </row>
    <row r="339" spans="1:65" s="2" customFormat="1" ht="11.25">
      <c r="A339" s="37"/>
      <c r="B339" s="38"/>
      <c r="C339" s="39"/>
      <c r="D339" s="196" t="s">
        <v>135</v>
      </c>
      <c r="E339" s="39"/>
      <c r="F339" s="197" t="s">
        <v>441</v>
      </c>
      <c r="G339" s="39"/>
      <c r="H339" s="39"/>
      <c r="I339" s="193"/>
      <c r="J339" s="39"/>
      <c r="K339" s="39"/>
      <c r="L339" s="42"/>
      <c r="M339" s="194"/>
      <c r="N339" s="195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20" t="s">
        <v>135</v>
      </c>
      <c r="AU339" s="20" t="s">
        <v>81</v>
      </c>
    </row>
    <row r="340" spans="1:65" s="13" customFormat="1" ht="11.25">
      <c r="B340" s="199"/>
      <c r="C340" s="200"/>
      <c r="D340" s="191" t="s">
        <v>145</v>
      </c>
      <c r="E340" s="201" t="s">
        <v>19</v>
      </c>
      <c r="F340" s="202" t="s">
        <v>1218</v>
      </c>
      <c r="G340" s="200"/>
      <c r="H340" s="203">
        <v>0.38400000000000001</v>
      </c>
      <c r="I340" s="204"/>
      <c r="J340" s="200"/>
      <c r="K340" s="200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145</v>
      </c>
      <c r="AU340" s="209" t="s">
        <v>81</v>
      </c>
      <c r="AV340" s="13" t="s">
        <v>81</v>
      </c>
      <c r="AW340" s="13" t="s">
        <v>32</v>
      </c>
      <c r="AX340" s="13" t="s">
        <v>79</v>
      </c>
      <c r="AY340" s="209" t="s">
        <v>125</v>
      </c>
    </row>
    <row r="341" spans="1:65" s="2" customFormat="1" ht="21.75" customHeight="1">
      <c r="A341" s="37"/>
      <c r="B341" s="38"/>
      <c r="C341" s="177" t="s">
        <v>534</v>
      </c>
      <c r="D341" s="177" t="s">
        <v>127</v>
      </c>
      <c r="E341" s="178" t="s">
        <v>1219</v>
      </c>
      <c r="F341" s="179" t="s">
        <v>1220</v>
      </c>
      <c r="G341" s="180" t="s">
        <v>130</v>
      </c>
      <c r="H341" s="181">
        <v>8</v>
      </c>
      <c r="I341" s="182"/>
      <c r="J341" s="183">
        <f>ROUND(I341*H341,2)</f>
        <v>0</v>
      </c>
      <c r="K341" s="184"/>
      <c r="L341" s="42"/>
      <c r="M341" s="185" t="s">
        <v>19</v>
      </c>
      <c r="N341" s="186" t="s">
        <v>42</v>
      </c>
      <c r="O341" s="67"/>
      <c r="P341" s="187">
        <f>O341*H341</f>
        <v>0</v>
      </c>
      <c r="Q341" s="187">
        <v>1.11683</v>
      </c>
      <c r="R341" s="187">
        <f>Q341*H341</f>
        <v>8.9346399999999999</v>
      </c>
      <c r="S341" s="187">
        <v>0</v>
      </c>
      <c r="T341" s="188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9" t="s">
        <v>131</v>
      </c>
      <c r="AT341" s="189" t="s">
        <v>127</v>
      </c>
      <c r="AU341" s="189" t="s">
        <v>81</v>
      </c>
      <c r="AY341" s="20" t="s">
        <v>125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20" t="s">
        <v>79</v>
      </c>
      <c r="BK341" s="190">
        <f>ROUND(I341*H341,2)</f>
        <v>0</v>
      </c>
      <c r="BL341" s="20" t="s">
        <v>131</v>
      </c>
      <c r="BM341" s="189" t="s">
        <v>1221</v>
      </c>
    </row>
    <row r="342" spans="1:65" s="2" customFormat="1" ht="11.25">
      <c r="A342" s="37"/>
      <c r="B342" s="38"/>
      <c r="C342" s="39"/>
      <c r="D342" s="191" t="s">
        <v>133</v>
      </c>
      <c r="E342" s="39"/>
      <c r="F342" s="192" t="s">
        <v>1222</v>
      </c>
      <c r="G342" s="39"/>
      <c r="H342" s="39"/>
      <c r="I342" s="193"/>
      <c r="J342" s="39"/>
      <c r="K342" s="39"/>
      <c r="L342" s="42"/>
      <c r="M342" s="194"/>
      <c r="N342" s="195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133</v>
      </c>
      <c r="AU342" s="20" t="s">
        <v>81</v>
      </c>
    </row>
    <row r="343" spans="1:65" s="2" customFormat="1" ht="11.25">
      <c r="A343" s="37"/>
      <c r="B343" s="38"/>
      <c r="C343" s="39"/>
      <c r="D343" s="196" t="s">
        <v>135</v>
      </c>
      <c r="E343" s="39"/>
      <c r="F343" s="197" t="s">
        <v>1223</v>
      </c>
      <c r="G343" s="39"/>
      <c r="H343" s="39"/>
      <c r="I343" s="193"/>
      <c r="J343" s="39"/>
      <c r="K343" s="39"/>
      <c r="L343" s="42"/>
      <c r="M343" s="194"/>
      <c r="N343" s="195"/>
      <c r="O343" s="67"/>
      <c r="P343" s="67"/>
      <c r="Q343" s="67"/>
      <c r="R343" s="67"/>
      <c r="S343" s="67"/>
      <c r="T343" s="68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20" t="s">
        <v>135</v>
      </c>
      <c r="AU343" s="20" t="s">
        <v>81</v>
      </c>
    </row>
    <row r="344" spans="1:65" s="2" customFormat="1" ht="19.5">
      <c r="A344" s="37"/>
      <c r="B344" s="38"/>
      <c r="C344" s="39"/>
      <c r="D344" s="191" t="s">
        <v>137</v>
      </c>
      <c r="E344" s="39"/>
      <c r="F344" s="198" t="s">
        <v>1224</v>
      </c>
      <c r="G344" s="39"/>
      <c r="H344" s="39"/>
      <c r="I344" s="193"/>
      <c r="J344" s="39"/>
      <c r="K344" s="39"/>
      <c r="L344" s="42"/>
      <c r="M344" s="194"/>
      <c r="N344" s="195"/>
      <c r="O344" s="67"/>
      <c r="P344" s="67"/>
      <c r="Q344" s="67"/>
      <c r="R344" s="67"/>
      <c r="S344" s="67"/>
      <c r="T344" s="68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20" t="s">
        <v>137</v>
      </c>
      <c r="AU344" s="20" t="s">
        <v>81</v>
      </c>
    </row>
    <row r="345" spans="1:65" s="12" customFormat="1" ht="22.9" customHeight="1">
      <c r="B345" s="161"/>
      <c r="C345" s="162"/>
      <c r="D345" s="163" t="s">
        <v>70</v>
      </c>
      <c r="E345" s="175" t="s">
        <v>164</v>
      </c>
      <c r="F345" s="175" t="s">
        <v>443</v>
      </c>
      <c r="G345" s="162"/>
      <c r="H345" s="162"/>
      <c r="I345" s="165"/>
      <c r="J345" s="176">
        <f>BK345</f>
        <v>0</v>
      </c>
      <c r="K345" s="162"/>
      <c r="L345" s="167"/>
      <c r="M345" s="168"/>
      <c r="N345" s="169"/>
      <c r="O345" s="169"/>
      <c r="P345" s="170">
        <f>SUM(P346:P435)</f>
        <v>0</v>
      </c>
      <c r="Q345" s="169"/>
      <c r="R345" s="170">
        <f>SUM(R346:R435)</f>
        <v>474.0756330000001</v>
      </c>
      <c r="S345" s="169"/>
      <c r="T345" s="171">
        <f>SUM(T346:T435)</f>
        <v>0</v>
      </c>
      <c r="AR345" s="172" t="s">
        <v>79</v>
      </c>
      <c r="AT345" s="173" t="s">
        <v>70</v>
      </c>
      <c r="AU345" s="173" t="s">
        <v>79</v>
      </c>
      <c r="AY345" s="172" t="s">
        <v>125</v>
      </c>
      <c r="BK345" s="174">
        <f>SUM(BK346:BK435)</f>
        <v>0</v>
      </c>
    </row>
    <row r="346" spans="1:65" s="2" customFormat="1" ht="16.5" customHeight="1">
      <c r="A346" s="37"/>
      <c r="B346" s="38"/>
      <c r="C346" s="177" t="s">
        <v>540</v>
      </c>
      <c r="D346" s="177" t="s">
        <v>127</v>
      </c>
      <c r="E346" s="178" t="s">
        <v>445</v>
      </c>
      <c r="F346" s="179" t="s">
        <v>446</v>
      </c>
      <c r="G346" s="180" t="s">
        <v>130</v>
      </c>
      <c r="H346" s="181">
        <v>2661.1</v>
      </c>
      <c r="I346" s="182"/>
      <c r="J346" s="183">
        <f>ROUND(I346*H346,2)</f>
        <v>0</v>
      </c>
      <c r="K346" s="184"/>
      <c r="L346" s="42"/>
      <c r="M346" s="185" t="s">
        <v>19</v>
      </c>
      <c r="N346" s="186" t="s">
        <v>42</v>
      </c>
      <c r="O346" s="67"/>
      <c r="P346" s="187">
        <f>O346*H346</f>
        <v>0</v>
      </c>
      <c r="Q346" s="187">
        <v>0</v>
      </c>
      <c r="R346" s="187">
        <f>Q346*H346</f>
        <v>0</v>
      </c>
      <c r="S346" s="187">
        <v>0</v>
      </c>
      <c r="T346" s="188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9" t="s">
        <v>131</v>
      </c>
      <c r="AT346" s="189" t="s">
        <v>127</v>
      </c>
      <c r="AU346" s="189" t="s">
        <v>81</v>
      </c>
      <c r="AY346" s="20" t="s">
        <v>125</v>
      </c>
      <c r="BE346" s="190">
        <f>IF(N346="základní",J346,0)</f>
        <v>0</v>
      </c>
      <c r="BF346" s="190">
        <f>IF(N346="snížená",J346,0)</f>
        <v>0</v>
      </c>
      <c r="BG346" s="190">
        <f>IF(N346="zákl. přenesená",J346,0)</f>
        <v>0</v>
      </c>
      <c r="BH346" s="190">
        <f>IF(N346="sníž. přenesená",J346,0)</f>
        <v>0</v>
      </c>
      <c r="BI346" s="190">
        <f>IF(N346="nulová",J346,0)</f>
        <v>0</v>
      </c>
      <c r="BJ346" s="20" t="s">
        <v>79</v>
      </c>
      <c r="BK346" s="190">
        <f>ROUND(I346*H346,2)</f>
        <v>0</v>
      </c>
      <c r="BL346" s="20" t="s">
        <v>131</v>
      </c>
      <c r="BM346" s="189" t="s">
        <v>1225</v>
      </c>
    </row>
    <row r="347" spans="1:65" s="2" customFormat="1" ht="11.25">
      <c r="A347" s="37"/>
      <c r="B347" s="38"/>
      <c r="C347" s="39"/>
      <c r="D347" s="191" t="s">
        <v>133</v>
      </c>
      <c r="E347" s="39"/>
      <c r="F347" s="192" t="s">
        <v>448</v>
      </c>
      <c r="G347" s="39"/>
      <c r="H347" s="39"/>
      <c r="I347" s="193"/>
      <c r="J347" s="39"/>
      <c r="K347" s="39"/>
      <c r="L347" s="42"/>
      <c r="M347" s="194"/>
      <c r="N347" s="195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133</v>
      </c>
      <c r="AU347" s="20" t="s">
        <v>81</v>
      </c>
    </row>
    <row r="348" spans="1:65" s="2" customFormat="1" ht="11.25">
      <c r="A348" s="37"/>
      <c r="B348" s="38"/>
      <c r="C348" s="39"/>
      <c r="D348" s="196" t="s">
        <v>135</v>
      </c>
      <c r="E348" s="39"/>
      <c r="F348" s="197" t="s">
        <v>449</v>
      </c>
      <c r="G348" s="39"/>
      <c r="H348" s="39"/>
      <c r="I348" s="193"/>
      <c r="J348" s="39"/>
      <c r="K348" s="39"/>
      <c r="L348" s="42"/>
      <c r="M348" s="194"/>
      <c r="N348" s="195"/>
      <c r="O348" s="67"/>
      <c r="P348" s="67"/>
      <c r="Q348" s="67"/>
      <c r="R348" s="67"/>
      <c r="S348" s="67"/>
      <c r="T348" s="68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20" t="s">
        <v>135</v>
      </c>
      <c r="AU348" s="20" t="s">
        <v>81</v>
      </c>
    </row>
    <row r="349" spans="1:65" s="14" customFormat="1" ht="11.25">
      <c r="B349" s="210"/>
      <c r="C349" s="211"/>
      <c r="D349" s="191" t="s">
        <v>145</v>
      </c>
      <c r="E349" s="212" t="s">
        <v>19</v>
      </c>
      <c r="F349" s="213" t="s">
        <v>1021</v>
      </c>
      <c r="G349" s="211"/>
      <c r="H349" s="212" t="s">
        <v>19</v>
      </c>
      <c r="I349" s="214"/>
      <c r="J349" s="211"/>
      <c r="K349" s="211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145</v>
      </c>
      <c r="AU349" s="219" t="s">
        <v>81</v>
      </c>
      <c r="AV349" s="14" t="s">
        <v>79</v>
      </c>
      <c r="AW349" s="14" t="s">
        <v>32</v>
      </c>
      <c r="AX349" s="14" t="s">
        <v>71</v>
      </c>
      <c r="AY349" s="219" t="s">
        <v>125</v>
      </c>
    </row>
    <row r="350" spans="1:65" s="13" customFormat="1" ht="11.25">
      <c r="B350" s="199"/>
      <c r="C350" s="200"/>
      <c r="D350" s="191" t="s">
        <v>145</v>
      </c>
      <c r="E350" s="201" t="s">
        <v>19</v>
      </c>
      <c r="F350" s="202" t="s">
        <v>1090</v>
      </c>
      <c r="G350" s="200"/>
      <c r="H350" s="203">
        <v>1281</v>
      </c>
      <c r="I350" s="204"/>
      <c r="J350" s="200"/>
      <c r="K350" s="200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145</v>
      </c>
      <c r="AU350" s="209" t="s">
        <v>81</v>
      </c>
      <c r="AV350" s="13" t="s">
        <v>81</v>
      </c>
      <c r="AW350" s="13" t="s">
        <v>32</v>
      </c>
      <c r="AX350" s="13" t="s">
        <v>71</v>
      </c>
      <c r="AY350" s="209" t="s">
        <v>125</v>
      </c>
    </row>
    <row r="351" spans="1:65" s="14" customFormat="1" ht="11.25">
      <c r="B351" s="210"/>
      <c r="C351" s="211"/>
      <c r="D351" s="191" t="s">
        <v>145</v>
      </c>
      <c r="E351" s="212" t="s">
        <v>19</v>
      </c>
      <c r="F351" s="213" t="s">
        <v>1091</v>
      </c>
      <c r="G351" s="211"/>
      <c r="H351" s="212" t="s">
        <v>19</v>
      </c>
      <c r="I351" s="214"/>
      <c r="J351" s="211"/>
      <c r="K351" s="211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145</v>
      </c>
      <c r="AU351" s="219" t="s">
        <v>81</v>
      </c>
      <c r="AV351" s="14" t="s">
        <v>79</v>
      </c>
      <c r="AW351" s="14" t="s">
        <v>32</v>
      </c>
      <c r="AX351" s="14" t="s">
        <v>71</v>
      </c>
      <c r="AY351" s="219" t="s">
        <v>125</v>
      </c>
    </row>
    <row r="352" spans="1:65" s="13" customFormat="1" ht="11.25">
      <c r="B352" s="199"/>
      <c r="C352" s="200"/>
      <c r="D352" s="191" t="s">
        <v>145</v>
      </c>
      <c r="E352" s="201" t="s">
        <v>19</v>
      </c>
      <c r="F352" s="202" t="s">
        <v>1226</v>
      </c>
      <c r="G352" s="200"/>
      <c r="H352" s="203">
        <v>603.6</v>
      </c>
      <c r="I352" s="204"/>
      <c r="J352" s="200"/>
      <c r="K352" s="200"/>
      <c r="L352" s="205"/>
      <c r="M352" s="206"/>
      <c r="N352" s="207"/>
      <c r="O352" s="207"/>
      <c r="P352" s="207"/>
      <c r="Q352" s="207"/>
      <c r="R352" s="207"/>
      <c r="S352" s="207"/>
      <c r="T352" s="208"/>
      <c r="AT352" s="209" t="s">
        <v>145</v>
      </c>
      <c r="AU352" s="209" t="s">
        <v>81</v>
      </c>
      <c r="AV352" s="13" t="s">
        <v>81</v>
      </c>
      <c r="AW352" s="13" t="s">
        <v>32</v>
      </c>
      <c r="AX352" s="13" t="s">
        <v>71</v>
      </c>
      <c r="AY352" s="209" t="s">
        <v>125</v>
      </c>
    </row>
    <row r="353" spans="1:65" s="14" customFormat="1" ht="11.25">
      <c r="B353" s="210"/>
      <c r="C353" s="211"/>
      <c r="D353" s="191" t="s">
        <v>145</v>
      </c>
      <c r="E353" s="212" t="s">
        <v>19</v>
      </c>
      <c r="F353" s="213" t="s">
        <v>1045</v>
      </c>
      <c r="G353" s="211"/>
      <c r="H353" s="212" t="s">
        <v>19</v>
      </c>
      <c r="I353" s="214"/>
      <c r="J353" s="211"/>
      <c r="K353" s="211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145</v>
      </c>
      <c r="AU353" s="219" t="s">
        <v>81</v>
      </c>
      <c r="AV353" s="14" t="s">
        <v>79</v>
      </c>
      <c r="AW353" s="14" t="s">
        <v>32</v>
      </c>
      <c r="AX353" s="14" t="s">
        <v>71</v>
      </c>
      <c r="AY353" s="219" t="s">
        <v>125</v>
      </c>
    </row>
    <row r="354" spans="1:65" s="13" customFormat="1" ht="11.25">
      <c r="B354" s="199"/>
      <c r="C354" s="200"/>
      <c r="D354" s="191" t="s">
        <v>145</v>
      </c>
      <c r="E354" s="201" t="s">
        <v>19</v>
      </c>
      <c r="F354" s="202" t="s">
        <v>1227</v>
      </c>
      <c r="G354" s="200"/>
      <c r="H354" s="203">
        <v>415</v>
      </c>
      <c r="I354" s="204"/>
      <c r="J354" s="200"/>
      <c r="K354" s="200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145</v>
      </c>
      <c r="AU354" s="209" t="s">
        <v>81</v>
      </c>
      <c r="AV354" s="13" t="s">
        <v>81</v>
      </c>
      <c r="AW354" s="13" t="s">
        <v>32</v>
      </c>
      <c r="AX354" s="13" t="s">
        <v>71</v>
      </c>
      <c r="AY354" s="209" t="s">
        <v>125</v>
      </c>
    </row>
    <row r="355" spans="1:65" s="14" customFormat="1" ht="11.25">
      <c r="B355" s="210"/>
      <c r="C355" s="211"/>
      <c r="D355" s="191" t="s">
        <v>145</v>
      </c>
      <c r="E355" s="212" t="s">
        <v>19</v>
      </c>
      <c r="F355" s="213" t="s">
        <v>1085</v>
      </c>
      <c r="G355" s="211"/>
      <c r="H355" s="212" t="s">
        <v>19</v>
      </c>
      <c r="I355" s="214"/>
      <c r="J355" s="211"/>
      <c r="K355" s="211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145</v>
      </c>
      <c r="AU355" s="219" t="s">
        <v>81</v>
      </c>
      <c r="AV355" s="14" t="s">
        <v>79</v>
      </c>
      <c r="AW355" s="14" t="s">
        <v>32</v>
      </c>
      <c r="AX355" s="14" t="s">
        <v>71</v>
      </c>
      <c r="AY355" s="219" t="s">
        <v>125</v>
      </c>
    </row>
    <row r="356" spans="1:65" s="13" customFormat="1" ht="11.25">
      <c r="B356" s="199"/>
      <c r="C356" s="200"/>
      <c r="D356" s="191" t="s">
        <v>145</v>
      </c>
      <c r="E356" s="201" t="s">
        <v>19</v>
      </c>
      <c r="F356" s="202" t="s">
        <v>1228</v>
      </c>
      <c r="G356" s="200"/>
      <c r="H356" s="203">
        <v>267</v>
      </c>
      <c r="I356" s="204"/>
      <c r="J356" s="200"/>
      <c r="K356" s="200"/>
      <c r="L356" s="205"/>
      <c r="M356" s="206"/>
      <c r="N356" s="207"/>
      <c r="O356" s="207"/>
      <c r="P356" s="207"/>
      <c r="Q356" s="207"/>
      <c r="R356" s="207"/>
      <c r="S356" s="207"/>
      <c r="T356" s="208"/>
      <c r="AT356" s="209" t="s">
        <v>145</v>
      </c>
      <c r="AU356" s="209" t="s">
        <v>81</v>
      </c>
      <c r="AV356" s="13" t="s">
        <v>81</v>
      </c>
      <c r="AW356" s="13" t="s">
        <v>32</v>
      </c>
      <c r="AX356" s="13" t="s">
        <v>71</v>
      </c>
      <c r="AY356" s="209" t="s">
        <v>125</v>
      </c>
    </row>
    <row r="357" spans="1:65" s="14" customFormat="1" ht="11.25">
      <c r="B357" s="210"/>
      <c r="C357" s="211"/>
      <c r="D357" s="191" t="s">
        <v>145</v>
      </c>
      <c r="E357" s="212" t="s">
        <v>19</v>
      </c>
      <c r="F357" s="213" t="s">
        <v>1087</v>
      </c>
      <c r="G357" s="211"/>
      <c r="H357" s="212" t="s">
        <v>19</v>
      </c>
      <c r="I357" s="214"/>
      <c r="J357" s="211"/>
      <c r="K357" s="211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145</v>
      </c>
      <c r="AU357" s="219" t="s">
        <v>81</v>
      </c>
      <c r="AV357" s="14" t="s">
        <v>79</v>
      </c>
      <c r="AW357" s="14" t="s">
        <v>32</v>
      </c>
      <c r="AX357" s="14" t="s">
        <v>71</v>
      </c>
      <c r="AY357" s="219" t="s">
        <v>125</v>
      </c>
    </row>
    <row r="358" spans="1:65" s="13" customFormat="1" ht="11.25">
      <c r="B358" s="199"/>
      <c r="C358" s="200"/>
      <c r="D358" s="191" t="s">
        <v>145</v>
      </c>
      <c r="E358" s="201" t="s">
        <v>19</v>
      </c>
      <c r="F358" s="202" t="s">
        <v>1229</v>
      </c>
      <c r="G358" s="200"/>
      <c r="H358" s="203">
        <v>65</v>
      </c>
      <c r="I358" s="204"/>
      <c r="J358" s="200"/>
      <c r="K358" s="200"/>
      <c r="L358" s="205"/>
      <c r="M358" s="206"/>
      <c r="N358" s="207"/>
      <c r="O358" s="207"/>
      <c r="P358" s="207"/>
      <c r="Q358" s="207"/>
      <c r="R358" s="207"/>
      <c r="S358" s="207"/>
      <c r="T358" s="208"/>
      <c r="AT358" s="209" t="s">
        <v>145</v>
      </c>
      <c r="AU358" s="209" t="s">
        <v>81</v>
      </c>
      <c r="AV358" s="13" t="s">
        <v>81</v>
      </c>
      <c r="AW358" s="13" t="s">
        <v>32</v>
      </c>
      <c r="AX358" s="13" t="s">
        <v>71</v>
      </c>
      <c r="AY358" s="209" t="s">
        <v>125</v>
      </c>
    </row>
    <row r="359" spans="1:65" s="14" customFormat="1" ht="11.25">
      <c r="B359" s="210"/>
      <c r="C359" s="211"/>
      <c r="D359" s="191" t="s">
        <v>145</v>
      </c>
      <c r="E359" s="212" t="s">
        <v>19</v>
      </c>
      <c r="F359" s="213" t="s">
        <v>1093</v>
      </c>
      <c r="G359" s="211"/>
      <c r="H359" s="212" t="s">
        <v>19</v>
      </c>
      <c r="I359" s="214"/>
      <c r="J359" s="211"/>
      <c r="K359" s="211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145</v>
      </c>
      <c r="AU359" s="219" t="s">
        <v>81</v>
      </c>
      <c r="AV359" s="14" t="s">
        <v>79</v>
      </c>
      <c r="AW359" s="14" t="s">
        <v>32</v>
      </c>
      <c r="AX359" s="14" t="s">
        <v>71</v>
      </c>
      <c r="AY359" s="219" t="s">
        <v>125</v>
      </c>
    </row>
    <row r="360" spans="1:65" s="13" customFormat="1" ht="11.25">
      <c r="B360" s="199"/>
      <c r="C360" s="200"/>
      <c r="D360" s="191" t="s">
        <v>145</v>
      </c>
      <c r="E360" s="201" t="s">
        <v>19</v>
      </c>
      <c r="F360" s="202" t="s">
        <v>1094</v>
      </c>
      <c r="G360" s="200"/>
      <c r="H360" s="203">
        <v>29.5</v>
      </c>
      <c r="I360" s="204"/>
      <c r="J360" s="200"/>
      <c r="K360" s="200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145</v>
      </c>
      <c r="AU360" s="209" t="s">
        <v>81</v>
      </c>
      <c r="AV360" s="13" t="s">
        <v>81</v>
      </c>
      <c r="AW360" s="13" t="s">
        <v>32</v>
      </c>
      <c r="AX360" s="13" t="s">
        <v>71</v>
      </c>
      <c r="AY360" s="209" t="s">
        <v>125</v>
      </c>
    </row>
    <row r="361" spans="1:65" s="15" customFormat="1" ht="11.25">
      <c r="B361" s="220"/>
      <c r="C361" s="221"/>
      <c r="D361" s="191" t="s">
        <v>145</v>
      </c>
      <c r="E361" s="222" t="s">
        <v>19</v>
      </c>
      <c r="F361" s="223" t="s">
        <v>163</v>
      </c>
      <c r="G361" s="221"/>
      <c r="H361" s="224">
        <v>2661.1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145</v>
      </c>
      <c r="AU361" s="230" t="s">
        <v>81</v>
      </c>
      <c r="AV361" s="15" t="s">
        <v>131</v>
      </c>
      <c r="AW361" s="15" t="s">
        <v>32</v>
      </c>
      <c r="AX361" s="15" t="s">
        <v>79</v>
      </c>
      <c r="AY361" s="230" t="s">
        <v>125</v>
      </c>
    </row>
    <row r="362" spans="1:65" s="2" customFormat="1" ht="16.5" customHeight="1">
      <c r="A362" s="37"/>
      <c r="B362" s="38"/>
      <c r="C362" s="177" t="s">
        <v>546</v>
      </c>
      <c r="D362" s="177" t="s">
        <v>127</v>
      </c>
      <c r="E362" s="178" t="s">
        <v>452</v>
      </c>
      <c r="F362" s="179" t="s">
        <v>453</v>
      </c>
      <c r="G362" s="180" t="s">
        <v>130</v>
      </c>
      <c r="H362" s="181">
        <v>978.1</v>
      </c>
      <c r="I362" s="182"/>
      <c r="J362" s="183">
        <f>ROUND(I362*H362,2)</f>
        <v>0</v>
      </c>
      <c r="K362" s="184"/>
      <c r="L362" s="42"/>
      <c r="M362" s="185" t="s">
        <v>19</v>
      </c>
      <c r="N362" s="186" t="s">
        <v>42</v>
      </c>
      <c r="O362" s="67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9" t="s">
        <v>131</v>
      </c>
      <c r="AT362" s="189" t="s">
        <v>127</v>
      </c>
      <c r="AU362" s="189" t="s">
        <v>81</v>
      </c>
      <c r="AY362" s="20" t="s">
        <v>125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20" t="s">
        <v>79</v>
      </c>
      <c r="BK362" s="190">
        <f>ROUND(I362*H362,2)</f>
        <v>0</v>
      </c>
      <c r="BL362" s="20" t="s">
        <v>131</v>
      </c>
      <c r="BM362" s="189" t="s">
        <v>1230</v>
      </c>
    </row>
    <row r="363" spans="1:65" s="2" customFormat="1" ht="11.25">
      <c r="A363" s="37"/>
      <c r="B363" s="38"/>
      <c r="C363" s="39"/>
      <c r="D363" s="191" t="s">
        <v>133</v>
      </c>
      <c r="E363" s="39"/>
      <c r="F363" s="192" t="s">
        <v>455</v>
      </c>
      <c r="G363" s="39"/>
      <c r="H363" s="39"/>
      <c r="I363" s="193"/>
      <c r="J363" s="39"/>
      <c r="K363" s="39"/>
      <c r="L363" s="42"/>
      <c r="M363" s="194"/>
      <c r="N363" s="195"/>
      <c r="O363" s="67"/>
      <c r="P363" s="67"/>
      <c r="Q363" s="67"/>
      <c r="R363" s="67"/>
      <c r="S363" s="67"/>
      <c r="T363" s="68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20" t="s">
        <v>133</v>
      </c>
      <c r="AU363" s="20" t="s">
        <v>81</v>
      </c>
    </row>
    <row r="364" spans="1:65" s="2" customFormat="1" ht="11.25">
      <c r="A364" s="37"/>
      <c r="B364" s="38"/>
      <c r="C364" s="39"/>
      <c r="D364" s="196" t="s">
        <v>135</v>
      </c>
      <c r="E364" s="39"/>
      <c r="F364" s="197" t="s">
        <v>456</v>
      </c>
      <c r="G364" s="39"/>
      <c r="H364" s="39"/>
      <c r="I364" s="193"/>
      <c r="J364" s="39"/>
      <c r="K364" s="39"/>
      <c r="L364" s="42"/>
      <c r="M364" s="194"/>
      <c r="N364" s="195"/>
      <c r="O364" s="67"/>
      <c r="P364" s="67"/>
      <c r="Q364" s="67"/>
      <c r="R364" s="67"/>
      <c r="S364" s="67"/>
      <c r="T364" s="68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20" t="s">
        <v>135</v>
      </c>
      <c r="AU364" s="20" t="s">
        <v>81</v>
      </c>
    </row>
    <row r="365" spans="1:65" s="14" customFormat="1" ht="11.25">
      <c r="B365" s="210"/>
      <c r="C365" s="211"/>
      <c r="D365" s="191" t="s">
        <v>145</v>
      </c>
      <c r="E365" s="212" t="s">
        <v>19</v>
      </c>
      <c r="F365" s="213" t="s">
        <v>1045</v>
      </c>
      <c r="G365" s="211"/>
      <c r="H365" s="212" t="s">
        <v>19</v>
      </c>
      <c r="I365" s="214"/>
      <c r="J365" s="211"/>
      <c r="K365" s="211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145</v>
      </c>
      <c r="AU365" s="219" t="s">
        <v>81</v>
      </c>
      <c r="AV365" s="14" t="s">
        <v>79</v>
      </c>
      <c r="AW365" s="14" t="s">
        <v>32</v>
      </c>
      <c r="AX365" s="14" t="s">
        <v>71</v>
      </c>
      <c r="AY365" s="219" t="s">
        <v>125</v>
      </c>
    </row>
    <row r="366" spans="1:65" s="13" customFormat="1" ht="11.25">
      <c r="B366" s="199"/>
      <c r="C366" s="200"/>
      <c r="D366" s="191" t="s">
        <v>145</v>
      </c>
      <c r="E366" s="201" t="s">
        <v>19</v>
      </c>
      <c r="F366" s="202" t="s">
        <v>1084</v>
      </c>
      <c r="G366" s="200"/>
      <c r="H366" s="203">
        <v>446.8</v>
      </c>
      <c r="I366" s="204"/>
      <c r="J366" s="200"/>
      <c r="K366" s="200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145</v>
      </c>
      <c r="AU366" s="209" t="s">
        <v>81</v>
      </c>
      <c r="AV366" s="13" t="s">
        <v>81</v>
      </c>
      <c r="AW366" s="13" t="s">
        <v>32</v>
      </c>
      <c r="AX366" s="13" t="s">
        <v>71</v>
      </c>
      <c r="AY366" s="209" t="s">
        <v>125</v>
      </c>
    </row>
    <row r="367" spans="1:65" s="14" customFormat="1" ht="11.25">
      <c r="B367" s="210"/>
      <c r="C367" s="211"/>
      <c r="D367" s="191" t="s">
        <v>145</v>
      </c>
      <c r="E367" s="212" t="s">
        <v>19</v>
      </c>
      <c r="F367" s="213" t="s">
        <v>1085</v>
      </c>
      <c r="G367" s="211"/>
      <c r="H367" s="212" t="s">
        <v>19</v>
      </c>
      <c r="I367" s="214"/>
      <c r="J367" s="211"/>
      <c r="K367" s="211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145</v>
      </c>
      <c r="AU367" s="219" t="s">
        <v>81</v>
      </c>
      <c r="AV367" s="14" t="s">
        <v>79</v>
      </c>
      <c r="AW367" s="14" t="s">
        <v>32</v>
      </c>
      <c r="AX367" s="14" t="s">
        <v>71</v>
      </c>
      <c r="AY367" s="219" t="s">
        <v>125</v>
      </c>
    </row>
    <row r="368" spans="1:65" s="13" customFormat="1" ht="11.25">
      <c r="B368" s="199"/>
      <c r="C368" s="200"/>
      <c r="D368" s="191" t="s">
        <v>145</v>
      </c>
      <c r="E368" s="201" t="s">
        <v>19</v>
      </c>
      <c r="F368" s="202" t="s">
        <v>1086</v>
      </c>
      <c r="G368" s="200"/>
      <c r="H368" s="203">
        <v>298.5</v>
      </c>
      <c r="I368" s="204"/>
      <c r="J368" s="200"/>
      <c r="K368" s="200"/>
      <c r="L368" s="205"/>
      <c r="M368" s="206"/>
      <c r="N368" s="207"/>
      <c r="O368" s="207"/>
      <c r="P368" s="207"/>
      <c r="Q368" s="207"/>
      <c r="R368" s="207"/>
      <c r="S368" s="207"/>
      <c r="T368" s="208"/>
      <c r="AT368" s="209" t="s">
        <v>145</v>
      </c>
      <c r="AU368" s="209" t="s">
        <v>81</v>
      </c>
      <c r="AV368" s="13" t="s">
        <v>81</v>
      </c>
      <c r="AW368" s="13" t="s">
        <v>32</v>
      </c>
      <c r="AX368" s="13" t="s">
        <v>71</v>
      </c>
      <c r="AY368" s="209" t="s">
        <v>125</v>
      </c>
    </row>
    <row r="369" spans="1:65" s="14" customFormat="1" ht="11.25">
      <c r="B369" s="210"/>
      <c r="C369" s="211"/>
      <c r="D369" s="191" t="s">
        <v>145</v>
      </c>
      <c r="E369" s="212" t="s">
        <v>19</v>
      </c>
      <c r="F369" s="213" t="s">
        <v>1087</v>
      </c>
      <c r="G369" s="211"/>
      <c r="H369" s="212" t="s">
        <v>19</v>
      </c>
      <c r="I369" s="214"/>
      <c r="J369" s="211"/>
      <c r="K369" s="211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145</v>
      </c>
      <c r="AU369" s="219" t="s">
        <v>81</v>
      </c>
      <c r="AV369" s="14" t="s">
        <v>79</v>
      </c>
      <c r="AW369" s="14" t="s">
        <v>32</v>
      </c>
      <c r="AX369" s="14" t="s">
        <v>71</v>
      </c>
      <c r="AY369" s="219" t="s">
        <v>125</v>
      </c>
    </row>
    <row r="370" spans="1:65" s="13" customFormat="1" ht="11.25">
      <c r="B370" s="199"/>
      <c r="C370" s="200"/>
      <c r="D370" s="191" t="s">
        <v>145</v>
      </c>
      <c r="E370" s="201" t="s">
        <v>19</v>
      </c>
      <c r="F370" s="202" t="s">
        <v>1088</v>
      </c>
      <c r="G370" s="200"/>
      <c r="H370" s="203">
        <v>71</v>
      </c>
      <c r="I370" s="204"/>
      <c r="J370" s="200"/>
      <c r="K370" s="200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145</v>
      </c>
      <c r="AU370" s="209" t="s">
        <v>81</v>
      </c>
      <c r="AV370" s="13" t="s">
        <v>81</v>
      </c>
      <c r="AW370" s="13" t="s">
        <v>32</v>
      </c>
      <c r="AX370" s="13" t="s">
        <v>71</v>
      </c>
      <c r="AY370" s="209" t="s">
        <v>125</v>
      </c>
    </row>
    <row r="371" spans="1:65" s="14" customFormat="1" ht="11.25">
      <c r="B371" s="210"/>
      <c r="C371" s="211"/>
      <c r="D371" s="191" t="s">
        <v>145</v>
      </c>
      <c r="E371" s="212" t="s">
        <v>19</v>
      </c>
      <c r="F371" s="213" t="s">
        <v>1053</v>
      </c>
      <c r="G371" s="211"/>
      <c r="H371" s="212" t="s">
        <v>19</v>
      </c>
      <c r="I371" s="214"/>
      <c r="J371" s="211"/>
      <c r="K371" s="211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145</v>
      </c>
      <c r="AU371" s="219" t="s">
        <v>81</v>
      </c>
      <c r="AV371" s="14" t="s">
        <v>79</v>
      </c>
      <c r="AW371" s="14" t="s">
        <v>32</v>
      </c>
      <c r="AX371" s="14" t="s">
        <v>71</v>
      </c>
      <c r="AY371" s="219" t="s">
        <v>125</v>
      </c>
    </row>
    <row r="372" spans="1:65" s="13" customFormat="1" ht="11.25">
      <c r="B372" s="199"/>
      <c r="C372" s="200"/>
      <c r="D372" s="191" t="s">
        <v>145</v>
      </c>
      <c r="E372" s="201" t="s">
        <v>19</v>
      </c>
      <c r="F372" s="202" t="s">
        <v>1089</v>
      </c>
      <c r="G372" s="200"/>
      <c r="H372" s="203">
        <v>161.80000000000001</v>
      </c>
      <c r="I372" s="204"/>
      <c r="J372" s="200"/>
      <c r="K372" s="200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145</v>
      </c>
      <c r="AU372" s="209" t="s">
        <v>81</v>
      </c>
      <c r="AV372" s="13" t="s">
        <v>81</v>
      </c>
      <c r="AW372" s="13" t="s">
        <v>32</v>
      </c>
      <c r="AX372" s="13" t="s">
        <v>71</v>
      </c>
      <c r="AY372" s="209" t="s">
        <v>125</v>
      </c>
    </row>
    <row r="373" spans="1:65" s="15" customFormat="1" ht="11.25">
      <c r="B373" s="220"/>
      <c r="C373" s="221"/>
      <c r="D373" s="191" t="s">
        <v>145</v>
      </c>
      <c r="E373" s="222" t="s">
        <v>19</v>
      </c>
      <c r="F373" s="223" t="s">
        <v>163</v>
      </c>
      <c r="G373" s="221"/>
      <c r="H373" s="224">
        <v>978.1</v>
      </c>
      <c r="I373" s="225"/>
      <c r="J373" s="221"/>
      <c r="K373" s="221"/>
      <c r="L373" s="226"/>
      <c r="M373" s="227"/>
      <c r="N373" s="228"/>
      <c r="O373" s="228"/>
      <c r="P373" s="228"/>
      <c r="Q373" s="228"/>
      <c r="R373" s="228"/>
      <c r="S373" s="228"/>
      <c r="T373" s="229"/>
      <c r="AT373" s="230" t="s">
        <v>145</v>
      </c>
      <c r="AU373" s="230" t="s">
        <v>81</v>
      </c>
      <c r="AV373" s="15" t="s">
        <v>131</v>
      </c>
      <c r="AW373" s="15" t="s">
        <v>32</v>
      </c>
      <c r="AX373" s="15" t="s">
        <v>79</v>
      </c>
      <c r="AY373" s="230" t="s">
        <v>125</v>
      </c>
    </row>
    <row r="374" spans="1:65" s="2" customFormat="1" ht="16.5" customHeight="1">
      <c r="A374" s="37"/>
      <c r="B374" s="38"/>
      <c r="C374" s="177" t="s">
        <v>551</v>
      </c>
      <c r="D374" s="177" t="s">
        <v>127</v>
      </c>
      <c r="E374" s="178" t="s">
        <v>496</v>
      </c>
      <c r="F374" s="179" t="s">
        <v>497</v>
      </c>
      <c r="G374" s="180" t="s">
        <v>130</v>
      </c>
      <c r="H374" s="181">
        <v>502</v>
      </c>
      <c r="I374" s="182"/>
      <c r="J374" s="183">
        <f>ROUND(I374*H374,2)</f>
        <v>0</v>
      </c>
      <c r="K374" s="184"/>
      <c r="L374" s="42"/>
      <c r="M374" s="185" t="s">
        <v>19</v>
      </c>
      <c r="N374" s="186" t="s">
        <v>42</v>
      </c>
      <c r="O374" s="67"/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9" t="s">
        <v>131</v>
      </c>
      <c r="AT374" s="189" t="s">
        <v>127</v>
      </c>
      <c r="AU374" s="189" t="s">
        <v>81</v>
      </c>
      <c r="AY374" s="20" t="s">
        <v>125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20" t="s">
        <v>79</v>
      </c>
      <c r="BK374" s="190">
        <f>ROUND(I374*H374,2)</f>
        <v>0</v>
      </c>
      <c r="BL374" s="20" t="s">
        <v>131</v>
      </c>
      <c r="BM374" s="189" t="s">
        <v>1231</v>
      </c>
    </row>
    <row r="375" spans="1:65" s="2" customFormat="1" ht="11.25">
      <c r="A375" s="37"/>
      <c r="B375" s="38"/>
      <c r="C375" s="39"/>
      <c r="D375" s="191" t="s">
        <v>133</v>
      </c>
      <c r="E375" s="39"/>
      <c r="F375" s="192" t="s">
        <v>499</v>
      </c>
      <c r="G375" s="39"/>
      <c r="H375" s="39"/>
      <c r="I375" s="193"/>
      <c r="J375" s="39"/>
      <c r="K375" s="39"/>
      <c r="L375" s="42"/>
      <c r="M375" s="194"/>
      <c r="N375" s="195"/>
      <c r="O375" s="67"/>
      <c r="P375" s="67"/>
      <c r="Q375" s="67"/>
      <c r="R375" s="67"/>
      <c r="S375" s="67"/>
      <c r="T375" s="68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20" t="s">
        <v>133</v>
      </c>
      <c r="AU375" s="20" t="s">
        <v>81</v>
      </c>
    </row>
    <row r="376" spans="1:65" s="2" customFormat="1" ht="11.25">
      <c r="A376" s="37"/>
      <c r="B376" s="38"/>
      <c r="C376" s="39"/>
      <c r="D376" s="196" t="s">
        <v>135</v>
      </c>
      <c r="E376" s="39"/>
      <c r="F376" s="197" t="s">
        <v>500</v>
      </c>
      <c r="G376" s="39"/>
      <c r="H376" s="39"/>
      <c r="I376" s="193"/>
      <c r="J376" s="39"/>
      <c r="K376" s="39"/>
      <c r="L376" s="42"/>
      <c r="M376" s="194"/>
      <c r="N376" s="195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135</v>
      </c>
      <c r="AU376" s="20" t="s">
        <v>81</v>
      </c>
    </row>
    <row r="377" spans="1:65" s="13" customFormat="1" ht="11.25">
      <c r="B377" s="199"/>
      <c r="C377" s="200"/>
      <c r="D377" s="191" t="s">
        <v>145</v>
      </c>
      <c r="E377" s="201" t="s">
        <v>19</v>
      </c>
      <c r="F377" s="202" t="s">
        <v>1232</v>
      </c>
      <c r="G377" s="200"/>
      <c r="H377" s="203">
        <v>502</v>
      </c>
      <c r="I377" s="204"/>
      <c r="J377" s="200"/>
      <c r="K377" s="200"/>
      <c r="L377" s="205"/>
      <c r="M377" s="206"/>
      <c r="N377" s="207"/>
      <c r="O377" s="207"/>
      <c r="P377" s="207"/>
      <c r="Q377" s="207"/>
      <c r="R377" s="207"/>
      <c r="S377" s="207"/>
      <c r="T377" s="208"/>
      <c r="AT377" s="209" t="s">
        <v>145</v>
      </c>
      <c r="AU377" s="209" t="s">
        <v>81</v>
      </c>
      <c r="AV377" s="13" t="s">
        <v>81</v>
      </c>
      <c r="AW377" s="13" t="s">
        <v>32</v>
      </c>
      <c r="AX377" s="13" t="s">
        <v>79</v>
      </c>
      <c r="AY377" s="209" t="s">
        <v>125</v>
      </c>
    </row>
    <row r="378" spans="1:65" s="2" customFormat="1" ht="21.75" customHeight="1">
      <c r="A378" s="37"/>
      <c r="B378" s="38"/>
      <c r="C378" s="177" t="s">
        <v>556</v>
      </c>
      <c r="D378" s="177" t="s">
        <v>127</v>
      </c>
      <c r="E378" s="178" t="s">
        <v>1233</v>
      </c>
      <c r="F378" s="179" t="s">
        <v>1234</v>
      </c>
      <c r="G378" s="180" t="s">
        <v>130</v>
      </c>
      <c r="H378" s="181">
        <v>502</v>
      </c>
      <c r="I378" s="182"/>
      <c r="J378" s="183">
        <f>ROUND(I378*H378,2)</f>
        <v>0</v>
      </c>
      <c r="K378" s="184"/>
      <c r="L378" s="42"/>
      <c r="M378" s="185" t="s">
        <v>19</v>
      </c>
      <c r="N378" s="186" t="s">
        <v>42</v>
      </c>
      <c r="O378" s="67"/>
      <c r="P378" s="187">
        <f>O378*H378</f>
        <v>0</v>
      </c>
      <c r="Q378" s="187">
        <v>0</v>
      </c>
      <c r="R378" s="187">
        <f>Q378*H378</f>
        <v>0</v>
      </c>
      <c r="S378" s="187">
        <v>0</v>
      </c>
      <c r="T378" s="188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9" t="s">
        <v>131</v>
      </c>
      <c r="AT378" s="189" t="s">
        <v>127</v>
      </c>
      <c r="AU378" s="189" t="s">
        <v>81</v>
      </c>
      <c r="AY378" s="20" t="s">
        <v>125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20" t="s">
        <v>79</v>
      </c>
      <c r="BK378" s="190">
        <f>ROUND(I378*H378,2)</f>
        <v>0</v>
      </c>
      <c r="BL378" s="20" t="s">
        <v>131</v>
      </c>
      <c r="BM378" s="189" t="s">
        <v>1235</v>
      </c>
    </row>
    <row r="379" spans="1:65" s="2" customFormat="1" ht="19.5">
      <c r="A379" s="37"/>
      <c r="B379" s="38"/>
      <c r="C379" s="39"/>
      <c r="D379" s="191" t="s">
        <v>133</v>
      </c>
      <c r="E379" s="39"/>
      <c r="F379" s="192" t="s">
        <v>1236</v>
      </c>
      <c r="G379" s="39"/>
      <c r="H379" s="39"/>
      <c r="I379" s="193"/>
      <c r="J379" s="39"/>
      <c r="K379" s="39"/>
      <c r="L379" s="42"/>
      <c r="M379" s="194"/>
      <c r="N379" s="195"/>
      <c r="O379" s="67"/>
      <c r="P379" s="67"/>
      <c r="Q379" s="67"/>
      <c r="R379" s="67"/>
      <c r="S379" s="67"/>
      <c r="T379" s="68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20" t="s">
        <v>133</v>
      </c>
      <c r="AU379" s="20" t="s">
        <v>81</v>
      </c>
    </row>
    <row r="380" spans="1:65" s="2" customFormat="1" ht="11.25">
      <c r="A380" s="37"/>
      <c r="B380" s="38"/>
      <c r="C380" s="39"/>
      <c r="D380" s="196" t="s">
        <v>135</v>
      </c>
      <c r="E380" s="39"/>
      <c r="F380" s="197" t="s">
        <v>1237</v>
      </c>
      <c r="G380" s="39"/>
      <c r="H380" s="39"/>
      <c r="I380" s="193"/>
      <c r="J380" s="39"/>
      <c r="K380" s="39"/>
      <c r="L380" s="42"/>
      <c r="M380" s="194"/>
      <c r="N380" s="195"/>
      <c r="O380" s="67"/>
      <c r="P380" s="67"/>
      <c r="Q380" s="67"/>
      <c r="R380" s="67"/>
      <c r="S380" s="67"/>
      <c r="T380" s="68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20" t="s">
        <v>135</v>
      </c>
      <c r="AU380" s="20" t="s">
        <v>81</v>
      </c>
    </row>
    <row r="381" spans="1:65" s="2" customFormat="1" ht="19.5">
      <c r="A381" s="37"/>
      <c r="B381" s="38"/>
      <c r="C381" s="39"/>
      <c r="D381" s="191" t="s">
        <v>137</v>
      </c>
      <c r="E381" s="39"/>
      <c r="F381" s="198" t="s">
        <v>1030</v>
      </c>
      <c r="G381" s="39"/>
      <c r="H381" s="39"/>
      <c r="I381" s="193"/>
      <c r="J381" s="39"/>
      <c r="K381" s="39"/>
      <c r="L381" s="42"/>
      <c r="M381" s="194"/>
      <c r="N381" s="195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20" t="s">
        <v>137</v>
      </c>
      <c r="AU381" s="20" t="s">
        <v>81</v>
      </c>
    </row>
    <row r="382" spans="1:65" s="13" customFormat="1" ht="11.25">
      <c r="B382" s="199"/>
      <c r="C382" s="200"/>
      <c r="D382" s="191" t="s">
        <v>145</v>
      </c>
      <c r="E382" s="201" t="s">
        <v>19</v>
      </c>
      <c r="F382" s="202" t="s">
        <v>1232</v>
      </c>
      <c r="G382" s="200"/>
      <c r="H382" s="203">
        <v>502</v>
      </c>
      <c r="I382" s="204"/>
      <c r="J382" s="200"/>
      <c r="K382" s="200"/>
      <c r="L382" s="205"/>
      <c r="M382" s="206"/>
      <c r="N382" s="207"/>
      <c r="O382" s="207"/>
      <c r="P382" s="207"/>
      <c r="Q382" s="207"/>
      <c r="R382" s="207"/>
      <c r="S382" s="207"/>
      <c r="T382" s="208"/>
      <c r="AT382" s="209" t="s">
        <v>145</v>
      </c>
      <c r="AU382" s="209" t="s">
        <v>81</v>
      </c>
      <c r="AV382" s="13" t="s">
        <v>81</v>
      </c>
      <c r="AW382" s="13" t="s">
        <v>32</v>
      </c>
      <c r="AX382" s="13" t="s">
        <v>79</v>
      </c>
      <c r="AY382" s="209" t="s">
        <v>125</v>
      </c>
    </row>
    <row r="383" spans="1:65" s="2" customFormat="1" ht="16.5" customHeight="1">
      <c r="A383" s="37"/>
      <c r="B383" s="38"/>
      <c r="C383" s="177" t="s">
        <v>563</v>
      </c>
      <c r="D383" s="177" t="s">
        <v>127</v>
      </c>
      <c r="E383" s="178" t="s">
        <v>1238</v>
      </c>
      <c r="F383" s="179" t="s">
        <v>1239</v>
      </c>
      <c r="G383" s="180" t="s">
        <v>130</v>
      </c>
      <c r="H383" s="181">
        <v>502</v>
      </c>
      <c r="I383" s="182"/>
      <c r="J383" s="183">
        <f>ROUND(I383*H383,2)</f>
        <v>0</v>
      </c>
      <c r="K383" s="184"/>
      <c r="L383" s="42"/>
      <c r="M383" s="185" t="s">
        <v>19</v>
      </c>
      <c r="N383" s="186" t="s">
        <v>42</v>
      </c>
      <c r="O383" s="67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9" t="s">
        <v>131</v>
      </c>
      <c r="AT383" s="189" t="s">
        <v>127</v>
      </c>
      <c r="AU383" s="189" t="s">
        <v>81</v>
      </c>
      <c r="AY383" s="20" t="s">
        <v>125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20" t="s">
        <v>79</v>
      </c>
      <c r="BK383" s="190">
        <f>ROUND(I383*H383,2)</f>
        <v>0</v>
      </c>
      <c r="BL383" s="20" t="s">
        <v>131</v>
      </c>
      <c r="BM383" s="189" t="s">
        <v>1240</v>
      </c>
    </row>
    <row r="384" spans="1:65" s="2" customFormat="1" ht="19.5">
      <c r="A384" s="37"/>
      <c r="B384" s="38"/>
      <c r="C384" s="39"/>
      <c r="D384" s="191" t="s">
        <v>133</v>
      </c>
      <c r="E384" s="39"/>
      <c r="F384" s="192" t="s">
        <v>1241</v>
      </c>
      <c r="G384" s="39"/>
      <c r="H384" s="39"/>
      <c r="I384" s="193"/>
      <c r="J384" s="39"/>
      <c r="K384" s="39"/>
      <c r="L384" s="42"/>
      <c r="M384" s="194"/>
      <c r="N384" s="195"/>
      <c r="O384" s="67"/>
      <c r="P384" s="67"/>
      <c r="Q384" s="67"/>
      <c r="R384" s="67"/>
      <c r="S384" s="67"/>
      <c r="T384" s="68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20" t="s">
        <v>133</v>
      </c>
      <c r="AU384" s="20" t="s">
        <v>81</v>
      </c>
    </row>
    <row r="385" spans="1:65" s="2" customFormat="1" ht="11.25">
      <c r="A385" s="37"/>
      <c r="B385" s="38"/>
      <c r="C385" s="39"/>
      <c r="D385" s="196" t="s">
        <v>135</v>
      </c>
      <c r="E385" s="39"/>
      <c r="F385" s="197" t="s">
        <v>1242</v>
      </c>
      <c r="G385" s="39"/>
      <c r="H385" s="39"/>
      <c r="I385" s="193"/>
      <c r="J385" s="39"/>
      <c r="K385" s="39"/>
      <c r="L385" s="42"/>
      <c r="M385" s="194"/>
      <c r="N385" s="195"/>
      <c r="O385" s="67"/>
      <c r="P385" s="67"/>
      <c r="Q385" s="67"/>
      <c r="R385" s="67"/>
      <c r="S385" s="67"/>
      <c r="T385" s="68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20" t="s">
        <v>135</v>
      </c>
      <c r="AU385" s="20" t="s">
        <v>81</v>
      </c>
    </row>
    <row r="386" spans="1:65" s="2" customFormat="1" ht="19.5">
      <c r="A386" s="37"/>
      <c r="B386" s="38"/>
      <c r="C386" s="39"/>
      <c r="D386" s="191" t="s">
        <v>137</v>
      </c>
      <c r="E386" s="39"/>
      <c r="F386" s="198" t="s">
        <v>1030</v>
      </c>
      <c r="G386" s="39"/>
      <c r="H386" s="39"/>
      <c r="I386" s="193"/>
      <c r="J386" s="39"/>
      <c r="K386" s="39"/>
      <c r="L386" s="42"/>
      <c r="M386" s="194"/>
      <c r="N386" s="195"/>
      <c r="O386" s="67"/>
      <c r="P386" s="67"/>
      <c r="Q386" s="67"/>
      <c r="R386" s="67"/>
      <c r="S386" s="67"/>
      <c r="T386" s="68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20" t="s">
        <v>137</v>
      </c>
      <c r="AU386" s="20" t="s">
        <v>81</v>
      </c>
    </row>
    <row r="387" spans="1:65" s="13" customFormat="1" ht="11.25">
      <c r="B387" s="199"/>
      <c r="C387" s="200"/>
      <c r="D387" s="191" t="s">
        <v>145</v>
      </c>
      <c r="E387" s="201" t="s">
        <v>19</v>
      </c>
      <c r="F387" s="202" t="s">
        <v>1232</v>
      </c>
      <c r="G387" s="200"/>
      <c r="H387" s="203">
        <v>502</v>
      </c>
      <c r="I387" s="204"/>
      <c r="J387" s="200"/>
      <c r="K387" s="200"/>
      <c r="L387" s="205"/>
      <c r="M387" s="206"/>
      <c r="N387" s="207"/>
      <c r="O387" s="207"/>
      <c r="P387" s="207"/>
      <c r="Q387" s="207"/>
      <c r="R387" s="207"/>
      <c r="S387" s="207"/>
      <c r="T387" s="208"/>
      <c r="AT387" s="209" t="s">
        <v>145</v>
      </c>
      <c r="AU387" s="209" t="s">
        <v>81</v>
      </c>
      <c r="AV387" s="13" t="s">
        <v>81</v>
      </c>
      <c r="AW387" s="13" t="s">
        <v>32</v>
      </c>
      <c r="AX387" s="13" t="s">
        <v>79</v>
      </c>
      <c r="AY387" s="209" t="s">
        <v>125</v>
      </c>
    </row>
    <row r="388" spans="1:65" s="2" customFormat="1" ht="16.5" customHeight="1">
      <c r="A388" s="37"/>
      <c r="B388" s="38"/>
      <c r="C388" s="177" t="s">
        <v>567</v>
      </c>
      <c r="D388" s="177" t="s">
        <v>127</v>
      </c>
      <c r="E388" s="178" t="s">
        <v>541</v>
      </c>
      <c r="F388" s="179" t="s">
        <v>542</v>
      </c>
      <c r="G388" s="180" t="s">
        <v>130</v>
      </c>
      <c r="H388" s="181">
        <v>1310.5</v>
      </c>
      <c r="I388" s="182"/>
      <c r="J388" s="183">
        <f>ROUND(I388*H388,2)</f>
        <v>0</v>
      </c>
      <c r="K388" s="184"/>
      <c r="L388" s="42"/>
      <c r="M388" s="185" t="s">
        <v>19</v>
      </c>
      <c r="N388" s="186" t="s">
        <v>42</v>
      </c>
      <c r="O388" s="67"/>
      <c r="P388" s="187">
        <f>O388*H388</f>
        <v>0</v>
      </c>
      <c r="Q388" s="187">
        <v>8.9219999999999994E-2</v>
      </c>
      <c r="R388" s="187">
        <f>Q388*H388</f>
        <v>116.92281</v>
      </c>
      <c r="S388" s="187">
        <v>0</v>
      </c>
      <c r="T388" s="188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9" t="s">
        <v>131</v>
      </c>
      <c r="AT388" s="189" t="s">
        <v>127</v>
      </c>
      <c r="AU388" s="189" t="s">
        <v>81</v>
      </c>
      <c r="AY388" s="20" t="s">
        <v>125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20" t="s">
        <v>79</v>
      </c>
      <c r="BK388" s="190">
        <f>ROUND(I388*H388,2)</f>
        <v>0</v>
      </c>
      <c r="BL388" s="20" t="s">
        <v>131</v>
      </c>
      <c r="BM388" s="189" t="s">
        <v>1243</v>
      </c>
    </row>
    <row r="389" spans="1:65" s="2" customFormat="1" ht="29.25">
      <c r="A389" s="37"/>
      <c r="B389" s="38"/>
      <c r="C389" s="39"/>
      <c r="D389" s="191" t="s">
        <v>133</v>
      </c>
      <c r="E389" s="39"/>
      <c r="F389" s="192" t="s">
        <v>544</v>
      </c>
      <c r="G389" s="39"/>
      <c r="H389" s="39"/>
      <c r="I389" s="193"/>
      <c r="J389" s="39"/>
      <c r="K389" s="39"/>
      <c r="L389" s="42"/>
      <c r="M389" s="194"/>
      <c r="N389" s="195"/>
      <c r="O389" s="67"/>
      <c r="P389" s="67"/>
      <c r="Q389" s="67"/>
      <c r="R389" s="67"/>
      <c r="S389" s="67"/>
      <c r="T389" s="68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20" t="s">
        <v>133</v>
      </c>
      <c r="AU389" s="20" t="s">
        <v>81</v>
      </c>
    </row>
    <row r="390" spans="1:65" s="2" customFormat="1" ht="11.25">
      <c r="A390" s="37"/>
      <c r="B390" s="38"/>
      <c r="C390" s="39"/>
      <c r="D390" s="196" t="s">
        <v>135</v>
      </c>
      <c r="E390" s="39"/>
      <c r="F390" s="197" t="s">
        <v>545</v>
      </c>
      <c r="G390" s="39"/>
      <c r="H390" s="39"/>
      <c r="I390" s="193"/>
      <c r="J390" s="39"/>
      <c r="K390" s="39"/>
      <c r="L390" s="42"/>
      <c r="M390" s="194"/>
      <c r="N390" s="195"/>
      <c r="O390" s="67"/>
      <c r="P390" s="67"/>
      <c r="Q390" s="67"/>
      <c r="R390" s="67"/>
      <c r="S390" s="67"/>
      <c r="T390" s="68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20" t="s">
        <v>135</v>
      </c>
      <c r="AU390" s="20" t="s">
        <v>81</v>
      </c>
    </row>
    <row r="391" spans="1:65" s="14" customFormat="1" ht="11.25">
      <c r="B391" s="210"/>
      <c r="C391" s="211"/>
      <c r="D391" s="191" t="s">
        <v>145</v>
      </c>
      <c r="E391" s="212" t="s">
        <v>19</v>
      </c>
      <c r="F391" s="213" t="s">
        <v>1021</v>
      </c>
      <c r="G391" s="211"/>
      <c r="H391" s="212" t="s">
        <v>19</v>
      </c>
      <c r="I391" s="214"/>
      <c r="J391" s="211"/>
      <c r="K391" s="211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145</v>
      </c>
      <c r="AU391" s="219" t="s">
        <v>81</v>
      </c>
      <c r="AV391" s="14" t="s">
        <v>79</v>
      </c>
      <c r="AW391" s="14" t="s">
        <v>32</v>
      </c>
      <c r="AX391" s="14" t="s">
        <v>71</v>
      </c>
      <c r="AY391" s="219" t="s">
        <v>125</v>
      </c>
    </row>
    <row r="392" spans="1:65" s="13" customFormat="1" ht="11.25">
      <c r="B392" s="199"/>
      <c r="C392" s="200"/>
      <c r="D392" s="191" t="s">
        <v>145</v>
      </c>
      <c r="E392" s="201" t="s">
        <v>19</v>
      </c>
      <c r="F392" s="202" t="s">
        <v>1090</v>
      </c>
      <c r="G392" s="200"/>
      <c r="H392" s="203">
        <v>1281</v>
      </c>
      <c r="I392" s="204"/>
      <c r="J392" s="200"/>
      <c r="K392" s="200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145</v>
      </c>
      <c r="AU392" s="209" t="s">
        <v>81</v>
      </c>
      <c r="AV392" s="13" t="s">
        <v>81</v>
      </c>
      <c r="AW392" s="13" t="s">
        <v>32</v>
      </c>
      <c r="AX392" s="13" t="s">
        <v>71</v>
      </c>
      <c r="AY392" s="209" t="s">
        <v>125</v>
      </c>
    </row>
    <row r="393" spans="1:65" s="14" customFormat="1" ht="11.25">
      <c r="B393" s="210"/>
      <c r="C393" s="211"/>
      <c r="D393" s="191" t="s">
        <v>145</v>
      </c>
      <c r="E393" s="212" t="s">
        <v>19</v>
      </c>
      <c r="F393" s="213" t="s">
        <v>1093</v>
      </c>
      <c r="G393" s="211"/>
      <c r="H393" s="212" t="s">
        <v>19</v>
      </c>
      <c r="I393" s="214"/>
      <c r="J393" s="211"/>
      <c r="K393" s="211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145</v>
      </c>
      <c r="AU393" s="219" t="s">
        <v>81</v>
      </c>
      <c r="AV393" s="14" t="s">
        <v>79</v>
      </c>
      <c r="AW393" s="14" t="s">
        <v>32</v>
      </c>
      <c r="AX393" s="14" t="s">
        <v>71</v>
      </c>
      <c r="AY393" s="219" t="s">
        <v>125</v>
      </c>
    </row>
    <row r="394" spans="1:65" s="13" customFormat="1" ht="11.25">
      <c r="B394" s="199"/>
      <c r="C394" s="200"/>
      <c r="D394" s="191" t="s">
        <v>145</v>
      </c>
      <c r="E394" s="201" t="s">
        <v>19</v>
      </c>
      <c r="F394" s="202" t="s">
        <v>1094</v>
      </c>
      <c r="G394" s="200"/>
      <c r="H394" s="203">
        <v>29.5</v>
      </c>
      <c r="I394" s="204"/>
      <c r="J394" s="200"/>
      <c r="K394" s="200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145</v>
      </c>
      <c r="AU394" s="209" t="s">
        <v>81</v>
      </c>
      <c r="AV394" s="13" t="s">
        <v>81</v>
      </c>
      <c r="AW394" s="13" t="s">
        <v>32</v>
      </c>
      <c r="AX394" s="13" t="s">
        <v>71</v>
      </c>
      <c r="AY394" s="209" t="s">
        <v>125</v>
      </c>
    </row>
    <row r="395" spans="1:65" s="15" customFormat="1" ht="11.25">
      <c r="B395" s="220"/>
      <c r="C395" s="221"/>
      <c r="D395" s="191" t="s">
        <v>145</v>
      </c>
      <c r="E395" s="222" t="s">
        <v>19</v>
      </c>
      <c r="F395" s="223" t="s">
        <v>163</v>
      </c>
      <c r="G395" s="221"/>
      <c r="H395" s="224">
        <v>1310.5</v>
      </c>
      <c r="I395" s="225"/>
      <c r="J395" s="221"/>
      <c r="K395" s="221"/>
      <c r="L395" s="226"/>
      <c r="M395" s="227"/>
      <c r="N395" s="228"/>
      <c r="O395" s="228"/>
      <c r="P395" s="228"/>
      <c r="Q395" s="228"/>
      <c r="R395" s="228"/>
      <c r="S395" s="228"/>
      <c r="T395" s="229"/>
      <c r="AT395" s="230" t="s">
        <v>145</v>
      </c>
      <c r="AU395" s="230" t="s">
        <v>81</v>
      </c>
      <c r="AV395" s="15" t="s">
        <v>131</v>
      </c>
      <c r="AW395" s="15" t="s">
        <v>32</v>
      </c>
      <c r="AX395" s="15" t="s">
        <v>79</v>
      </c>
      <c r="AY395" s="230" t="s">
        <v>125</v>
      </c>
    </row>
    <row r="396" spans="1:65" s="2" customFormat="1" ht="16.5" customHeight="1">
      <c r="A396" s="37"/>
      <c r="B396" s="38"/>
      <c r="C396" s="231" t="s">
        <v>571</v>
      </c>
      <c r="D396" s="231" t="s">
        <v>305</v>
      </c>
      <c r="E396" s="232" t="s">
        <v>547</v>
      </c>
      <c r="F396" s="233" t="s">
        <v>548</v>
      </c>
      <c r="G396" s="234" t="s">
        <v>130</v>
      </c>
      <c r="H396" s="235">
        <v>1291.2850000000001</v>
      </c>
      <c r="I396" s="236"/>
      <c r="J396" s="237">
        <f>ROUND(I396*H396,2)</f>
        <v>0</v>
      </c>
      <c r="K396" s="238"/>
      <c r="L396" s="239"/>
      <c r="M396" s="240" t="s">
        <v>19</v>
      </c>
      <c r="N396" s="241" t="s">
        <v>42</v>
      </c>
      <c r="O396" s="67"/>
      <c r="P396" s="187">
        <f>O396*H396</f>
        <v>0</v>
      </c>
      <c r="Q396" s="187">
        <v>0.113</v>
      </c>
      <c r="R396" s="187">
        <f>Q396*H396</f>
        <v>145.91520500000001</v>
      </c>
      <c r="S396" s="187">
        <v>0</v>
      </c>
      <c r="T396" s="188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9" t="s">
        <v>189</v>
      </c>
      <c r="AT396" s="189" t="s">
        <v>305</v>
      </c>
      <c r="AU396" s="189" t="s">
        <v>81</v>
      </c>
      <c r="AY396" s="20" t="s">
        <v>125</v>
      </c>
      <c r="BE396" s="190">
        <f>IF(N396="základní",J396,0)</f>
        <v>0</v>
      </c>
      <c r="BF396" s="190">
        <f>IF(N396="snížená",J396,0)</f>
        <v>0</v>
      </c>
      <c r="BG396" s="190">
        <f>IF(N396="zákl. přenesená",J396,0)</f>
        <v>0</v>
      </c>
      <c r="BH396" s="190">
        <f>IF(N396="sníž. přenesená",J396,0)</f>
        <v>0</v>
      </c>
      <c r="BI396" s="190">
        <f>IF(N396="nulová",J396,0)</f>
        <v>0</v>
      </c>
      <c r="BJ396" s="20" t="s">
        <v>79</v>
      </c>
      <c r="BK396" s="190">
        <f>ROUND(I396*H396,2)</f>
        <v>0</v>
      </c>
      <c r="BL396" s="20" t="s">
        <v>131</v>
      </c>
      <c r="BM396" s="189" t="s">
        <v>1244</v>
      </c>
    </row>
    <row r="397" spans="1:65" s="2" customFormat="1" ht="11.25">
      <c r="A397" s="37"/>
      <c r="B397" s="38"/>
      <c r="C397" s="39"/>
      <c r="D397" s="191" t="s">
        <v>133</v>
      </c>
      <c r="E397" s="39"/>
      <c r="F397" s="192" t="s">
        <v>548</v>
      </c>
      <c r="G397" s="39"/>
      <c r="H397" s="39"/>
      <c r="I397" s="193"/>
      <c r="J397" s="39"/>
      <c r="K397" s="39"/>
      <c r="L397" s="42"/>
      <c r="M397" s="194"/>
      <c r="N397" s="195"/>
      <c r="O397" s="67"/>
      <c r="P397" s="67"/>
      <c r="Q397" s="67"/>
      <c r="R397" s="67"/>
      <c r="S397" s="67"/>
      <c r="T397" s="68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20" t="s">
        <v>133</v>
      </c>
      <c r="AU397" s="20" t="s">
        <v>81</v>
      </c>
    </row>
    <row r="398" spans="1:65" s="13" customFormat="1" ht="11.25">
      <c r="B398" s="199"/>
      <c r="C398" s="200"/>
      <c r="D398" s="191" t="s">
        <v>145</v>
      </c>
      <c r="E398" s="201" t="s">
        <v>19</v>
      </c>
      <c r="F398" s="202" t="s">
        <v>1245</v>
      </c>
      <c r="G398" s="200"/>
      <c r="H398" s="203">
        <v>1291.2850000000001</v>
      </c>
      <c r="I398" s="204"/>
      <c r="J398" s="200"/>
      <c r="K398" s="200"/>
      <c r="L398" s="205"/>
      <c r="M398" s="206"/>
      <c r="N398" s="207"/>
      <c r="O398" s="207"/>
      <c r="P398" s="207"/>
      <c r="Q398" s="207"/>
      <c r="R398" s="207"/>
      <c r="S398" s="207"/>
      <c r="T398" s="208"/>
      <c r="AT398" s="209" t="s">
        <v>145</v>
      </c>
      <c r="AU398" s="209" t="s">
        <v>81</v>
      </c>
      <c r="AV398" s="13" t="s">
        <v>81</v>
      </c>
      <c r="AW398" s="13" t="s">
        <v>32</v>
      </c>
      <c r="AX398" s="13" t="s">
        <v>79</v>
      </c>
      <c r="AY398" s="209" t="s">
        <v>125</v>
      </c>
    </row>
    <row r="399" spans="1:65" s="2" customFormat="1" ht="16.5" customHeight="1">
      <c r="A399" s="37"/>
      <c r="B399" s="38"/>
      <c r="C399" s="231" t="s">
        <v>578</v>
      </c>
      <c r="D399" s="231" t="s">
        <v>305</v>
      </c>
      <c r="E399" s="232" t="s">
        <v>552</v>
      </c>
      <c r="F399" s="233" t="s">
        <v>553</v>
      </c>
      <c r="G399" s="234" t="s">
        <v>130</v>
      </c>
      <c r="H399" s="235">
        <v>32.32</v>
      </c>
      <c r="I399" s="236"/>
      <c r="J399" s="237">
        <f>ROUND(I399*H399,2)</f>
        <v>0</v>
      </c>
      <c r="K399" s="238"/>
      <c r="L399" s="239"/>
      <c r="M399" s="240" t="s">
        <v>19</v>
      </c>
      <c r="N399" s="241" t="s">
        <v>42</v>
      </c>
      <c r="O399" s="67"/>
      <c r="P399" s="187">
        <f>O399*H399</f>
        <v>0</v>
      </c>
      <c r="Q399" s="187">
        <v>0.13100000000000001</v>
      </c>
      <c r="R399" s="187">
        <f>Q399*H399</f>
        <v>4.2339200000000003</v>
      </c>
      <c r="S399" s="187">
        <v>0</v>
      </c>
      <c r="T399" s="188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9" t="s">
        <v>189</v>
      </c>
      <c r="AT399" s="189" t="s">
        <v>305</v>
      </c>
      <c r="AU399" s="189" t="s">
        <v>81</v>
      </c>
      <c r="AY399" s="20" t="s">
        <v>125</v>
      </c>
      <c r="BE399" s="190">
        <f>IF(N399="základní",J399,0)</f>
        <v>0</v>
      </c>
      <c r="BF399" s="190">
        <f>IF(N399="snížená",J399,0)</f>
        <v>0</v>
      </c>
      <c r="BG399" s="190">
        <f>IF(N399="zákl. přenesená",J399,0)</f>
        <v>0</v>
      </c>
      <c r="BH399" s="190">
        <f>IF(N399="sníž. přenesená",J399,0)</f>
        <v>0</v>
      </c>
      <c r="BI399" s="190">
        <f>IF(N399="nulová",J399,0)</f>
        <v>0</v>
      </c>
      <c r="BJ399" s="20" t="s">
        <v>79</v>
      </c>
      <c r="BK399" s="190">
        <f>ROUND(I399*H399,2)</f>
        <v>0</v>
      </c>
      <c r="BL399" s="20" t="s">
        <v>131</v>
      </c>
      <c r="BM399" s="189" t="s">
        <v>1246</v>
      </c>
    </row>
    <row r="400" spans="1:65" s="2" customFormat="1" ht="11.25">
      <c r="A400" s="37"/>
      <c r="B400" s="38"/>
      <c r="C400" s="39"/>
      <c r="D400" s="191" t="s">
        <v>133</v>
      </c>
      <c r="E400" s="39"/>
      <c r="F400" s="192" t="s">
        <v>553</v>
      </c>
      <c r="G400" s="39"/>
      <c r="H400" s="39"/>
      <c r="I400" s="193"/>
      <c r="J400" s="39"/>
      <c r="K400" s="39"/>
      <c r="L400" s="42"/>
      <c r="M400" s="194"/>
      <c r="N400" s="195"/>
      <c r="O400" s="67"/>
      <c r="P400" s="67"/>
      <c r="Q400" s="67"/>
      <c r="R400" s="67"/>
      <c r="S400" s="67"/>
      <c r="T400" s="68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20" t="s">
        <v>133</v>
      </c>
      <c r="AU400" s="20" t="s">
        <v>81</v>
      </c>
    </row>
    <row r="401" spans="1:65" s="13" customFormat="1" ht="11.25">
      <c r="B401" s="199"/>
      <c r="C401" s="200"/>
      <c r="D401" s="191" t="s">
        <v>145</v>
      </c>
      <c r="E401" s="201" t="s">
        <v>19</v>
      </c>
      <c r="F401" s="202" t="s">
        <v>1247</v>
      </c>
      <c r="G401" s="200"/>
      <c r="H401" s="203">
        <v>32.32</v>
      </c>
      <c r="I401" s="204"/>
      <c r="J401" s="200"/>
      <c r="K401" s="200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145</v>
      </c>
      <c r="AU401" s="209" t="s">
        <v>81</v>
      </c>
      <c r="AV401" s="13" t="s">
        <v>81</v>
      </c>
      <c r="AW401" s="13" t="s">
        <v>32</v>
      </c>
      <c r="AX401" s="13" t="s">
        <v>79</v>
      </c>
      <c r="AY401" s="209" t="s">
        <v>125</v>
      </c>
    </row>
    <row r="402" spans="1:65" s="2" customFormat="1" ht="16.5" customHeight="1">
      <c r="A402" s="37"/>
      <c r="B402" s="38"/>
      <c r="C402" s="177" t="s">
        <v>583</v>
      </c>
      <c r="D402" s="177" t="s">
        <v>127</v>
      </c>
      <c r="E402" s="178" t="s">
        <v>1248</v>
      </c>
      <c r="F402" s="179" t="s">
        <v>1249</v>
      </c>
      <c r="G402" s="180" t="s">
        <v>130</v>
      </c>
      <c r="H402" s="181">
        <v>774.3</v>
      </c>
      <c r="I402" s="182"/>
      <c r="J402" s="183">
        <f>ROUND(I402*H402,2)</f>
        <v>0</v>
      </c>
      <c r="K402" s="184"/>
      <c r="L402" s="42"/>
      <c r="M402" s="185" t="s">
        <v>19</v>
      </c>
      <c r="N402" s="186" t="s">
        <v>42</v>
      </c>
      <c r="O402" s="67"/>
      <c r="P402" s="187">
        <f>O402*H402</f>
        <v>0</v>
      </c>
      <c r="Q402" s="187">
        <v>0.11162</v>
      </c>
      <c r="R402" s="187">
        <f>Q402*H402</f>
        <v>86.427365999999992</v>
      </c>
      <c r="S402" s="187">
        <v>0</v>
      </c>
      <c r="T402" s="188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9" t="s">
        <v>131</v>
      </c>
      <c r="AT402" s="189" t="s">
        <v>127</v>
      </c>
      <c r="AU402" s="189" t="s">
        <v>81</v>
      </c>
      <c r="AY402" s="20" t="s">
        <v>125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20" t="s">
        <v>79</v>
      </c>
      <c r="BK402" s="190">
        <f>ROUND(I402*H402,2)</f>
        <v>0</v>
      </c>
      <c r="BL402" s="20" t="s">
        <v>131</v>
      </c>
      <c r="BM402" s="189" t="s">
        <v>1250</v>
      </c>
    </row>
    <row r="403" spans="1:65" s="2" customFormat="1" ht="29.25">
      <c r="A403" s="37"/>
      <c r="B403" s="38"/>
      <c r="C403" s="39"/>
      <c r="D403" s="191" t="s">
        <v>133</v>
      </c>
      <c r="E403" s="39"/>
      <c r="F403" s="192" t="s">
        <v>1251</v>
      </c>
      <c r="G403" s="39"/>
      <c r="H403" s="39"/>
      <c r="I403" s="193"/>
      <c r="J403" s="39"/>
      <c r="K403" s="39"/>
      <c r="L403" s="42"/>
      <c r="M403" s="194"/>
      <c r="N403" s="195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20" t="s">
        <v>133</v>
      </c>
      <c r="AU403" s="20" t="s">
        <v>81</v>
      </c>
    </row>
    <row r="404" spans="1:65" s="2" customFormat="1" ht="11.25">
      <c r="A404" s="37"/>
      <c r="B404" s="38"/>
      <c r="C404" s="39"/>
      <c r="D404" s="196" t="s">
        <v>135</v>
      </c>
      <c r="E404" s="39"/>
      <c r="F404" s="197" t="s">
        <v>1252</v>
      </c>
      <c r="G404" s="39"/>
      <c r="H404" s="39"/>
      <c r="I404" s="193"/>
      <c r="J404" s="39"/>
      <c r="K404" s="39"/>
      <c r="L404" s="42"/>
      <c r="M404" s="194"/>
      <c r="N404" s="195"/>
      <c r="O404" s="67"/>
      <c r="P404" s="67"/>
      <c r="Q404" s="67"/>
      <c r="R404" s="67"/>
      <c r="S404" s="67"/>
      <c r="T404" s="68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20" t="s">
        <v>135</v>
      </c>
      <c r="AU404" s="20" t="s">
        <v>81</v>
      </c>
    </row>
    <row r="405" spans="1:65" s="14" customFormat="1" ht="11.25">
      <c r="B405" s="210"/>
      <c r="C405" s="211"/>
      <c r="D405" s="191" t="s">
        <v>145</v>
      </c>
      <c r="E405" s="212" t="s">
        <v>19</v>
      </c>
      <c r="F405" s="213" t="s">
        <v>1085</v>
      </c>
      <c r="G405" s="211"/>
      <c r="H405" s="212" t="s">
        <v>19</v>
      </c>
      <c r="I405" s="214"/>
      <c r="J405" s="211"/>
      <c r="K405" s="211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145</v>
      </c>
      <c r="AU405" s="219" t="s">
        <v>81</v>
      </c>
      <c r="AV405" s="14" t="s">
        <v>79</v>
      </c>
      <c r="AW405" s="14" t="s">
        <v>32</v>
      </c>
      <c r="AX405" s="14" t="s">
        <v>71</v>
      </c>
      <c r="AY405" s="219" t="s">
        <v>125</v>
      </c>
    </row>
    <row r="406" spans="1:65" s="13" customFormat="1" ht="11.25">
      <c r="B406" s="199"/>
      <c r="C406" s="200"/>
      <c r="D406" s="191" t="s">
        <v>145</v>
      </c>
      <c r="E406" s="201" t="s">
        <v>19</v>
      </c>
      <c r="F406" s="202" t="s">
        <v>1228</v>
      </c>
      <c r="G406" s="200"/>
      <c r="H406" s="203">
        <v>267</v>
      </c>
      <c r="I406" s="204"/>
      <c r="J406" s="200"/>
      <c r="K406" s="200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145</v>
      </c>
      <c r="AU406" s="209" t="s">
        <v>81</v>
      </c>
      <c r="AV406" s="13" t="s">
        <v>81</v>
      </c>
      <c r="AW406" s="13" t="s">
        <v>32</v>
      </c>
      <c r="AX406" s="13" t="s">
        <v>71</v>
      </c>
      <c r="AY406" s="209" t="s">
        <v>125</v>
      </c>
    </row>
    <row r="407" spans="1:65" s="14" customFormat="1" ht="11.25">
      <c r="B407" s="210"/>
      <c r="C407" s="211"/>
      <c r="D407" s="191" t="s">
        <v>145</v>
      </c>
      <c r="E407" s="212" t="s">
        <v>19</v>
      </c>
      <c r="F407" s="213" t="s">
        <v>1087</v>
      </c>
      <c r="G407" s="211"/>
      <c r="H407" s="212" t="s">
        <v>19</v>
      </c>
      <c r="I407" s="214"/>
      <c r="J407" s="211"/>
      <c r="K407" s="211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145</v>
      </c>
      <c r="AU407" s="219" t="s">
        <v>81</v>
      </c>
      <c r="AV407" s="14" t="s">
        <v>79</v>
      </c>
      <c r="AW407" s="14" t="s">
        <v>32</v>
      </c>
      <c r="AX407" s="14" t="s">
        <v>71</v>
      </c>
      <c r="AY407" s="219" t="s">
        <v>125</v>
      </c>
    </row>
    <row r="408" spans="1:65" s="13" customFormat="1" ht="11.25">
      <c r="B408" s="199"/>
      <c r="C408" s="200"/>
      <c r="D408" s="191" t="s">
        <v>145</v>
      </c>
      <c r="E408" s="201" t="s">
        <v>19</v>
      </c>
      <c r="F408" s="202" t="s">
        <v>1229</v>
      </c>
      <c r="G408" s="200"/>
      <c r="H408" s="203">
        <v>65</v>
      </c>
      <c r="I408" s="204"/>
      <c r="J408" s="200"/>
      <c r="K408" s="200"/>
      <c r="L408" s="205"/>
      <c r="M408" s="206"/>
      <c r="N408" s="207"/>
      <c r="O408" s="207"/>
      <c r="P408" s="207"/>
      <c r="Q408" s="207"/>
      <c r="R408" s="207"/>
      <c r="S408" s="207"/>
      <c r="T408" s="208"/>
      <c r="AT408" s="209" t="s">
        <v>145</v>
      </c>
      <c r="AU408" s="209" t="s">
        <v>81</v>
      </c>
      <c r="AV408" s="13" t="s">
        <v>81</v>
      </c>
      <c r="AW408" s="13" t="s">
        <v>32</v>
      </c>
      <c r="AX408" s="13" t="s">
        <v>71</v>
      </c>
      <c r="AY408" s="209" t="s">
        <v>125</v>
      </c>
    </row>
    <row r="409" spans="1:65" s="14" customFormat="1" ht="11.25">
      <c r="B409" s="210"/>
      <c r="C409" s="211"/>
      <c r="D409" s="191" t="s">
        <v>145</v>
      </c>
      <c r="E409" s="212" t="s">
        <v>19</v>
      </c>
      <c r="F409" s="213" t="s">
        <v>1053</v>
      </c>
      <c r="G409" s="211"/>
      <c r="H409" s="212" t="s">
        <v>19</v>
      </c>
      <c r="I409" s="214"/>
      <c r="J409" s="211"/>
      <c r="K409" s="211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145</v>
      </c>
      <c r="AU409" s="219" t="s">
        <v>81</v>
      </c>
      <c r="AV409" s="14" t="s">
        <v>79</v>
      </c>
      <c r="AW409" s="14" t="s">
        <v>32</v>
      </c>
      <c r="AX409" s="14" t="s">
        <v>71</v>
      </c>
      <c r="AY409" s="219" t="s">
        <v>125</v>
      </c>
    </row>
    <row r="410" spans="1:65" s="13" customFormat="1" ht="11.25">
      <c r="B410" s="199"/>
      <c r="C410" s="200"/>
      <c r="D410" s="191" t="s">
        <v>145</v>
      </c>
      <c r="E410" s="201" t="s">
        <v>19</v>
      </c>
      <c r="F410" s="202" t="s">
        <v>1089</v>
      </c>
      <c r="G410" s="200"/>
      <c r="H410" s="203">
        <v>161.80000000000001</v>
      </c>
      <c r="I410" s="204"/>
      <c r="J410" s="200"/>
      <c r="K410" s="200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145</v>
      </c>
      <c r="AU410" s="209" t="s">
        <v>81</v>
      </c>
      <c r="AV410" s="13" t="s">
        <v>81</v>
      </c>
      <c r="AW410" s="13" t="s">
        <v>32</v>
      </c>
      <c r="AX410" s="13" t="s">
        <v>71</v>
      </c>
      <c r="AY410" s="209" t="s">
        <v>125</v>
      </c>
    </row>
    <row r="411" spans="1:65" s="14" customFormat="1" ht="11.25">
      <c r="B411" s="210"/>
      <c r="C411" s="211"/>
      <c r="D411" s="191" t="s">
        <v>145</v>
      </c>
      <c r="E411" s="212" t="s">
        <v>19</v>
      </c>
      <c r="F411" s="213" t="s">
        <v>1091</v>
      </c>
      <c r="G411" s="211"/>
      <c r="H411" s="212" t="s">
        <v>19</v>
      </c>
      <c r="I411" s="214"/>
      <c r="J411" s="211"/>
      <c r="K411" s="211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145</v>
      </c>
      <c r="AU411" s="219" t="s">
        <v>81</v>
      </c>
      <c r="AV411" s="14" t="s">
        <v>79</v>
      </c>
      <c r="AW411" s="14" t="s">
        <v>32</v>
      </c>
      <c r="AX411" s="14" t="s">
        <v>71</v>
      </c>
      <c r="AY411" s="219" t="s">
        <v>125</v>
      </c>
    </row>
    <row r="412" spans="1:65" s="13" customFormat="1" ht="11.25">
      <c r="B412" s="199"/>
      <c r="C412" s="200"/>
      <c r="D412" s="191" t="s">
        <v>145</v>
      </c>
      <c r="E412" s="201" t="s">
        <v>19</v>
      </c>
      <c r="F412" s="202" t="s">
        <v>1253</v>
      </c>
      <c r="G412" s="200"/>
      <c r="H412" s="203">
        <v>280.5</v>
      </c>
      <c r="I412" s="204"/>
      <c r="J412" s="200"/>
      <c r="K412" s="200"/>
      <c r="L412" s="205"/>
      <c r="M412" s="206"/>
      <c r="N412" s="207"/>
      <c r="O412" s="207"/>
      <c r="P412" s="207"/>
      <c r="Q412" s="207"/>
      <c r="R412" s="207"/>
      <c r="S412" s="207"/>
      <c r="T412" s="208"/>
      <c r="AT412" s="209" t="s">
        <v>145</v>
      </c>
      <c r="AU412" s="209" t="s">
        <v>81</v>
      </c>
      <c r="AV412" s="13" t="s">
        <v>81</v>
      </c>
      <c r="AW412" s="13" t="s">
        <v>32</v>
      </c>
      <c r="AX412" s="13" t="s">
        <v>71</v>
      </c>
      <c r="AY412" s="209" t="s">
        <v>125</v>
      </c>
    </row>
    <row r="413" spans="1:65" s="15" customFormat="1" ht="11.25">
      <c r="B413" s="220"/>
      <c r="C413" s="221"/>
      <c r="D413" s="191" t="s">
        <v>145</v>
      </c>
      <c r="E413" s="222" t="s">
        <v>19</v>
      </c>
      <c r="F413" s="223" t="s">
        <v>163</v>
      </c>
      <c r="G413" s="221"/>
      <c r="H413" s="224">
        <v>774.3</v>
      </c>
      <c r="I413" s="225"/>
      <c r="J413" s="221"/>
      <c r="K413" s="221"/>
      <c r="L413" s="226"/>
      <c r="M413" s="227"/>
      <c r="N413" s="228"/>
      <c r="O413" s="228"/>
      <c r="P413" s="228"/>
      <c r="Q413" s="228"/>
      <c r="R413" s="228"/>
      <c r="S413" s="228"/>
      <c r="T413" s="229"/>
      <c r="AT413" s="230" t="s">
        <v>145</v>
      </c>
      <c r="AU413" s="230" t="s">
        <v>81</v>
      </c>
      <c r="AV413" s="15" t="s">
        <v>131</v>
      </c>
      <c r="AW413" s="15" t="s">
        <v>32</v>
      </c>
      <c r="AX413" s="15" t="s">
        <v>79</v>
      </c>
      <c r="AY413" s="230" t="s">
        <v>125</v>
      </c>
    </row>
    <row r="414" spans="1:65" s="2" customFormat="1" ht="16.5" customHeight="1">
      <c r="A414" s="37"/>
      <c r="B414" s="38"/>
      <c r="C414" s="231" t="s">
        <v>590</v>
      </c>
      <c r="D414" s="231" t="s">
        <v>305</v>
      </c>
      <c r="E414" s="232" t="s">
        <v>1254</v>
      </c>
      <c r="F414" s="233" t="s">
        <v>1255</v>
      </c>
      <c r="G414" s="234" t="s">
        <v>130</v>
      </c>
      <c r="H414" s="235">
        <v>470.96300000000002</v>
      </c>
      <c r="I414" s="236"/>
      <c r="J414" s="237">
        <f>ROUND(I414*H414,2)</f>
        <v>0</v>
      </c>
      <c r="K414" s="238"/>
      <c r="L414" s="239"/>
      <c r="M414" s="240" t="s">
        <v>19</v>
      </c>
      <c r="N414" s="241" t="s">
        <v>42</v>
      </c>
      <c r="O414" s="67"/>
      <c r="P414" s="187">
        <f>O414*H414</f>
        <v>0</v>
      </c>
      <c r="Q414" s="187">
        <v>0.152</v>
      </c>
      <c r="R414" s="187">
        <f>Q414*H414</f>
        <v>71.586376000000001</v>
      </c>
      <c r="S414" s="187">
        <v>0</v>
      </c>
      <c r="T414" s="188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89" t="s">
        <v>189</v>
      </c>
      <c r="AT414" s="189" t="s">
        <v>305</v>
      </c>
      <c r="AU414" s="189" t="s">
        <v>81</v>
      </c>
      <c r="AY414" s="20" t="s">
        <v>125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20" t="s">
        <v>79</v>
      </c>
      <c r="BK414" s="190">
        <f>ROUND(I414*H414,2)</f>
        <v>0</v>
      </c>
      <c r="BL414" s="20" t="s">
        <v>131</v>
      </c>
      <c r="BM414" s="189" t="s">
        <v>1256</v>
      </c>
    </row>
    <row r="415" spans="1:65" s="2" customFormat="1" ht="11.25">
      <c r="A415" s="37"/>
      <c r="B415" s="38"/>
      <c r="C415" s="39"/>
      <c r="D415" s="191" t="s">
        <v>133</v>
      </c>
      <c r="E415" s="39"/>
      <c r="F415" s="192" t="s">
        <v>1255</v>
      </c>
      <c r="G415" s="39"/>
      <c r="H415" s="39"/>
      <c r="I415" s="193"/>
      <c r="J415" s="39"/>
      <c r="K415" s="39"/>
      <c r="L415" s="42"/>
      <c r="M415" s="194"/>
      <c r="N415" s="195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20" t="s">
        <v>133</v>
      </c>
      <c r="AU415" s="20" t="s">
        <v>81</v>
      </c>
    </row>
    <row r="416" spans="1:65" s="14" customFormat="1" ht="11.25">
      <c r="B416" s="210"/>
      <c r="C416" s="211"/>
      <c r="D416" s="191" t="s">
        <v>145</v>
      </c>
      <c r="E416" s="212" t="s">
        <v>19</v>
      </c>
      <c r="F416" s="213" t="s">
        <v>1257</v>
      </c>
      <c r="G416" s="211"/>
      <c r="H416" s="212" t="s">
        <v>19</v>
      </c>
      <c r="I416" s="214"/>
      <c r="J416" s="211"/>
      <c r="K416" s="211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145</v>
      </c>
      <c r="AU416" s="219" t="s">
        <v>81</v>
      </c>
      <c r="AV416" s="14" t="s">
        <v>79</v>
      </c>
      <c r="AW416" s="14" t="s">
        <v>32</v>
      </c>
      <c r="AX416" s="14" t="s">
        <v>71</v>
      </c>
      <c r="AY416" s="219" t="s">
        <v>125</v>
      </c>
    </row>
    <row r="417" spans="1:65" s="14" customFormat="1" ht="11.25">
      <c r="B417" s="210"/>
      <c r="C417" s="211"/>
      <c r="D417" s="191" t="s">
        <v>145</v>
      </c>
      <c r="E417" s="212" t="s">
        <v>19</v>
      </c>
      <c r="F417" s="213" t="s">
        <v>1258</v>
      </c>
      <c r="G417" s="211"/>
      <c r="H417" s="212" t="s">
        <v>19</v>
      </c>
      <c r="I417" s="214"/>
      <c r="J417" s="211"/>
      <c r="K417" s="211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145</v>
      </c>
      <c r="AU417" s="219" t="s">
        <v>81</v>
      </c>
      <c r="AV417" s="14" t="s">
        <v>79</v>
      </c>
      <c r="AW417" s="14" t="s">
        <v>32</v>
      </c>
      <c r="AX417" s="14" t="s">
        <v>71</v>
      </c>
      <c r="AY417" s="219" t="s">
        <v>125</v>
      </c>
    </row>
    <row r="418" spans="1:65" s="13" customFormat="1" ht="11.25">
      <c r="B418" s="199"/>
      <c r="C418" s="200"/>
      <c r="D418" s="191" t="s">
        <v>145</v>
      </c>
      <c r="E418" s="201" t="s">
        <v>19</v>
      </c>
      <c r="F418" s="202" t="s">
        <v>1259</v>
      </c>
      <c r="G418" s="200"/>
      <c r="H418" s="203">
        <v>-35.6</v>
      </c>
      <c r="I418" s="204"/>
      <c r="J418" s="200"/>
      <c r="K418" s="200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145</v>
      </c>
      <c r="AU418" s="209" t="s">
        <v>81</v>
      </c>
      <c r="AV418" s="13" t="s">
        <v>81</v>
      </c>
      <c r="AW418" s="13" t="s">
        <v>32</v>
      </c>
      <c r="AX418" s="13" t="s">
        <v>71</v>
      </c>
      <c r="AY418" s="209" t="s">
        <v>125</v>
      </c>
    </row>
    <row r="419" spans="1:65" s="14" customFormat="1" ht="11.25">
      <c r="B419" s="210"/>
      <c r="C419" s="211"/>
      <c r="D419" s="191" t="s">
        <v>145</v>
      </c>
      <c r="E419" s="212" t="s">
        <v>19</v>
      </c>
      <c r="F419" s="213" t="s">
        <v>1260</v>
      </c>
      <c r="G419" s="211"/>
      <c r="H419" s="212" t="s">
        <v>19</v>
      </c>
      <c r="I419" s="214"/>
      <c r="J419" s="211"/>
      <c r="K419" s="211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145</v>
      </c>
      <c r="AU419" s="219" t="s">
        <v>81</v>
      </c>
      <c r="AV419" s="14" t="s">
        <v>79</v>
      </c>
      <c r="AW419" s="14" t="s">
        <v>32</v>
      </c>
      <c r="AX419" s="14" t="s">
        <v>71</v>
      </c>
      <c r="AY419" s="219" t="s">
        <v>125</v>
      </c>
    </row>
    <row r="420" spans="1:65" s="13" customFormat="1" ht="11.25">
      <c r="B420" s="199"/>
      <c r="C420" s="200"/>
      <c r="D420" s="191" t="s">
        <v>145</v>
      </c>
      <c r="E420" s="201" t="s">
        <v>19</v>
      </c>
      <c r="F420" s="202" t="s">
        <v>1261</v>
      </c>
      <c r="G420" s="200"/>
      <c r="H420" s="203">
        <v>-272.39999999999998</v>
      </c>
      <c r="I420" s="204"/>
      <c r="J420" s="200"/>
      <c r="K420" s="200"/>
      <c r="L420" s="205"/>
      <c r="M420" s="206"/>
      <c r="N420" s="207"/>
      <c r="O420" s="207"/>
      <c r="P420" s="207"/>
      <c r="Q420" s="207"/>
      <c r="R420" s="207"/>
      <c r="S420" s="207"/>
      <c r="T420" s="208"/>
      <c r="AT420" s="209" t="s">
        <v>145</v>
      </c>
      <c r="AU420" s="209" t="s">
        <v>81</v>
      </c>
      <c r="AV420" s="13" t="s">
        <v>81</v>
      </c>
      <c r="AW420" s="13" t="s">
        <v>32</v>
      </c>
      <c r="AX420" s="13" t="s">
        <v>71</v>
      </c>
      <c r="AY420" s="209" t="s">
        <v>125</v>
      </c>
    </row>
    <row r="421" spans="1:65" s="13" customFormat="1" ht="11.25">
      <c r="B421" s="199"/>
      <c r="C421" s="200"/>
      <c r="D421" s="191" t="s">
        <v>145</v>
      </c>
      <c r="E421" s="201" t="s">
        <v>19</v>
      </c>
      <c r="F421" s="202" t="s">
        <v>1262</v>
      </c>
      <c r="G421" s="200"/>
      <c r="H421" s="203">
        <v>774.3</v>
      </c>
      <c r="I421" s="204"/>
      <c r="J421" s="200"/>
      <c r="K421" s="200"/>
      <c r="L421" s="205"/>
      <c r="M421" s="206"/>
      <c r="N421" s="207"/>
      <c r="O421" s="207"/>
      <c r="P421" s="207"/>
      <c r="Q421" s="207"/>
      <c r="R421" s="207"/>
      <c r="S421" s="207"/>
      <c r="T421" s="208"/>
      <c r="AT421" s="209" t="s">
        <v>145</v>
      </c>
      <c r="AU421" s="209" t="s">
        <v>81</v>
      </c>
      <c r="AV421" s="13" t="s">
        <v>81</v>
      </c>
      <c r="AW421" s="13" t="s">
        <v>32</v>
      </c>
      <c r="AX421" s="13" t="s">
        <v>71</v>
      </c>
      <c r="AY421" s="209" t="s">
        <v>125</v>
      </c>
    </row>
    <row r="422" spans="1:65" s="16" customFormat="1" ht="11.25">
      <c r="B422" s="246"/>
      <c r="C422" s="247"/>
      <c r="D422" s="191" t="s">
        <v>145</v>
      </c>
      <c r="E422" s="248" t="s">
        <v>19</v>
      </c>
      <c r="F422" s="249" t="s">
        <v>1263</v>
      </c>
      <c r="G422" s="247"/>
      <c r="H422" s="250">
        <v>466.3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AT422" s="256" t="s">
        <v>145</v>
      </c>
      <c r="AU422" s="256" t="s">
        <v>81</v>
      </c>
      <c r="AV422" s="16" t="s">
        <v>147</v>
      </c>
      <c r="AW422" s="16" t="s">
        <v>32</v>
      </c>
      <c r="AX422" s="16" t="s">
        <v>71</v>
      </c>
      <c r="AY422" s="256" t="s">
        <v>125</v>
      </c>
    </row>
    <row r="423" spans="1:65" s="13" customFormat="1" ht="11.25">
      <c r="B423" s="199"/>
      <c r="C423" s="200"/>
      <c r="D423" s="191" t="s">
        <v>145</v>
      </c>
      <c r="E423" s="201" t="s">
        <v>19</v>
      </c>
      <c r="F423" s="202" t="s">
        <v>1264</v>
      </c>
      <c r="G423" s="200"/>
      <c r="H423" s="203">
        <v>470.96300000000002</v>
      </c>
      <c r="I423" s="204"/>
      <c r="J423" s="200"/>
      <c r="K423" s="200"/>
      <c r="L423" s="205"/>
      <c r="M423" s="206"/>
      <c r="N423" s="207"/>
      <c r="O423" s="207"/>
      <c r="P423" s="207"/>
      <c r="Q423" s="207"/>
      <c r="R423" s="207"/>
      <c r="S423" s="207"/>
      <c r="T423" s="208"/>
      <c r="AT423" s="209" t="s">
        <v>145</v>
      </c>
      <c r="AU423" s="209" t="s">
        <v>81</v>
      </c>
      <c r="AV423" s="13" t="s">
        <v>81</v>
      </c>
      <c r="AW423" s="13" t="s">
        <v>32</v>
      </c>
      <c r="AX423" s="13" t="s">
        <v>79</v>
      </c>
      <c r="AY423" s="209" t="s">
        <v>125</v>
      </c>
    </row>
    <row r="424" spans="1:65" s="2" customFormat="1" ht="16.5" customHeight="1">
      <c r="A424" s="37"/>
      <c r="B424" s="38"/>
      <c r="C424" s="231" t="s">
        <v>594</v>
      </c>
      <c r="D424" s="231" t="s">
        <v>305</v>
      </c>
      <c r="E424" s="232" t="s">
        <v>1265</v>
      </c>
      <c r="F424" s="233" t="s">
        <v>1266</v>
      </c>
      <c r="G424" s="234" t="s">
        <v>130</v>
      </c>
      <c r="H424" s="235">
        <v>275.12400000000002</v>
      </c>
      <c r="I424" s="236"/>
      <c r="J424" s="237">
        <f>ROUND(I424*H424,2)</f>
        <v>0</v>
      </c>
      <c r="K424" s="238"/>
      <c r="L424" s="239"/>
      <c r="M424" s="240" t="s">
        <v>19</v>
      </c>
      <c r="N424" s="241" t="s">
        <v>42</v>
      </c>
      <c r="O424" s="67"/>
      <c r="P424" s="187">
        <f>O424*H424</f>
        <v>0</v>
      </c>
      <c r="Q424" s="187">
        <v>0.152</v>
      </c>
      <c r="R424" s="187">
        <f>Q424*H424</f>
        <v>41.818848000000003</v>
      </c>
      <c r="S424" s="187">
        <v>0</v>
      </c>
      <c r="T424" s="188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9" t="s">
        <v>189</v>
      </c>
      <c r="AT424" s="189" t="s">
        <v>305</v>
      </c>
      <c r="AU424" s="189" t="s">
        <v>81</v>
      </c>
      <c r="AY424" s="20" t="s">
        <v>125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20" t="s">
        <v>79</v>
      </c>
      <c r="BK424" s="190">
        <f>ROUND(I424*H424,2)</f>
        <v>0</v>
      </c>
      <c r="BL424" s="20" t="s">
        <v>131</v>
      </c>
      <c r="BM424" s="189" t="s">
        <v>1267</v>
      </c>
    </row>
    <row r="425" spans="1:65" s="2" customFormat="1" ht="11.25">
      <c r="A425" s="37"/>
      <c r="B425" s="38"/>
      <c r="C425" s="39"/>
      <c r="D425" s="191" t="s">
        <v>133</v>
      </c>
      <c r="E425" s="39"/>
      <c r="F425" s="192" t="s">
        <v>1266</v>
      </c>
      <c r="G425" s="39"/>
      <c r="H425" s="39"/>
      <c r="I425" s="193"/>
      <c r="J425" s="39"/>
      <c r="K425" s="39"/>
      <c r="L425" s="42"/>
      <c r="M425" s="194"/>
      <c r="N425" s="195"/>
      <c r="O425" s="67"/>
      <c r="P425" s="67"/>
      <c r="Q425" s="67"/>
      <c r="R425" s="67"/>
      <c r="S425" s="67"/>
      <c r="T425" s="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20" t="s">
        <v>133</v>
      </c>
      <c r="AU425" s="20" t="s">
        <v>81</v>
      </c>
    </row>
    <row r="426" spans="1:65" s="13" customFormat="1" ht="11.25">
      <c r="B426" s="199"/>
      <c r="C426" s="200"/>
      <c r="D426" s="191" t="s">
        <v>145</v>
      </c>
      <c r="E426" s="201" t="s">
        <v>19</v>
      </c>
      <c r="F426" s="202" t="s">
        <v>1268</v>
      </c>
      <c r="G426" s="200"/>
      <c r="H426" s="203">
        <v>275.12400000000002</v>
      </c>
      <c r="I426" s="204"/>
      <c r="J426" s="200"/>
      <c r="K426" s="200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145</v>
      </c>
      <c r="AU426" s="209" t="s">
        <v>81</v>
      </c>
      <c r="AV426" s="13" t="s">
        <v>81</v>
      </c>
      <c r="AW426" s="13" t="s">
        <v>32</v>
      </c>
      <c r="AX426" s="13" t="s">
        <v>79</v>
      </c>
      <c r="AY426" s="209" t="s">
        <v>125</v>
      </c>
    </row>
    <row r="427" spans="1:65" s="2" customFormat="1" ht="16.5" customHeight="1">
      <c r="A427" s="37"/>
      <c r="B427" s="38"/>
      <c r="C427" s="231" t="s">
        <v>600</v>
      </c>
      <c r="D427" s="231" t="s">
        <v>305</v>
      </c>
      <c r="E427" s="232" t="s">
        <v>1269</v>
      </c>
      <c r="F427" s="233" t="s">
        <v>1270</v>
      </c>
      <c r="G427" s="234" t="s">
        <v>130</v>
      </c>
      <c r="H427" s="235">
        <v>35.956000000000003</v>
      </c>
      <c r="I427" s="236"/>
      <c r="J427" s="237">
        <f>ROUND(I427*H427,2)</f>
        <v>0</v>
      </c>
      <c r="K427" s="238"/>
      <c r="L427" s="239"/>
      <c r="M427" s="240" t="s">
        <v>19</v>
      </c>
      <c r="N427" s="241" t="s">
        <v>42</v>
      </c>
      <c r="O427" s="67"/>
      <c r="P427" s="187">
        <f>O427*H427</f>
        <v>0</v>
      </c>
      <c r="Q427" s="187">
        <v>0.17499999999999999</v>
      </c>
      <c r="R427" s="187">
        <f>Q427*H427</f>
        <v>6.2923</v>
      </c>
      <c r="S427" s="187">
        <v>0</v>
      </c>
      <c r="T427" s="188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9" t="s">
        <v>189</v>
      </c>
      <c r="AT427" s="189" t="s">
        <v>305</v>
      </c>
      <c r="AU427" s="189" t="s">
        <v>81</v>
      </c>
      <c r="AY427" s="20" t="s">
        <v>125</v>
      </c>
      <c r="BE427" s="190">
        <f>IF(N427="základní",J427,0)</f>
        <v>0</v>
      </c>
      <c r="BF427" s="190">
        <f>IF(N427="snížená",J427,0)</f>
        <v>0</v>
      </c>
      <c r="BG427" s="190">
        <f>IF(N427="zákl. přenesená",J427,0)</f>
        <v>0</v>
      </c>
      <c r="BH427" s="190">
        <f>IF(N427="sníž. přenesená",J427,0)</f>
        <v>0</v>
      </c>
      <c r="BI427" s="190">
        <f>IF(N427="nulová",J427,0)</f>
        <v>0</v>
      </c>
      <c r="BJ427" s="20" t="s">
        <v>79</v>
      </c>
      <c r="BK427" s="190">
        <f>ROUND(I427*H427,2)</f>
        <v>0</v>
      </c>
      <c r="BL427" s="20" t="s">
        <v>131</v>
      </c>
      <c r="BM427" s="189" t="s">
        <v>1271</v>
      </c>
    </row>
    <row r="428" spans="1:65" s="2" customFormat="1" ht="11.25">
      <c r="A428" s="37"/>
      <c r="B428" s="38"/>
      <c r="C428" s="39"/>
      <c r="D428" s="191" t="s">
        <v>133</v>
      </c>
      <c r="E428" s="39"/>
      <c r="F428" s="192" t="s">
        <v>1270</v>
      </c>
      <c r="G428" s="39"/>
      <c r="H428" s="39"/>
      <c r="I428" s="193"/>
      <c r="J428" s="39"/>
      <c r="K428" s="39"/>
      <c r="L428" s="42"/>
      <c r="M428" s="194"/>
      <c r="N428" s="195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133</v>
      </c>
      <c r="AU428" s="20" t="s">
        <v>81</v>
      </c>
    </row>
    <row r="429" spans="1:65" s="13" customFormat="1" ht="11.25">
      <c r="B429" s="199"/>
      <c r="C429" s="200"/>
      <c r="D429" s="191" t="s">
        <v>145</v>
      </c>
      <c r="E429" s="201" t="s">
        <v>19</v>
      </c>
      <c r="F429" s="202" t="s">
        <v>1272</v>
      </c>
      <c r="G429" s="200"/>
      <c r="H429" s="203">
        <v>35.956000000000003</v>
      </c>
      <c r="I429" s="204"/>
      <c r="J429" s="200"/>
      <c r="K429" s="200"/>
      <c r="L429" s="205"/>
      <c r="M429" s="206"/>
      <c r="N429" s="207"/>
      <c r="O429" s="207"/>
      <c r="P429" s="207"/>
      <c r="Q429" s="207"/>
      <c r="R429" s="207"/>
      <c r="S429" s="207"/>
      <c r="T429" s="208"/>
      <c r="AT429" s="209" t="s">
        <v>145</v>
      </c>
      <c r="AU429" s="209" t="s">
        <v>81</v>
      </c>
      <c r="AV429" s="13" t="s">
        <v>81</v>
      </c>
      <c r="AW429" s="13" t="s">
        <v>32</v>
      </c>
      <c r="AX429" s="13" t="s">
        <v>79</v>
      </c>
      <c r="AY429" s="209" t="s">
        <v>125</v>
      </c>
    </row>
    <row r="430" spans="1:65" s="2" customFormat="1" ht="21.75" customHeight="1">
      <c r="A430" s="37"/>
      <c r="B430" s="38"/>
      <c r="C430" s="177" t="s">
        <v>604</v>
      </c>
      <c r="D430" s="177" t="s">
        <v>127</v>
      </c>
      <c r="E430" s="178" t="s">
        <v>1273</v>
      </c>
      <c r="F430" s="179" t="s">
        <v>1274</v>
      </c>
      <c r="G430" s="180" t="s">
        <v>130</v>
      </c>
      <c r="H430" s="181">
        <v>4.2</v>
      </c>
      <c r="I430" s="182"/>
      <c r="J430" s="183">
        <f>ROUND(I430*H430,2)</f>
        <v>0</v>
      </c>
      <c r="K430" s="184"/>
      <c r="L430" s="42"/>
      <c r="M430" s="185" t="s">
        <v>19</v>
      </c>
      <c r="N430" s="186" t="s">
        <v>42</v>
      </c>
      <c r="O430" s="67"/>
      <c r="P430" s="187">
        <f>O430*H430</f>
        <v>0</v>
      </c>
      <c r="Q430" s="187">
        <v>9.8000000000000004E-2</v>
      </c>
      <c r="R430" s="187">
        <f>Q430*H430</f>
        <v>0.41160000000000002</v>
      </c>
      <c r="S430" s="187">
        <v>0</v>
      </c>
      <c r="T430" s="188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9" t="s">
        <v>131</v>
      </c>
      <c r="AT430" s="189" t="s">
        <v>127</v>
      </c>
      <c r="AU430" s="189" t="s">
        <v>81</v>
      </c>
      <c r="AY430" s="20" t="s">
        <v>125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20" t="s">
        <v>79</v>
      </c>
      <c r="BK430" s="190">
        <f>ROUND(I430*H430,2)</f>
        <v>0</v>
      </c>
      <c r="BL430" s="20" t="s">
        <v>131</v>
      </c>
      <c r="BM430" s="189" t="s">
        <v>1275</v>
      </c>
    </row>
    <row r="431" spans="1:65" s="2" customFormat="1" ht="19.5">
      <c r="A431" s="37"/>
      <c r="B431" s="38"/>
      <c r="C431" s="39"/>
      <c r="D431" s="191" t="s">
        <v>133</v>
      </c>
      <c r="E431" s="39"/>
      <c r="F431" s="192" t="s">
        <v>1276</v>
      </c>
      <c r="G431" s="39"/>
      <c r="H431" s="39"/>
      <c r="I431" s="193"/>
      <c r="J431" s="39"/>
      <c r="K431" s="39"/>
      <c r="L431" s="42"/>
      <c r="M431" s="194"/>
      <c r="N431" s="195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20" t="s">
        <v>133</v>
      </c>
      <c r="AU431" s="20" t="s">
        <v>81</v>
      </c>
    </row>
    <row r="432" spans="1:65" s="2" customFormat="1" ht="11.25">
      <c r="A432" s="37"/>
      <c r="B432" s="38"/>
      <c r="C432" s="39"/>
      <c r="D432" s="196" t="s">
        <v>135</v>
      </c>
      <c r="E432" s="39"/>
      <c r="F432" s="197" t="s">
        <v>1277</v>
      </c>
      <c r="G432" s="39"/>
      <c r="H432" s="39"/>
      <c r="I432" s="193"/>
      <c r="J432" s="39"/>
      <c r="K432" s="39"/>
      <c r="L432" s="42"/>
      <c r="M432" s="194"/>
      <c r="N432" s="195"/>
      <c r="O432" s="67"/>
      <c r="P432" s="67"/>
      <c r="Q432" s="67"/>
      <c r="R432" s="67"/>
      <c r="S432" s="67"/>
      <c r="T432" s="68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20" t="s">
        <v>135</v>
      </c>
      <c r="AU432" s="20" t="s">
        <v>81</v>
      </c>
    </row>
    <row r="433" spans="1:65" s="2" customFormat="1" ht="16.5" customHeight="1">
      <c r="A433" s="37"/>
      <c r="B433" s="38"/>
      <c r="C433" s="231" t="s">
        <v>608</v>
      </c>
      <c r="D433" s="231" t="s">
        <v>305</v>
      </c>
      <c r="E433" s="232" t="s">
        <v>1278</v>
      </c>
      <c r="F433" s="233" t="s">
        <v>1279</v>
      </c>
      <c r="G433" s="234" t="s">
        <v>130</v>
      </c>
      <c r="H433" s="235">
        <v>4.3259999999999996</v>
      </c>
      <c r="I433" s="236"/>
      <c r="J433" s="237">
        <f>ROUND(I433*H433,2)</f>
        <v>0</v>
      </c>
      <c r="K433" s="238"/>
      <c r="L433" s="239"/>
      <c r="M433" s="240" t="s">
        <v>19</v>
      </c>
      <c r="N433" s="241" t="s">
        <v>42</v>
      </c>
      <c r="O433" s="67"/>
      <c r="P433" s="187">
        <f>O433*H433</f>
        <v>0</v>
      </c>
      <c r="Q433" s="187">
        <v>0.108</v>
      </c>
      <c r="R433" s="187">
        <f>Q433*H433</f>
        <v>0.46720799999999996</v>
      </c>
      <c r="S433" s="187">
        <v>0</v>
      </c>
      <c r="T433" s="188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9" t="s">
        <v>189</v>
      </c>
      <c r="AT433" s="189" t="s">
        <v>305</v>
      </c>
      <c r="AU433" s="189" t="s">
        <v>81</v>
      </c>
      <c r="AY433" s="20" t="s">
        <v>125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20" t="s">
        <v>79</v>
      </c>
      <c r="BK433" s="190">
        <f>ROUND(I433*H433,2)</f>
        <v>0</v>
      </c>
      <c r="BL433" s="20" t="s">
        <v>131</v>
      </c>
      <c r="BM433" s="189" t="s">
        <v>1280</v>
      </c>
    </row>
    <row r="434" spans="1:65" s="2" customFormat="1" ht="11.25">
      <c r="A434" s="37"/>
      <c r="B434" s="38"/>
      <c r="C434" s="39"/>
      <c r="D434" s="191" t="s">
        <v>133</v>
      </c>
      <c r="E434" s="39"/>
      <c r="F434" s="192" t="s">
        <v>1279</v>
      </c>
      <c r="G434" s="39"/>
      <c r="H434" s="39"/>
      <c r="I434" s="193"/>
      <c r="J434" s="39"/>
      <c r="K434" s="39"/>
      <c r="L434" s="42"/>
      <c r="M434" s="194"/>
      <c r="N434" s="195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20" t="s">
        <v>133</v>
      </c>
      <c r="AU434" s="20" t="s">
        <v>81</v>
      </c>
    </row>
    <row r="435" spans="1:65" s="13" customFormat="1" ht="11.25">
      <c r="B435" s="199"/>
      <c r="C435" s="200"/>
      <c r="D435" s="191" t="s">
        <v>145</v>
      </c>
      <c r="E435" s="200"/>
      <c r="F435" s="202" t="s">
        <v>1281</v>
      </c>
      <c r="G435" s="200"/>
      <c r="H435" s="203">
        <v>4.3259999999999996</v>
      </c>
      <c r="I435" s="204"/>
      <c r="J435" s="200"/>
      <c r="K435" s="200"/>
      <c r="L435" s="205"/>
      <c r="M435" s="206"/>
      <c r="N435" s="207"/>
      <c r="O435" s="207"/>
      <c r="P435" s="207"/>
      <c r="Q435" s="207"/>
      <c r="R435" s="207"/>
      <c r="S435" s="207"/>
      <c r="T435" s="208"/>
      <c r="AT435" s="209" t="s">
        <v>145</v>
      </c>
      <c r="AU435" s="209" t="s">
        <v>81</v>
      </c>
      <c r="AV435" s="13" t="s">
        <v>81</v>
      </c>
      <c r="AW435" s="13" t="s">
        <v>4</v>
      </c>
      <c r="AX435" s="13" t="s">
        <v>79</v>
      </c>
      <c r="AY435" s="209" t="s">
        <v>125</v>
      </c>
    </row>
    <row r="436" spans="1:65" s="12" customFormat="1" ht="22.9" customHeight="1">
      <c r="B436" s="161"/>
      <c r="C436" s="162"/>
      <c r="D436" s="163" t="s">
        <v>70</v>
      </c>
      <c r="E436" s="175" t="s">
        <v>189</v>
      </c>
      <c r="F436" s="175" t="s">
        <v>562</v>
      </c>
      <c r="G436" s="162"/>
      <c r="H436" s="162"/>
      <c r="I436" s="165"/>
      <c r="J436" s="176">
        <f>BK436</f>
        <v>0</v>
      </c>
      <c r="K436" s="162"/>
      <c r="L436" s="167"/>
      <c r="M436" s="168"/>
      <c r="N436" s="169"/>
      <c r="O436" s="169"/>
      <c r="P436" s="170">
        <f>SUM(P437:P491)</f>
        <v>0</v>
      </c>
      <c r="Q436" s="169"/>
      <c r="R436" s="170">
        <f>SUM(R437:R491)</f>
        <v>17.919622999999998</v>
      </c>
      <c r="S436" s="169"/>
      <c r="T436" s="171">
        <f>SUM(T437:T491)</f>
        <v>18.255599999999998</v>
      </c>
      <c r="AR436" s="172" t="s">
        <v>79</v>
      </c>
      <c r="AT436" s="173" t="s">
        <v>70</v>
      </c>
      <c r="AU436" s="173" t="s">
        <v>79</v>
      </c>
      <c r="AY436" s="172" t="s">
        <v>125</v>
      </c>
      <c r="BK436" s="174">
        <f>SUM(BK437:BK491)</f>
        <v>0</v>
      </c>
    </row>
    <row r="437" spans="1:65" s="2" customFormat="1" ht="16.5" customHeight="1">
      <c r="A437" s="37"/>
      <c r="B437" s="38"/>
      <c r="C437" s="177" t="s">
        <v>612</v>
      </c>
      <c r="D437" s="177" t="s">
        <v>127</v>
      </c>
      <c r="E437" s="178" t="s">
        <v>564</v>
      </c>
      <c r="F437" s="179" t="s">
        <v>565</v>
      </c>
      <c r="G437" s="180" t="s">
        <v>428</v>
      </c>
      <c r="H437" s="181">
        <v>4</v>
      </c>
      <c r="I437" s="182"/>
      <c r="J437" s="183">
        <f>ROUND(I437*H437,2)</f>
        <v>0</v>
      </c>
      <c r="K437" s="184"/>
      <c r="L437" s="42"/>
      <c r="M437" s="185" t="s">
        <v>19</v>
      </c>
      <c r="N437" s="186" t="s">
        <v>42</v>
      </c>
      <c r="O437" s="67"/>
      <c r="P437" s="187">
        <f>O437*H437</f>
        <v>0</v>
      </c>
      <c r="Q437" s="187">
        <v>0</v>
      </c>
      <c r="R437" s="187">
        <f>Q437*H437</f>
        <v>0</v>
      </c>
      <c r="S437" s="187">
        <v>0</v>
      </c>
      <c r="T437" s="188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89" t="s">
        <v>131</v>
      </c>
      <c r="AT437" s="189" t="s">
        <v>127</v>
      </c>
      <c r="AU437" s="189" t="s">
        <v>81</v>
      </c>
      <c r="AY437" s="20" t="s">
        <v>125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20" t="s">
        <v>79</v>
      </c>
      <c r="BK437" s="190">
        <f>ROUND(I437*H437,2)</f>
        <v>0</v>
      </c>
      <c r="BL437" s="20" t="s">
        <v>131</v>
      </c>
      <c r="BM437" s="189" t="s">
        <v>1282</v>
      </c>
    </row>
    <row r="438" spans="1:65" s="2" customFormat="1" ht="11.25">
      <c r="A438" s="37"/>
      <c r="B438" s="38"/>
      <c r="C438" s="39"/>
      <c r="D438" s="191" t="s">
        <v>133</v>
      </c>
      <c r="E438" s="39"/>
      <c r="F438" s="192" t="s">
        <v>565</v>
      </c>
      <c r="G438" s="39"/>
      <c r="H438" s="39"/>
      <c r="I438" s="193"/>
      <c r="J438" s="39"/>
      <c r="K438" s="39"/>
      <c r="L438" s="42"/>
      <c r="M438" s="194"/>
      <c r="N438" s="195"/>
      <c r="O438" s="67"/>
      <c r="P438" s="67"/>
      <c r="Q438" s="67"/>
      <c r="R438" s="67"/>
      <c r="S438" s="67"/>
      <c r="T438" s="68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20" t="s">
        <v>133</v>
      </c>
      <c r="AU438" s="20" t="s">
        <v>81</v>
      </c>
    </row>
    <row r="439" spans="1:65" s="2" customFormat="1" ht="21.75" customHeight="1">
      <c r="A439" s="37"/>
      <c r="B439" s="38"/>
      <c r="C439" s="231" t="s">
        <v>618</v>
      </c>
      <c r="D439" s="231" t="s">
        <v>305</v>
      </c>
      <c r="E439" s="232" t="s">
        <v>568</v>
      </c>
      <c r="F439" s="233" t="s">
        <v>569</v>
      </c>
      <c r="G439" s="234" t="s">
        <v>428</v>
      </c>
      <c r="H439" s="235">
        <v>4</v>
      </c>
      <c r="I439" s="236"/>
      <c r="J439" s="237">
        <f>ROUND(I439*H439,2)</f>
        <v>0</v>
      </c>
      <c r="K439" s="238"/>
      <c r="L439" s="239"/>
      <c r="M439" s="240" t="s">
        <v>19</v>
      </c>
      <c r="N439" s="241" t="s">
        <v>42</v>
      </c>
      <c r="O439" s="67"/>
      <c r="P439" s="187">
        <f>O439*H439</f>
        <v>0</v>
      </c>
      <c r="Q439" s="187">
        <v>0</v>
      </c>
      <c r="R439" s="187">
        <f>Q439*H439</f>
        <v>0</v>
      </c>
      <c r="S439" s="187">
        <v>0</v>
      </c>
      <c r="T439" s="188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9" t="s">
        <v>189</v>
      </c>
      <c r="AT439" s="189" t="s">
        <v>305</v>
      </c>
      <c r="AU439" s="189" t="s">
        <v>81</v>
      </c>
      <c r="AY439" s="20" t="s">
        <v>125</v>
      </c>
      <c r="BE439" s="190">
        <f>IF(N439="základní",J439,0)</f>
        <v>0</v>
      </c>
      <c r="BF439" s="190">
        <f>IF(N439="snížená",J439,0)</f>
        <v>0</v>
      </c>
      <c r="BG439" s="190">
        <f>IF(N439="zákl. přenesená",J439,0)</f>
        <v>0</v>
      </c>
      <c r="BH439" s="190">
        <f>IF(N439="sníž. přenesená",J439,0)</f>
        <v>0</v>
      </c>
      <c r="BI439" s="190">
        <f>IF(N439="nulová",J439,0)</f>
        <v>0</v>
      </c>
      <c r="BJ439" s="20" t="s">
        <v>79</v>
      </c>
      <c r="BK439" s="190">
        <f>ROUND(I439*H439,2)</f>
        <v>0</v>
      </c>
      <c r="BL439" s="20" t="s">
        <v>131</v>
      </c>
      <c r="BM439" s="189" t="s">
        <v>1283</v>
      </c>
    </row>
    <row r="440" spans="1:65" s="2" customFormat="1" ht="11.25">
      <c r="A440" s="37"/>
      <c r="B440" s="38"/>
      <c r="C440" s="39"/>
      <c r="D440" s="191" t="s">
        <v>133</v>
      </c>
      <c r="E440" s="39"/>
      <c r="F440" s="192" t="s">
        <v>569</v>
      </c>
      <c r="G440" s="39"/>
      <c r="H440" s="39"/>
      <c r="I440" s="193"/>
      <c r="J440" s="39"/>
      <c r="K440" s="39"/>
      <c r="L440" s="42"/>
      <c r="M440" s="194"/>
      <c r="N440" s="195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133</v>
      </c>
      <c r="AU440" s="20" t="s">
        <v>81</v>
      </c>
    </row>
    <row r="441" spans="1:65" s="2" customFormat="1" ht="16.5" customHeight="1">
      <c r="A441" s="37"/>
      <c r="B441" s="38"/>
      <c r="C441" s="177" t="s">
        <v>624</v>
      </c>
      <c r="D441" s="177" t="s">
        <v>127</v>
      </c>
      <c r="E441" s="178" t="s">
        <v>572</v>
      </c>
      <c r="F441" s="179" t="s">
        <v>573</v>
      </c>
      <c r="G441" s="180" t="s">
        <v>175</v>
      </c>
      <c r="H441" s="181">
        <v>15.5</v>
      </c>
      <c r="I441" s="182"/>
      <c r="J441" s="183">
        <f>ROUND(I441*H441,2)</f>
        <v>0</v>
      </c>
      <c r="K441" s="184"/>
      <c r="L441" s="42"/>
      <c r="M441" s="185" t="s">
        <v>19</v>
      </c>
      <c r="N441" s="186" t="s">
        <v>42</v>
      </c>
      <c r="O441" s="67"/>
      <c r="P441" s="187">
        <f>O441*H441</f>
        <v>0</v>
      </c>
      <c r="Q441" s="187">
        <v>1.0000000000000001E-5</v>
      </c>
      <c r="R441" s="187">
        <f>Q441*H441</f>
        <v>1.55E-4</v>
      </c>
      <c r="S441" s="187">
        <v>0</v>
      </c>
      <c r="T441" s="188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89" t="s">
        <v>131</v>
      </c>
      <c r="AT441" s="189" t="s">
        <v>127</v>
      </c>
      <c r="AU441" s="189" t="s">
        <v>81</v>
      </c>
      <c r="AY441" s="20" t="s">
        <v>125</v>
      </c>
      <c r="BE441" s="190">
        <f>IF(N441="základní",J441,0)</f>
        <v>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20" t="s">
        <v>79</v>
      </c>
      <c r="BK441" s="190">
        <f>ROUND(I441*H441,2)</f>
        <v>0</v>
      </c>
      <c r="BL441" s="20" t="s">
        <v>131</v>
      </c>
      <c r="BM441" s="189" t="s">
        <v>1284</v>
      </c>
    </row>
    <row r="442" spans="1:65" s="2" customFormat="1" ht="11.25">
      <c r="A442" s="37"/>
      <c r="B442" s="38"/>
      <c r="C442" s="39"/>
      <c r="D442" s="191" t="s">
        <v>133</v>
      </c>
      <c r="E442" s="39"/>
      <c r="F442" s="192" t="s">
        <v>575</v>
      </c>
      <c r="G442" s="39"/>
      <c r="H442" s="39"/>
      <c r="I442" s="193"/>
      <c r="J442" s="39"/>
      <c r="K442" s="39"/>
      <c r="L442" s="42"/>
      <c r="M442" s="194"/>
      <c r="N442" s="195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20" t="s">
        <v>133</v>
      </c>
      <c r="AU442" s="20" t="s">
        <v>81</v>
      </c>
    </row>
    <row r="443" spans="1:65" s="2" customFormat="1" ht="11.25">
      <c r="A443" s="37"/>
      <c r="B443" s="38"/>
      <c r="C443" s="39"/>
      <c r="D443" s="196" t="s">
        <v>135</v>
      </c>
      <c r="E443" s="39"/>
      <c r="F443" s="197" t="s">
        <v>576</v>
      </c>
      <c r="G443" s="39"/>
      <c r="H443" s="39"/>
      <c r="I443" s="193"/>
      <c r="J443" s="39"/>
      <c r="K443" s="39"/>
      <c r="L443" s="42"/>
      <c r="M443" s="194"/>
      <c r="N443" s="195"/>
      <c r="O443" s="67"/>
      <c r="P443" s="67"/>
      <c r="Q443" s="67"/>
      <c r="R443" s="67"/>
      <c r="S443" s="67"/>
      <c r="T443" s="68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20" t="s">
        <v>135</v>
      </c>
      <c r="AU443" s="20" t="s">
        <v>81</v>
      </c>
    </row>
    <row r="444" spans="1:65" s="14" customFormat="1" ht="11.25">
      <c r="B444" s="210"/>
      <c r="C444" s="211"/>
      <c r="D444" s="191" t="s">
        <v>145</v>
      </c>
      <c r="E444" s="212" t="s">
        <v>19</v>
      </c>
      <c r="F444" s="213" t="s">
        <v>228</v>
      </c>
      <c r="G444" s="211"/>
      <c r="H444" s="212" t="s">
        <v>19</v>
      </c>
      <c r="I444" s="214"/>
      <c r="J444" s="211"/>
      <c r="K444" s="211"/>
      <c r="L444" s="215"/>
      <c r="M444" s="216"/>
      <c r="N444" s="217"/>
      <c r="O444" s="217"/>
      <c r="P444" s="217"/>
      <c r="Q444" s="217"/>
      <c r="R444" s="217"/>
      <c r="S444" s="217"/>
      <c r="T444" s="218"/>
      <c r="AT444" s="219" t="s">
        <v>145</v>
      </c>
      <c r="AU444" s="219" t="s">
        <v>81</v>
      </c>
      <c r="AV444" s="14" t="s">
        <v>79</v>
      </c>
      <c r="AW444" s="14" t="s">
        <v>32</v>
      </c>
      <c r="AX444" s="14" t="s">
        <v>71</v>
      </c>
      <c r="AY444" s="219" t="s">
        <v>125</v>
      </c>
    </row>
    <row r="445" spans="1:65" s="13" customFormat="1" ht="11.25">
      <c r="B445" s="199"/>
      <c r="C445" s="200"/>
      <c r="D445" s="191" t="s">
        <v>145</v>
      </c>
      <c r="E445" s="201" t="s">
        <v>19</v>
      </c>
      <c r="F445" s="202" t="s">
        <v>1285</v>
      </c>
      <c r="G445" s="200"/>
      <c r="H445" s="203">
        <v>15.5</v>
      </c>
      <c r="I445" s="204"/>
      <c r="J445" s="200"/>
      <c r="K445" s="200"/>
      <c r="L445" s="205"/>
      <c r="M445" s="206"/>
      <c r="N445" s="207"/>
      <c r="O445" s="207"/>
      <c r="P445" s="207"/>
      <c r="Q445" s="207"/>
      <c r="R445" s="207"/>
      <c r="S445" s="207"/>
      <c r="T445" s="208"/>
      <c r="AT445" s="209" t="s">
        <v>145</v>
      </c>
      <c r="AU445" s="209" t="s">
        <v>81</v>
      </c>
      <c r="AV445" s="13" t="s">
        <v>81</v>
      </c>
      <c r="AW445" s="13" t="s">
        <v>32</v>
      </c>
      <c r="AX445" s="13" t="s">
        <v>79</v>
      </c>
      <c r="AY445" s="209" t="s">
        <v>125</v>
      </c>
    </row>
    <row r="446" spans="1:65" s="2" customFormat="1" ht="16.5" customHeight="1">
      <c r="A446" s="37"/>
      <c r="B446" s="38"/>
      <c r="C446" s="231" t="s">
        <v>487</v>
      </c>
      <c r="D446" s="231" t="s">
        <v>305</v>
      </c>
      <c r="E446" s="232" t="s">
        <v>579</v>
      </c>
      <c r="F446" s="233" t="s">
        <v>580</v>
      </c>
      <c r="G446" s="234" t="s">
        <v>175</v>
      </c>
      <c r="H446" s="235">
        <v>15.5</v>
      </c>
      <c r="I446" s="236"/>
      <c r="J446" s="237">
        <f>ROUND(I446*H446,2)</f>
        <v>0</v>
      </c>
      <c r="K446" s="238"/>
      <c r="L446" s="239"/>
      <c r="M446" s="240" t="s">
        <v>19</v>
      </c>
      <c r="N446" s="241" t="s">
        <v>42</v>
      </c>
      <c r="O446" s="67"/>
      <c r="P446" s="187">
        <f>O446*H446</f>
        <v>0</v>
      </c>
      <c r="Q446" s="187">
        <v>2.6700000000000001E-3</v>
      </c>
      <c r="R446" s="187">
        <f>Q446*H446</f>
        <v>4.1384999999999998E-2</v>
      </c>
      <c r="S446" s="187">
        <v>0</v>
      </c>
      <c r="T446" s="188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89" t="s">
        <v>189</v>
      </c>
      <c r="AT446" s="189" t="s">
        <v>305</v>
      </c>
      <c r="AU446" s="189" t="s">
        <v>81</v>
      </c>
      <c r="AY446" s="20" t="s">
        <v>125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20" t="s">
        <v>79</v>
      </c>
      <c r="BK446" s="190">
        <f>ROUND(I446*H446,2)</f>
        <v>0</v>
      </c>
      <c r="BL446" s="20" t="s">
        <v>131</v>
      </c>
      <c r="BM446" s="189" t="s">
        <v>1286</v>
      </c>
    </row>
    <row r="447" spans="1:65" s="2" customFormat="1" ht="11.25">
      <c r="A447" s="37"/>
      <c r="B447" s="38"/>
      <c r="C447" s="39"/>
      <c r="D447" s="191" t="s">
        <v>133</v>
      </c>
      <c r="E447" s="39"/>
      <c r="F447" s="192" t="s">
        <v>580</v>
      </c>
      <c r="G447" s="39"/>
      <c r="H447" s="39"/>
      <c r="I447" s="193"/>
      <c r="J447" s="39"/>
      <c r="K447" s="39"/>
      <c r="L447" s="42"/>
      <c r="M447" s="194"/>
      <c r="N447" s="195"/>
      <c r="O447" s="67"/>
      <c r="P447" s="67"/>
      <c r="Q447" s="67"/>
      <c r="R447" s="67"/>
      <c r="S447" s="67"/>
      <c r="T447" s="68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20" t="s">
        <v>133</v>
      </c>
      <c r="AU447" s="20" t="s">
        <v>81</v>
      </c>
    </row>
    <row r="448" spans="1:65" s="2" customFormat="1" ht="21.75" customHeight="1">
      <c r="A448" s="37"/>
      <c r="B448" s="38"/>
      <c r="C448" s="177" t="s">
        <v>634</v>
      </c>
      <c r="D448" s="177" t="s">
        <v>127</v>
      </c>
      <c r="E448" s="178" t="s">
        <v>584</v>
      </c>
      <c r="F448" s="179" t="s">
        <v>585</v>
      </c>
      <c r="G448" s="180" t="s">
        <v>428</v>
      </c>
      <c r="H448" s="181">
        <v>12</v>
      </c>
      <c r="I448" s="182"/>
      <c r="J448" s="183">
        <f>ROUND(I448*H448,2)</f>
        <v>0</v>
      </c>
      <c r="K448" s="184"/>
      <c r="L448" s="42"/>
      <c r="M448" s="185" t="s">
        <v>19</v>
      </c>
      <c r="N448" s="186" t="s">
        <v>42</v>
      </c>
      <c r="O448" s="67"/>
      <c r="P448" s="187">
        <f>O448*H448</f>
        <v>0</v>
      </c>
      <c r="Q448" s="187">
        <v>1.2500000000000001E-6</v>
      </c>
      <c r="R448" s="187">
        <f>Q448*H448</f>
        <v>1.5000000000000002E-5</v>
      </c>
      <c r="S448" s="187">
        <v>0</v>
      </c>
      <c r="T448" s="188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9" t="s">
        <v>131</v>
      </c>
      <c r="AT448" s="189" t="s">
        <v>127</v>
      </c>
      <c r="AU448" s="189" t="s">
        <v>81</v>
      </c>
      <c r="AY448" s="20" t="s">
        <v>125</v>
      </c>
      <c r="BE448" s="190">
        <f>IF(N448="základní",J448,0)</f>
        <v>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20" t="s">
        <v>79</v>
      </c>
      <c r="BK448" s="190">
        <f>ROUND(I448*H448,2)</f>
        <v>0</v>
      </c>
      <c r="BL448" s="20" t="s">
        <v>131</v>
      </c>
      <c r="BM448" s="189" t="s">
        <v>1287</v>
      </c>
    </row>
    <row r="449" spans="1:65" s="2" customFormat="1" ht="19.5">
      <c r="A449" s="37"/>
      <c r="B449" s="38"/>
      <c r="C449" s="39"/>
      <c r="D449" s="191" t="s">
        <v>133</v>
      </c>
      <c r="E449" s="39"/>
      <c r="F449" s="192" t="s">
        <v>587</v>
      </c>
      <c r="G449" s="39"/>
      <c r="H449" s="39"/>
      <c r="I449" s="193"/>
      <c r="J449" s="39"/>
      <c r="K449" s="39"/>
      <c r="L449" s="42"/>
      <c r="M449" s="194"/>
      <c r="N449" s="195"/>
      <c r="O449" s="67"/>
      <c r="P449" s="67"/>
      <c r="Q449" s="67"/>
      <c r="R449" s="67"/>
      <c r="S449" s="67"/>
      <c r="T449" s="68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20" t="s">
        <v>133</v>
      </c>
      <c r="AU449" s="20" t="s">
        <v>81</v>
      </c>
    </row>
    <row r="450" spans="1:65" s="2" customFormat="1" ht="11.25">
      <c r="A450" s="37"/>
      <c r="B450" s="38"/>
      <c r="C450" s="39"/>
      <c r="D450" s="196" t="s">
        <v>135</v>
      </c>
      <c r="E450" s="39"/>
      <c r="F450" s="197" t="s">
        <v>588</v>
      </c>
      <c r="G450" s="39"/>
      <c r="H450" s="39"/>
      <c r="I450" s="193"/>
      <c r="J450" s="39"/>
      <c r="K450" s="39"/>
      <c r="L450" s="42"/>
      <c r="M450" s="194"/>
      <c r="N450" s="195"/>
      <c r="O450" s="67"/>
      <c r="P450" s="67"/>
      <c r="Q450" s="67"/>
      <c r="R450" s="67"/>
      <c r="S450" s="67"/>
      <c r="T450" s="68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20" t="s">
        <v>135</v>
      </c>
      <c r="AU450" s="20" t="s">
        <v>81</v>
      </c>
    </row>
    <row r="451" spans="1:65" s="13" customFormat="1" ht="11.25">
      <c r="B451" s="199"/>
      <c r="C451" s="200"/>
      <c r="D451" s="191" t="s">
        <v>145</v>
      </c>
      <c r="E451" s="201" t="s">
        <v>19</v>
      </c>
      <c r="F451" s="202" t="s">
        <v>1288</v>
      </c>
      <c r="G451" s="200"/>
      <c r="H451" s="203">
        <v>12</v>
      </c>
      <c r="I451" s="204"/>
      <c r="J451" s="200"/>
      <c r="K451" s="200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145</v>
      </c>
      <c r="AU451" s="209" t="s">
        <v>81</v>
      </c>
      <c r="AV451" s="13" t="s">
        <v>81</v>
      </c>
      <c r="AW451" s="13" t="s">
        <v>32</v>
      </c>
      <c r="AX451" s="13" t="s">
        <v>79</v>
      </c>
      <c r="AY451" s="209" t="s">
        <v>125</v>
      </c>
    </row>
    <row r="452" spans="1:65" s="2" customFormat="1" ht="16.5" customHeight="1">
      <c r="A452" s="37"/>
      <c r="B452" s="38"/>
      <c r="C452" s="231" t="s">
        <v>638</v>
      </c>
      <c r="D452" s="231" t="s">
        <v>305</v>
      </c>
      <c r="E452" s="232" t="s">
        <v>591</v>
      </c>
      <c r="F452" s="233" t="s">
        <v>592</v>
      </c>
      <c r="G452" s="234" t="s">
        <v>428</v>
      </c>
      <c r="H452" s="235">
        <v>12</v>
      </c>
      <c r="I452" s="236"/>
      <c r="J452" s="237">
        <f>ROUND(I452*H452,2)</f>
        <v>0</v>
      </c>
      <c r="K452" s="238"/>
      <c r="L452" s="239"/>
      <c r="M452" s="240" t="s">
        <v>19</v>
      </c>
      <c r="N452" s="241" t="s">
        <v>42</v>
      </c>
      <c r="O452" s="67"/>
      <c r="P452" s="187">
        <f>O452*H452</f>
        <v>0</v>
      </c>
      <c r="Q452" s="187">
        <v>6.4000000000000005E-4</v>
      </c>
      <c r="R452" s="187">
        <f>Q452*H452</f>
        <v>7.6800000000000011E-3</v>
      </c>
      <c r="S452" s="187">
        <v>0</v>
      </c>
      <c r="T452" s="188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9" t="s">
        <v>189</v>
      </c>
      <c r="AT452" s="189" t="s">
        <v>305</v>
      </c>
      <c r="AU452" s="189" t="s">
        <v>81</v>
      </c>
      <c r="AY452" s="20" t="s">
        <v>125</v>
      </c>
      <c r="BE452" s="190">
        <f>IF(N452="základní",J452,0)</f>
        <v>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20" t="s">
        <v>79</v>
      </c>
      <c r="BK452" s="190">
        <f>ROUND(I452*H452,2)</f>
        <v>0</v>
      </c>
      <c r="BL452" s="20" t="s">
        <v>131</v>
      </c>
      <c r="BM452" s="189" t="s">
        <v>1289</v>
      </c>
    </row>
    <row r="453" spans="1:65" s="2" customFormat="1" ht="11.25">
      <c r="A453" s="37"/>
      <c r="B453" s="38"/>
      <c r="C453" s="39"/>
      <c r="D453" s="191" t="s">
        <v>133</v>
      </c>
      <c r="E453" s="39"/>
      <c r="F453" s="192" t="s">
        <v>592</v>
      </c>
      <c r="G453" s="39"/>
      <c r="H453" s="39"/>
      <c r="I453" s="193"/>
      <c r="J453" s="39"/>
      <c r="K453" s="39"/>
      <c r="L453" s="42"/>
      <c r="M453" s="194"/>
      <c r="N453" s="195"/>
      <c r="O453" s="67"/>
      <c r="P453" s="67"/>
      <c r="Q453" s="67"/>
      <c r="R453" s="67"/>
      <c r="S453" s="67"/>
      <c r="T453" s="68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20" t="s">
        <v>133</v>
      </c>
      <c r="AU453" s="20" t="s">
        <v>81</v>
      </c>
    </row>
    <row r="454" spans="1:65" s="2" customFormat="1" ht="16.5" customHeight="1">
      <c r="A454" s="37"/>
      <c r="B454" s="38"/>
      <c r="C454" s="177" t="s">
        <v>643</v>
      </c>
      <c r="D454" s="177" t="s">
        <v>127</v>
      </c>
      <c r="E454" s="178" t="s">
        <v>1290</v>
      </c>
      <c r="F454" s="179" t="s">
        <v>1291</v>
      </c>
      <c r="G454" s="180" t="s">
        <v>192</v>
      </c>
      <c r="H454" s="181">
        <v>2.56</v>
      </c>
      <c r="I454" s="182"/>
      <c r="J454" s="183">
        <f>ROUND(I454*H454,2)</f>
        <v>0</v>
      </c>
      <c r="K454" s="184"/>
      <c r="L454" s="42"/>
      <c r="M454" s="185" t="s">
        <v>19</v>
      </c>
      <c r="N454" s="186" t="s">
        <v>42</v>
      </c>
      <c r="O454" s="67"/>
      <c r="P454" s="187">
        <f>O454*H454</f>
        <v>0</v>
      </c>
      <c r="Q454" s="187">
        <v>0</v>
      </c>
      <c r="R454" s="187">
        <f>Q454*H454</f>
        <v>0</v>
      </c>
      <c r="S454" s="187">
        <v>1.76</v>
      </c>
      <c r="T454" s="188">
        <f>S454*H454</f>
        <v>4.5056000000000003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9" t="s">
        <v>131</v>
      </c>
      <c r="AT454" s="189" t="s">
        <v>127</v>
      </c>
      <c r="AU454" s="189" t="s">
        <v>81</v>
      </c>
      <c r="AY454" s="20" t="s">
        <v>125</v>
      </c>
      <c r="BE454" s="190">
        <f>IF(N454="základní",J454,0)</f>
        <v>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20" t="s">
        <v>79</v>
      </c>
      <c r="BK454" s="190">
        <f>ROUND(I454*H454,2)</f>
        <v>0</v>
      </c>
      <c r="BL454" s="20" t="s">
        <v>131</v>
      </c>
      <c r="BM454" s="189" t="s">
        <v>1292</v>
      </c>
    </row>
    <row r="455" spans="1:65" s="2" customFormat="1" ht="11.25">
      <c r="A455" s="37"/>
      <c r="B455" s="38"/>
      <c r="C455" s="39"/>
      <c r="D455" s="191" t="s">
        <v>133</v>
      </c>
      <c r="E455" s="39"/>
      <c r="F455" s="192" t="s">
        <v>1293</v>
      </c>
      <c r="G455" s="39"/>
      <c r="H455" s="39"/>
      <c r="I455" s="193"/>
      <c r="J455" s="39"/>
      <c r="K455" s="39"/>
      <c r="L455" s="42"/>
      <c r="M455" s="194"/>
      <c r="N455" s="195"/>
      <c r="O455" s="67"/>
      <c r="P455" s="67"/>
      <c r="Q455" s="67"/>
      <c r="R455" s="67"/>
      <c r="S455" s="67"/>
      <c r="T455" s="68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20" t="s">
        <v>133</v>
      </c>
      <c r="AU455" s="20" t="s">
        <v>81</v>
      </c>
    </row>
    <row r="456" spans="1:65" s="2" customFormat="1" ht="11.25">
      <c r="A456" s="37"/>
      <c r="B456" s="38"/>
      <c r="C456" s="39"/>
      <c r="D456" s="196" t="s">
        <v>135</v>
      </c>
      <c r="E456" s="39"/>
      <c r="F456" s="197" t="s">
        <v>1294</v>
      </c>
      <c r="G456" s="39"/>
      <c r="H456" s="39"/>
      <c r="I456" s="193"/>
      <c r="J456" s="39"/>
      <c r="K456" s="39"/>
      <c r="L456" s="42"/>
      <c r="M456" s="194"/>
      <c r="N456" s="195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20" t="s">
        <v>135</v>
      </c>
      <c r="AU456" s="20" t="s">
        <v>81</v>
      </c>
    </row>
    <row r="457" spans="1:65" s="14" customFormat="1" ht="11.25">
      <c r="B457" s="210"/>
      <c r="C457" s="211"/>
      <c r="D457" s="191" t="s">
        <v>145</v>
      </c>
      <c r="E457" s="212" t="s">
        <v>19</v>
      </c>
      <c r="F457" s="213" t="s">
        <v>1295</v>
      </c>
      <c r="G457" s="211"/>
      <c r="H457" s="212" t="s">
        <v>19</v>
      </c>
      <c r="I457" s="214"/>
      <c r="J457" s="211"/>
      <c r="K457" s="211"/>
      <c r="L457" s="215"/>
      <c r="M457" s="216"/>
      <c r="N457" s="217"/>
      <c r="O457" s="217"/>
      <c r="P457" s="217"/>
      <c r="Q457" s="217"/>
      <c r="R457" s="217"/>
      <c r="S457" s="217"/>
      <c r="T457" s="218"/>
      <c r="AT457" s="219" t="s">
        <v>145</v>
      </c>
      <c r="AU457" s="219" t="s">
        <v>81</v>
      </c>
      <c r="AV457" s="14" t="s">
        <v>79</v>
      </c>
      <c r="AW457" s="14" t="s">
        <v>32</v>
      </c>
      <c r="AX457" s="14" t="s">
        <v>71</v>
      </c>
      <c r="AY457" s="219" t="s">
        <v>125</v>
      </c>
    </row>
    <row r="458" spans="1:65" s="13" customFormat="1" ht="11.25">
      <c r="B458" s="199"/>
      <c r="C458" s="200"/>
      <c r="D458" s="191" t="s">
        <v>145</v>
      </c>
      <c r="E458" s="201" t="s">
        <v>19</v>
      </c>
      <c r="F458" s="202" t="s">
        <v>1296</v>
      </c>
      <c r="G458" s="200"/>
      <c r="H458" s="203">
        <v>2.56</v>
      </c>
      <c r="I458" s="204"/>
      <c r="J458" s="200"/>
      <c r="K458" s="200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145</v>
      </c>
      <c r="AU458" s="209" t="s">
        <v>81</v>
      </c>
      <c r="AV458" s="13" t="s">
        <v>81</v>
      </c>
      <c r="AW458" s="13" t="s">
        <v>32</v>
      </c>
      <c r="AX458" s="13" t="s">
        <v>79</v>
      </c>
      <c r="AY458" s="209" t="s">
        <v>125</v>
      </c>
    </row>
    <row r="459" spans="1:65" s="2" customFormat="1" ht="16.5" customHeight="1">
      <c r="A459" s="37"/>
      <c r="B459" s="38"/>
      <c r="C459" s="177" t="s">
        <v>649</v>
      </c>
      <c r="D459" s="177" t="s">
        <v>127</v>
      </c>
      <c r="E459" s="178" t="s">
        <v>595</v>
      </c>
      <c r="F459" s="179" t="s">
        <v>596</v>
      </c>
      <c r="G459" s="180" t="s">
        <v>428</v>
      </c>
      <c r="H459" s="181">
        <v>6</v>
      </c>
      <c r="I459" s="182"/>
      <c r="J459" s="183">
        <f>ROUND(I459*H459,2)</f>
        <v>0</v>
      </c>
      <c r="K459" s="184"/>
      <c r="L459" s="42"/>
      <c r="M459" s="185" t="s">
        <v>19</v>
      </c>
      <c r="N459" s="186" t="s">
        <v>42</v>
      </c>
      <c r="O459" s="67"/>
      <c r="P459" s="187">
        <f>O459*H459</f>
        <v>0</v>
      </c>
      <c r="Q459" s="187">
        <v>0.12422</v>
      </c>
      <c r="R459" s="187">
        <f>Q459*H459</f>
        <v>0.74531999999999998</v>
      </c>
      <c r="S459" s="187">
        <v>0</v>
      </c>
      <c r="T459" s="188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9" t="s">
        <v>131</v>
      </c>
      <c r="AT459" s="189" t="s">
        <v>127</v>
      </c>
      <c r="AU459" s="189" t="s">
        <v>81</v>
      </c>
      <c r="AY459" s="20" t="s">
        <v>125</v>
      </c>
      <c r="BE459" s="190">
        <f>IF(N459="základní",J459,0)</f>
        <v>0</v>
      </c>
      <c r="BF459" s="190">
        <f>IF(N459="snížená",J459,0)</f>
        <v>0</v>
      </c>
      <c r="BG459" s="190">
        <f>IF(N459="zákl. přenesená",J459,0)</f>
        <v>0</v>
      </c>
      <c r="BH459" s="190">
        <f>IF(N459="sníž. přenesená",J459,0)</f>
        <v>0</v>
      </c>
      <c r="BI459" s="190">
        <f>IF(N459="nulová",J459,0)</f>
        <v>0</v>
      </c>
      <c r="BJ459" s="20" t="s">
        <v>79</v>
      </c>
      <c r="BK459" s="190">
        <f>ROUND(I459*H459,2)</f>
        <v>0</v>
      </c>
      <c r="BL459" s="20" t="s">
        <v>131</v>
      </c>
      <c r="BM459" s="189" t="s">
        <v>1297</v>
      </c>
    </row>
    <row r="460" spans="1:65" s="2" customFormat="1" ht="11.25">
      <c r="A460" s="37"/>
      <c r="B460" s="38"/>
      <c r="C460" s="39"/>
      <c r="D460" s="191" t="s">
        <v>133</v>
      </c>
      <c r="E460" s="39"/>
      <c r="F460" s="192" t="s">
        <v>598</v>
      </c>
      <c r="G460" s="39"/>
      <c r="H460" s="39"/>
      <c r="I460" s="193"/>
      <c r="J460" s="39"/>
      <c r="K460" s="39"/>
      <c r="L460" s="42"/>
      <c r="M460" s="194"/>
      <c r="N460" s="195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20" t="s">
        <v>133</v>
      </c>
      <c r="AU460" s="20" t="s">
        <v>81</v>
      </c>
    </row>
    <row r="461" spans="1:65" s="2" customFormat="1" ht="11.25">
      <c r="A461" s="37"/>
      <c r="B461" s="38"/>
      <c r="C461" s="39"/>
      <c r="D461" s="196" t="s">
        <v>135</v>
      </c>
      <c r="E461" s="39"/>
      <c r="F461" s="197" t="s">
        <v>599</v>
      </c>
      <c r="G461" s="39"/>
      <c r="H461" s="39"/>
      <c r="I461" s="193"/>
      <c r="J461" s="39"/>
      <c r="K461" s="39"/>
      <c r="L461" s="42"/>
      <c r="M461" s="194"/>
      <c r="N461" s="195"/>
      <c r="O461" s="67"/>
      <c r="P461" s="67"/>
      <c r="Q461" s="67"/>
      <c r="R461" s="67"/>
      <c r="S461" s="67"/>
      <c r="T461" s="68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20" t="s">
        <v>135</v>
      </c>
      <c r="AU461" s="20" t="s">
        <v>81</v>
      </c>
    </row>
    <row r="462" spans="1:65" s="2" customFormat="1" ht="16.5" customHeight="1">
      <c r="A462" s="37"/>
      <c r="B462" s="38"/>
      <c r="C462" s="231" t="s">
        <v>655</v>
      </c>
      <c r="D462" s="231" t="s">
        <v>305</v>
      </c>
      <c r="E462" s="232" t="s">
        <v>601</v>
      </c>
      <c r="F462" s="233" t="s">
        <v>602</v>
      </c>
      <c r="G462" s="234" t="s">
        <v>428</v>
      </c>
      <c r="H462" s="235">
        <v>6</v>
      </c>
      <c r="I462" s="236"/>
      <c r="J462" s="237">
        <f>ROUND(I462*H462,2)</f>
        <v>0</v>
      </c>
      <c r="K462" s="238"/>
      <c r="L462" s="239"/>
      <c r="M462" s="240" t="s">
        <v>19</v>
      </c>
      <c r="N462" s="241" t="s">
        <v>42</v>
      </c>
      <c r="O462" s="67"/>
      <c r="P462" s="187">
        <f>O462*H462</f>
        <v>0</v>
      </c>
      <c r="Q462" s="187">
        <v>7.1999999999999995E-2</v>
      </c>
      <c r="R462" s="187">
        <f>Q462*H462</f>
        <v>0.43199999999999994</v>
      </c>
      <c r="S462" s="187">
        <v>0</v>
      </c>
      <c r="T462" s="188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9" t="s">
        <v>189</v>
      </c>
      <c r="AT462" s="189" t="s">
        <v>305</v>
      </c>
      <c r="AU462" s="189" t="s">
        <v>81</v>
      </c>
      <c r="AY462" s="20" t="s">
        <v>125</v>
      </c>
      <c r="BE462" s="190">
        <f>IF(N462="základní",J462,0)</f>
        <v>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20" t="s">
        <v>79</v>
      </c>
      <c r="BK462" s="190">
        <f>ROUND(I462*H462,2)</f>
        <v>0</v>
      </c>
      <c r="BL462" s="20" t="s">
        <v>131</v>
      </c>
      <c r="BM462" s="189" t="s">
        <v>1298</v>
      </c>
    </row>
    <row r="463" spans="1:65" s="2" customFormat="1" ht="11.25">
      <c r="A463" s="37"/>
      <c r="B463" s="38"/>
      <c r="C463" s="39"/>
      <c r="D463" s="191" t="s">
        <v>133</v>
      </c>
      <c r="E463" s="39"/>
      <c r="F463" s="192" t="s">
        <v>602</v>
      </c>
      <c r="G463" s="39"/>
      <c r="H463" s="39"/>
      <c r="I463" s="193"/>
      <c r="J463" s="39"/>
      <c r="K463" s="39"/>
      <c r="L463" s="42"/>
      <c r="M463" s="194"/>
      <c r="N463" s="195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20" t="s">
        <v>133</v>
      </c>
      <c r="AU463" s="20" t="s">
        <v>81</v>
      </c>
    </row>
    <row r="464" spans="1:65" s="2" customFormat="1" ht="16.5" customHeight="1">
      <c r="A464" s="37"/>
      <c r="B464" s="38"/>
      <c r="C464" s="231" t="s">
        <v>659</v>
      </c>
      <c r="D464" s="231" t="s">
        <v>305</v>
      </c>
      <c r="E464" s="232" t="s">
        <v>605</v>
      </c>
      <c r="F464" s="233" t="s">
        <v>606</v>
      </c>
      <c r="G464" s="234" t="s">
        <v>428</v>
      </c>
      <c r="H464" s="235">
        <v>6</v>
      </c>
      <c r="I464" s="236"/>
      <c r="J464" s="237">
        <f>ROUND(I464*H464,2)</f>
        <v>0</v>
      </c>
      <c r="K464" s="238"/>
      <c r="L464" s="239"/>
      <c r="M464" s="240" t="s">
        <v>19</v>
      </c>
      <c r="N464" s="241" t="s">
        <v>42</v>
      </c>
      <c r="O464" s="67"/>
      <c r="P464" s="187">
        <f>O464*H464</f>
        <v>0</v>
      </c>
      <c r="Q464" s="187">
        <v>0.111</v>
      </c>
      <c r="R464" s="187">
        <f>Q464*H464</f>
        <v>0.66600000000000004</v>
      </c>
      <c r="S464" s="187">
        <v>0</v>
      </c>
      <c r="T464" s="188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9" t="s">
        <v>189</v>
      </c>
      <c r="AT464" s="189" t="s">
        <v>305</v>
      </c>
      <c r="AU464" s="189" t="s">
        <v>81</v>
      </c>
      <c r="AY464" s="20" t="s">
        <v>125</v>
      </c>
      <c r="BE464" s="190">
        <f>IF(N464="základní",J464,0)</f>
        <v>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20" t="s">
        <v>79</v>
      </c>
      <c r="BK464" s="190">
        <f>ROUND(I464*H464,2)</f>
        <v>0</v>
      </c>
      <c r="BL464" s="20" t="s">
        <v>131</v>
      </c>
      <c r="BM464" s="189" t="s">
        <v>1299</v>
      </c>
    </row>
    <row r="465" spans="1:65" s="2" customFormat="1" ht="11.25">
      <c r="A465" s="37"/>
      <c r="B465" s="38"/>
      <c r="C465" s="39"/>
      <c r="D465" s="191" t="s">
        <v>133</v>
      </c>
      <c r="E465" s="39"/>
      <c r="F465" s="192" t="s">
        <v>606</v>
      </c>
      <c r="G465" s="39"/>
      <c r="H465" s="39"/>
      <c r="I465" s="193"/>
      <c r="J465" s="39"/>
      <c r="K465" s="39"/>
      <c r="L465" s="42"/>
      <c r="M465" s="194"/>
      <c r="N465" s="195"/>
      <c r="O465" s="67"/>
      <c r="P465" s="67"/>
      <c r="Q465" s="67"/>
      <c r="R465" s="67"/>
      <c r="S465" s="67"/>
      <c r="T465" s="68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20" t="s">
        <v>133</v>
      </c>
      <c r="AU465" s="20" t="s">
        <v>81</v>
      </c>
    </row>
    <row r="466" spans="1:65" s="2" customFormat="1" ht="16.5" customHeight="1">
      <c r="A466" s="37"/>
      <c r="B466" s="38"/>
      <c r="C466" s="231" t="s">
        <v>666</v>
      </c>
      <c r="D466" s="231" t="s">
        <v>305</v>
      </c>
      <c r="E466" s="232" t="s">
        <v>609</v>
      </c>
      <c r="F466" s="233" t="s">
        <v>610</v>
      </c>
      <c r="G466" s="234" t="s">
        <v>428</v>
      </c>
      <c r="H466" s="235">
        <v>6</v>
      </c>
      <c r="I466" s="236"/>
      <c r="J466" s="237">
        <f>ROUND(I466*H466,2)</f>
        <v>0</v>
      </c>
      <c r="K466" s="238"/>
      <c r="L466" s="239"/>
      <c r="M466" s="240" t="s">
        <v>19</v>
      </c>
      <c r="N466" s="241" t="s">
        <v>42</v>
      </c>
      <c r="O466" s="67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9" t="s">
        <v>189</v>
      </c>
      <c r="AT466" s="189" t="s">
        <v>305</v>
      </c>
      <c r="AU466" s="189" t="s">
        <v>81</v>
      </c>
      <c r="AY466" s="20" t="s">
        <v>125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20" t="s">
        <v>79</v>
      </c>
      <c r="BK466" s="190">
        <f>ROUND(I466*H466,2)</f>
        <v>0</v>
      </c>
      <c r="BL466" s="20" t="s">
        <v>131</v>
      </c>
      <c r="BM466" s="189" t="s">
        <v>1300</v>
      </c>
    </row>
    <row r="467" spans="1:65" s="2" customFormat="1" ht="11.25">
      <c r="A467" s="37"/>
      <c r="B467" s="38"/>
      <c r="C467" s="39"/>
      <c r="D467" s="191" t="s">
        <v>133</v>
      </c>
      <c r="E467" s="39"/>
      <c r="F467" s="192" t="s">
        <v>610</v>
      </c>
      <c r="G467" s="39"/>
      <c r="H467" s="39"/>
      <c r="I467" s="193"/>
      <c r="J467" s="39"/>
      <c r="K467" s="39"/>
      <c r="L467" s="42"/>
      <c r="M467" s="194"/>
      <c r="N467" s="195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133</v>
      </c>
      <c r="AU467" s="20" t="s">
        <v>81</v>
      </c>
    </row>
    <row r="468" spans="1:65" s="2" customFormat="1" ht="16.5" customHeight="1">
      <c r="A468" s="37"/>
      <c r="B468" s="38"/>
      <c r="C468" s="177" t="s">
        <v>670</v>
      </c>
      <c r="D468" s="177" t="s">
        <v>127</v>
      </c>
      <c r="E468" s="178" t="s">
        <v>613</v>
      </c>
      <c r="F468" s="179" t="s">
        <v>614</v>
      </c>
      <c r="G468" s="180" t="s">
        <v>428</v>
      </c>
      <c r="H468" s="181">
        <v>6</v>
      </c>
      <c r="I468" s="182"/>
      <c r="J468" s="183">
        <f>ROUND(I468*H468,2)</f>
        <v>0</v>
      </c>
      <c r="K468" s="184"/>
      <c r="L468" s="42"/>
      <c r="M468" s="185" t="s">
        <v>19</v>
      </c>
      <c r="N468" s="186" t="s">
        <v>42</v>
      </c>
      <c r="O468" s="67"/>
      <c r="P468" s="187">
        <f>O468*H468</f>
        <v>0</v>
      </c>
      <c r="Q468" s="187">
        <v>2.972E-2</v>
      </c>
      <c r="R468" s="187">
        <f>Q468*H468</f>
        <v>0.17832000000000001</v>
      </c>
      <c r="S468" s="187">
        <v>0</v>
      </c>
      <c r="T468" s="188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89" t="s">
        <v>131</v>
      </c>
      <c r="AT468" s="189" t="s">
        <v>127</v>
      </c>
      <c r="AU468" s="189" t="s">
        <v>81</v>
      </c>
      <c r="AY468" s="20" t="s">
        <v>125</v>
      </c>
      <c r="BE468" s="190">
        <f>IF(N468="základní",J468,0)</f>
        <v>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20" t="s">
        <v>79</v>
      </c>
      <c r="BK468" s="190">
        <f>ROUND(I468*H468,2)</f>
        <v>0</v>
      </c>
      <c r="BL468" s="20" t="s">
        <v>131</v>
      </c>
      <c r="BM468" s="189" t="s">
        <v>1301</v>
      </c>
    </row>
    <row r="469" spans="1:65" s="2" customFormat="1" ht="11.25">
      <c r="A469" s="37"/>
      <c r="B469" s="38"/>
      <c r="C469" s="39"/>
      <c r="D469" s="191" t="s">
        <v>133</v>
      </c>
      <c r="E469" s="39"/>
      <c r="F469" s="192" t="s">
        <v>616</v>
      </c>
      <c r="G469" s="39"/>
      <c r="H469" s="39"/>
      <c r="I469" s="193"/>
      <c r="J469" s="39"/>
      <c r="K469" s="39"/>
      <c r="L469" s="42"/>
      <c r="M469" s="194"/>
      <c r="N469" s="195"/>
      <c r="O469" s="67"/>
      <c r="P469" s="67"/>
      <c r="Q469" s="67"/>
      <c r="R469" s="67"/>
      <c r="S469" s="67"/>
      <c r="T469" s="68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20" t="s">
        <v>133</v>
      </c>
      <c r="AU469" s="20" t="s">
        <v>81</v>
      </c>
    </row>
    <row r="470" spans="1:65" s="2" customFormat="1" ht="11.25">
      <c r="A470" s="37"/>
      <c r="B470" s="38"/>
      <c r="C470" s="39"/>
      <c r="D470" s="196" t="s">
        <v>135</v>
      </c>
      <c r="E470" s="39"/>
      <c r="F470" s="197" t="s">
        <v>617</v>
      </c>
      <c r="G470" s="39"/>
      <c r="H470" s="39"/>
      <c r="I470" s="193"/>
      <c r="J470" s="39"/>
      <c r="K470" s="39"/>
      <c r="L470" s="42"/>
      <c r="M470" s="194"/>
      <c r="N470" s="195"/>
      <c r="O470" s="67"/>
      <c r="P470" s="67"/>
      <c r="Q470" s="67"/>
      <c r="R470" s="67"/>
      <c r="S470" s="67"/>
      <c r="T470" s="68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20" t="s">
        <v>135</v>
      </c>
      <c r="AU470" s="20" t="s">
        <v>81</v>
      </c>
    </row>
    <row r="471" spans="1:65" s="2" customFormat="1" ht="16.5" customHeight="1">
      <c r="A471" s="37"/>
      <c r="B471" s="38"/>
      <c r="C471" s="177" t="s">
        <v>674</v>
      </c>
      <c r="D471" s="177" t="s">
        <v>127</v>
      </c>
      <c r="E471" s="178" t="s">
        <v>619</v>
      </c>
      <c r="F471" s="179" t="s">
        <v>620</v>
      </c>
      <c r="G471" s="180" t="s">
        <v>428</v>
      </c>
      <c r="H471" s="181">
        <v>6</v>
      </c>
      <c r="I471" s="182"/>
      <c r="J471" s="183">
        <f>ROUND(I471*H471,2)</f>
        <v>0</v>
      </c>
      <c r="K471" s="184"/>
      <c r="L471" s="42"/>
      <c r="M471" s="185" t="s">
        <v>19</v>
      </c>
      <c r="N471" s="186" t="s">
        <v>42</v>
      </c>
      <c r="O471" s="67"/>
      <c r="P471" s="187">
        <f>O471*H471</f>
        <v>0</v>
      </c>
      <c r="Q471" s="187">
        <v>2.972E-2</v>
      </c>
      <c r="R471" s="187">
        <f>Q471*H471</f>
        <v>0.17832000000000001</v>
      </c>
      <c r="S471" s="187">
        <v>0</v>
      </c>
      <c r="T471" s="188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89" t="s">
        <v>131</v>
      </c>
      <c r="AT471" s="189" t="s">
        <v>127</v>
      </c>
      <c r="AU471" s="189" t="s">
        <v>81</v>
      </c>
      <c r="AY471" s="20" t="s">
        <v>125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20" t="s">
        <v>79</v>
      </c>
      <c r="BK471" s="190">
        <f>ROUND(I471*H471,2)</f>
        <v>0</v>
      </c>
      <c r="BL471" s="20" t="s">
        <v>131</v>
      </c>
      <c r="BM471" s="189" t="s">
        <v>1302</v>
      </c>
    </row>
    <row r="472" spans="1:65" s="2" customFormat="1" ht="11.25">
      <c r="A472" s="37"/>
      <c r="B472" s="38"/>
      <c r="C472" s="39"/>
      <c r="D472" s="191" t="s">
        <v>133</v>
      </c>
      <c r="E472" s="39"/>
      <c r="F472" s="192" t="s">
        <v>622</v>
      </c>
      <c r="G472" s="39"/>
      <c r="H472" s="39"/>
      <c r="I472" s="193"/>
      <c r="J472" s="39"/>
      <c r="K472" s="39"/>
      <c r="L472" s="42"/>
      <c r="M472" s="194"/>
      <c r="N472" s="195"/>
      <c r="O472" s="67"/>
      <c r="P472" s="67"/>
      <c r="Q472" s="67"/>
      <c r="R472" s="67"/>
      <c r="S472" s="67"/>
      <c r="T472" s="68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20" t="s">
        <v>133</v>
      </c>
      <c r="AU472" s="20" t="s">
        <v>81</v>
      </c>
    </row>
    <row r="473" spans="1:65" s="2" customFormat="1" ht="11.25">
      <c r="A473" s="37"/>
      <c r="B473" s="38"/>
      <c r="C473" s="39"/>
      <c r="D473" s="196" t="s">
        <v>135</v>
      </c>
      <c r="E473" s="39"/>
      <c r="F473" s="197" t="s">
        <v>623</v>
      </c>
      <c r="G473" s="39"/>
      <c r="H473" s="39"/>
      <c r="I473" s="193"/>
      <c r="J473" s="39"/>
      <c r="K473" s="39"/>
      <c r="L473" s="42"/>
      <c r="M473" s="194"/>
      <c r="N473" s="195"/>
      <c r="O473" s="67"/>
      <c r="P473" s="67"/>
      <c r="Q473" s="67"/>
      <c r="R473" s="67"/>
      <c r="S473" s="67"/>
      <c r="T473" s="68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20" t="s">
        <v>135</v>
      </c>
      <c r="AU473" s="20" t="s">
        <v>81</v>
      </c>
    </row>
    <row r="474" spans="1:65" s="2" customFormat="1" ht="21.75" customHeight="1">
      <c r="A474" s="37"/>
      <c r="B474" s="38"/>
      <c r="C474" s="177" t="s">
        <v>678</v>
      </c>
      <c r="D474" s="177" t="s">
        <v>127</v>
      </c>
      <c r="E474" s="178" t="s">
        <v>1303</v>
      </c>
      <c r="F474" s="179" t="s">
        <v>1304</v>
      </c>
      <c r="G474" s="180" t="s">
        <v>428</v>
      </c>
      <c r="H474" s="181">
        <v>15</v>
      </c>
      <c r="I474" s="182"/>
      <c r="J474" s="183">
        <f>ROUND(I474*H474,2)</f>
        <v>0</v>
      </c>
      <c r="K474" s="184"/>
      <c r="L474" s="42"/>
      <c r="M474" s="185" t="s">
        <v>19</v>
      </c>
      <c r="N474" s="186" t="s">
        <v>42</v>
      </c>
      <c r="O474" s="67"/>
      <c r="P474" s="187">
        <f>O474*H474</f>
        <v>0</v>
      </c>
      <c r="Q474" s="187">
        <v>0.65847999999999995</v>
      </c>
      <c r="R474" s="187">
        <f>Q474*H474</f>
        <v>9.8771999999999984</v>
      </c>
      <c r="S474" s="187">
        <v>0.66</v>
      </c>
      <c r="T474" s="188">
        <f>S474*H474</f>
        <v>9.9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89" t="s">
        <v>131</v>
      </c>
      <c r="AT474" s="189" t="s">
        <v>127</v>
      </c>
      <c r="AU474" s="189" t="s">
        <v>81</v>
      </c>
      <c r="AY474" s="20" t="s">
        <v>125</v>
      </c>
      <c r="BE474" s="190">
        <f>IF(N474="základní",J474,0)</f>
        <v>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20" t="s">
        <v>79</v>
      </c>
      <c r="BK474" s="190">
        <f>ROUND(I474*H474,2)</f>
        <v>0</v>
      </c>
      <c r="BL474" s="20" t="s">
        <v>131</v>
      </c>
      <c r="BM474" s="189" t="s">
        <v>1305</v>
      </c>
    </row>
    <row r="475" spans="1:65" s="2" customFormat="1" ht="11.25">
      <c r="A475" s="37"/>
      <c r="B475" s="38"/>
      <c r="C475" s="39"/>
      <c r="D475" s="191" t="s">
        <v>133</v>
      </c>
      <c r="E475" s="39"/>
      <c r="F475" s="192" t="s">
        <v>1306</v>
      </c>
      <c r="G475" s="39"/>
      <c r="H475" s="39"/>
      <c r="I475" s="193"/>
      <c r="J475" s="39"/>
      <c r="K475" s="39"/>
      <c r="L475" s="42"/>
      <c r="M475" s="194"/>
      <c r="N475" s="195"/>
      <c r="O475" s="67"/>
      <c r="P475" s="67"/>
      <c r="Q475" s="67"/>
      <c r="R475" s="67"/>
      <c r="S475" s="67"/>
      <c r="T475" s="68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20" t="s">
        <v>133</v>
      </c>
      <c r="AU475" s="20" t="s">
        <v>81</v>
      </c>
    </row>
    <row r="476" spans="1:65" s="2" customFormat="1" ht="11.25">
      <c r="A476" s="37"/>
      <c r="B476" s="38"/>
      <c r="C476" s="39"/>
      <c r="D476" s="196" t="s">
        <v>135</v>
      </c>
      <c r="E476" s="39"/>
      <c r="F476" s="197" t="s">
        <v>1307</v>
      </c>
      <c r="G476" s="39"/>
      <c r="H476" s="39"/>
      <c r="I476" s="193"/>
      <c r="J476" s="39"/>
      <c r="K476" s="39"/>
      <c r="L476" s="42"/>
      <c r="M476" s="194"/>
      <c r="N476" s="195"/>
      <c r="O476" s="67"/>
      <c r="P476" s="67"/>
      <c r="Q476" s="67"/>
      <c r="R476" s="67"/>
      <c r="S476" s="67"/>
      <c r="T476" s="68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20" t="s">
        <v>135</v>
      </c>
      <c r="AU476" s="20" t="s">
        <v>81</v>
      </c>
    </row>
    <row r="477" spans="1:65" s="2" customFormat="1" ht="21.75" customHeight="1">
      <c r="A477" s="37"/>
      <c r="B477" s="38"/>
      <c r="C477" s="177" t="s">
        <v>684</v>
      </c>
      <c r="D477" s="177" t="s">
        <v>127</v>
      </c>
      <c r="E477" s="178" t="s">
        <v>1308</v>
      </c>
      <c r="F477" s="179" t="s">
        <v>1309</v>
      </c>
      <c r="G477" s="180" t="s">
        <v>428</v>
      </c>
      <c r="H477" s="181">
        <v>5</v>
      </c>
      <c r="I477" s="182"/>
      <c r="J477" s="183">
        <f>ROUND(I477*H477,2)</f>
        <v>0</v>
      </c>
      <c r="K477" s="184"/>
      <c r="L477" s="42"/>
      <c r="M477" s="185" t="s">
        <v>19</v>
      </c>
      <c r="N477" s="186" t="s">
        <v>42</v>
      </c>
      <c r="O477" s="67"/>
      <c r="P477" s="187">
        <f>O477*H477</f>
        <v>0</v>
      </c>
      <c r="Q477" s="187">
        <v>0.74048000000000003</v>
      </c>
      <c r="R477" s="187">
        <f>Q477*H477</f>
        <v>3.7023999999999999</v>
      </c>
      <c r="S477" s="187">
        <v>0.74</v>
      </c>
      <c r="T477" s="188">
        <f>S477*H477</f>
        <v>3.7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9" t="s">
        <v>131</v>
      </c>
      <c r="AT477" s="189" t="s">
        <v>127</v>
      </c>
      <c r="AU477" s="189" t="s">
        <v>81</v>
      </c>
      <c r="AY477" s="20" t="s">
        <v>125</v>
      </c>
      <c r="BE477" s="190">
        <f>IF(N477="základní",J477,0)</f>
        <v>0</v>
      </c>
      <c r="BF477" s="190">
        <f>IF(N477="snížená",J477,0)</f>
        <v>0</v>
      </c>
      <c r="BG477" s="190">
        <f>IF(N477="zákl. přenesená",J477,0)</f>
        <v>0</v>
      </c>
      <c r="BH477" s="190">
        <f>IF(N477="sníž. přenesená",J477,0)</f>
        <v>0</v>
      </c>
      <c r="BI477" s="190">
        <f>IF(N477="nulová",J477,0)</f>
        <v>0</v>
      </c>
      <c r="BJ477" s="20" t="s">
        <v>79</v>
      </c>
      <c r="BK477" s="190">
        <f>ROUND(I477*H477,2)</f>
        <v>0</v>
      </c>
      <c r="BL477" s="20" t="s">
        <v>131</v>
      </c>
      <c r="BM477" s="189" t="s">
        <v>1310</v>
      </c>
    </row>
    <row r="478" spans="1:65" s="2" customFormat="1" ht="11.25">
      <c r="A478" s="37"/>
      <c r="B478" s="38"/>
      <c r="C478" s="39"/>
      <c r="D478" s="191" t="s">
        <v>133</v>
      </c>
      <c r="E478" s="39"/>
      <c r="F478" s="192" t="s">
        <v>1311</v>
      </c>
      <c r="G478" s="39"/>
      <c r="H478" s="39"/>
      <c r="I478" s="193"/>
      <c r="J478" s="39"/>
      <c r="K478" s="39"/>
      <c r="L478" s="42"/>
      <c r="M478" s="194"/>
      <c r="N478" s="195"/>
      <c r="O478" s="67"/>
      <c r="P478" s="67"/>
      <c r="Q478" s="67"/>
      <c r="R478" s="67"/>
      <c r="S478" s="67"/>
      <c r="T478" s="68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20" t="s">
        <v>133</v>
      </c>
      <c r="AU478" s="20" t="s">
        <v>81</v>
      </c>
    </row>
    <row r="479" spans="1:65" s="2" customFormat="1" ht="11.25">
      <c r="A479" s="37"/>
      <c r="B479" s="38"/>
      <c r="C479" s="39"/>
      <c r="D479" s="196" t="s">
        <v>135</v>
      </c>
      <c r="E479" s="39"/>
      <c r="F479" s="197" t="s">
        <v>1312</v>
      </c>
      <c r="G479" s="39"/>
      <c r="H479" s="39"/>
      <c r="I479" s="193"/>
      <c r="J479" s="39"/>
      <c r="K479" s="39"/>
      <c r="L479" s="42"/>
      <c r="M479" s="194"/>
      <c r="N479" s="195"/>
      <c r="O479" s="67"/>
      <c r="P479" s="67"/>
      <c r="Q479" s="67"/>
      <c r="R479" s="67"/>
      <c r="S479" s="67"/>
      <c r="T479" s="68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20" t="s">
        <v>135</v>
      </c>
      <c r="AU479" s="20" t="s">
        <v>81</v>
      </c>
    </row>
    <row r="480" spans="1:65" s="2" customFormat="1" ht="16.5" customHeight="1">
      <c r="A480" s="37"/>
      <c r="B480" s="38"/>
      <c r="C480" s="231" t="s">
        <v>688</v>
      </c>
      <c r="D480" s="231" t="s">
        <v>305</v>
      </c>
      <c r="E480" s="232" t="s">
        <v>1313</v>
      </c>
      <c r="F480" s="233" t="s">
        <v>1314</v>
      </c>
      <c r="G480" s="234" t="s">
        <v>428</v>
      </c>
      <c r="H480" s="235">
        <v>20</v>
      </c>
      <c r="I480" s="236"/>
      <c r="J480" s="237">
        <f>ROUND(I480*H480,2)</f>
        <v>0</v>
      </c>
      <c r="K480" s="238"/>
      <c r="L480" s="239"/>
      <c r="M480" s="240" t="s">
        <v>19</v>
      </c>
      <c r="N480" s="241" t="s">
        <v>42</v>
      </c>
      <c r="O480" s="67"/>
      <c r="P480" s="187">
        <f>O480*H480</f>
        <v>0</v>
      </c>
      <c r="Q480" s="187">
        <v>2.1999999999999999E-2</v>
      </c>
      <c r="R480" s="187">
        <f>Q480*H480</f>
        <v>0.43999999999999995</v>
      </c>
      <c r="S480" s="187">
        <v>0</v>
      </c>
      <c r="T480" s="188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89" t="s">
        <v>189</v>
      </c>
      <c r="AT480" s="189" t="s">
        <v>305</v>
      </c>
      <c r="AU480" s="189" t="s">
        <v>81</v>
      </c>
      <c r="AY480" s="20" t="s">
        <v>125</v>
      </c>
      <c r="BE480" s="190">
        <f>IF(N480="základní",J480,0)</f>
        <v>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20" t="s">
        <v>79</v>
      </c>
      <c r="BK480" s="190">
        <f>ROUND(I480*H480,2)</f>
        <v>0</v>
      </c>
      <c r="BL480" s="20" t="s">
        <v>131</v>
      </c>
      <c r="BM480" s="189" t="s">
        <v>1315</v>
      </c>
    </row>
    <row r="481" spans="1:65" s="2" customFormat="1" ht="11.25">
      <c r="A481" s="37"/>
      <c r="B481" s="38"/>
      <c r="C481" s="39"/>
      <c r="D481" s="191" t="s">
        <v>133</v>
      </c>
      <c r="E481" s="39"/>
      <c r="F481" s="192" t="s">
        <v>1314</v>
      </c>
      <c r="G481" s="39"/>
      <c r="H481" s="39"/>
      <c r="I481" s="193"/>
      <c r="J481" s="39"/>
      <c r="K481" s="39"/>
      <c r="L481" s="42"/>
      <c r="M481" s="194"/>
      <c r="N481" s="195"/>
      <c r="O481" s="67"/>
      <c r="P481" s="67"/>
      <c r="Q481" s="67"/>
      <c r="R481" s="67"/>
      <c r="S481" s="67"/>
      <c r="T481" s="68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20" t="s">
        <v>133</v>
      </c>
      <c r="AU481" s="20" t="s">
        <v>81</v>
      </c>
    </row>
    <row r="482" spans="1:65" s="2" customFormat="1" ht="16.5" customHeight="1">
      <c r="A482" s="37"/>
      <c r="B482" s="38"/>
      <c r="C482" s="177" t="s">
        <v>694</v>
      </c>
      <c r="D482" s="177" t="s">
        <v>127</v>
      </c>
      <c r="E482" s="178" t="s">
        <v>625</v>
      </c>
      <c r="F482" s="179" t="s">
        <v>626</v>
      </c>
      <c r="G482" s="180" t="s">
        <v>428</v>
      </c>
      <c r="H482" s="181">
        <v>3</v>
      </c>
      <c r="I482" s="182"/>
      <c r="J482" s="183">
        <f>ROUND(I482*H482,2)</f>
        <v>0</v>
      </c>
      <c r="K482" s="184"/>
      <c r="L482" s="42"/>
      <c r="M482" s="185" t="s">
        <v>19</v>
      </c>
      <c r="N482" s="186" t="s">
        <v>42</v>
      </c>
      <c r="O482" s="67"/>
      <c r="P482" s="187">
        <f>O482*H482</f>
        <v>0</v>
      </c>
      <c r="Q482" s="187">
        <v>0</v>
      </c>
      <c r="R482" s="187">
        <f>Q482*H482</f>
        <v>0</v>
      </c>
      <c r="S482" s="187">
        <v>0.05</v>
      </c>
      <c r="T482" s="188">
        <f>S482*H482</f>
        <v>0.15000000000000002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89" t="s">
        <v>131</v>
      </c>
      <c r="AT482" s="189" t="s">
        <v>127</v>
      </c>
      <c r="AU482" s="189" t="s">
        <v>81</v>
      </c>
      <c r="AY482" s="20" t="s">
        <v>125</v>
      </c>
      <c r="BE482" s="190">
        <f>IF(N482="základní",J482,0)</f>
        <v>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20" t="s">
        <v>79</v>
      </c>
      <c r="BK482" s="190">
        <f>ROUND(I482*H482,2)</f>
        <v>0</v>
      </c>
      <c r="BL482" s="20" t="s">
        <v>131</v>
      </c>
      <c r="BM482" s="189" t="s">
        <v>1316</v>
      </c>
    </row>
    <row r="483" spans="1:65" s="2" customFormat="1" ht="11.25">
      <c r="A483" s="37"/>
      <c r="B483" s="38"/>
      <c r="C483" s="39"/>
      <c r="D483" s="191" t="s">
        <v>133</v>
      </c>
      <c r="E483" s="39"/>
      <c r="F483" s="192" t="s">
        <v>628</v>
      </c>
      <c r="G483" s="39"/>
      <c r="H483" s="39"/>
      <c r="I483" s="193"/>
      <c r="J483" s="39"/>
      <c r="K483" s="39"/>
      <c r="L483" s="42"/>
      <c r="M483" s="194"/>
      <c r="N483" s="195"/>
      <c r="O483" s="67"/>
      <c r="P483" s="67"/>
      <c r="Q483" s="67"/>
      <c r="R483" s="67"/>
      <c r="S483" s="67"/>
      <c r="T483" s="68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20" t="s">
        <v>133</v>
      </c>
      <c r="AU483" s="20" t="s">
        <v>81</v>
      </c>
    </row>
    <row r="484" spans="1:65" s="2" customFormat="1" ht="11.25">
      <c r="A484" s="37"/>
      <c r="B484" s="38"/>
      <c r="C484" s="39"/>
      <c r="D484" s="196" t="s">
        <v>135</v>
      </c>
      <c r="E484" s="39"/>
      <c r="F484" s="197" t="s">
        <v>629</v>
      </c>
      <c r="G484" s="39"/>
      <c r="H484" s="39"/>
      <c r="I484" s="193"/>
      <c r="J484" s="39"/>
      <c r="K484" s="39"/>
      <c r="L484" s="42"/>
      <c r="M484" s="194"/>
      <c r="N484" s="195"/>
      <c r="O484" s="67"/>
      <c r="P484" s="67"/>
      <c r="Q484" s="67"/>
      <c r="R484" s="67"/>
      <c r="S484" s="67"/>
      <c r="T484" s="68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20" t="s">
        <v>135</v>
      </c>
      <c r="AU484" s="20" t="s">
        <v>81</v>
      </c>
    </row>
    <row r="485" spans="1:65" s="2" customFormat="1" ht="16.5" customHeight="1">
      <c r="A485" s="37"/>
      <c r="B485" s="38"/>
      <c r="C485" s="177" t="s">
        <v>698</v>
      </c>
      <c r="D485" s="177" t="s">
        <v>127</v>
      </c>
      <c r="E485" s="178" t="s">
        <v>630</v>
      </c>
      <c r="F485" s="179" t="s">
        <v>631</v>
      </c>
      <c r="G485" s="180" t="s">
        <v>428</v>
      </c>
      <c r="H485" s="181">
        <v>6</v>
      </c>
      <c r="I485" s="182"/>
      <c r="J485" s="183">
        <f>ROUND(I485*H485,2)</f>
        <v>0</v>
      </c>
      <c r="K485" s="184"/>
      <c r="L485" s="42"/>
      <c r="M485" s="185" t="s">
        <v>19</v>
      </c>
      <c r="N485" s="186" t="s">
        <v>42</v>
      </c>
      <c r="O485" s="67"/>
      <c r="P485" s="187">
        <f>O485*H485</f>
        <v>0</v>
      </c>
      <c r="Q485" s="187">
        <v>0.217338</v>
      </c>
      <c r="R485" s="187">
        <f>Q485*H485</f>
        <v>1.304028</v>
      </c>
      <c r="S485" s="187">
        <v>0</v>
      </c>
      <c r="T485" s="188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89" t="s">
        <v>131</v>
      </c>
      <c r="AT485" s="189" t="s">
        <v>127</v>
      </c>
      <c r="AU485" s="189" t="s">
        <v>81</v>
      </c>
      <c r="AY485" s="20" t="s">
        <v>125</v>
      </c>
      <c r="BE485" s="190">
        <f>IF(N485="základní",J485,0)</f>
        <v>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20" t="s">
        <v>79</v>
      </c>
      <c r="BK485" s="190">
        <f>ROUND(I485*H485,2)</f>
        <v>0</v>
      </c>
      <c r="BL485" s="20" t="s">
        <v>131</v>
      </c>
      <c r="BM485" s="189" t="s">
        <v>1317</v>
      </c>
    </row>
    <row r="486" spans="1:65" s="2" customFormat="1" ht="11.25">
      <c r="A486" s="37"/>
      <c r="B486" s="38"/>
      <c r="C486" s="39"/>
      <c r="D486" s="191" t="s">
        <v>133</v>
      </c>
      <c r="E486" s="39"/>
      <c r="F486" s="192" t="s">
        <v>631</v>
      </c>
      <c r="G486" s="39"/>
      <c r="H486" s="39"/>
      <c r="I486" s="193"/>
      <c r="J486" s="39"/>
      <c r="K486" s="39"/>
      <c r="L486" s="42"/>
      <c r="M486" s="194"/>
      <c r="N486" s="195"/>
      <c r="O486" s="67"/>
      <c r="P486" s="67"/>
      <c r="Q486" s="67"/>
      <c r="R486" s="67"/>
      <c r="S486" s="67"/>
      <c r="T486" s="68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20" t="s">
        <v>133</v>
      </c>
      <c r="AU486" s="20" t="s">
        <v>81</v>
      </c>
    </row>
    <row r="487" spans="1:65" s="2" customFormat="1" ht="11.25">
      <c r="A487" s="37"/>
      <c r="B487" s="38"/>
      <c r="C487" s="39"/>
      <c r="D487" s="196" t="s">
        <v>135</v>
      </c>
      <c r="E487" s="39"/>
      <c r="F487" s="197" t="s">
        <v>633</v>
      </c>
      <c r="G487" s="39"/>
      <c r="H487" s="39"/>
      <c r="I487" s="193"/>
      <c r="J487" s="39"/>
      <c r="K487" s="39"/>
      <c r="L487" s="42"/>
      <c r="M487" s="194"/>
      <c r="N487" s="195"/>
      <c r="O487" s="67"/>
      <c r="P487" s="67"/>
      <c r="Q487" s="67"/>
      <c r="R487" s="67"/>
      <c r="S487" s="67"/>
      <c r="T487" s="68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20" t="s">
        <v>135</v>
      </c>
      <c r="AU487" s="20" t="s">
        <v>81</v>
      </c>
    </row>
    <row r="488" spans="1:65" s="2" customFormat="1" ht="16.5" customHeight="1">
      <c r="A488" s="37"/>
      <c r="B488" s="38"/>
      <c r="C488" s="231" t="s">
        <v>704</v>
      </c>
      <c r="D488" s="231" t="s">
        <v>305</v>
      </c>
      <c r="E488" s="232" t="s">
        <v>635</v>
      </c>
      <c r="F488" s="233" t="s">
        <v>636</v>
      </c>
      <c r="G488" s="234" t="s">
        <v>428</v>
      </c>
      <c r="H488" s="235">
        <v>6</v>
      </c>
      <c r="I488" s="236"/>
      <c r="J488" s="237">
        <f>ROUND(I488*H488,2)</f>
        <v>0</v>
      </c>
      <c r="K488" s="238"/>
      <c r="L488" s="239"/>
      <c r="M488" s="240" t="s">
        <v>19</v>
      </c>
      <c r="N488" s="241" t="s">
        <v>42</v>
      </c>
      <c r="O488" s="67"/>
      <c r="P488" s="187">
        <f>O488*H488</f>
        <v>0</v>
      </c>
      <c r="Q488" s="187">
        <v>5.0599999999999999E-2</v>
      </c>
      <c r="R488" s="187">
        <f>Q488*H488</f>
        <v>0.30359999999999998</v>
      </c>
      <c r="S488" s="187">
        <v>0</v>
      </c>
      <c r="T488" s="188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89" t="s">
        <v>189</v>
      </c>
      <c r="AT488" s="189" t="s">
        <v>305</v>
      </c>
      <c r="AU488" s="189" t="s">
        <v>81</v>
      </c>
      <c r="AY488" s="20" t="s">
        <v>125</v>
      </c>
      <c r="BE488" s="190">
        <f>IF(N488="základní",J488,0)</f>
        <v>0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20" t="s">
        <v>79</v>
      </c>
      <c r="BK488" s="190">
        <f>ROUND(I488*H488,2)</f>
        <v>0</v>
      </c>
      <c r="BL488" s="20" t="s">
        <v>131</v>
      </c>
      <c r="BM488" s="189" t="s">
        <v>1318</v>
      </c>
    </row>
    <row r="489" spans="1:65" s="2" customFormat="1" ht="11.25">
      <c r="A489" s="37"/>
      <c r="B489" s="38"/>
      <c r="C489" s="39"/>
      <c r="D489" s="191" t="s">
        <v>133</v>
      </c>
      <c r="E489" s="39"/>
      <c r="F489" s="192" t="s">
        <v>636</v>
      </c>
      <c r="G489" s="39"/>
      <c r="H489" s="39"/>
      <c r="I489" s="193"/>
      <c r="J489" s="39"/>
      <c r="K489" s="39"/>
      <c r="L489" s="42"/>
      <c r="M489" s="194"/>
      <c r="N489" s="195"/>
      <c r="O489" s="67"/>
      <c r="P489" s="67"/>
      <c r="Q489" s="67"/>
      <c r="R489" s="67"/>
      <c r="S489" s="67"/>
      <c r="T489" s="68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T489" s="20" t="s">
        <v>133</v>
      </c>
      <c r="AU489" s="20" t="s">
        <v>81</v>
      </c>
    </row>
    <row r="490" spans="1:65" s="2" customFormat="1" ht="16.5" customHeight="1">
      <c r="A490" s="37"/>
      <c r="B490" s="38"/>
      <c r="C490" s="231" t="s">
        <v>710</v>
      </c>
      <c r="D490" s="231" t="s">
        <v>305</v>
      </c>
      <c r="E490" s="232" t="s">
        <v>639</v>
      </c>
      <c r="F490" s="233" t="s">
        <v>640</v>
      </c>
      <c r="G490" s="234" t="s">
        <v>428</v>
      </c>
      <c r="H490" s="235">
        <v>6</v>
      </c>
      <c r="I490" s="236"/>
      <c r="J490" s="237">
        <f>ROUND(I490*H490,2)</f>
        <v>0</v>
      </c>
      <c r="K490" s="238"/>
      <c r="L490" s="239"/>
      <c r="M490" s="240" t="s">
        <v>19</v>
      </c>
      <c r="N490" s="241" t="s">
        <v>42</v>
      </c>
      <c r="O490" s="67"/>
      <c r="P490" s="187">
        <f>O490*H490</f>
        <v>0</v>
      </c>
      <c r="Q490" s="187">
        <v>7.1999999999999998E-3</v>
      </c>
      <c r="R490" s="187">
        <f>Q490*H490</f>
        <v>4.3200000000000002E-2</v>
      </c>
      <c r="S490" s="187">
        <v>0</v>
      </c>
      <c r="T490" s="188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89" t="s">
        <v>189</v>
      </c>
      <c r="AT490" s="189" t="s">
        <v>305</v>
      </c>
      <c r="AU490" s="189" t="s">
        <v>81</v>
      </c>
      <c r="AY490" s="20" t="s">
        <v>125</v>
      </c>
      <c r="BE490" s="190">
        <f>IF(N490="základní",J490,0)</f>
        <v>0</v>
      </c>
      <c r="BF490" s="190">
        <f>IF(N490="snížená",J490,0)</f>
        <v>0</v>
      </c>
      <c r="BG490" s="190">
        <f>IF(N490="zákl. přenesená",J490,0)</f>
        <v>0</v>
      </c>
      <c r="BH490" s="190">
        <f>IF(N490="sníž. přenesená",J490,0)</f>
        <v>0</v>
      </c>
      <c r="BI490" s="190">
        <f>IF(N490="nulová",J490,0)</f>
        <v>0</v>
      </c>
      <c r="BJ490" s="20" t="s">
        <v>79</v>
      </c>
      <c r="BK490" s="190">
        <f>ROUND(I490*H490,2)</f>
        <v>0</v>
      </c>
      <c r="BL490" s="20" t="s">
        <v>131</v>
      </c>
      <c r="BM490" s="189" t="s">
        <v>1319</v>
      </c>
    </row>
    <row r="491" spans="1:65" s="2" customFormat="1" ht="11.25">
      <c r="A491" s="37"/>
      <c r="B491" s="38"/>
      <c r="C491" s="39"/>
      <c r="D491" s="191" t="s">
        <v>133</v>
      </c>
      <c r="E491" s="39"/>
      <c r="F491" s="192" t="s">
        <v>640</v>
      </c>
      <c r="G491" s="39"/>
      <c r="H491" s="39"/>
      <c r="I491" s="193"/>
      <c r="J491" s="39"/>
      <c r="K491" s="39"/>
      <c r="L491" s="42"/>
      <c r="M491" s="194"/>
      <c r="N491" s="195"/>
      <c r="O491" s="67"/>
      <c r="P491" s="67"/>
      <c r="Q491" s="67"/>
      <c r="R491" s="67"/>
      <c r="S491" s="67"/>
      <c r="T491" s="68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20" t="s">
        <v>133</v>
      </c>
      <c r="AU491" s="20" t="s">
        <v>81</v>
      </c>
    </row>
    <row r="492" spans="1:65" s="12" customFormat="1" ht="22.9" customHeight="1">
      <c r="B492" s="161"/>
      <c r="C492" s="162"/>
      <c r="D492" s="163" t="s">
        <v>70</v>
      </c>
      <c r="E492" s="175" t="s">
        <v>200</v>
      </c>
      <c r="F492" s="175" t="s">
        <v>642</v>
      </c>
      <c r="G492" s="162"/>
      <c r="H492" s="162"/>
      <c r="I492" s="165"/>
      <c r="J492" s="176">
        <f>BK492</f>
        <v>0</v>
      </c>
      <c r="K492" s="162"/>
      <c r="L492" s="167"/>
      <c r="M492" s="168"/>
      <c r="N492" s="169"/>
      <c r="O492" s="169"/>
      <c r="P492" s="170">
        <f>SUM(P493:P609)</f>
        <v>0</v>
      </c>
      <c r="Q492" s="169"/>
      <c r="R492" s="170">
        <f>SUM(R493:R609)</f>
        <v>269.54354803719997</v>
      </c>
      <c r="S492" s="169"/>
      <c r="T492" s="171">
        <f>SUM(T493:T609)</f>
        <v>41.203800000000008</v>
      </c>
      <c r="AR492" s="172" t="s">
        <v>79</v>
      </c>
      <c r="AT492" s="173" t="s">
        <v>70</v>
      </c>
      <c r="AU492" s="173" t="s">
        <v>79</v>
      </c>
      <c r="AY492" s="172" t="s">
        <v>125</v>
      </c>
      <c r="BK492" s="174">
        <f>SUM(BK493:BK609)</f>
        <v>0</v>
      </c>
    </row>
    <row r="493" spans="1:65" s="2" customFormat="1" ht="16.5" customHeight="1">
      <c r="A493" s="37"/>
      <c r="B493" s="38"/>
      <c r="C493" s="177" t="s">
        <v>716</v>
      </c>
      <c r="D493" s="177" t="s">
        <v>127</v>
      </c>
      <c r="E493" s="178" t="s">
        <v>660</v>
      </c>
      <c r="F493" s="179" t="s">
        <v>661</v>
      </c>
      <c r="G493" s="180" t="s">
        <v>428</v>
      </c>
      <c r="H493" s="181">
        <v>7</v>
      </c>
      <c r="I493" s="182"/>
      <c r="J493" s="183">
        <f>ROUND(I493*H493,2)</f>
        <v>0</v>
      </c>
      <c r="K493" s="184"/>
      <c r="L493" s="42"/>
      <c r="M493" s="185" t="s">
        <v>19</v>
      </c>
      <c r="N493" s="186" t="s">
        <v>42</v>
      </c>
      <c r="O493" s="67"/>
      <c r="P493" s="187">
        <f>O493*H493</f>
        <v>0</v>
      </c>
      <c r="Q493" s="187">
        <v>6.9999999999999999E-4</v>
      </c>
      <c r="R493" s="187">
        <f>Q493*H493</f>
        <v>4.8999999999999998E-3</v>
      </c>
      <c r="S493" s="187">
        <v>0</v>
      </c>
      <c r="T493" s="188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9" t="s">
        <v>131</v>
      </c>
      <c r="AT493" s="189" t="s">
        <v>127</v>
      </c>
      <c r="AU493" s="189" t="s">
        <v>81</v>
      </c>
      <c r="AY493" s="20" t="s">
        <v>125</v>
      </c>
      <c r="BE493" s="190">
        <f>IF(N493="základní",J493,0)</f>
        <v>0</v>
      </c>
      <c r="BF493" s="190">
        <f>IF(N493="snížená",J493,0)</f>
        <v>0</v>
      </c>
      <c r="BG493" s="190">
        <f>IF(N493="zákl. přenesená",J493,0)</f>
        <v>0</v>
      </c>
      <c r="BH493" s="190">
        <f>IF(N493="sníž. přenesená",J493,0)</f>
        <v>0</v>
      </c>
      <c r="BI493" s="190">
        <f>IF(N493="nulová",J493,0)</f>
        <v>0</v>
      </c>
      <c r="BJ493" s="20" t="s">
        <v>79</v>
      </c>
      <c r="BK493" s="190">
        <f>ROUND(I493*H493,2)</f>
        <v>0</v>
      </c>
      <c r="BL493" s="20" t="s">
        <v>131</v>
      </c>
      <c r="BM493" s="189" t="s">
        <v>1320</v>
      </c>
    </row>
    <row r="494" spans="1:65" s="2" customFormat="1" ht="11.25">
      <c r="A494" s="37"/>
      <c r="B494" s="38"/>
      <c r="C494" s="39"/>
      <c r="D494" s="191" t="s">
        <v>133</v>
      </c>
      <c r="E494" s="39"/>
      <c r="F494" s="192" t="s">
        <v>663</v>
      </c>
      <c r="G494" s="39"/>
      <c r="H494" s="39"/>
      <c r="I494" s="193"/>
      <c r="J494" s="39"/>
      <c r="K494" s="39"/>
      <c r="L494" s="42"/>
      <c r="M494" s="194"/>
      <c r="N494" s="195"/>
      <c r="O494" s="67"/>
      <c r="P494" s="67"/>
      <c r="Q494" s="67"/>
      <c r="R494" s="67"/>
      <c r="S494" s="67"/>
      <c r="T494" s="68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20" t="s">
        <v>133</v>
      </c>
      <c r="AU494" s="20" t="s">
        <v>81</v>
      </c>
    </row>
    <row r="495" spans="1:65" s="2" customFormat="1" ht="11.25">
      <c r="A495" s="37"/>
      <c r="B495" s="38"/>
      <c r="C495" s="39"/>
      <c r="D495" s="196" t="s">
        <v>135</v>
      </c>
      <c r="E495" s="39"/>
      <c r="F495" s="197" t="s">
        <v>664</v>
      </c>
      <c r="G495" s="39"/>
      <c r="H495" s="39"/>
      <c r="I495" s="193"/>
      <c r="J495" s="39"/>
      <c r="K495" s="39"/>
      <c r="L495" s="42"/>
      <c r="M495" s="194"/>
      <c r="N495" s="195"/>
      <c r="O495" s="67"/>
      <c r="P495" s="67"/>
      <c r="Q495" s="67"/>
      <c r="R495" s="67"/>
      <c r="S495" s="67"/>
      <c r="T495" s="68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20" t="s">
        <v>135</v>
      </c>
      <c r="AU495" s="20" t="s">
        <v>81</v>
      </c>
    </row>
    <row r="496" spans="1:65" s="2" customFormat="1" ht="19.5">
      <c r="A496" s="37"/>
      <c r="B496" s="38"/>
      <c r="C496" s="39"/>
      <c r="D496" s="191" t="s">
        <v>137</v>
      </c>
      <c r="E496" s="39"/>
      <c r="F496" s="198" t="s">
        <v>1321</v>
      </c>
      <c r="G496" s="39"/>
      <c r="H496" s="39"/>
      <c r="I496" s="193"/>
      <c r="J496" s="39"/>
      <c r="K496" s="39"/>
      <c r="L496" s="42"/>
      <c r="M496" s="194"/>
      <c r="N496" s="195"/>
      <c r="O496" s="67"/>
      <c r="P496" s="67"/>
      <c r="Q496" s="67"/>
      <c r="R496" s="67"/>
      <c r="S496" s="67"/>
      <c r="T496" s="68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20" t="s">
        <v>137</v>
      </c>
      <c r="AU496" s="20" t="s">
        <v>81</v>
      </c>
    </row>
    <row r="497" spans="1:65" s="2" customFormat="1" ht="16.5" customHeight="1">
      <c r="A497" s="37"/>
      <c r="B497" s="38"/>
      <c r="C497" s="231" t="s">
        <v>723</v>
      </c>
      <c r="D497" s="231" t="s">
        <v>305</v>
      </c>
      <c r="E497" s="232" t="s">
        <v>1322</v>
      </c>
      <c r="F497" s="233" t="s">
        <v>1323</v>
      </c>
      <c r="G497" s="234" t="s">
        <v>428</v>
      </c>
      <c r="H497" s="235">
        <v>1</v>
      </c>
      <c r="I497" s="236"/>
      <c r="J497" s="237">
        <f>ROUND(I497*H497,2)</f>
        <v>0</v>
      </c>
      <c r="K497" s="238"/>
      <c r="L497" s="239"/>
      <c r="M497" s="240" t="s">
        <v>19</v>
      </c>
      <c r="N497" s="241" t="s">
        <v>42</v>
      </c>
      <c r="O497" s="67"/>
      <c r="P497" s="187">
        <f>O497*H497</f>
        <v>0</v>
      </c>
      <c r="Q497" s="187">
        <v>4.0000000000000001E-3</v>
      </c>
      <c r="R497" s="187">
        <f>Q497*H497</f>
        <v>4.0000000000000001E-3</v>
      </c>
      <c r="S497" s="187">
        <v>0</v>
      </c>
      <c r="T497" s="188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9" t="s">
        <v>189</v>
      </c>
      <c r="AT497" s="189" t="s">
        <v>305</v>
      </c>
      <c r="AU497" s="189" t="s">
        <v>81</v>
      </c>
      <c r="AY497" s="20" t="s">
        <v>125</v>
      </c>
      <c r="BE497" s="190">
        <f>IF(N497="základní",J497,0)</f>
        <v>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20" t="s">
        <v>79</v>
      </c>
      <c r="BK497" s="190">
        <f>ROUND(I497*H497,2)</f>
        <v>0</v>
      </c>
      <c r="BL497" s="20" t="s">
        <v>131</v>
      </c>
      <c r="BM497" s="189" t="s">
        <v>1324</v>
      </c>
    </row>
    <row r="498" spans="1:65" s="2" customFormat="1" ht="11.25">
      <c r="A498" s="37"/>
      <c r="B498" s="38"/>
      <c r="C498" s="39"/>
      <c r="D498" s="191" t="s">
        <v>133</v>
      </c>
      <c r="E498" s="39"/>
      <c r="F498" s="192" t="s">
        <v>1323</v>
      </c>
      <c r="G498" s="39"/>
      <c r="H498" s="39"/>
      <c r="I498" s="193"/>
      <c r="J498" s="39"/>
      <c r="K498" s="39"/>
      <c r="L498" s="42"/>
      <c r="M498" s="194"/>
      <c r="N498" s="195"/>
      <c r="O498" s="67"/>
      <c r="P498" s="67"/>
      <c r="Q498" s="67"/>
      <c r="R498" s="67"/>
      <c r="S498" s="67"/>
      <c r="T498" s="68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20" t="s">
        <v>133</v>
      </c>
      <c r="AU498" s="20" t="s">
        <v>81</v>
      </c>
    </row>
    <row r="499" spans="1:65" s="13" customFormat="1" ht="11.25">
      <c r="B499" s="199"/>
      <c r="C499" s="200"/>
      <c r="D499" s="191" t="s">
        <v>145</v>
      </c>
      <c r="E499" s="200"/>
      <c r="F499" s="202" t="s">
        <v>1325</v>
      </c>
      <c r="G499" s="200"/>
      <c r="H499" s="203">
        <v>1</v>
      </c>
      <c r="I499" s="204"/>
      <c r="J499" s="200"/>
      <c r="K499" s="200"/>
      <c r="L499" s="205"/>
      <c r="M499" s="206"/>
      <c r="N499" s="207"/>
      <c r="O499" s="207"/>
      <c r="P499" s="207"/>
      <c r="Q499" s="207"/>
      <c r="R499" s="207"/>
      <c r="S499" s="207"/>
      <c r="T499" s="208"/>
      <c r="AT499" s="209" t="s">
        <v>145</v>
      </c>
      <c r="AU499" s="209" t="s">
        <v>81</v>
      </c>
      <c r="AV499" s="13" t="s">
        <v>81</v>
      </c>
      <c r="AW499" s="13" t="s">
        <v>4</v>
      </c>
      <c r="AX499" s="13" t="s">
        <v>79</v>
      </c>
      <c r="AY499" s="209" t="s">
        <v>125</v>
      </c>
    </row>
    <row r="500" spans="1:65" s="2" customFormat="1" ht="16.5" customHeight="1">
      <c r="A500" s="37"/>
      <c r="B500" s="38"/>
      <c r="C500" s="231" t="s">
        <v>729</v>
      </c>
      <c r="D500" s="231" t="s">
        <v>305</v>
      </c>
      <c r="E500" s="232" t="s">
        <v>1326</v>
      </c>
      <c r="F500" s="233" t="s">
        <v>1327</v>
      </c>
      <c r="G500" s="234" t="s">
        <v>428</v>
      </c>
      <c r="H500" s="235">
        <v>4</v>
      </c>
      <c r="I500" s="236"/>
      <c r="J500" s="237">
        <f>ROUND(I500*H500,2)</f>
        <v>0</v>
      </c>
      <c r="K500" s="238"/>
      <c r="L500" s="239"/>
      <c r="M500" s="240" t="s">
        <v>19</v>
      </c>
      <c r="N500" s="241" t="s">
        <v>42</v>
      </c>
      <c r="O500" s="67"/>
      <c r="P500" s="187">
        <f>O500*H500</f>
        <v>0</v>
      </c>
      <c r="Q500" s="187">
        <v>3.5000000000000001E-3</v>
      </c>
      <c r="R500" s="187">
        <f>Q500*H500</f>
        <v>1.4E-2</v>
      </c>
      <c r="S500" s="187">
        <v>0</v>
      </c>
      <c r="T500" s="188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89" t="s">
        <v>189</v>
      </c>
      <c r="AT500" s="189" t="s">
        <v>305</v>
      </c>
      <c r="AU500" s="189" t="s">
        <v>81</v>
      </c>
      <c r="AY500" s="20" t="s">
        <v>125</v>
      </c>
      <c r="BE500" s="190">
        <f>IF(N500="základní",J500,0)</f>
        <v>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20" t="s">
        <v>79</v>
      </c>
      <c r="BK500" s="190">
        <f>ROUND(I500*H500,2)</f>
        <v>0</v>
      </c>
      <c r="BL500" s="20" t="s">
        <v>131</v>
      </c>
      <c r="BM500" s="189" t="s">
        <v>1328</v>
      </c>
    </row>
    <row r="501" spans="1:65" s="2" customFormat="1" ht="11.25">
      <c r="A501" s="37"/>
      <c r="B501" s="38"/>
      <c r="C501" s="39"/>
      <c r="D501" s="191" t="s">
        <v>133</v>
      </c>
      <c r="E501" s="39"/>
      <c r="F501" s="192" t="s">
        <v>1327</v>
      </c>
      <c r="G501" s="39"/>
      <c r="H501" s="39"/>
      <c r="I501" s="193"/>
      <c r="J501" s="39"/>
      <c r="K501" s="39"/>
      <c r="L501" s="42"/>
      <c r="M501" s="194"/>
      <c r="N501" s="195"/>
      <c r="O501" s="67"/>
      <c r="P501" s="67"/>
      <c r="Q501" s="67"/>
      <c r="R501" s="67"/>
      <c r="S501" s="67"/>
      <c r="T501" s="68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20" t="s">
        <v>133</v>
      </c>
      <c r="AU501" s="20" t="s">
        <v>81</v>
      </c>
    </row>
    <row r="502" spans="1:65" s="13" customFormat="1" ht="11.25">
      <c r="B502" s="199"/>
      <c r="C502" s="200"/>
      <c r="D502" s="191" t="s">
        <v>145</v>
      </c>
      <c r="E502" s="200"/>
      <c r="F502" s="202" t="s">
        <v>1329</v>
      </c>
      <c r="G502" s="200"/>
      <c r="H502" s="203">
        <v>4</v>
      </c>
      <c r="I502" s="204"/>
      <c r="J502" s="200"/>
      <c r="K502" s="200"/>
      <c r="L502" s="205"/>
      <c r="M502" s="206"/>
      <c r="N502" s="207"/>
      <c r="O502" s="207"/>
      <c r="P502" s="207"/>
      <c r="Q502" s="207"/>
      <c r="R502" s="207"/>
      <c r="S502" s="207"/>
      <c r="T502" s="208"/>
      <c r="AT502" s="209" t="s">
        <v>145</v>
      </c>
      <c r="AU502" s="209" t="s">
        <v>81</v>
      </c>
      <c r="AV502" s="13" t="s">
        <v>81</v>
      </c>
      <c r="AW502" s="13" t="s">
        <v>4</v>
      </c>
      <c r="AX502" s="13" t="s">
        <v>79</v>
      </c>
      <c r="AY502" s="209" t="s">
        <v>125</v>
      </c>
    </row>
    <row r="503" spans="1:65" s="2" customFormat="1" ht="16.5" customHeight="1">
      <c r="A503" s="37"/>
      <c r="B503" s="38"/>
      <c r="C503" s="177" t="s">
        <v>735</v>
      </c>
      <c r="D503" s="177" t="s">
        <v>127</v>
      </c>
      <c r="E503" s="178" t="s">
        <v>689</v>
      </c>
      <c r="F503" s="179" t="s">
        <v>690</v>
      </c>
      <c r="G503" s="180" t="s">
        <v>428</v>
      </c>
      <c r="H503" s="181">
        <v>6</v>
      </c>
      <c r="I503" s="182"/>
      <c r="J503" s="183">
        <f>ROUND(I503*H503,2)</f>
        <v>0</v>
      </c>
      <c r="K503" s="184"/>
      <c r="L503" s="42"/>
      <c r="M503" s="185" t="s">
        <v>19</v>
      </c>
      <c r="N503" s="186" t="s">
        <v>42</v>
      </c>
      <c r="O503" s="67"/>
      <c r="P503" s="187">
        <f>O503*H503</f>
        <v>0</v>
      </c>
      <c r="Q503" s="187">
        <v>0.112405</v>
      </c>
      <c r="R503" s="187">
        <f>Q503*H503</f>
        <v>0.67443000000000008</v>
      </c>
      <c r="S503" s="187">
        <v>0</v>
      </c>
      <c r="T503" s="188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9" t="s">
        <v>131</v>
      </c>
      <c r="AT503" s="189" t="s">
        <v>127</v>
      </c>
      <c r="AU503" s="189" t="s">
        <v>81</v>
      </c>
      <c r="AY503" s="20" t="s">
        <v>125</v>
      </c>
      <c r="BE503" s="190">
        <f>IF(N503="základní",J503,0)</f>
        <v>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20" t="s">
        <v>79</v>
      </c>
      <c r="BK503" s="190">
        <f>ROUND(I503*H503,2)</f>
        <v>0</v>
      </c>
      <c r="BL503" s="20" t="s">
        <v>131</v>
      </c>
      <c r="BM503" s="189" t="s">
        <v>1330</v>
      </c>
    </row>
    <row r="504" spans="1:65" s="2" customFormat="1" ht="11.25">
      <c r="A504" s="37"/>
      <c r="B504" s="38"/>
      <c r="C504" s="39"/>
      <c r="D504" s="191" t="s">
        <v>133</v>
      </c>
      <c r="E504" s="39"/>
      <c r="F504" s="192" t="s">
        <v>692</v>
      </c>
      <c r="G504" s="39"/>
      <c r="H504" s="39"/>
      <c r="I504" s="193"/>
      <c r="J504" s="39"/>
      <c r="K504" s="39"/>
      <c r="L504" s="42"/>
      <c r="M504" s="194"/>
      <c r="N504" s="195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133</v>
      </c>
      <c r="AU504" s="20" t="s">
        <v>81</v>
      </c>
    </row>
    <row r="505" spans="1:65" s="2" customFormat="1" ht="11.25">
      <c r="A505" s="37"/>
      <c r="B505" s="38"/>
      <c r="C505" s="39"/>
      <c r="D505" s="196" t="s">
        <v>135</v>
      </c>
      <c r="E505" s="39"/>
      <c r="F505" s="197" t="s">
        <v>693</v>
      </c>
      <c r="G505" s="39"/>
      <c r="H505" s="39"/>
      <c r="I505" s="193"/>
      <c r="J505" s="39"/>
      <c r="K505" s="39"/>
      <c r="L505" s="42"/>
      <c r="M505" s="194"/>
      <c r="N505" s="195"/>
      <c r="O505" s="67"/>
      <c r="P505" s="67"/>
      <c r="Q505" s="67"/>
      <c r="R505" s="67"/>
      <c r="S505" s="67"/>
      <c r="T505" s="68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20" t="s">
        <v>135</v>
      </c>
      <c r="AU505" s="20" t="s">
        <v>81</v>
      </c>
    </row>
    <row r="506" spans="1:65" s="2" customFormat="1" ht="16.5" customHeight="1">
      <c r="A506" s="37"/>
      <c r="B506" s="38"/>
      <c r="C506" s="231" t="s">
        <v>741</v>
      </c>
      <c r="D506" s="231" t="s">
        <v>305</v>
      </c>
      <c r="E506" s="232" t="s">
        <v>695</v>
      </c>
      <c r="F506" s="233" t="s">
        <v>696</v>
      </c>
      <c r="G506" s="234" t="s">
        <v>428</v>
      </c>
      <c r="H506" s="235">
        <v>6</v>
      </c>
      <c r="I506" s="236"/>
      <c r="J506" s="237">
        <f>ROUND(I506*H506,2)</f>
        <v>0</v>
      </c>
      <c r="K506" s="238"/>
      <c r="L506" s="239"/>
      <c r="M506" s="240" t="s">
        <v>19</v>
      </c>
      <c r="N506" s="241" t="s">
        <v>42</v>
      </c>
      <c r="O506" s="67"/>
      <c r="P506" s="187">
        <f>O506*H506</f>
        <v>0</v>
      </c>
      <c r="Q506" s="187">
        <v>6.1000000000000004E-3</v>
      </c>
      <c r="R506" s="187">
        <f>Q506*H506</f>
        <v>3.6600000000000001E-2</v>
      </c>
      <c r="S506" s="187">
        <v>0</v>
      </c>
      <c r="T506" s="188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9" t="s">
        <v>189</v>
      </c>
      <c r="AT506" s="189" t="s">
        <v>305</v>
      </c>
      <c r="AU506" s="189" t="s">
        <v>81</v>
      </c>
      <c r="AY506" s="20" t="s">
        <v>125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20" t="s">
        <v>79</v>
      </c>
      <c r="BK506" s="190">
        <f>ROUND(I506*H506,2)</f>
        <v>0</v>
      </c>
      <c r="BL506" s="20" t="s">
        <v>131</v>
      </c>
      <c r="BM506" s="189" t="s">
        <v>1331</v>
      </c>
    </row>
    <row r="507" spans="1:65" s="2" customFormat="1" ht="11.25">
      <c r="A507" s="37"/>
      <c r="B507" s="38"/>
      <c r="C507" s="39"/>
      <c r="D507" s="191" t="s">
        <v>133</v>
      </c>
      <c r="E507" s="39"/>
      <c r="F507" s="192" t="s">
        <v>696</v>
      </c>
      <c r="G507" s="39"/>
      <c r="H507" s="39"/>
      <c r="I507" s="193"/>
      <c r="J507" s="39"/>
      <c r="K507" s="39"/>
      <c r="L507" s="42"/>
      <c r="M507" s="194"/>
      <c r="N507" s="195"/>
      <c r="O507" s="67"/>
      <c r="P507" s="67"/>
      <c r="Q507" s="67"/>
      <c r="R507" s="67"/>
      <c r="S507" s="67"/>
      <c r="T507" s="68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20" t="s">
        <v>133</v>
      </c>
      <c r="AU507" s="20" t="s">
        <v>81</v>
      </c>
    </row>
    <row r="508" spans="1:65" s="2" customFormat="1" ht="16.5" customHeight="1">
      <c r="A508" s="37"/>
      <c r="B508" s="38"/>
      <c r="C508" s="177" t="s">
        <v>747</v>
      </c>
      <c r="D508" s="177" t="s">
        <v>127</v>
      </c>
      <c r="E508" s="178" t="s">
        <v>742</v>
      </c>
      <c r="F508" s="179" t="s">
        <v>743</v>
      </c>
      <c r="G508" s="180" t="s">
        <v>130</v>
      </c>
      <c r="H508" s="181">
        <v>0.5</v>
      </c>
      <c r="I508" s="182"/>
      <c r="J508" s="183">
        <f>ROUND(I508*H508,2)</f>
        <v>0</v>
      </c>
      <c r="K508" s="184"/>
      <c r="L508" s="42"/>
      <c r="M508" s="185" t="s">
        <v>19</v>
      </c>
      <c r="N508" s="186" t="s">
        <v>42</v>
      </c>
      <c r="O508" s="67"/>
      <c r="P508" s="187">
        <f>O508*H508</f>
        <v>0</v>
      </c>
      <c r="Q508" s="187">
        <v>2.5999999999999999E-3</v>
      </c>
      <c r="R508" s="187">
        <f>Q508*H508</f>
        <v>1.2999999999999999E-3</v>
      </c>
      <c r="S508" s="187">
        <v>0</v>
      </c>
      <c r="T508" s="188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89" t="s">
        <v>131</v>
      </c>
      <c r="AT508" s="189" t="s">
        <v>127</v>
      </c>
      <c r="AU508" s="189" t="s">
        <v>81</v>
      </c>
      <c r="AY508" s="20" t="s">
        <v>125</v>
      </c>
      <c r="BE508" s="190">
        <f>IF(N508="základní",J508,0)</f>
        <v>0</v>
      </c>
      <c r="BF508" s="190">
        <f>IF(N508="snížená",J508,0)</f>
        <v>0</v>
      </c>
      <c r="BG508" s="190">
        <f>IF(N508="zákl. přenesená",J508,0)</f>
        <v>0</v>
      </c>
      <c r="BH508" s="190">
        <f>IF(N508="sníž. přenesená",J508,0)</f>
        <v>0</v>
      </c>
      <c r="BI508" s="190">
        <f>IF(N508="nulová",J508,0)</f>
        <v>0</v>
      </c>
      <c r="BJ508" s="20" t="s">
        <v>79</v>
      </c>
      <c r="BK508" s="190">
        <f>ROUND(I508*H508,2)</f>
        <v>0</v>
      </c>
      <c r="BL508" s="20" t="s">
        <v>131</v>
      </c>
      <c r="BM508" s="189" t="s">
        <v>1332</v>
      </c>
    </row>
    <row r="509" spans="1:65" s="2" customFormat="1" ht="11.25">
      <c r="A509" s="37"/>
      <c r="B509" s="38"/>
      <c r="C509" s="39"/>
      <c r="D509" s="191" t="s">
        <v>133</v>
      </c>
      <c r="E509" s="39"/>
      <c r="F509" s="192" t="s">
        <v>745</v>
      </c>
      <c r="G509" s="39"/>
      <c r="H509" s="39"/>
      <c r="I509" s="193"/>
      <c r="J509" s="39"/>
      <c r="K509" s="39"/>
      <c r="L509" s="42"/>
      <c r="M509" s="194"/>
      <c r="N509" s="195"/>
      <c r="O509" s="67"/>
      <c r="P509" s="67"/>
      <c r="Q509" s="67"/>
      <c r="R509" s="67"/>
      <c r="S509" s="67"/>
      <c r="T509" s="68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20" t="s">
        <v>133</v>
      </c>
      <c r="AU509" s="20" t="s">
        <v>81</v>
      </c>
    </row>
    <row r="510" spans="1:65" s="2" customFormat="1" ht="11.25">
      <c r="A510" s="37"/>
      <c r="B510" s="38"/>
      <c r="C510" s="39"/>
      <c r="D510" s="196" t="s">
        <v>135</v>
      </c>
      <c r="E510" s="39"/>
      <c r="F510" s="197" t="s">
        <v>746</v>
      </c>
      <c r="G510" s="39"/>
      <c r="H510" s="39"/>
      <c r="I510" s="193"/>
      <c r="J510" s="39"/>
      <c r="K510" s="39"/>
      <c r="L510" s="42"/>
      <c r="M510" s="194"/>
      <c r="N510" s="195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20" t="s">
        <v>135</v>
      </c>
      <c r="AU510" s="20" t="s">
        <v>81</v>
      </c>
    </row>
    <row r="511" spans="1:65" s="2" customFormat="1" ht="16.5" customHeight="1">
      <c r="A511" s="37"/>
      <c r="B511" s="38"/>
      <c r="C511" s="177" t="s">
        <v>754</v>
      </c>
      <c r="D511" s="177" t="s">
        <v>127</v>
      </c>
      <c r="E511" s="178" t="s">
        <v>755</v>
      </c>
      <c r="F511" s="179" t="s">
        <v>756</v>
      </c>
      <c r="G511" s="180" t="s">
        <v>130</v>
      </c>
      <c r="H511" s="181">
        <v>0.5</v>
      </c>
      <c r="I511" s="182"/>
      <c r="J511" s="183">
        <f>ROUND(I511*H511,2)</f>
        <v>0</v>
      </c>
      <c r="K511" s="184"/>
      <c r="L511" s="42"/>
      <c r="M511" s="185" t="s">
        <v>19</v>
      </c>
      <c r="N511" s="186" t="s">
        <v>42</v>
      </c>
      <c r="O511" s="67"/>
      <c r="P511" s="187">
        <f>O511*H511</f>
        <v>0</v>
      </c>
      <c r="Q511" s="187">
        <v>1.22E-5</v>
      </c>
      <c r="R511" s="187">
        <f>Q511*H511</f>
        <v>6.1E-6</v>
      </c>
      <c r="S511" s="187">
        <v>0</v>
      </c>
      <c r="T511" s="188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9" t="s">
        <v>131</v>
      </c>
      <c r="AT511" s="189" t="s">
        <v>127</v>
      </c>
      <c r="AU511" s="189" t="s">
        <v>81</v>
      </c>
      <c r="AY511" s="20" t="s">
        <v>125</v>
      </c>
      <c r="BE511" s="190">
        <f>IF(N511="základní",J511,0)</f>
        <v>0</v>
      </c>
      <c r="BF511" s="190">
        <f>IF(N511="snížená",J511,0)</f>
        <v>0</v>
      </c>
      <c r="BG511" s="190">
        <f>IF(N511="zákl. přenesená",J511,0)</f>
        <v>0</v>
      </c>
      <c r="BH511" s="190">
        <f>IF(N511="sníž. přenesená",J511,0)</f>
        <v>0</v>
      </c>
      <c r="BI511" s="190">
        <f>IF(N511="nulová",J511,0)</f>
        <v>0</v>
      </c>
      <c r="BJ511" s="20" t="s">
        <v>79</v>
      </c>
      <c r="BK511" s="190">
        <f>ROUND(I511*H511,2)</f>
        <v>0</v>
      </c>
      <c r="BL511" s="20" t="s">
        <v>131</v>
      </c>
      <c r="BM511" s="189" t="s">
        <v>1333</v>
      </c>
    </row>
    <row r="512" spans="1:65" s="2" customFormat="1" ht="11.25">
      <c r="A512" s="37"/>
      <c r="B512" s="38"/>
      <c r="C512" s="39"/>
      <c r="D512" s="191" t="s">
        <v>133</v>
      </c>
      <c r="E512" s="39"/>
      <c r="F512" s="192" t="s">
        <v>758</v>
      </c>
      <c r="G512" s="39"/>
      <c r="H512" s="39"/>
      <c r="I512" s="193"/>
      <c r="J512" s="39"/>
      <c r="K512" s="39"/>
      <c r="L512" s="42"/>
      <c r="M512" s="194"/>
      <c r="N512" s="195"/>
      <c r="O512" s="67"/>
      <c r="P512" s="67"/>
      <c r="Q512" s="67"/>
      <c r="R512" s="67"/>
      <c r="S512" s="67"/>
      <c r="T512" s="68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20" t="s">
        <v>133</v>
      </c>
      <c r="AU512" s="20" t="s">
        <v>81</v>
      </c>
    </row>
    <row r="513" spans="1:65" s="2" customFormat="1" ht="11.25">
      <c r="A513" s="37"/>
      <c r="B513" s="38"/>
      <c r="C513" s="39"/>
      <c r="D513" s="196" t="s">
        <v>135</v>
      </c>
      <c r="E513" s="39"/>
      <c r="F513" s="197" t="s">
        <v>759</v>
      </c>
      <c r="G513" s="39"/>
      <c r="H513" s="39"/>
      <c r="I513" s="193"/>
      <c r="J513" s="39"/>
      <c r="K513" s="39"/>
      <c r="L513" s="42"/>
      <c r="M513" s="194"/>
      <c r="N513" s="195"/>
      <c r="O513" s="67"/>
      <c r="P513" s="67"/>
      <c r="Q513" s="67"/>
      <c r="R513" s="67"/>
      <c r="S513" s="67"/>
      <c r="T513" s="68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20" t="s">
        <v>135</v>
      </c>
      <c r="AU513" s="20" t="s">
        <v>81</v>
      </c>
    </row>
    <row r="514" spans="1:65" s="2" customFormat="1" ht="16.5" customHeight="1">
      <c r="A514" s="37"/>
      <c r="B514" s="38"/>
      <c r="C514" s="177" t="s">
        <v>760</v>
      </c>
      <c r="D514" s="177" t="s">
        <v>127</v>
      </c>
      <c r="E514" s="178" t="s">
        <v>761</v>
      </c>
      <c r="F514" s="179" t="s">
        <v>762</v>
      </c>
      <c r="G514" s="180" t="s">
        <v>175</v>
      </c>
      <c r="H514" s="181">
        <v>111</v>
      </c>
      <c r="I514" s="182"/>
      <c r="J514" s="183">
        <f>ROUND(I514*H514,2)</f>
        <v>0</v>
      </c>
      <c r="K514" s="184"/>
      <c r="L514" s="42"/>
      <c r="M514" s="185" t="s">
        <v>19</v>
      </c>
      <c r="N514" s="186" t="s">
        <v>42</v>
      </c>
      <c r="O514" s="67"/>
      <c r="P514" s="187">
        <f>O514*H514</f>
        <v>0</v>
      </c>
      <c r="Q514" s="187">
        <v>8.9775999999999995E-2</v>
      </c>
      <c r="R514" s="187">
        <f>Q514*H514</f>
        <v>9.9651359999999993</v>
      </c>
      <c r="S514" s="187">
        <v>0</v>
      </c>
      <c r="T514" s="188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9" t="s">
        <v>131</v>
      </c>
      <c r="AT514" s="189" t="s">
        <v>127</v>
      </c>
      <c r="AU514" s="189" t="s">
        <v>81</v>
      </c>
      <c r="AY514" s="20" t="s">
        <v>125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20" t="s">
        <v>79</v>
      </c>
      <c r="BK514" s="190">
        <f>ROUND(I514*H514,2)</f>
        <v>0</v>
      </c>
      <c r="BL514" s="20" t="s">
        <v>131</v>
      </c>
      <c r="BM514" s="189" t="s">
        <v>1334</v>
      </c>
    </row>
    <row r="515" spans="1:65" s="2" customFormat="1" ht="19.5">
      <c r="A515" s="37"/>
      <c r="B515" s="38"/>
      <c r="C515" s="39"/>
      <c r="D515" s="191" t="s">
        <v>133</v>
      </c>
      <c r="E515" s="39"/>
      <c r="F515" s="192" t="s">
        <v>764</v>
      </c>
      <c r="G515" s="39"/>
      <c r="H515" s="39"/>
      <c r="I515" s="193"/>
      <c r="J515" s="39"/>
      <c r="K515" s="39"/>
      <c r="L515" s="42"/>
      <c r="M515" s="194"/>
      <c r="N515" s="195"/>
      <c r="O515" s="67"/>
      <c r="P515" s="67"/>
      <c r="Q515" s="67"/>
      <c r="R515" s="67"/>
      <c r="S515" s="67"/>
      <c r="T515" s="68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20" t="s">
        <v>133</v>
      </c>
      <c r="AU515" s="20" t="s">
        <v>81</v>
      </c>
    </row>
    <row r="516" spans="1:65" s="2" customFormat="1" ht="11.25">
      <c r="A516" s="37"/>
      <c r="B516" s="38"/>
      <c r="C516" s="39"/>
      <c r="D516" s="196" t="s">
        <v>135</v>
      </c>
      <c r="E516" s="39"/>
      <c r="F516" s="197" t="s">
        <v>765</v>
      </c>
      <c r="G516" s="39"/>
      <c r="H516" s="39"/>
      <c r="I516" s="193"/>
      <c r="J516" s="39"/>
      <c r="K516" s="39"/>
      <c r="L516" s="42"/>
      <c r="M516" s="194"/>
      <c r="N516" s="195"/>
      <c r="O516" s="67"/>
      <c r="P516" s="67"/>
      <c r="Q516" s="67"/>
      <c r="R516" s="67"/>
      <c r="S516" s="67"/>
      <c r="T516" s="68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20" t="s">
        <v>135</v>
      </c>
      <c r="AU516" s="20" t="s">
        <v>81</v>
      </c>
    </row>
    <row r="517" spans="1:65" s="13" customFormat="1" ht="11.25">
      <c r="B517" s="199"/>
      <c r="C517" s="200"/>
      <c r="D517" s="191" t="s">
        <v>145</v>
      </c>
      <c r="E517" s="201" t="s">
        <v>19</v>
      </c>
      <c r="F517" s="202" t="s">
        <v>1335</v>
      </c>
      <c r="G517" s="200"/>
      <c r="H517" s="203">
        <v>111</v>
      </c>
      <c r="I517" s="204"/>
      <c r="J517" s="200"/>
      <c r="K517" s="200"/>
      <c r="L517" s="205"/>
      <c r="M517" s="206"/>
      <c r="N517" s="207"/>
      <c r="O517" s="207"/>
      <c r="P517" s="207"/>
      <c r="Q517" s="207"/>
      <c r="R517" s="207"/>
      <c r="S517" s="207"/>
      <c r="T517" s="208"/>
      <c r="AT517" s="209" t="s">
        <v>145</v>
      </c>
      <c r="AU517" s="209" t="s">
        <v>81</v>
      </c>
      <c r="AV517" s="13" t="s">
        <v>81</v>
      </c>
      <c r="AW517" s="13" t="s">
        <v>32</v>
      </c>
      <c r="AX517" s="13" t="s">
        <v>79</v>
      </c>
      <c r="AY517" s="209" t="s">
        <v>125</v>
      </c>
    </row>
    <row r="518" spans="1:65" s="2" customFormat="1" ht="16.5" customHeight="1">
      <c r="A518" s="37"/>
      <c r="B518" s="38"/>
      <c r="C518" s="231" t="s">
        <v>770</v>
      </c>
      <c r="D518" s="231" t="s">
        <v>305</v>
      </c>
      <c r="E518" s="232" t="s">
        <v>771</v>
      </c>
      <c r="F518" s="233" t="s">
        <v>772</v>
      </c>
      <c r="G518" s="234" t="s">
        <v>130</v>
      </c>
      <c r="H518" s="235">
        <v>11.1</v>
      </c>
      <c r="I518" s="236"/>
      <c r="J518" s="237">
        <f>ROUND(I518*H518,2)</f>
        <v>0</v>
      </c>
      <c r="K518" s="238"/>
      <c r="L518" s="239"/>
      <c r="M518" s="240" t="s">
        <v>19</v>
      </c>
      <c r="N518" s="241" t="s">
        <v>42</v>
      </c>
      <c r="O518" s="67"/>
      <c r="P518" s="187">
        <f>O518*H518</f>
        <v>0</v>
      </c>
      <c r="Q518" s="187">
        <v>0.17599999999999999</v>
      </c>
      <c r="R518" s="187">
        <f>Q518*H518</f>
        <v>1.9535999999999998</v>
      </c>
      <c r="S518" s="187">
        <v>0</v>
      </c>
      <c r="T518" s="188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9" t="s">
        <v>189</v>
      </c>
      <c r="AT518" s="189" t="s">
        <v>305</v>
      </c>
      <c r="AU518" s="189" t="s">
        <v>81</v>
      </c>
      <c r="AY518" s="20" t="s">
        <v>125</v>
      </c>
      <c r="BE518" s="190">
        <f>IF(N518="základní",J518,0)</f>
        <v>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20" t="s">
        <v>79</v>
      </c>
      <c r="BK518" s="190">
        <f>ROUND(I518*H518,2)</f>
        <v>0</v>
      </c>
      <c r="BL518" s="20" t="s">
        <v>131</v>
      </c>
      <c r="BM518" s="189" t="s">
        <v>1336</v>
      </c>
    </row>
    <row r="519" spans="1:65" s="2" customFormat="1" ht="11.25">
      <c r="A519" s="37"/>
      <c r="B519" s="38"/>
      <c r="C519" s="39"/>
      <c r="D519" s="191" t="s">
        <v>133</v>
      </c>
      <c r="E519" s="39"/>
      <c r="F519" s="192" t="s">
        <v>772</v>
      </c>
      <c r="G519" s="39"/>
      <c r="H519" s="39"/>
      <c r="I519" s="193"/>
      <c r="J519" s="39"/>
      <c r="K519" s="39"/>
      <c r="L519" s="42"/>
      <c r="M519" s="194"/>
      <c r="N519" s="195"/>
      <c r="O519" s="67"/>
      <c r="P519" s="67"/>
      <c r="Q519" s="67"/>
      <c r="R519" s="67"/>
      <c r="S519" s="67"/>
      <c r="T519" s="68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20" t="s">
        <v>133</v>
      </c>
      <c r="AU519" s="20" t="s">
        <v>81</v>
      </c>
    </row>
    <row r="520" spans="1:65" s="13" customFormat="1" ht="11.25">
      <c r="B520" s="199"/>
      <c r="C520" s="200"/>
      <c r="D520" s="191" t="s">
        <v>145</v>
      </c>
      <c r="E520" s="201" t="s">
        <v>19</v>
      </c>
      <c r="F520" s="202" t="s">
        <v>1337</v>
      </c>
      <c r="G520" s="200"/>
      <c r="H520" s="203">
        <v>11.1</v>
      </c>
      <c r="I520" s="204"/>
      <c r="J520" s="200"/>
      <c r="K520" s="200"/>
      <c r="L520" s="205"/>
      <c r="M520" s="206"/>
      <c r="N520" s="207"/>
      <c r="O520" s="207"/>
      <c r="P520" s="207"/>
      <c r="Q520" s="207"/>
      <c r="R520" s="207"/>
      <c r="S520" s="207"/>
      <c r="T520" s="208"/>
      <c r="AT520" s="209" t="s">
        <v>145</v>
      </c>
      <c r="AU520" s="209" t="s">
        <v>81</v>
      </c>
      <c r="AV520" s="13" t="s">
        <v>81</v>
      </c>
      <c r="AW520" s="13" t="s">
        <v>32</v>
      </c>
      <c r="AX520" s="13" t="s">
        <v>79</v>
      </c>
      <c r="AY520" s="209" t="s">
        <v>125</v>
      </c>
    </row>
    <row r="521" spans="1:65" s="2" customFormat="1" ht="16.5" customHeight="1">
      <c r="A521" s="37"/>
      <c r="B521" s="38"/>
      <c r="C521" s="177" t="s">
        <v>76</v>
      </c>
      <c r="D521" s="177" t="s">
        <v>127</v>
      </c>
      <c r="E521" s="178" t="s">
        <v>775</v>
      </c>
      <c r="F521" s="179" t="s">
        <v>776</v>
      </c>
      <c r="G521" s="180" t="s">
        <v>175</v>
      </c>
      <c r="H521" s="181">
        <v>520</v>
      </c>
      <c r="I521" s="182"/>
      <c r="J521" s="183">
        <f>ROUND(I521*H521,2)</f>
        <v>0</v>
      </c>
      <c r="K521" s="184"/>
      <c r="L521" s="42"/>
      <c r="M521" s="185" t="s">
        <v>19</v>
      </c>
      <c r="N521" s="186" t="s">
        <v>42</v>
      </c>
      <c r="O521" s="67"/>
      <c r="P521" s="187">
        <f>O521*H521</f>
        <v>0</v>
      </c>
      <c r="Q521" s="187">
        <v>0.16850351999999999</v>
      </c>
      <c r="R521" s="187">
        <f>Q521*H521</f>
        <v>87.621830399999993</v>
      </c>
      <c r="S521" s="187">
        <v>0</v>
      </c>
      <c r="T521" s="188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89" t="s">
        <v>131</v>
      </c>
      <c r="AT521" s="189" t="s">
        <v>127</v>
      </c>
      <c r="AU521" s="189" t="s">
        <v>81</v>
      </c>
      <c r="AY521" s="20" t="s">
        <v>125</v>
      </c>
      <c r="BE521" s="190">
        <f>IF(N521="základní",J521,0)</f>
        <v>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20" t="s">
        <v>79</v>
      </c>
      <c r="BK521" s="190">
        <f>ROUND(I521*H521,2)</f>
        <v>0</v>
      </c>
      <c r="BL521" s="20" t="s">
        <v>131</v>
      </c>
      <c r="BM521" s="189" t="s">
        <v>1338</v>
      </c>
    </row>
    <row r="522" spans="1:65" s="2" customFormat="1" ht="19.5">
      <c r="A522" s="37"/>
      <c r="B522" s="38"/>
      <c r="C522" s="39"/>
      <c r="D522" s="191" t="s">
        <v>133</v>
      </c>
      <c r="E522" s="39"/>
      <c r="F522" s="192" t="s">
        <v>778</v>
      </c>
      <c r="G522" s="39"/>
      <c r="H522" s="39"/>
      <c r="I522" s="193"/>
      <c r="J522" s="39"/>
      <c r="K522" s="39"/>
      <c r="L522" s="42"/>
      <c r="M522" s="194"/>
      <c r="N522" s="195"/>
      <c r="O522" s="67"/>
      <c r="P522" s="67"/>
      <c r="Q522" s="67"/>
      <c r="R522" s="67"/>
      <c r="S522" s="67"/>
      <c r="T522" s="68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20" t="s">
        <v>133</v>
      </c>
      <c r="AU522" s="20" t="s">
        <v>81</v>
      </c>
    </row>
    <row r="523" spans="1:65" s="2" customFormat="1" ht="11.25">
      <c r="A523" s="37"/>
      <c r="B523" s="38"/>
      <c r="C523" s="39"/>
      <c r="D523" s="196" t="s">
        <v>135</v>
      </c>
      <c r="E523" s="39"/>
      <c r="F523" s="197" t="s">
        <v>779</v>
      </c>
      <c r="G523" s="39"/>
      <c r="H523" s="39"/>
      <c r="I523" s="193"/>
      <c r="J523" s="39"/>
      <c r="K523" s="39"/>
      <c r="L523" s="42"/>
      <c r="M523" s="194"/>
      <c r="N523" s="195"/>
      <c r="O523" s="67"/>
      <c r="P523" s="67"/>
      <c r="Q523" s="67"/>
      <c r="R523" s="67"/>
      <c r="S523" s="67"/>
      <c r="T523" s="68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20" t="s">
        <v>135</v>
      </c>
      <c r="AU523" s="20" t="s">
        <v>81</v>
      </c>
    </row>
    <row r="524" spans="1:65" s="14" customFormat="1" ht="11.25">
      <c r="B524" s="210"/>
      <c r="C524" s="211"/>
      <c r="D524" s="191" t="s">
        <v>145</v>
      </c>
      <c r="E524" s="212" t="s">
        <v>19</v>
      </c>
      <c r="F524" s="213" t="s">
        <v>1339</v>
      </c>
      <c r="G524" s="211"/>
      <c r="H524" s="212" t="s">
        <v>19</v>
      </c>
      <c r="I524" s="214"/>
      <c r="J524" s="211"/>
      <c r="K524" s="211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145</v>
      </c>
      <c r="AU524" s="219" t="s">
        <v>81</v>
      </c>
      <c r="AV524" s="14" t="s">
        <v>79</v>
      </c>
      <c r="AW524" s="14" t="s">
        <v>32</v>
      </c>
      <c r="AX524" s="14" t="s">
        <v>71</v>
      </c>
      <c r="AY524" s="219" t="s">
        <v>125</v>
      </c>
    </row>
    <row r="525" spans="1:65" s="13" customFormat="1" ht="11.25">
      <c r="B525" s="199"/>
      <c r="C525" s="200"/>
      <c r="D525" s="191" t="s">
        <v>145</v>
      </c>
      <c r="E525" s="201" t="s">
        <v>19</v>
      </c>
      <c r="F525" s="202" t="s">
        <v>1340</v>
      </c>
      <c r="G525" s="200"/>
      <c r="H525" s="203">
        <v>364</v>
      </c>
      <c r="I525" s="204"/>
      <c r="J525" s="200"/>
      <c r="K525" s="200"/>
      <c r="L525" s="205"/>
      <c r="M525" s="206"/>
      <c r="N525" s="207"/>
      <c r="O525" s="207"/>
      <c r="P525" s="207"/>
      <c r="Q525" s="207"/>
      <c r="R525" s="207"/>
      <c r="S525" s="207"/>
      <c r="T525" s="208"/>
      <c r="AT525" s="209" t="s">
        <v>145</v>
      </c>
      <c r="AU525" s="209" t="s">
        <v>81</v>
      </c>
      <c r="AV525" s="13" t="s">
        <v>81</v>
      </c>
      <c r="AW525" s="13" t="s">
        <v>32</v>
      </c>
      <c r="AX525" s="13" t="s">
        <v>71</v>
      </c>
      <c r="AY525" s="209" t="s">
        <v>125</v>
      </c>
    </row>
    <row r="526" spans="1:65" s="14" customFormat="1" ht="11.25">
      <c r="B526" s="210"/>
      <c r="C526" s="211"/>
      <c r="D526" s="191" t="s">
        <v>145</v>
      </c>
      <c r="E526" s="212" t="s">
        <v>19</v>
      </c>
      <c r="F526" s="213" t="s">
        <v>1341</v>
      </c>
      <c r="G526" s="211"/>
      <c r="H526" s="212" t="s">
        <v>19</v>
      </c>
      <c r="I526" s="214"/>
      <c r="J526" s="211"/>
      <c r="K526" s="211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145</v>
      </c>
      <c r="AU526" s="219" t="s">
        <v>81</v>
      </c>
      <c r="AV526" s="14" t="s">
        <v>79</v>
      </c>
      <c r="AW526" s="14" t="s">
        <v>32</v>
      </c>
      <c r="AX526" s="14" t="s">
        <v>71</v>
      </c>
      <c r="AY526" s="219" t="s">
        <v>125</v>
      </c>
    </row>
    <row r="527" spans="1:65" s="13" customFormat="1" ht="11.25">
      <c r="B527" s="199"/>
      <c r="C527" s="200"/>
      <c r="D527" s="191" t="s">
        <v>145</v>
      </c>
      <c r="E527" s="201" t="s">
        <v>19</v>
      </c>
      <c r="F527" s="202" t="s">
        <v>1342</v>
      </c>
      <c r="G527" s="200"/>
      <c r="H527" s="203">
        <v>90</v>
      </c>
      <c r="I527" s="204"/>
      <c r="J527" s="200"/>
      <c r="K527" s="200"/>
      <c r="L527" s="205"/>
      <c r="M527" s="206"/>
      <c r="N527" s="207"/>
      <c r="O527" s="207"/>
      <c r="P527" s="207"/>
      <c r="Q527" s="207"/>
      <c r="R527" s="207"/>
      <c r="S527" s="207"/>
      <c r="T527" s="208"/>
      <c r="AT527" s="209" t="s">
        <v>145</v>
      </c>
      <c r="AU527" s="209" t="s">
        <v>81</v>
      </c>
      <c r="AV527" s="13" t="s">
        <v>81</v>
      </c>
      <c r="AW527" s="13" t="s">
        <v>32</v>
      </c>
      <c r="AX527" s="13" t="s">
        <v>71</v>
      </c>
      <c r="AY527" s="209" t="s">
        <v>125</v>
      </c>
    </row>
    <row r="528" spans="1:65" s="14" customFormat="1" ht="11.25">
      <c r="B528" s="210"/>
      <c r="C528" s="211"/>
      <c r="D528" s="191" t="s">
        <v>145</v>
      </c>
      <c r="E528" s="212" t="s">
        <v>19</v>
      </c>
      <c r="F528" s="213" t="s">
        <v>1343</v>
      </c>
      <c r="G528" s="211"/>
      <c r="H528" s="212" t="s">
        <v>19</v>
      </c>
      <c r="I528" s="214"/>
      <c r="J528" s="211"/>
      <c r="K528" s="211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145</v>
      </c>
      <c r="AU528" s="219" t="s">
        <v>81</v>
      </c>
      <c r="AV528" s="14" t="s">
        <v>79</v>
      </c>
      <c r="AW528" s="14" t="s">
        <v>32</v>
      </c>
      <c r="AX528" s="14" t="s">
        <v>71</v>
      </c>
      <c r="AY528" s="219" t="s">
        <v>125</v>
      </c>
    </row>
    <row r="529" spans="1:65" s="13" customFormat="1" ht="11.25">
      <c r="B529" s="199"/>
      <c r="C529" s="200"/>
      <c r="D529" s="191" t="s">
        <v>145</v>
      </c>
      <c r="E529" s="201" t="s">
        <v>19</v>
      </c>
      <c r="F529" s="202" t="s">
        <v>1344</v>
      </c>
      <c r="G529" s="200"/>
      <c r="H529" s="203">
        <v>66</v>
      </c>
      <c r="I529" s="204"/>
      <c r="J529" s="200"/>
      <c r="K529" s="200"/>
      <c r="L529" s="205"/>
      <c r="M529" s="206"/>
      <c r="N529" s="207"/>
      <c r="O529" s="207"/>
      <c r="P529" s="207"/>
      <c r="Q529" s="207"/>
      <c r="R529" s="207"/>
      <c r="S529" s="207"/>
      <c r="T529" s="208"/>
      <c r="AT529" s="209" t="s">
        <v>145</v>
      </c>
      <c r="AU529" s="209" t="s">
        <v>81</v>
      </c>
      <c r="AV529" s="13" t="s">
        <v>81</v>
      </c>
      <c r="AW529" s="13" t="s">
        <v>32</v>
      </c>
      <c r="AX529" s="13" t="s">
        <v>71</v>
      </c>
      <c r="AY529" s="209" t="s">
        <v>125</v>
      </c>
    </row>
    <row r="530" spans="1:65" s="15" customFormat="1" ht="11.25">
      <c r="B530" s="220"/>
      <c r="C530" s="221"/>
      <c r="D530" s="191" t="s">
        <v>145</v>
      </c>
      <c r="E530" s="222" t="s">
        <v>19</v>
      </c>
      <c r="F530" s="223" t="s">
        <v>163</v>
      </c>
      <c r="G530" s="221"/>
      <c r="H530" s="224">
        <v>520</v>
      </c>
      <c r="I530" s="225"/>
      <c r="J530" s="221"/>
      <c r="K530" s="221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145</v>
      </c>
      <c r="AU530" s="230" t="s">
        <v>81</v>
      </c>
      <c r="AV530" s="15" t="s">
        <v>131</v>
      </c>
      <c r="AW530" s="15" t="s">
        <v>32</v>
      </c>
      <c r="AX530" s="15" t="s">
        <v>79</v>
      </c>
      <c r="AY530" s="230" t="s">
        <v>125</v>
      </c>
    </row>
    <row r="531" spans="1:65" s="2" customFormat="1" ht="16.5" customHeight="1">
      <c r="A531" s="37"/>
      <c r="B531" s="38"/>
      <c r="C531" s="231" t="s">
        <v>82</v>
      </c>
      <c r="D531" s="231" t="s">
        <v>305</v>
      </c>
      <c r="E531" s="232" t="s">
        <v>784</v>
      </c>
      <c r="F531" s="233" t="s">
        <v>785</v>
      </c>
      <c r="G531" s="234" t="s">
        <v>175</v>
      </c>
      <c r="H531" s="235">
        <v>278</v>
      </c>
      <c r="I531" s="236"/>
      <c r="J531" s="237">
        <f>ROUND(I531*H531,2)</f>
        <v>0</v>
      </c>
      <c r="K531" s="238"/>
      <c r="L531" s="239"/>
      <c r="M531" s="240" t="s">
        <v>19</v>
      </c>
      <c r="N531" s="241" t="s">
        <v>42</v>
      </c>
      <c r="O531" s="67"/>
      <c r="P531" s="187">
        <f>O531*H531</f>
        <v>0</v>
      </c>
      <c r="Q531" s="187">
        <v>0.08</v>
      </c>
      <c r="R531" s="187">
        <f>Q531*H531</f>
        <v>22.240000000000002</v>
      </c>
      <c r="S531" s="187">
        <v>0</v>
      </c>
      <c r="T531" s="188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89" t="s">
        <v>189</v>
      </c>
      <c r="AT531" s="189" t="s">
        <v>305</v>
      </c>
      <c r="AU531" s="189" t="s">
        <v>81</v>
      </c>
      <c r="AY531" s="20" t="s">
        <v>125</v>
      </c>
      <c r="BE531" s="190">
        <f>IF(N531="základní",J531,0)</f>
        <v>0</v>
      </c>
      <c r="BF531" s="190">
        <f>IF(N531="snížená",J531,0)</f>
        <v>0</v>
      </c>
      <c r="BG531" s="190">
        <f>IF(N531="zákl. přenesená",J531,0)</f>
        <v>0</v>
      </c>
      <c r="BH531" s="190">
        <f>IF(N531="sníž. přenesená",J531,0)</f>
        <v>0</v>
      </c>
      <c r="BI531" s="190">
        <f>IF(N531="nulová",J531,0)</f>
        <v>0</v>
      </c>
      <c r="BJ531" s="20" t="s">
        <v>79</v>
      </c>
      <c r="BK531" s="190">
        <f>ROUND(I531*H531,2)</f>
        <v>0</v>
      </c>
      <c r="BL531" s="20" t="s">
        <v>131</v>
      </c>
      <c r="BM531" s="189" t="s">
        <v>1345</v>
      </c>
    </row>
    <row r="532" spans="1:65" s="2" customFormat="1" ht="11.25">
      <c r="A532" s="37"/>
      <c r="B532" s="38"/>
      <c r="C532" s="39"/>
      <c r="D532" s="191" t="s">
        <v>133</v>
      </c>
      <c r="E532" s="39"/>
      <c r="F532" s="192" t="s">
        <v>785</v>
      </c>
      <c r="G532" s="39"/>
      <c r="H532" s="39"/>
      <c r="I532" s="193"/>
      <c r="J532" s="39"/>
      <c r="K532" s="39"/>
      <c r="L532" s="42"/>
      <c r="M532" s="194"/>
      <c r="N532" s="195"/>
      <c r="O532" s="67"/>
      <c r="P532" s="67"/>
      <c r="Q532" s="67"/>
      <c r="R532" s="67"/>
      <c r="S532" s="67"/>
      <c r="T532" s="68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20" t="s">
        <v>133</v>
      </c>
      <c r="AU532" s="20" t="s">
        <v>81</v>
      </c>
    </row>
    <row r="533" spans="1:65" s="13" customFormat="1" ht="11.25">
      <c r="B533" s="199"/>
      <c r="C533" s="200"/>
      <c r="D533" s="191" t="s">
        <v>145</v>
      </c>
      <c r="E533" s="201" t="s">
        <v>19</v>
      </c>
      <c r="F533" s="202" t="s">
        <v>1346</v>
      </c>
      <c r="G533" s="200"/>
      <c r="H533" s="203">
        <v>278</v>
      </c>
      <c r="I533" s="204"/>
      <c r="J533" s="200"/>
      <c r="K533" s="200"/>
      <c r="L533" s="205"/>
      <c r="M533" s="206"/>
      <c r="N533" s="207"/>
      <c r="O533" s="207"/>
      <c r="P533" s="207"/>
      <c r="Q533" s="207"/>
      <c r="R533" s="207"/>
      <c r="S533" s="207"/>
      <c r="T533" s="208"/>
      <c r="AT533" s="209" t="s">
        <v>145</v>
      </c>
      <c r="AU533" s="209" t="s">
        <v>81</v>
      </c>
      <c r="AV533" s="13" t="s">
        <v>81</v>
      </c>
      <c r="AW533" s="13" t="s">
        <v>32</v>
      </c>
      <c r="AX533" s="13" t="s">
        <v>79</v>
      </c>
      <c r="AY533" s="209" t="s">
        <v>125</v>
      </c>
    </row>
    <row r="534" spans="1:65" s="2" customFormat="1" ht="16.5" customHeight="1">
      <c r="A534" s="37"/>
      <c r="B534" s="38"/>
      <c r="C534" s="231" t="s">
        <v>788</v>
      </c>
      <c r="D534" s="231" t="s">
        <v>305</v>
      </c>
      <c r="E534" s="232" t="s">
        <v>1347</v>
      </c>
      <c r="F534" s="233" t="s">
        <v>1348</v>
      </c>
      <c r="G534" s="234" t="s">
        <v>175</v>
      </c>
      <c r="H534" s="235">
        <v>58</v>
      </c>
      <c r="I534" s="236"/>
      <c r="J534" s="237">
        <f>ROUND(I534*H534,2)</f>
        <v>0</v>
      </c>
      <c r="K534" s="238"/>
      <c r="L534" s="239"/>
      <c r="M534" s="240" t="s">
        <v>19</v>
      </c>
      <c r="N534" s="241" t="s">
        <v>42</v>
      </c>
      <c r="O534" s="67"/>
      <c r="P534" s="187">
        <f>O534*H534</f>
        <v>0</v>
      </c>
      <c r="Q534" s="187">
        <v>0.08</v>
      </c>
      <c r="R534" s="187">
        <f>Q534*H534</f>
        <v>4.6399999999999997</v>
      </c>
      <c r="S534" s="187">
        <v>0</v>
      </c>
      <c r="T534" s="188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89" t="s">
        <v>189</v>
      </c>
      <c r="AT534" s="189" t="s">
        <v>305</v>
      </c>
      <c r="AU534" s="189" t="s">
        <v>81</v>
      </c>
      <c r="AY534" s="20" t="s">
        <v>125</v>
      </c>
      <c r="BE534" s="190">
        <f>IF(N534="základní",J534,0)</f>
        <v>0</v>
      </c>
      <c r="BF534" s="190">
        <f>IF(N534="snížená",J534,0)</f>
        <v>0</v>
      </c>
      <c r="BG534" s="190">
        <f>IF(N534="zákl. přenesená",J534,0)</f>
        <v>0</v>
      </c>
      <c r="BH534" s="190">
        <f>IF(N534="sníž. přenesená",J534,0)</f>
        <v>0</v>
      </c>
      <c r="BI534" s="190">
        <f>IF(N534="nulová",J534,0)</f>
        <v>0</v>
      </c>
      <c r="BJ534" s="20" t="s">
        <v>79</v>
      </c>
      <c r="BK534" s="190">
        <f>ROUND(I534*H534,2)</f>
        <v>0</v>
      </c>
      <c r="BL534" s="20" t="s">
        <v>131</v>
      </c>
      <c r="BM534" s="189" t="s">
        <v>1349</v>
      </c>
    </row>
    <row r="535" spans="1:65" s="2" customFormat="1" ht="11.25">
      <c r="A535" s="37"/>
      <c r="B535" s="38"/>
      <c r="C535" s="39"/>
      <c r="D535" s="191" t="s">
        <v>133</v>
      </c>
      <c r="E535" s="39"/>
      <c r="F535" s="192" t="s">
        <v>1348</v>
      </c>
      <c r="G535" s="39"/>
      <c r="H535" s="39"/>
      <c r="I535" s="193"/>
      <c r="J535" s="39"/>
      <c r="K535" s="39"/>
      <c r="L535" s="42"/>
      <c r="M535" s="194"/>
      <c r="N535" s="195"/>
      <c r="O535" s="67"/>
      <c r="P535" s="67"/>
      <c r="Q535" s="67"/>
      <c r="R535" s="67"/>
      <c r="S535" s="67"/>
      <c r="T535" s="68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20" t="s">
        <v>133</v>
      </c>
      <c r="AU535" s="20" t="s">
        <v>81</v>
      </c>
    </row>
    <row r="536" spans="1:65" s="13" customFormat="1" ht="11.25">
      <c r="B536" s="199"/>
      <c r="C536" s="200"/>
      <c r="D536" s="191" t="s">
        <v>145</v>
      </c>
      <c r="E536" s="201" t="s">
        <v>19</v>
      </c>
      <c r="F536" s="202" t="s">
        <v>1350</v>
      </c>
      <c r="G536" s="200"/>
      <c r="H536" s="203">
        <v>58</v>
      </c>
      <c r="I536" s="204"/>
      <c r="J536" s="200"/>
      <c r="K536" s="200"/>
      <c r="L536" s="205"/>
      <c r="M536" s="206"/>
      <c r="N536" s="207"/>
      <c r="O536" s="207"/>
      <c r="P536" s="207"/>
      <c r="Q536" s="207"/>
      <c r="R536" s="207"/>
      <c r="S536" s="207"/>
      <c r="T536" s="208"/>
      <c r="AT536" s="209" t="s">
        <v>145</v>
      </c>
      <c r="AU536" s="209" t="s">
        <v>81</v>
      </c>
      <c r="AV536" s="13" t="s">
        <v>81</v>
      </c>
      <c r="AW536" s="13" t="s">
        <v>32</v>
      </c>
      <c r="AX536" s="13" t="s">
        <v>79</v>
      </c>
      <c r="AY536" s="209" t="s">
        <v>125</v>
      </c>
    </row>
    <row r="537" spans="1:65" s="2" customFormat="1" ht="16.5" customHeight="1">
      <c r="A537" s="37"/>
      <c r="B537" s="38"/>
      <c r="C537" s="231" t="s">
        <v>793</v>
      </c>
      <c r="D537" s="231" t="s">
        <v>305</v>
      </c>
      <c r="E537" s="232" t="s">
        <v>802</v>
      </c>
      <c r="F537" s="233" t="s">
        <v>803</v>
      </c>
      <c r="G537" s="234" t="s">
        <v>175</v>
      </c>
      <c r="H537" s="235">
        <v>28.25</v>
      </c>
      <c r="I537" s="236"/>
      <c r="J537" s="237">
        <f>ROUND(I537*H537,2)</f>
        <v>0</v>
      </c>
      <c r="K537" s="238"/>
      <c r="L537" s="239"/>
      <c r="M537" s="240" t="s">
        <v>19</v>
      </c>
      <c r="N537" s="241" t="s">
        <v>42</v>
      </c>
      <c r="O537" s="67"/>
      <c r="P537" s="187">
        <f>O537*H537</f>
        <v>0</v>
      </c>
      <c r="Q537" s="187">
        <v>6.0999999999999999E-2</v>
      </c>
      <c r="R537" s="187">
        <f>Q537*H537</f>
        <v>1.7232499999999999</v>
      </c>
      <c r="S537" s="187">
        <v>0</v>
      </c>
      <c r="T537" s="188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9" t="s">
        <v>189</v>
      </c>
      <c r="AT537" s="189" t="s">
        <v>305</v>
      </c>
      <c r="AU537" s="189" t="s">
        <v>81</v>
      </c>
      <c r="AY537" s="20" t="s">
        <v>125</v>
      </c>
      <c r="BE537" s="190">
        <f>IF(N537="základní",J537,0)</f>
        <v>0</v>
      </c>
      <c r="BF537" s="190">
        <f>IF(N537="snížená",J537,0)</f>
        <v>0</v>
      </c>
      <c r="BG537" s="190">
        <f>IF(N537="zákl. přenesená",J537,0)</f>
        <v>0</v>
      </c>
      <c r="BH537" s="190">
        <f>IF(N537="sníž. přenesená",J537,0)</f>
        <v>0</v>
      </c>
      <c r="BI537" s="190">
        <f>IF(N537="nulová",J537,0)</f>
        <v>0</v>
      </c>
      <c r="BJ537" s="20" t="s">
        <v>79</v>
      </c>
      <c r="BK537" s="190">
        <f>ROUND(I537*H537,2)</f>
        <v>0</v>
      </c>
      <c r="BL537" s="20" t="s">
        <v>131</v>
      </c>
      <c r="BM537" s="189" t="s">
        <v>1351</v>
      </c>
    </row>
    <row r="538" spans="1:65" s="2" customFormat="1" ht="11.25">
      <c r="A538" s="37"/>
      <c r="B538" s="38"/>
      <c r="C538" s="39"/>
      <c r="D538" s="191" t="s">
        <v>133</v>
      </c>
      <c r="E538" s="39"/>
      <c r="F538" s="192" t="s">
        <v>803</v>
      </c>
      <c r="G538" s="39"/>
      <c r="H538" s="39"/>
      <c r="I538" s="193"/>
      <c r="J538" s="39"/>
      <c r="K538" s="39"/>
      <c r="L538" s="42"/>
      <c r="M538" s="194"/>
      <c r="N538" s="195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20" t="s">
        <v>133</v>
      </c>
      <c r="AU538" s="20" t="s">
        <v>81</v>
      </c>
    </row>
    <row r="539" spans="1:65" s="14" customFormat="1" ht="11.25">
      <c r="B539" s="210"/>
      <c r="C539" s="211"/>
      <c r="D539" s="191" t="s">
        <v>145</v>
      </c>
      <c r="E539" s="212" t="s">
        <v>19</v>
      </c>
      <c r="F539" s="213" t="s">
        <v>1352</v>
      </c>
      <c r="G539" s="211"/>
      <c r="H539" s="212" t="s">
        <v>19</v>
      </c>
      <c r="I539" s="214"/>
      <c r="J539" s="211"/>
      <c r="K539" s="211"/>
      <c r="L539" s="215"/>
      <c r="M539" s="216"/>
      <c r="N539" s="217"/>
      <c r="O539" s="217"/>
      <c r="P539" s="217"/>
      <c r="Q539" s="217"/>
      <c r="R539" s="217"/>
      <c r="S539" s="217"/>
      <c r="T539" s="218"/>
      <c r="AT539" s="219" t="s">
        <v>145</v>
      </c>
      <c r="AU539" s="219" t="s">
        <v>81</v>
      </c>
      <c r="AV539" s="14" t="s">
        <v>79</v>
      </c>
      <c r="AW539" s="14" t="s">
        <v>32</v>
      </c>
      <c r="AX539" s="14" t="s">
        <v>71</v>
      </c>
      <c r="AY539" s="219" t="s">
        <v>125</v>
      </c>
    </row>
    <row r="540" spans="1:65" s="13" customFormat="1" ht="11.25">
      <c r="B540" s="199"/>
      <c r="C540" s="200"/>
      <c r="D540" s="191" t="s">
        <v>145</v>
      </c>
      <c r="E540" s="201" t="s">
        <v>19</v>
      </c>
      <c r="F540" s="202" t="s">
        <v>1353</v>
      </c>
      <c r="G540" s="200"/>
      <c r="H540" s="203">
        <v>25.11</v>
      </c>
      <c r="I540" s="204"/>
      <c r="J540" s="200"/>
      <c r="K540" s="200"/>
      <c r="L540" s="205"/>
      <c r="M540" s="206"/>
      <c r="N540" s="207"/>
      <c r="O540" s="207"/>
      <c r="P540" s="207"/>
      <c r="Q540" s="207"/>
      <c r="R540" s="207"/>
      <c r="S540" s="207"/>
      <c r="T540" s="208"/>
      <c r="AT540" s="209" t="s">
        <v>145</v>
      </c>
      <c r="AU540" s="209" t="s">
        <v>81</v>
      </c>
      <c r="AV540" s="13" t="s">
        <v>81</v>
      </c>
      <c r="AW540" s="13" t="s">
        <v>32</v>
      </c>
      <c r="AX540" s="13" t="s">
        <v>71</v>
      </c>
      <c r="AY540" s="209" t="s">
        <v>125</v>
      </c>
    </row>
    <row r="541" spans="1:65" s="14" customFormat="1" ht="11.25">
      <c r="B541" s="210"/>
      <c r="C541" s="211"/>
      <c r="D541" s="191" t="s">
        <v>145</v>
      </c>
      <c r="E541" s="212" t="s">
        <v>19</v>
      </c>
      <c r="F541" s="213" t="s">
        <v>1354</v>
      </c>
      <c r="G541" s="211"/>
      <c r="H541" s="212" t="s">
        <v>19</v>
      </c>
      <c r="I541" s="214"/>
      <c r="J541" s="211"/>
      <c r="K541" s="211"/>
      <c r="L541" s="215"/>
      <c r="M541" s="216"/>
      <c r="N541" s="217"/>
      <c r="O541" s="217"/>
      <c r="P541" s="217"/>
      <c r="Q541" s="217"/>
      <c r="R541" s="217"/>
      <c r="S541" s="217"/>
      <c r="T541" s="218"/>
      <c r="AT541" s="219" t="s">
        <v>145</v>
      </c>
      <c r="AU541" s="219" t="s">
        <v>81</v>
      </c>
      <c r="AV541" s="14" t="s">
        <v>79</v>
      </c>
      <c r="AW541" s="14" t="s">
        <v>32</v>
      </c>
      <c r="AX541" s="14" t="s">
        <v>71</v>
      </c>
      <c r="AY541" s="219" t="s">
        <v>125</v>
      </c>
    </row>
    <row r="542" spans="1:65" s="13" customFormat="1" ht="11.25">
      <c r="B542" s="199"/>
      <c r="C542" s="200"/>
      <c r="D542" s="191" t="s">
        <v>145</v>
      </c>
      <c r="E542" s="201" t="s">
        <v>19</v>
      </c>
      <c r="F542" s="202" t="s">
        <v>1355</v>
      </c>
      <c r="G542" s="200"/>
      <c r="H542" s="203">
        <v>3.14</v>
      </c>
      <c r="I542" s="204"/>
      <c r="J542" s="200"/>
      <c r="K542" s="200"/>
      <c r="L542" s="205"/>
      <c r="M542" s="206"/>
      <c r="N542" s="207"/>
      <c r="O542" s="207"/>
      <c r="P542" s="207"/>
      <c r="Q542" s="207"/>
      <c r="R542" s="207"/>
      <c r="S542" s="207"/>
      <c r="T542" s="208"/>
      <c r="AT542" s="209" t="s">
        <v>145</v>
      </c>
      <c r="AU542" s="209" t="s">
        <v>81</v>
      </c>
      <c r="AV542" s="13" t="s">
        <v>81</v>
      </c>
      <c r="AW542" s="13" t="s">
        <v>32</v>
      </c>
      <c r="AX542" s="13" t="s">
        <v>71</v>
      </c>
      <c r="AY542" s="209" t="s">
        <v>125</v>
      </c>
    </row>
    <row r="543" spans="1:65" s="15" customFormat="1" ht="11.25">
      <c r="B543" s="220"/>
      <c r="C543" s="221"/>
      <c r="D543" s="191" t="s">
        <v>145</v>
      </c>
      <c r="E543" s="222" t="s">
        <v>19</v>
      </c>
      <c r="F543" s="223" t="s">
        <v>163</v>
      </c>
      <c r="G543" s="221"/>
      <c r="H543" s="224">
        <v>28.25</v>
      </c>
      <c r="I543" s="225"/>
      <c r="J543" s="221"/>
      <c r="K543" s="221"/>
      <c r="L543" s="226"/>
      <c r="M543" s="227"/>
      <c r="N543" s="228"/>
      <c r="O543" s="228"/>
      <c r="P543" s="228"/>
      <c r="Q543" s="228"/>
      <c r="R543" s="228"/>
      <c r="S543" s="228"/>
      <c r="T543" s="229"/>
      <c r="AT543" s="230" t="s">
        <v>145</v>
      </c>
      <c r="AU543" s="230" t="s">
        <v>81</v>
      </c>
      <c r="AV543" s="15" t="s">
        <v>131</v>
      </c>
      <c r="AW543" s="15" t="s">
        <v>32</v>
      </c>
      <c r="AX543" s="15" t="s">
        <v>79</v>
      </c>
      <c r="AY543" s="230" t="s">
        <v>125</v>
      </c>
    </row>
    <row r="544" spans="1:65" s="2" customFormat="1" ht="16.5" customHeight="1">
      <c r="A544" s="37"/>
      <c r="B544" s="38"/>
      <c r="C544" s="177" t="s">
        <v>797</v>
      </c>
      <c r="D544" s="177" t="s">
        <v>127</v>
      </c>
      <c r="E544" s="178" t="s">
        <v>1356</v>
      </c>
      <c r="F544" s="179" t="s">
        <v>1357</v>
      </c>
      <c r="G544" s="180" t="s">
        <v>175</v>
      </c>
      <c r="H544" s="181">
        <v>882</v>
      </c>
      <c r="I544" s="182"/>
      <c r="J544" s="183">
        <f>ROUND(I544*H544,2)</f>
        <v>0</v>
      </c>
      <c r="K544" s="184"/>
      <c r="L544" s="42"/>
      <c r="M544" s="185" t="s">
        <v>19</v>
      </c>
      <c r="N544" s="186" t="s">
        <v>42</v>
      </c>
      <c r="O544" s="67"/>
      <c r="P544" s="187">
        <f>O544*H544</f>
        <v>0</v>
      </c>
      <c r="Q544" s="187">
        <v>0.10094599999999999</v>
      </c>
      <c r="R544" s="187">
        <f>Q544*H544</f>
        <v>89.034371999999991</v>
      </c>
      <c r="S544" s="187">
        <v>0</v>
      </c>
      <c r="T544" s="188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9" t="s">
        <v>131</v>
      </c>
      <c r="AT544" s="189" t="s">
        <v>127</v>
      </c>
      <c r="AU544" s="189" t="s">
        <v>81</v>
      </c>
      <c r="AY544" s="20" t="s">
        <v>125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20" t="s">
        <v>79</v>
      </c>
      <c r="BK544" s="190">
        <f>ROUND(I544*H544,2)</f>
        <v>0</v>
      </c>
      <c r="BL544" s="20" t="s">
        <v>131</v>
      </c>
      <c r="BM544" s="189" t="s">
        <v>1358</v>
      </c>
    </row>
    <row r="545" spans="1:65" s="2" customFormat="1" ht="19.5">
      <c r="A545" s="37"/>
      <c r="B545" s="38"/>
      <c r="C545" s="39"/>
      <c r="D545" s="191" t="s">
        <v>133</v>
      </c>
      <c r="E545" s="39"/>
      <c r="F545" s="192" t="s">
        <v>1359</v>
      </c>
      <c r="G545" s="39"/>
      <c r="H545" s="39"/>
      <c r="I545" s="193"/>
      <c r="J545" s="39"/>
      <c r="K545" s="39"/>
      <c r="L545" s="42"/>
      <c r="M545" s="194"/>
      <c r="N545" s="195"/>
      <c r="O545" s="67"/>
      <c r="P545" s="67"/>
      <c r="Q545" s="67"/>
      <c r="R545" s="67"/>
      <c r="S545" s="67"/>
      <c r="T545" s="68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20" t="s">
        <v>133</v>
      </c>
      <c r="AU545" s="20" t="s">
        <v>81</v>
      </c>
    </row>
    <row r="546" spans="1:65" s="2" customFormat="1" ht="11.25">
      <c r="A546" s="37"/>
      <c r="B546" s="38"/>
      <c r="C546" s="39"/>
      <c r="D546" s="196" t="s">
        <v>135</v>
      </c>
      <c r="E546" s="39"/>
      <c r="F546" s="197" t="s">
        <v>1360</v>
      </c>
      <c r="G546" s="39"/>
      <c r="H546" s="39"/>
      <c r="I546" s="193"/>
      <c r="J546" s="39"/>
      <c r="K546" s="39"/>
      <c r="L546" s="42"/>
      <c r="M546" s="194"/>
      <c r="N546" s="195"/>
      <c r="O546" s="67"/>
      <c r="P546" s="67"/>
      <c r="Q546" s="67"/>
      <c r="R546" s="67"/>
      <c r="S546" s="67"/>
      <c r="T546" s="68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20" t="s">
        <v>135</v>
      </c>
      <c r="AU546" s="20" t="s">
        <v>81</v>
      </c>
    </row>
    <row r="547" spans="1:65" s="13" customFormat="1" ht="11.25">
      <c r="B547" s="199"/>
      <c r="C547" s="200"/>
      <c r="D547" s="191" t="s">
        <v>145</v>
      </c>
      <c r="E547" s="201" t="s">
        <v>19</v>
      </c>
      <c r="F547" s="202" t="s">
        <v>1361</v>
      </c>
      <c r="G547" s="200"/>
      <c r="H547" s="203">
        <v>882</v>
      </c>
      <c r="I547" s="204"/>
      <c r="J547" s="200"/>
      <c r="K547" s="200"/>
      <c r="L547" s="205"/>
      <c r="M547" s="206"/>
      <c r="N547" s="207"/>
      <c r="O547" s="207"/>
      <c r="P547" s="207"/>
      <c r="Q547" s="207"/>
      <c r="R547" s="207"/>
      <c r="S547" s="207"/>
      <c r="T547" s="208"/>
      <c r="AT547" s="209" t="s">
        <v>145</v>
      </c>
      <c r="AU547" s="209" t="s">
        <v>81</v>
      </c>
      <c r="AV547" s="13" t="s">
        <v>81</v>
      </c>
      <c r="AW547" s="13" t="s">
        <v>32</v>
      </c>
      <c r="AX547" s="13" t="s">
        <v>79</v>
      </c>
      <c r="AY547" s="209" t="s">
        <v>125</v>
      </c>
    </row>
    <row r="548" spans="1:65" s="2" customFormat="1" ht="16.5" customHeight="1">
      <c r="A548" s="37"/>
      <c r="B548" s="38"/>
      <c r="C548" s="231" t="s">
        <v>801</v>
      </c>
      <c r="D548" s="231" t="s">
        <v>305</v>
      </c>
      <c r="E548" s="232" t="s">
        <v>1362</v>
      </c>
      <c r="F548" s="233" t="s">
        <v>1363</v>
      </c>
      <c r="G548" s="234" t="s">
        <v>175</v>
      </c>
      <c r="H548" s="235">
        <v>1038</v>
      </c>
      <c r="I548" s="236"/>
      <c r="J548" s="237">
        <f>ROUND(I548*H548,2)</f>
        <v>0</v>
      </c>
      <c r="K548" s="238"/>
      <c r="L548" s="239"/>
      <c r="M548" s="240" t="s">
        <v>19</v>
      </c>
      <c r="N548" s="241" t="s">
        <v>42</v>
      </c>
      <c r="O548" s="67"/>
      <c r="P548" s="187">
        <f>O548*H548</f>
        <v>0</v>
      </c>
      <c r="Q548" s="187">
        <v>4.8000000000000001E-2</v>
      </c>
      <c r="R548" s="187">
        <f>Q548*H548</f>
        <v>49.823999999999998</v>
      </c>
      <c r="S548" s="187">
        <v>0</v>
      </c>
      <c r="T548" s="188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9" t="s">
        <v>189</v>
      </c>
      <c r="AT548" s="189" t="s">
        <v>305</v>
      </c>
      <c r="AU548" s="189" t="s">
        <v>81</v>
      </c>
      <c r="AY548" s="20" t="s">
        <v>125</v>
      </c>
      <c r="BE548" s="190">
        <f>IF(N548="základní",J548,0)</f>
        <v>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20" t="s">
        <v>79</v>
      </c>
      <c r="BK548" s="190">
        <f>ROUND(I548*H548,2)</f>
        <v>0</v>
      </c>
      <c r="BL548" s="20" t="s">
        <v>131</v>
      </c>
      <c r="BM548" s="189" t="s">
        <v>1364</v>
      </c>
    </row>
    <row r="549" spans="1:65" s="2" customFormat="1" ht="11.25">
      <c r="A549" s="37"/>
      <c r="B549" s="38"/>
      <c r="C549" s="39"/>
      <c r="D549" s="191" t="s">
        <v>133</v>
      </c>
      <c r="E549" s="39"/>
      <c r="F549" s="192" t="s">
        <v>1363</v>
      </c>
      <c r="G549" s="39"/>
      <c r="H549" s="39"/>
      <c r="I549" s="193"/>
      <c r="J549" s="39"/>
      <c r="K549" s="39"/>
      <c r="L549" s="42"/>
      <c r="M549" s="194"/>
      <c r="N549" s="195"/>
      <c r="O549" s="67"/>
      <c r="P549" s="67"/>
      <c r="Q549" s="67"/>
      <c r="R549" s="67"/>
      <c r="S549" s="67"/>
      <c r="T549" s="68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20" t="s">
        <v>133</v>
      </c>
      <c r="AU549" s="20" t="s">
        <v>81</v>
      </c>
    </row>
    <row r="550" spans="1:65" s="14" customFormat="1" ht="11.25">
      <c r="B550" s="210"/>
      <c r="C550" s="211"/>
      <c r="D550" s="191" t="s">
        <v>145</v>
      </c>
      <c r="E550" s="212" t="s">
        <v>19</v>
      </c>
      <c r="F550" s="213" t="s">
        <v>1341</v>
      </c>
      <c r="G550" s="211"/>
      <c r="H550" s="212" t="s">
        <v>19</v>
      </c>
      <c r="I550" s="214"/>
      <c r="J550" s="211"/>
      <c r="K550" s="211"/>
      <c r="L550" s="215"/>
      <c r="M550" s="216"/>
      <c r="N550" s="217"/>
      <c r="O550" s="217"/>
      <c r="P550" s="217"/>
      <c r="Q550" s="217"/>
      <c r="R550" s="217"/>
      <c r="S550" s="217"/>
      <c r="T550" s="218"/>
      <c r="AT550" s="219" t="s">
        <v>145</v>
      </c>
      <c r="AU550" s="219" t="s">
        <v>81</v>
      </c>
      <c r="AV550" s="14" t="s">
        <v>79</v>
      </c>
      <c r="AW550" s="14" t="s">
        <v>32</v>
      </c>
      <c r="AX550" s="14" t="s">
        <v>71</v>
      </c>
      <c r="AY550" s="219" t="s">
        <v>125</v>
      </c>
    </row>
    <row r="551" spans="1:65" s="13" customFormat="1" ht="11.25">
      <c r="B551" s="199"/>
      <c r="C551" s="200"/>
      <c r="D551" s="191" t="s">
        <v>145</v>
      </c>
      <c r="E551" s="201" t="s">
        <v>19</v>
      </c>
      <c r="F551" s="202" t="s">
        <v>1342</v>
      </c>
      <c r="G551" s="200"/>
      <c r="H551" s="203">
        <v>90</v>
      </c>
      <c r="I551" s="204"/>
      <c r="J551" s="200"/>
      <c r="K551" s="200"/>
      <c r="L551" s="205"/>
      <c r="M551" s="206"/>
      <c r="N551" s="207"/>
      <c r="O551" s="207"/>
      <c r="P551" s="207"/>
      <c r="Q551" s="207"/>
      <c r="R551" s="207"/>
      <c r="S551" s="207"/>
      <c r="T551" s="208"/>
      <c r="AT551" s="209" t="s">
        <v>145</v>
      </c>
      <c r="AU551" s="209" t="s">
        <v>81</v>
      </c>
      <c r="AV551" s="13" t="s">
        <v>81</v>
      </c>
      <c r="AW551" s="13" t="s">
        <v>32</v>
      </c>
      <c r="AX551" s="13" t="s">
        <v>71</v>
      </c>
      <c r="AY551" s="209" t="s">
        <v>125</v>
      </c>
    </row>
    <row r="552" spans="1:65" s="14" customFormat="1" ht="11.25">
      <c r="B552" s="210"/>
      <c r="C552" s="211"/>
      <c r="D552" s="191" t="s">
        <v>145</v>
      </c>
      <c r="E552" s="212" t="s">
        <v>19</v>
      </c>
      <c r="F552" s="213" t="s">
        <v>1343</v>
      </c>
      <c r="G552" s="211"/>
      <c r="H552" s="212" t="s">
        <v>19</v>
      </c>
      <c r="I552" s="214"/>
      <c r="J552" s="211"/>
      <c r="K552" s="211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145</v>
      </c>
      <c r="AU552" s="219" t="s">
        <v>81</v>
      </c>
      <c r="AV552" s="14" t="s">
        <v>79</v>
      </c>
      <c r="AW552" s="14" t="s">
        <v>32</v>
      </c>
      <c r="AX552" s="14" t="s">
        <v>71</v>
      </c>
      <c r="AY552" s="219" t="s">
        <v>125</v>
      </c>
    </row>
    <row r="553" spans="1:65" s="13" customFormat="1" ht="11.25">
      <c r="B553" s="199"/>
      <c r="C553" s="200"/>
      <c r="D553" s="191" t="s">
        <v>145</v>
      </c>
      <c r="E553" s="201" t="s">
        <v>19</v>
      </c>
      <c r="F553" s="202" t="s">
        <v>1344</v>
      </c>
      <c r="G553" s="200"/>
      <c r="H553" s="203">
        <v>66</v>
      </c>
      <c r="I553" s="204"/>
      <c r="J553" s="200"/>
      <c r="K553" s="200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145</v>
      </c>
      <c r="AU553" s="209" t="s">
        <v>81</v>
      </c>
      <c r="AV553" s="13" t="s">
        <v>81</v>
      </c>
      <c r="AW553" s="13" t="s">
        <v>32</v>
      </c>
      <c r="AX553" s="13" t="s">
        <v>71</v>
      </c>
      <c r="AY553" s="209" t="s">
        <v>125</v>
      </c>
    </row>
    <row r="554" spans="1:65" s="14" customFormat="1" ht="11.25">
      <c r="B554" s="210"/>
      <c r="C554" s="211"/>
      <c r="D554" s="191" t="s">
        <v>145</v>
      </c>
      <c r="E554" s="212" t="s">
        <v>19</v>
      </c>
      <c r="F554" s="213" t="s">
        <v>1365</v>
      </c>
      <c r="G554" s="211"/>
      <c r="H554" s="212" t="s">
        <v>19</v>
      </c>
      <c r="I554" s="214"/>
      <c r="J554" s="211"/>
      <c r="K554" s="211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145</v>
      </c>
      <c r="AU554" s="219" t="s">
        <v>81</v>
      </c>
      <c r="AV554" s="14" t="s">
        <v>79</v>
      </c>
      <c r="AW554" s="14" t="s">
        <v>32</v>
      </c>
      <c r="AX554" s="14" t="s">
        <v>71</v>
      </c>
      <c r="AY554" s="219" t="s">
        <v>125</v>
      </c>
    </row>
    <row r="555" spans="1:65" s="13" customFormat="1" ht="11.25">
      <c r="B555" s="199"/>
      <c r="C555" s="200"/>
      <c r="D555" s="191" t="s">
        <v>145</v>
      </c>
      <c r="E555" s="201" t="s">
        <v>19</v>
      </c>
      <c r="F555" s="202" t="s">
        <v>1366</v>
      </c>
      <c r="G555" s="200"/>
      <c r="H555" s="203">
        <v>882</v>
      </c>
      <c r="I555" s="204"/>
      <c r="J555" s="200"/>
      <c r="K555" s="200"/>
      <c r="L555" s="205"/>
      <c r="M555" s="206"/>
      <c r="N555" s="207"/>
      <c r="O555" s="207"/>
      <c r="P555" s="207"/>
      <c r="Q555" s="207"/>
      <c r="R555" s="207"/>
      <c r="S555" s="207"/>
      <c r="T555" s="208"/>
      <c r="AT555" s="209" t="s">
        <v>145</v>
      </c>
      <c r="AU555" s="209" t="s">
        <v>81</v>
      </c>
      <c r="AV555" s="13" t="s">
        <v>81</v>
      </c>
      <c r="AW555" s="13" t="s">
        <v>32</v>
      </c>
      <c r="AX555" s="13" t="s">
        <v>71</v>
      </c>
      <c r="AY555" s="209" t="s">
        <v>125</v>
      </c>
    </row>
    <row r="556" spans="1:65" s="15" customFormat="1" ht="11.25">
      <c r="B556" s="220"/>
      <c r="C556" s="221"/>
      <c r="D556" s="191" t="s">
        <v>145</v>
      </c>
      <c r="E556" s="222" t="s">
        <v>19</v>
      </c>
      <c r="F556" s="223" t="s">
        <v>163</v>
      </c>
      <c r="G556" s="221"/>
      <c r="H556" s="224">
        <v>1038</v>
      </c>
      <c r="I556" s="225"/>
      <c r="J556" s="221"/>
      <c r="K556" s="221"/>
      <c r="L556" s="226"/>
      <c r="M556" s="227"/>
      <c r="N556" s="228"/>
      <c r="O556" s="228"/>
      <c r="P556" s="228"/>
      <c r="Q556" s="228"/>
      <c r="R556" s="228"/>
      <c r="S556" s="228"/>
      <c r="T556" s="229"/>
      <c r="AT556" s="230" t="s">
        <v>145</v>
      </c>
      <c r="AU556" s="230" t="s">
        <v>81</v>
      </c>
      <c r="AV556" s="15" t="s">
        <v>131</v>
      </c>
      <c r="AW556" s="15" t="s">
        <v>32</v>
      </c>
      <c r="AX556" s="15" t="s">
        <v>79</v>
      </c>
      <c r="AY556" s="230" t="s">
        <v>125</v>
      </c>
    </row>
    <row r="557" spans="1:65" s="2" customFormat="1" ht="16.5" customHeight="1">
      <c r="A557" s="37"/>
      <c r="B557" s="38"/>
      <c r="C557" s="177" t="s">
        <v>805</v>
      </c>
      <c r="D557" s="177" t="s">
        <v>127</v>
      </c>
      <c r="E557" s="178" t="s">
        <v>845</v>
      </c>
      <c r="F557" s="179" t="s">
        <v>846</v>
      </c>
      <c r="G557" s="180" t="s">
        <v>175</v>
      </c>
      <c r="H557" s="181">
        <v>24.4</v>
      </c>
      <c r="I557" s="182"/>
      <c r="J557" s="183">
        <f>ROUND(I557*H557,2)</f>
        <v>0</v>
      </c>
      <c r="K557" s="184"/>
      <c r="L557" s="42"/>
      <c r="M557" s="185" t="s">
        <v>19</v>
      </c>
      <c r="N557" s="186" t="s">
        <v>42</v>
      </c>
      <c r="O557" s="67"/>
      <c r="P557" s="187">
        <f>O557*H557</f>
        <v>0</v>
      </c>
      <c r="Q557" s="187">
        <v>0</v>
      </c>
      <c r="R557" s="187">
        <f>Q557*H557</f>
        <v>0</v>
      </c>
      <c r="S557" s="187">
        <v>0</v>
      </c>
      <c r="T557" s="188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89" t="s">
        <v>131</v>
      </c>
      <c r="AT557" s="189" t="s">
        <v>127</v>
      </c>
      <c r="AU557" s="189" t="s">
        <v>81</v>
      </c>
      <c r="AY557" s="20" t="s">
        <v>125</v>
      </c>
      <c r="BE557" s="190">
        <f>IF(N557="základní",J557,0)</f>
        <v>0</v>
      </c>
      <c r="BF557" s="190">
        <f>IF(N557="snížená",J557,0)</f>
        <v>0</v>
      </c>
      <c r="BG557" s="190">
        <f>IF(N557="zákl. přenesená",J557,0)</f>
        <v>0</v>
      </c>
      <c r="BH557" s="190">
        <f>IF(N557="sníž. přenesená",J557,0)</f>
        <v>0</v>
      </c>
      <c r="BI557" s="190">
        <f>IF(N557="nulová",J557,0)</f>
        <v>0</v>
      </c>
      <c r="BJ557" s="20" t="s">
        <v>79</v>
      </c>
      <c r="BK557" s="190">
        <f>ROUND(I557*H557,2)</f>
        <v>0</v>
      </c>
      <c r="BL557" s="20" t="s">
        <v>131</v>
      </c>
      <c r="BM557" s="189" t="s">
        <v>1367</v>
      </c>
    </row>
    <row r="558" spans="1:65" s="2" customFormat="1" ht="11.25">
      <c r="A558" s="37"/>
      <c r="B558" s="38"/>
      <c r="C558" s="39"/>
      <c r="D558" s="191" t="s">
        <v>133</v>
      </c>
      <c r="E558" s="39"/>
      <c r="F558" s="192" t="s">
        <v>848</v>
      </c>
      <c r="G558" s="39"/>
      <c r="H558" s="39"/>
      <c r="I558" s="193"/>
      <c r="J558" s="39"/>
      <c r="K558" s="39"/>
      <c r="L558" s="42"/>
      <c r="M558" s="194"/>
      <c r="N558" s="195"/>
      <c r="O558" s="67"/>
      <c r="P558" s="67"/>
      <c r="Q558" s="67"/>
      <c r="R558" s="67"/>
      <c r="S558" s="67"/>
      <c r="T558" s="68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20" t="s">
        <v>133</v>
      </c>
      <c r="AU558" s="20" t="s">
        <v>81</v>
      </c>
    </row>
    <row r="559" spans="1:65" s="2" customFormat="1" ht="11.25">
      <c r="A559" s="37"/>
      <c r="B559" s="38"/>
      <c r="C559" s="39"/>
      <c r="D559" s="196" t="s">
        <v>135</v>
      </c>
      <c r="E559" s="39"/>
      <c r="F559" s="197" t="s">
        <v>849</v>
      </c>
      <c r="G559" s="39"/>
      <c r="H559" s="39"/>
      <c r="I559" s="193"/>
      <c r="J559" s="39"/>
      <c r="K559" s="39"/>
      <c r="L559" s="42"/>
      <c r="M559" s="194"/>
      <c r="N559" s="195"/>
      <c r="O559" s="67"/>
      <c r="P559" s="67"/>
      <c r="Q559" s="67"/>
      <c r="R559" s="67"/>
      <c r="S559" s="67"/>
      <c r="T559" s="68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20" t="s">
        <v>135</v>
      </c>
      <c r="AU559" s="20" t="s">
        <v>81</v>
      </c>
    </row>
    <row r="560" spans="1:65" s="13" customFormat="1" ht="11.25">
      <c r="B560" s="199"/>
      <c r="C560" s="200"/>
      <c r="D560" s="191" t="s">
        <v>145</v>
      </c>
      <c r="E560" s="201" t="s">
        <v>19</v>
      </c>
      <c r="F560" s="202" t="s">
        <v>1368</v>
      </c>
      <c r="G560" s="200"/>
      <c r="H560" s="203">
        <v>24.4</v>
      </c>
      <c r="I560" s="204"/>
      <c r="J560" s="200"/>
      <c r="K560" s="200"/>
      <c r="L560" s="205"/>
      <c r="M560" s="206"/>
      <c r="N560" s="207"/>
      <c r="O560" s="207"/>
      <c r="P560" s="207"/>
      <c r="Q560" s="207"/>
      <c r="R560" s="207"/>
      <c r="S560" s="207"/>
      <c r="T560" s="208"/>
      <c r="AT560" s="209" t="s">
        <v>145</v>
      </c>
      <c r="AU560" s="209" t="s">
        <v>81</v>
      </c>
      <c r="AV560" s="13" t="s">
        <v>81</v>
      </c>
      <c r="AW560" s="13" t="s">
        <v>32</v>
      </c>
      <c r="AX560" s="13" t="s">
        <v>79</v>
      </c>
      <c r="AY560" s="209" t="s">
        <v>125</v>
      </c>
    </row>
    <row r="561" spans="1:65" s="2" customFormat="1" ht="21.75" customHeight="1">
      <c r="A561" s="37"/>
      <c r="B561" s="38"/>
      <c r="C561" s="177" t="s">
        <v>811</v>
      </c>
      <c r="D561" s="177" t="s">
        <v>127</v>
      </c>
      <c r="E561" s="178" t="s">
        <v>852</v>
      </c>
      <c r="F561" s="179" t="s">
        <v>853</v>
      </c>
      <c r="G561" s="180" t="s">
        <v>175</v>
      </c>
      <c r="H561" s="181">
        <v>24.4</v>
      </c>
      <c r="I561" s="182"/>
      <c r="J561" s="183">
        <f>ROUND(I561*H561,2)</f>
        <v>0</v>
      </c>
      <c r="K561" s="184"/>
      <c r="L561" s="42"/>
      <c r="M561" s="185" t="s">
        <v>19</v>
      </c>
      <c r="N561" s="186" t="s">
        <v>42</v>
      </c>
      <c r="O561" s="67"/>
      <c r="P561" s="187">
        <f>O561*H561</f>
        <v>0</v>
      </c>
      <c r="Q561" s="187">
        <v>6.0506299999999998E-4</v>
      </c>
      <c r="R561" s="187">
        <f>Q561*H561</f>
        <v>1.4763537199999999E-2</v>
      </c>
      <c r="S561" s="187">
        <v>0</v>
      </c>
      <c r="T561" s="188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89" t="s">
        <v>131</v>
      </c>
      <c r="AT561" s="189" t="s">
        <v>127</v>
      </c>
      <c r="AU561" s="189" t="s">
        <v>81</v>
      </c>
      <c r="AY561" s="20" t="s">
        <v>125</v>
      </c>
      <c r="BE561" s="190">
        <f>IF(N561="základní",J561,0)</f>
        <v>0</v>
      </c>
      <c r="BF561" s="190">
        <f>IF(N561="snížená",J561,0)</f>
        <v>0</v>
      </c>
      <c r="BG561" s="190">
        <f>IF(N561="zákl. přenesená",J561,0)</f>
        <v>0</v>
      </c>
      <c r="BH561" s="190">
        <f>IF(N561="sníž. přenesená",J561,0)</f>
        <v>0</v>
      </c>
      <c r="BI561" s="190">
        <f>IF(N561="nulová",J561,0)</f>
        <v>0</v>
      </c>
      <c r="BJ561" s="20" t="s">
        <v>79</v>
      </c>
      <c r="BK561" s="190">
        <f>ROUND(I561*H561,2)</f>
        <v>0</v>
      </c>
      <c r="BL561" s="20" t="s">
        <v>131</v>
      </c>
      <c r="BM561" s="189" t="s">
        <v>1369</v>
      </c>
    </row>
    <row r="562" spans="1:65" s="2" customFormat="1" ht="19.5">
      <c r="A562" s="37"/>
      <c r="B562" s="38"/>
      <c r="C562" s="39"/>
      <c r="D562" s="191" t="s">
        <v>133</v>
      </c>
      <c r="E562" s="39"/>
      <c r="F562" s="192" t="s">
        <v>855</v>
      </c>
      <c r="G562" s="39"/>
      <c r="H562" s="39"/>
      <c r="I562" s="193"/>
      <c r="J562" s="39"/>
      <c r="K562" s="39"/>
      <c r="L562" s="42"/>
      <c r="M562" s="194"/>
      <c r="N562" s="195"/>
      <c r="O562" s="67"/>
      <c r="P562" s="67"/>
      <c r="Q562" s="67"/>
      <c r="R562" s="67"/>
      <c r="S562" s="67"/>
      <c r="T562" s="68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20" t="s">
        <v>133</v>
      </c>
      <c r="AU562" s="20" t="s">
        <v>81</v>
      </c>
    </row>
    <row r="563" spans="1:65" s="2" customFormat="1" ht="11.25">
      <c r="A563" s="37"/>
      <c r="B563" s="38"/>
      <c r="C563" s="39"/>
      <c r="D563" s="196" t="s">
        <v>135</v>
      </c>
      <c r="E563" s="39"/>
      <c r="F563" s="197" t="s">
        <v>856</v>
      </c>
      <c r="G563" s="39"/>
      <c r="H563" s="39"/>
      <c r="I563" s="193"/>
      <c r="J563" s="39"/>
      <c r="K563" s="39"/>
      <c r="L563" s="42"/>
      <c r="M563" s="194"/>
      <c r="N563" s="195"/>
      <c r="O563" s="67"/>
      <c r="P563" s="67"/>
      <c r="Q563" s="67"/>
      <c r="R563" s="67"/>
      <c r="S563" s="67"/>
      <c r="T563" s="68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20" t="s">
        <v>135</v>
      </c>
      <c r="AU563" s="20" t="s">
        <v>81</v>
      </c>
    </row>
    <row r="564" spans="1:65" s="13" customFormat="1" ht="11.25">
      <c r="B564" s="199"/>
      <c r="C564" s="200"/>
      <c r="D564" s="191" t="s">
        <v>145</v>
      </c>
      <c r="E564" s="201" t="s">
        <v>19</v>
      </c>
      <c r="F564" s="202" t="s">
        <v>1368</v>
      </c>
      <c r="G564" s="200"/>
      <c r="H564" s="203">
        <v>24.4</v>
      </c>
      <c r="I564" s="204"/>
      <c r="J564" s="200"/>
      <c r="K564" s="200"/>
      <c r="L564" s="205"/>
      <c r="M564" s="206"/>
      <c r="N564" s="207"/>
      <c r="O564" s="207"/>
      <c r="P564" s="207"/>
      <c r="Q564" s="207"/>
      <c r="R564" s="207"/>
      <c r="S564" s="207"/>
      <c r="T564" s="208"/>
      <c r="AT564" s="209" t="s">
        <v>145</v>
      </c>
      <c r="AU564" s="209" t="s">
        <v>81</v>
      </c>
      <c r="AV564" s="13" t="s">
        <v>81</v>
      </c>
      <c r="AW564" s="13" t="s">
        <v>32</v>
      </c>
      <c r="AX564" s="13" t="s">
        <v>79</v>
      </c>
      <c r="AY564" s="209" t="s">
        <v>125</v>
      </c>
    </row>
    <row r="565" spans="1:65" s="2" customFormat="1" ht="16.5" customHeight="1">
      <c r="A565" s="37"/>
      <c r="B565" s="38"/>
      <c r="C565" s="177" t="s">
        <v>816</v>
      </c>
      <c r="D565" s="177" t="s">
        <v>127</v>
      </c>
      <c r="E565" s="178" t="s">
        <v>870</v>
      </c>
      <c r="F565" s="179" t="s">
        <v>871</v>
      </c>
      <c r="G565" s="180" t="s">
        <v>130</v>
      </c>
      <c r="H565" s="181">
        <v>87</v>
      </c>
      <c r="I565" s="182"/>
      <c r="J565" s="183">
        <f>ROUND(I565*H565,2)</f>
        <v>0</v>
      </c>
      <c r="K565" s="184"/>
      <c r="L565" s="42"/>
      <c r="M565" s="185" t="s">
        <v>19</v>
      </c>
      <c r="N565" s="186" t="s">
        <v>42</v>
      </c>
      <c r="O565" s="67"/>
      <c r="P565" s="187">
        <f>O565*H565</f>
        <v>0</v>
      </c>
      <c r="Q565" s="187">
        <v>0</v>
      </c>
      <c r="R565" s="187">
        <f>Q565*H565</f>
        <v>0</v>
      </c>
      <c r="S565" s="187">
        <v>0.01</v>
      </c>
      <c r="T565" s="188">
        <f>S565*H565</f>
        <v>0.87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89" t="s">
        <v>131</v>
      </c>
      <c r="AT565" s="189" t="s">
        <v>127</v>
      </c>
      <c r="AU565" s="189" t="s">
        <v>81</v>
      </c>
      <c r="AY565" s="20" t="s">
        <v>125</v>
      </c>
      <c r="BE565" s="190">
        <f>IF(N565="základní",J565,0)</f>
        <v>0</v>
      </c>
      <c r="BF565" s="190">
        <f>IF(N565="snížená",J565,0)</f>
        <v>0</v>
      </c>
      <c r="BG565" s="190">
        <f>IF(N565="zákl. přenesená",J565,0)</f>
        <v>0</v>
      </c>
      <c r="BH565" s="190">
        <f>IF(N565="sníž. přenesená",J565,0)</f>
        <v>0</v>
      </c>
      <c r="BI565" s="190">
        <f>IF(N565="nulová",J565,0)</f>
        <v>0</v>
      </c>
      <c r="BJ565" s="20" t="s">
        <v>79</v>
      </c>
      <c r="BK565" s="190">
        <f>ROUND(I565*H565,2)</f>
        <v>0</v>
      </c>
      <c r="BL565" s="20" t="s">
        <v>131</v>
      </c>
      <c r="BM565" s="189" t="s">
        <v>1370</v>
      </c>
    </row>
    <row r="566" spans="1:65" s="2" customFormat="1" ht="11.25">
      <c r="A566" s="37"/>
      <c r="B566" s="38"/>
      <c r="C566" s="39"/>
      <c r="D566" s="191" t="s">
        <v>133</v>
      </c>
      <c r="E566" s="39"/>
      <c r="F566" s="192" t="s">
        <v>873</v>
      </c>
      <c r="G566" s="39"/>
      <c r="H566" s="39"/>
      <c r="I566" s="193"/>
      <c r="J566" s="39"/>
      <c r="K566" s="39"/>
      <c r="L566" s="42"/>
      <c r="M566" s="194"/>
      <c r="N566" s="195"/>
      <c r="O566" s="67"/>
      <c r="P566" s="67"/>
      <c r="Q566" s="67"/>
      <c r="R566" s="67"/>
      <c r="S566" s="67"/>
      <c r="T566" s="68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20" t="s">
        <v>133</v>
      </c>
      <c r="AU566" s="20" t="s">
        <v>81</v>
      </c>
    </row>
    <row r="567" spans="1:65" s="2" customFormat="1" ht="11.25">
      <c r="A567" s="37"/>
      <c r="B567" s="38"/>
      <c r="C567" s="39"/>
      <c r="D567" s="196" t="s">
        <v>135</v>
      </c>
      <c r="E567" s="39"/>
      <c r="F567" s="197" t="s">
        <v>874</v>
      </c>
      <c r="G567" s="39"/>
      <c r="H567" s="39"/>
      <c r="I567" s="193"/>
      <c r="J567" s="39"/>
      <c r="K567" s="39"/>
      <c r="L567" s="42"/>
      <c r="M567" s="194"/>
      <c r="N567" s="195"/>
      <c r="O567" s="67"/>
      <c r="P567" s="67"/>
      <c r="Q567" s="67"/>
      <c r="R567" s="67"/>
      <c r="S567" s="67"/>
      <c r="T567" s="68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20" t="s">
        <v>135</v>
      </c>
      <c r="AU567" s="20" t="s">
        <v>81</v>
      </c>
    </row>
    <row r="568" spans="1:65" s="13" customFormat="1" ht="11.25">
      <c r="B568" s="199"/>
      <c r="C568" s="200"/>
      <c r="D568" s="191" t="s">
        <v>145</v>
      </c>
      <c r="E568" s="201" t="s">
        <v>19</v>
      </c>
      <c r="F568" s="202" t="s">
        <v>1371</v>
      </c>
      <c r="G568" s="200"/>
      <c r="H568" s="203">
        <v>87</v>
      </c>
      <c r="I568" s="204"/>
      <c r="J568" s="200"/>
      <c r="K568" s="200"/>
      <c r="L568" s="205"/>
      <c r="M568" s="206"/>
      <c r="N568" s="207"/>
      <c r="O568" s="207"/>
      <c r="P568" s="207"/>
      <c r="Q568" s="207"/>
      <c r="R568" s="207"/>
      <c r="S568" s="207"/>
      <c r="T568" s="208"/>
      <c r="AT568" s="209" t="s">
        <v>145</v>
      </c>
      <c r="AU568" s="209" t="s">
        <v>81</v>
      </c>
      <c r="AV568" s="13" t="s">
        <v>81</v>
      </c>
      <c r="AW568" s="13" t="s">
        <v>32</v>
      </c>
      <c r="AX568" s="13" t="s">
        <v>79</v>
      </c>
      <c r="AY568" s="209" t="s">
        <v>125</v>
      </c>
    </row>
    <row r="569" spans="1:65" s="2" customFormat="1" ht="16.5" customHeight="1">
      <c r="A569" s="37"/>
      <c r="B569" s="38"/>
      <c r="C569" s="177" t="s">
        <v>821</v>
      </c>
      <c r="D569" s="177" t="s">
        <v>127</v>
      </c>
      <c r="E569" s="178" t="s">
        <v>876</v>
      </c>
      <c r="F569" s="179" t="s">
        <v>877</v>
      </c>
      <c r="G569" s="180" t="s">
        <v>130</v>
      </c>
      <c r="H569" s="181">
        <v>87</v>
      </c>
      <c r="I569" s="182"/>
      <c r="J569" s="183">
        <f>ROUND(I569*H569,2)</f>
        <v>0</v>
      </c>
      <c r="K569" s="184"/>
      <c r="L569" s="42"/>
      <c r="M569" s="185" t="s">
        <v>19</v>
      </c>
      <c r="N569" s="186" t="s">
        <v>42</v>
      </c>
      <c r="O569" s="67"/>
      <c r="P569" s="187">
        <f>O569*H569</f>
        <v>0</v>
      </c>
      <c r="Q569" s="187">
        <v>0</v>
      </c>
      <c r="R569" s="187">
        <f>Q569*H569</f>
        <v>0</v>
      </c>
      <c r="S569" s="187">
        <v>0.02</v>
      </c>
      <c r="T569" s="188">
        <f>S569*H569</f>
        <v>1.74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9" t="s">
        <v>131</v>
      </c>
      <c r="AT569" s="189" t="s">
        <v>127</v>
      </c>
      <c r="AU569" s="189" t="s">
        <v>81</v>
      </c>
      <c r="AY569" s="20" t="s">
        <v>125</v>
      </c>
      <c r="BE569" s="190">
        <f>IF(N569="základní",J569,0)</f>
        <v>0</v>
      </c>
      <c r="BF569" s="190">
        <f>IF(N569="snížená",J569,0)</f>
        <v>0</v>
      </c>
      <c r="BG569" s="190">
        <f>IF(N569="zákl. přenesená",J569,0)</f>
        <v>0</v>
      </c>
      <c r="BH569" s="190">
        <f>IF(N569="sníž. přenesená",J569,0)</f>
        <v>0</v>
      </c>
      <c r="BI569" s="190">
        <f>IF(N569="nulová",J569,0)</f>
        <v>0</v>
      </c>
      <c r="BJ569" s="20" t="s">
        <v>79</v>
      </c>
      <c r="BK569" s="190">
        <f>ROUND(I569*H569,2)</f>
        <v>0</v>
      </c>
      <c r="BL569" s="20" t="s">
        <v>131</v>
      </c>
      <c r="BM569" s="189" t="s">
        <v>1372</v>
      </c>
    </row>
    <row r="570" spans="1:65" s="2" customFormat="1" ht="19.5">
      <c r="A570" s="37"/>
      <c r="B570" s="38"/>
      <c r="C570" s="39"/>
      <c r="D570" s="191" t="s">
        <v>133</v>
      </c>
      <c r="E570" s="39"/>
      <c r="F570" s="192" t="s">
        <v>879</v>
      </c>
      <c r="G570" s="39"/>
      <c r="H570" s="39"/>
      <c r="I570" s="193"/>
      <c r="J570" s="39"/>
      <c r="K570" s="39"/>
      <c r="L570" s="42"/>
      <c r="M570" s="194"/>
      <c r="N570" s="195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20" t="s">
        <v>133</v>
      </c>
      <c r="AU570" s="20" t="s">
        <v>81</v>
      </c>
    </row>
    <row r="571" spans="1:65" s="2" customFormat="1" ht="11.25">
      <c r="A571" s="37"/>
      <c r="B571" s="38"/>
      <c r="C571" s="39"/>
      <c r="D571" s="196" t="s">
        <v>135</v>
      </c>
      <c r="E571" s="39"/>
      <c r="F571" s="197" t="s">
        <v>880</v>
      </c>
      <c r="G571" s="39"/>
      <c r="H571" s="39"/>
      <c r="I571" s="193"/>
      <c r="J571" s="39"/>
      <c r="K571" s="39"/>
      <c r="L571" s="42"/>
      <c r="M571" s="194"/>
      <c r="N571" s="195"/>
      <c r="O571" s="67"/>
      <c r="P571" s="67"/>
      <c r="Q571" s="67"/>
      <c r="R571" s="67"/>
      <c r="S571" s="67"/>
      <c r="T571" s="68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20" t="s">
        <v>135</v>
      </c>
      <c r="AU571" s="20" t="s">
        <v>81</v>
      </c>
    </row>
    <row r="572" spans="1:65" s="13" customFormat="1" ht="11.25">
      <c r="B572" s="199"/>
      <c r="C572" s="200"/>
      <c r="D572" s="191" t="s">
        <v>145</v>
      </c>
      <c r="E572" s="201" t="s">
        <v>19</v>
      </c>
      <c r="F572" s="202" t="s">
        <v>1371</v>
      </c>
      <c r="G572" s="200"/>
      <c r="H572" s="203">
        <v>87</v>
      </c>
      <c r="I572" s="204"/>
      <c r="J572" s="200"/>
      <c r="K572" s="200"/>
      <c r="L572" s="205"/>
      <c r="M572" s="206"/>
      <c r="N572" s="207"/>
      <c r="O572" s="207"/>
      <c r="P572" s="207"/>
      <c r="Q572" s="207"/>
      <c r="R572" s="207"/>
      <c r="S572" s="207"/>
      <c r="T572" s="208"/>
      <c r="AT572" s="209" t="s">
        <v>145</v>
      </c>
      <c r="AU572" s="209" t="s">
        <v>81</v>
      </c>
      <c r="AV572" s="13" t="s">
        <v>81</v>
      </c>
      <c r="AW572" s="13" t="s">
        <v>32</v>
      </c>
      <c r="AX572" s="13" t="s">
        <v>79</v>
      </c>
      <c r="AY572" s="209" t="s">
        <v>125</v>
      </c>
    </row>
    <row r="573" spans="1:65" s="2" customFormat="1" ht="16.5" customHeight="1">
      <c r="A573" s="37"/>
      <c r="B573" s="38"/>
      <c r="C573" s="177" t="s">
        <v>828</v>
      </c>
      <c r="D573" s="177" t="s">
        <v>127</v>
      </c>
      <c r="E573" s="178" t="s">
        <v>1373</v>
      </c>
      <c r="F573" s="179" t="s">
        <v>1374</v>
      </c>
      <c r="G573" s="180" t="s">
        <v>192</v>
      </c>
      <c r="H573" s="181">
        <v>14.928000000000001</v>
      </c>
      <c r="I573" s="182"/>
      <c r="J573" s="183">
        <f>ROUND(I573*H573,2)</f>
        <v>0</v>
      </c>
      <c r="K573" s="184"/>
      <c r="L573" s="42"/>
      <c r="M573" s="185" t="s">
        <v>19</v>
      </c>
      <c r="N573" s="186" t="s">
        <v>42</v>
      </c>
      <c r="O573" s="67"/>
      <c r="P573" s="187">
        <f>O573*H573</f>
        <v>0</v>
      </c>
      <c r="Q573" s="187">
        <v>0.12</v>
      </c>
      <c r="R573" s="187">
        <f>Q573*H573</f>
        <v>1.7913600000000001</v>
      </c>
      <c r="S573" s="187">
        <v>2.2000000000000002</v>
      </c>
      <c r="T573" s="188">
        <f>S573*H573</f>
        <v>32.841600000000007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89" t="s">
        <v>131</v>
      </c>
      <c r="AT573" s="189" t="s">
        <v>127</v>
      </c>
      <c r="AU573" s="189" t="s">
        <v>81</v>
      </c>
      <c r="AY573" s="20" t="s">
        <v>125</v>
      </c>
      <c r="BE573" s="190">
        <f>IF(N573="základní",J573,0)</f>
        <v>0</v>
      </c>
      <c r="BF573" s="190">
        <f>IF(N573="snížená",J573,0)</f>
        <v>0</v>
      </c>
      <c r="BG573" s="190">
        <f>IF(N573="zákl. přenesená",J573,0)</f>
        <v>0</v>
      </c>
      <c r="BH573" s="190">
        <f>IF(N573="sníž. přenesená",J573,0)</f>
        <v>0</v>
      </c>
      <c r="BI573" s="190">
        <f>IF(N573="nulová",J573,0)</f>
        <v>0</v>
      </c>
      <c r="BJ573" s="20" t="s">
        <v>79</v>
      </c>
      <c r="BK573" s="190">
        <f>ROUND(I573*H573,2)</f>
        <v>0</v>
      </c>
      <c r="BL573" s="20" t="s">
        <v>131</v>
      </c>
      <c r="BM573" s="189" t="s">
        <v>1375</v>
      </c>
    </row>
    <row r="574" spans="1:65" s="2" customFormat="1" ht="11.25">
      <c r="A574" s="37"/>
      <c r="B574" s="38"/>
      <c r="C574" s="39"/>
      <c r="D574" s="191" t="s">
        <v>133</v>
      </c>
      <c r="E574" s="39"/>
      <c r="F574" s="192" t="s">
        <v>1376</v>
      </c>
      <c r="G574" s="39"/>
      <c r="H574" s="39"/>
      <c r="I574" s="193"/>
      <c r="J574" s="39"/>
      <c r="K574" s="39"/>
      <c r="L574" s="42"/>
      <c r="M574" s="194"/>
      <c r="N574" s="195"/>
      <c r="O574" s="67"/>
      <c r="P574" s="67"/>
      <c r="Q574" s="67"/>
      <c r="R574" s="67"/>
      <c r="S574" s="67"/>
      <c r="T574" s="68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20" t="s">
        <v>133</v>
      </c>
      <c r="AU574" s="20" t="s">
        <v>81</v>
      </c>
    </row>
    <row r="575" spans="1:65" s="2" customFormat="1" ht="11.25">
      <c r="A575" s="37"/>
      <c r="B575" s="38"/>
      <c r="C575" s="39"/>
      <c r="D575" s="196" t="s">
        <v>135</v>
      </c>
      <c r="E575" s="39"/>
      <c r="F575" s="197" t="s">
        <v>1377</v>
      </c>
      <c r="G575" s="39"/>
      <c r="H575" s="39"/>
      <c r="I575" s="193"/>
      <c r="J575" s="39"/>
      <c r="K575" s="39"/>
      <c r="L575" s="42"/>
      <c r="M575" s="194"/>
      <c r="N575" s="195"/>
      <c r="O575" s="67"/>
      <c r="P575" s="67"/>
      <c r="Q575" s="67"/>
      <c r="R575" s="67"/>
      <c r="S575" s="67"/>
      <c r="T575" s="68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20" t="s">
        <v>135</v>
      </c>
      <c r="AU575" s="20" t="s">
        <v>81</v>
      </c>
    </row>
    <row r="576" spans="1:65" s="14" customFormat="1" ht="11.25">
      <c r="B576" s="210"/>
      <c r="C576" s="211"/>
      <c r="D576" s="191" t="s">
        <v>145</v>
      </c>
      <c r="E576" s="212" t="s">
        <v>19</v>
      </c>
      <c r="F576" s="213" t="s">
        <v>1378</v>
      </c>
      <c r="G576" s="211"/>
      <c r="H576" s="212" t="s">
        <v>19</v>
      </c>
      <c r="I576" s="214"/>
      <c r="J576" s="211"/>
      <c r="K576" s="211"/>
      <c r="L576" s="215"/>
      <c r="M576" s="216"/>
      <c r="N576" s="217"/>
      <c r="O576" s="217"/>
      <c r="P576" s="217"/>
      <c r="Q576" s="217"/>
      <c r="R576" s="217"/>
      <c r="S576" s="217"/>
      <c r="T576" s="218"/>
      <c r="AT576" s="219" t="s">
        <v>145</v>
      </c>
      <c r="AU576" s="219" t="s">
        <v>81</v>
      </c>
      <c r="AV576" s="14" t="s">
        <v>79</v>
      </c>
      <c r="AW576" s="14" t="s">
        <v>32</v>
      </c>
      <c r="AX576" s="14" t="s">
        <v>71</v>
      </c>
      <c r="AY576" s="219" t="s">
        <v>125</v>
      </c>
    </row>
    <row r="577" spans="1:65" s="13" customFormat="1" ht="11.25">
      <c r="B577" s="199"/>
      <c r="C577" s="200"/>
      <c r="D577" s="191" t="s">
        <v>145</v>
      </c>
      <c r="E577" s="201" t="s">
        <v>19</v>
      </c>
      <c r="F577" s="202" t="s">
        <v>1379</v>
      </c>
      <c r="G577" s="200"/>
      <c r="H577" s="203">
        <v>13.32</v>
      </c>
      <c r="I577" s="204"/>
      <c r="J577" s="200"/>
      <c r="K577" s="200"/>
      <c r="L577" s="205"/>
      <c r="M577" s="206"/>
      <c r="N577" s="207"/>
      <c r="O577" s="207"/>
      <c r="P577" s="207"/>
      <c r="Q577" s="207"/>
      <c r="R577" s="207"/>
      <c r="S577" s="207"/>
      <c r="T577" s="208"/>
      <c r="AT577" s="209" t="s">
        <v>145</v>
      </c>
      <c r="AU577" s="209" t="s">
        <v>81</v>
      </c>
      <c r="AV577" s="13" t="s">
        <v>81</v>
      </c>
      <c r="AW577" s="13" t="s">
        <v>32</v>
      </c>
      <c r="AX577" s="13" t="s">
        <v>71</v>
      </c>
      <c r="AY577" s="209" t="s">
        <v>125</v>
      </c>
    </row>
    <row r="578" spans="1:65" s="14" customFormat="1" ht="11.25">
      <c r="B578" s="210"/>
      <c r="C578" s="211"/>
      <c r="D578" s="191" t="s">
        <v>145</v>
      </c>
      <c r="E578" s="212" t="s">
        <v>19</v>
      </c>
      <c r="F578" s="213" t="s">
        <v>1380</v>
      </c>
      <c r="G578" s="211"/>
      <c r="H578" s="212" t="s">
        <v>19</v>
      </c>
      <c r="I578" s="214"/>
      <c r="J578" s="211"/>
      <c r="K578" s="211"/>
      <c r="L578" s="215"/>
      <c r="M578" s="216"/>
      <c r="N578" s="217"/>
      <c r="O578" s="217"/>
      <c r="P578" s="217"/>
      <c r="Q578" s="217"/>
      <c r="R578" s="217"/>
      <c r="S578" s="217"/>
      <c r="T578" s="218"/>
      <c r="AT578" s="219" t="s">
        <v>145</v>
      </c>
      <c r="AU578" s="219" t="s">
        <v>81</v>
      </c>
      <c r="AV578" s="14" t="s">
        <v>79</v>
      </c>
      <c r="AW578" s="14" t="s">
        <v>32</v>
      </c>
      <c r="AX578" s="14" t="s">
        <v>71</v>
      </c>
      <c r="AY578" s="219" t="s">
        <v>125</v>
      </c>
    </row>
    <row r="579" spans="1:65" s="13" customFormat="1" ht="11.25">
      <c r="B579" s="199"/>
      <c r="C579" s="200"/>
      <c r="D579" s="191" t="s">
        <v>145</v>
      </c>
      <c r="E579" s="201" t="s">
        <v>19</v>
      </c>
      <c r="F579" s="202" t="s">
        <v>1381</v>
      </c>
      <c r="G579" s="200"/>
      <c r="H579" s="203">
        <v>1.048</v>
      </c>
      <c r="I579" s="204"/>
      <c r="J579" s="200"/>
      <c r="K579" s="200"/>
      <c r="L579" s="205"/>
      <c r="M579" s="206"/>
      <c r="N579" s="207"/>
      <c r="O579" s="207"/>
      <c r="P579" s="207"/>
      <c r="Q579" s="207"/>
      <c r="R579" s="207"/>
      <c r="S579" s="207"/>
      <c r="T579" s="208"/>
      <c r="AT579" s="209" t="s">
        <v>145</v>
      </c>
      <c r="AU579" s="209" t="s">
        <v>81</v>
      </c>
      <c r="AV579" s="13" t="s">
        <v>81</v>
      </c>
      <c r="AW579" s="13" t="s">
        <v>32</v>
      </c>
      <c r="AX579" s="13" t="s">
        <v>71</v>
      </c>
      <c r="AY579" s="209" t="s">
        <v>125</v>
      </c>
    </row>
    <row r="580" spans="1:65" s="14" customFormat="1" ht="11.25">
      <c r="B580" s="210"/>
      <c r="C580" s="211"/>
      <c r="D580" s="191" t="s">
        <v>145</v>
      </c>
      <c r="E580" s="212" t="s">
        <v>19</v>
      </c>
      <c r="F580" s="213" t="s">
        <v>1382</v>
      </c>
      <c r="G580" s="211"/>
      <c r="H580" s="212" t="s">
        <v>19</v>
      </c>
      <c r="I580" s="214"/>
      <c r="J580" s="211"/>
      <c r="K580" s="211"/>
      <c r="L580" s="215"/>
      <c r="M580" s="216"/>
      <c r="N580" s="217"/>
      <c r="O580" s="217"/>
      <c r="P580" s="217"/>
      <c r="Q580" s="217"/>
      <c r="R580" s="217"/>
      <c r="S580" s="217"/>
      <c r="T580" s="218"/>
      <c r="AT580" s="219" t="s">
        <v>145</v>
      </c>
      <c r="AU580" s="219" t="s">
        <v>81</v>
      </c>
      <c r="AV580" s="14" t="s">
        <v>79</v>
      </c>
      <c r="AW580" s="14" t="s">
        <v>32</v>
      </c>
      <c r="AX580" s="14" t="s">
        <v>71</v>
      </c>
      <c r="AY580" s="219" t="s">
        <v>125</v>
      </c>
    </row>
    <row r="581" spans="1:65" s="13" customFormat="1" ht="11.25">
      <c r="B581" s="199"/>
      <c r="C581" s="200"/>
      <c r="D581" s="191" t="s">
        <v>145</v>
      </c>
      <c r="E581" s="201" t="s">
        <v>19</v>
      </c>
      <c r="F581" s="202" t="s">
        <v>1383</v>
      </c>
      <c r="G581" s="200"/>
      <c r="H581" s="203">
        <v>0.56000000000000005</v>
      </c>
      <c r="I581" s="204"/>
      <c r="J581" s="200"/>
      <c r="K581" s="200"/>
      <c r="L581" s="205"/>
      <c r="M581" s="206"/>
      <c r="N581" s="207"/>
      <c r="O581" s="207"/>
      <c r="P581" s="207"/>
      <c r="Q581" s="207"/>
      <c r="R581" s="207"/>
      <c r="S581" s="207"/>
      <c r="T581" s="208"/>
      <c r="AT581" s="209" t="s">
        <v>145</v>
      </c>
      <c r="AU581" s="209" t="s">
        <v>81</v>
      </c>
      <c r="AV581" s="13" t="s">
        <v>81</v>
      </c>
      <c r="AW581" s="13" t="s">
        <v>32</v>
      </c>
      <c r="AX581" s="13" t="s">
        <v>71</v>
      </c>
      <c r="AY581" s="209" t="s">
        <v>125</v>
      </c>
    </row>
    <row r="582" spans="1:65" s="15" customFormat="1" ht="11.25">
      <c r="B582" s="220"/>
      <c r="C582" s="221"/>
      <c r="D582" s="191" t="s">
        <v>145</v>
      </c>
      <c r="E582" s="222" t="s">
        <v>19</v>
      </c>
      <c r="F582" s="223" t="s">
        <v>163</v>
      </c>
      <c r="G582" s="221"/>
      <c r="H582" s="224">
        <v>14.928000000000001</v>
      </c>
      <c r="I582" s="225"/>
      <c r="J582" s="221"/>
      <c r="K582" s="221"/>
      <c r="L582" s="226"/>
      <c r="M582" s="227"/>
      <c r="N582" s="228"/>
      <c r="O582" s="228"/>
      <c r="P582" s="228"/>
      <c r="Q582" s="228"/>
      <c r="R582" s="228"/>
      <c r="S582" s="228"/>
      <c r="T582" s="229"/>
      <c r="AT582" s="230" t="s">
        <v>145</v>
      </c>
      <c r="AU582" s="230" t="s">
        <v>81</v>
      </c>
      <c r="AV582" s="15" t="s">
        <v>131</v>
      </c>
      <c r="AW582" s="15" t="s">
        <v>32</v>
      </c>
      <c r="AX582" s="15" t="s">
        <v>79</v>
      </c>
      <c r="AY582" s="230" t="s">
        <v>125</v>
      </c>
    </row>
    <row r="583" spans="1:65" s="2" customFormat="1" ht="16.5" customHeight="1">
      <c r="A583" s="37"/>
      <c r="B583" s="38"/>
      <c r="C583" s="177" t="s">
        <v>833</v>
      </c>
      <c r="D583" s="177" t="s">
        <v>127</v>
      </c>
      <c r="E583" s="178" t="s">
        <v>1384</v>
      </c>
      <c r="F583" s="179" t="s">
        <v>1385</v>
      </c>
      <c r="G583" s="180" t="s">
        <v>175</v>
      </c>
      <c r="H583" s="181">
        <v>6</v>
      </c>
      <c r="I583" s="182"/>
      <c r="J583" s="183">
        <f>ROUND(I583*H583,2)</f>
        <v>0</v>
      </c>
      <c r="K583" s="184"/>
      <c r="L583" s="42"/>
      <c r="M583" s="185" t="s">
        <v>19</v>
      </c>
      <c r="N583" s="186" t="s">
        <v>42</v>
      </c>
      <c r="O583" s="67"/>
      <c r="P583" s="187">
        <f>O583*H583</f>
        <v>0</v>
      </c>
      <c r="Q583" s="187">
        <v>0</v>
      </c>
      <c r="R583" s="187">
        <f>Q583*H583</f>
        <v>0</v>
      </c>
      <c r="S583" s="187">
        <v>3.5000000000000003E-2</v>
      </c>
      <c r="T583" s="188">
        <f>S583*H583</f>
        <v>0.21000000000000002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89" t="s">
        <v>131</v>
      </c>
      <c r="AT583" s="189" t="s">
        <v>127</v>
      </c>
      <c r="AU583" s="189" t="s">
        <v>81</v>
      </c>
      <c r="AY583" s="20" t="s">
        <v>125</v>
      </c>
      <c r="BE583" s="190">
        <f>IF(N583="základní",J583,0)</f>
        <v>0</v>
      </c>
      <c r="BF583" s="190">
        <f>IF(N583="snížená",J583,0)</f>
        <v>0</v>
      </c>
      <c r="BG583" s="190">
        <f>IF(N583="zákl. přenesená",J583,0)</f>
        <v>0</v>
      </c>
      <c r="BH583" s="190">
        <f>IF(N583="sníž. přenesená",J583,0)</f>
        <v>0</v>
      </c>
      <c r="BI583" s="190">
        <f>IF(N583="nulová",J583,0)</f>
        <v>0</v>
      </c>
      <c r="BJ583" s="20" t="s">
        <v>79</v>
      </c>
      <c r="BK583" s="190">
        <f>ROUND(I583*H583,2)</f>
        <v>0</v>
      </c>
      <c r="BL583" s="20" t="s">
        <v>131</v>
      </c>
      <c r="BM583" s="189" t="s">
        <v>1386</v>
      </c>
    </row>
    <row r="584" spans="1:65" s="2" customFormat="1" ht="29.25">
      <c r="A584" s="37"/>
      <c r="B584" s="38"/>
      <c r="C584" s="39"/>
      <c r="D584" s="191" t="s">
        <v>133</v>
      </c>
      <c r="E584" s="39"/>
      <c r="F584" s="192" t="s">
        <v>1387</v>
      </c>
      <c r="G584" s="39"/>
      <c r="H584" s="39"/>
      <c r="I584" s="193"/>
      <c r="J584" s="39"/>
      <c r="K584" s="39"/>
      <c r="L584" s="42"/>
      <c r="M584" s="194"/>
      <c r="N584" s="195"/>
      <c r="O584" s="67"/>
      <c r="P584" s="67"/>
      <c r="Q584" s="67"/>
      <c r="R584" s="67"/>
      <c r="S584" s="67"/>
      <c r="T584" s="68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20" t="s">
        <v>133</v>
      </c>
      <c r="AU584" s="20" t="s">
        <v>81</v>
      </c>
    </row>
    <row r="585" spans="1:65" s="2" customFormat="1" ht="11.25">
      <c r="A585" s="37"/>
      <c r="B585" s="38"/>
      <c r="C585" s="39"/>
      <c r="D585" s="196" t="s">
        <v>135</v>
      </c>
      <c r="E585" s="39"/>
      <c r="F585" s="197" t="s">
        <v>1388</v>
      </c>
      <c r="G585" s="39"/>
      <c r="H585" s="39"/>
      <c r="I585" s="193"/>
      <c r="J585" s="39"/>
      <c r="K585" s="39"/>
      <c r="L585" s="42"/>
      <c r="M585" s="194"/>
      <c r="N585" s="195"/>
      <c r="O585" s="67"/>
      <c r="P585" s="67"/>
      <c r="Q585" s="67"/>
      <c r="R585" s="67"/>
      <c r="S585" s="67"/>
      <c r="T585" s="68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20" t="s">
        <v>135</v>
      </c>
      <c r="AU585" s="20" t="s">
        <v>81</v>
      </c>
    </row>
    <row r="586" spans="1:65" s="13" customFormat="1" ht="11.25">
      <c r="B586" s="199"/>
      <c r="C586" s="200"/>
      <c r="D586" s="191" t="s">
        <v>145</v>
      </c>
      <c r="E586" s="201" t="s">
        <v>19</v>
      </c>
      <c r="F586" s="202" t="s">
        <v>1389</v>
      </c>
      <c r="G586" s="200"/>
      <c r="H586" s="203">
        <v>6</v>
      </c>
      <c r="I586" s="204"/>
      <c r="J586" s="200"/>
      <c r="K586" s="200"/>
      <c r="L586" s="205"/>
      <c r="M586" s="206"/>
      <c r="N586" s="207"/>
      <c r="O586" s="207"/>
      <c r="P586" s="207"/>
      <c r="Q586" s="207"/>
      <c r="R586" s="207"/>
      <c r="S586" s="207"/>
      <c r="T586" s="208"/>
      <c r="AT586" s="209" t="s">
        <v>145</v>
      </c>
      <c r="AU586" s="209" t="s">
        <v>81</v>
      </c>
      <c r="AV586" s="13" t="s">
        <v>81</v>
      </c>
      <c r="AW586" s="13" t="s">
        <v>32</v>
      </c>
      <c r="AX586" s="13" t="s">
        <v>79</v>
      </c>
      <c r="AY586" s="209" t="s">
        <v>125</v>
      </c>
    </row>
    <row r="587" spans="1:65" s="2" customFormat="1" ht="16.5" customHeight="1">
      <c r="A587" s="37"/>
      <c r="B587" s="38"/>
      <c r="C587" s="177" t="s">
        <v>837</v>
      </c>
      <c r="D587" s="177" t="s">
        <v>127</v>
      </c>
      <c r="E587" s="178" t="s">
        <v>889</v>
      </c>
      <c r="F587" s="179" t="s">
        <v>890</v>
      </c>
      <c r="G587" s="180" t="s">
        <v>428</v>
      </c>
      <c r="H587" s="181">
        <v>1</v>
      </c>
      <c r="I587" s="182"/>
      <c r="J587" s="183">
        <f>ROUND(I587*H587,2)</f>
        <v>0</v>
      </c>
      <c r="K587" s="184"/>
      <c r="L587" s="42"/>
      <c r="M587" s="185" t="s">
        <v>19</v>
      </c>
      <c r="N587" s="186" t="s">
        <v>42</v>
      </c>
      <c r="O587" s="67"/>
      <c r="P587" s="187">
        <f>O587*H587</f>
        <v>0</v>
      </c>
      <c r="Q587" s="187">
        <v>0</v>
      </c>
      <c r="R587" s="187">
        <f>Q587*H587</f>
        <v>0</v>
      </c>
      <c r="S587" s="187">
        <v>8.2000000000000003E-2</v>
      </c>
      <c r="T587" s="188">
        <f>S587*H587</f>
        <v>8.2000000000000003E-2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89" t="s">
        <v>131</v>
      </c>
      <c r="AT587" s="189" t="s">
        <v>127</v>
      </c>
      <c r="AU587" s="189" t="s">
        <v>81</v>
      </c>
      <c r="AY587" s="20" t="s">
        <v>125</v>
      </c>
      <c r="BE587" s="190">
        <f>IF(N587="základní",J587,0)</f>
        <v>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20" t="s">
        <v>79</v>
      </c>
      <c r="BK587" s="190">
        <f>ROUND(I587*H587,2)</f>
        <v>0</v>
      </c>
      <c r="BL587" s="20" t="s">
        <v>131</v>
      </c>
      <c r="BM587" s="189" t="s">
        <v>1390</v>
      </c>
    </row>
    <row r="588" spans="1:65" s="2" customFormat="1" ht="19.5">
      <c r="A588" s="37"/>
      <c r="B588" s="38"/>
      <c r="C588" s="39"/>
      <c r="D588" s="191" t="s">
        <v>133</v>
      </c>
      <c r="E588" s="39"/>
      <c r="F588" s="192" t="s">
        <v>892</v>
      </c>
      <c r="G588" s="39"/>
      <c r="H588" s="39"/>
      <c r="I588" s="193"/>
      <c r="J588" s="39"/>
      <c r="K588" s="39"/>
      <c r="L588" s="42"/>
      <c r="M588" s="194"/>
      <c r="N588" s="195"/>
      <c r="O588" s="67"/>
      <c r="P588" s="67"/>
      <c r="Q588" s="67"/>
      <c r="R588" s="67"/>
      <c r="S588" s="67"/>
      <c r="T588" s="68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20" t="s">
        <v>133</v>
      </c>
      <c r="AU588" s="20" t="s">
        <v>81</v>
      </c>
    </row>
    <row r="589" spans="1:65" s="2" customFormat="1" ht="11.25">
      <c r="A589" s="37"/>
      <c r="B589" s="38"/>
      <c r="C589" s="39"/>
      <c r="D589" s="196" t="s">
        <v>135</v>
      </c>
      <c r="E589" s="39"/>
      <c r="F589" s="197" t="s">
        <v>893</v>
      </c>
      <c r="G589" s="39"/>
      <c r="H589" s="39"/>
      <c r="I589" s="193"/>
      <c r="J589" s="39"/>
      <c r="K589" s="39"/>
      <c r="L589" s="42"/>
      <c r="M589" s="194"/>
      <c r="N589" s="195"/>
      <c r="O589" s="67"/>
      <c r="P589" s="67"/>
      <c r="Q589" s="67"/>
      <c r="R589" s="67"/>
      <c r="S589" s="67"/>
      <c r="T589" s="68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20" t="s">
        <v>135</v>
      </c>
      <c r="AU589" s="20" t="s">
        <v>81</v>
      </c>
    </row>
    <row r="590" spans="1:65" s="2" customFormat="1" ht="16.5" customHeight="1">
      <c r="A590" s="37"/>
      <c r="B590" s="38"/>
      <c r="C590" s="177" t="s">
        <v>844</v>
      </c>
      <c r="D590" s="177" t="s">
        <v>127</v>
      </c>
      <c r="E590" s="178" t="s">
        <v>895</v>
      </c>
      <c r="F590" s="179" t="s">
        <v>896</v>
      </c>
      <c r="G590" s="180" t="s">
        <v>428</v>
      </c>
      <c r="H590" s="181">
        <v>3</v>
      </c>
      <c r="I590" s="182"/>
      <c r="J590" s="183">
        <f>ROUND(I590*H590,2)</f>
        <v>0</v>
      </c>
      <c r="K590" s="184"/>
      <c r="L590" s="42"/>
      <c r="M590" s="185" t="s">
        <v>19</v>
      </c>
      <c r="N590" s="186" t="s">
        <v>42</v>
      </c>
      <c r="O590" s="67"/>
      <c r="P590" s="187">
        <f>O590*H590</f>
        <v>0</v>
      </c>
      <c r="Q590" s="187">
        <v>0</v>
      </c>
      <c r="R590" s="187">
        <f>Q590*H590</f>
        <v>0</v>
      </c>
      <c r="S590" s="187">
        <v>4.0000000000000001E-3</v>
      </c>
      <c r="T590" s="188">
        <f>S590*H590</f>
        <v>1.2E-2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189" t="s">
        <v>131</v>
      </c>
      <c r="AT590" s="189" t="s">
        <v>127</v>
      </c>
      <c r="AU590" s="189" t="s">
        <v>81</v>
      </c>
      <c r="AY590" s="20" t="s">
        <v>125</v>
      </c>
      <c r="BE590" s="190">
        <f>IF(N590="základní",J590,0)</f>
        <v>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20" t="s">
        <v>79</v>
      </c>
      <c r="BK590" s="190">
        <f>ROUND(I590*H590,2)</f>
        <v>0</v>
      </c>
      <c r="BL590" s="20" t="s">
        <v>131</v>
      </c>
      <c r="BM590" s="189" t="s">
        <v>1391</v>
      </c>
    </row>
    <row r="591" spans="1:65" s="2" customFormat="1" ht="19.5">
      <c r="A591" s="37"/>
      <c r="B591" s="38"/>
      <c r="C591" s="39"/>
      <c r="D591" s="191" t="s">
        <v>133</v>
      </c>
      <c r="E591" s="39"/>
      <c r="F591" s="192" t="s">
        <v>898</v>
      </c>
      <c r="G591" s="39"/>
      <c r="H591" s="39"/>
      <c r="I591" s="193"/>
      <c r="J591" s="39"/>
      <c r="K591" s="39"/>
      <c r="L591" s="42"/>
      <c r="M591" s="194"/>
      <c r="N591" s="195"/>
      <c r="O591" s="67"/>
      <c r="P591" s="67"/>
      <c r="Q591" s="67"/>
      <c r="R591" s="67"/>
      <c r="S591" s="67"/>
      <c r="T591" s="68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20" t="s">
        <v>133</v>
      </c>
      <c r="AU591" s="20" t="s">
        <v>81</v>
      </c>
    </row>
    <row r="592" spans="1:65" s="2" customFormat="1" ht="11.25">
      <c r="A592" s="37"/>
      <c r="B592" s="38"/>
      <c r="C592" s="39"/>
      <c r="D592" s="196" t="s">
        <v>135</v>
      </c>
      <c r="E592" s="39"/>
      <c r="F592" s="197" t="s">
        <v>899</v>
      </c>
      <c r="G592" s="39"/>
      <c r="H592" s="39"/>
      <c r="I592" s="193"/>
      <c r="J592" s="39"/>
      <c r="K592" s="39"/>
      <c r="L592" s="42"/>
      <c r="M592" s="194"/>
      <c r="N592" s="195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135</v>
      </c>
      <c r="AU592" s="20" t="s">
        <v>81</v>
      </c>
    </row>
    <row r="593" spans="1:65" s="2" customFormat="1" ht="16.5" customHeight="1">
      <c r="A593" s="37"/>
      <c r="B593" s="38"/>
      <c r="C593" s="177" t="s">
        <v>851</v>
      </c>
      <c r="D593" s="177" t="s">
        <v>127</v>
      </c>
      <c r="E593" s="178" t="s">
        <v>1392</v>
      </c>
      <c r="F593" s="179" t="s">
        <v>1393</v>
      </c>
      <c r="G593" s="180" t="s">
        <v>175</v>
      </c>
      <c r="H593" s="181">
        <v>1</v>
      </c>
      <c r="I593" s="182"/>
      <c r="J593" s="183">
        <f>ROUND(I593*H593,2)</f>
        <v>0</v>
      </c>
      <c r="K593" s="184"/>
      <c r="L593" s="42"/>
      <c r="M593" s="185" t="s">
        <v>19</v>
      </c>
      <c r="N593" s="186" t="s">
        <v>42</v>
      </c>
      <c r="O593" s="67"/>
      <c r="P593" s="187">
        <f>O593*H593</f>
        <v>0</v>
      </c>
      <c r="Q593" s="187">
        <v>0</v>
      </c>
      <c r="R593" s="187">
        <f>Q593*H593</f>
        <v>0</v>
      </c>
      <c r="S593" s="187">
        <v>0.98</v>
      </c>
      <c r="T593" s="188">
        <f>S593*H593</f>
        <v>0.98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89" t="s">
        <v>131</v>
      </c>
      <c r="AT593" s="189" t="s">
        <v>127</v>
      </c>
      <c r="AU593" s="189" t="s">
        <v>81</v>
      </c>
      <c r="AY593" s="20" t="s">
        <v>125</v>
      </c>
      <c r="BE593" s="190">
        <f>IF(N593="základní",J593,0)</f>
        <v>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20" t="s">
        <v>79</v>
      </c>
      <c r="BK593" s="190">
        <f>ROUND(I593*H593,2)</f>
        <v>0</v>
      </c>
      <c r="BL593" s="20" t="s">
        <v>131</v>
      </c>
      <c r="BM593" s="189" t="s">
        <v>1394</v>
      </c>
    </row>
    <row r="594" spans="1:65" s="2" customFormat="1" ht="19.5">
      <c r="A594" s="37"/>
      <c r="B594" s="38"/>
      <c r="C594" s="39"/>
      <c r="D594" s="191" t="s">
        <v>133</v>
      </c>
      <c r="E594" s="39"/>
      <c r="F594" s="192" t="s">
        <v>1395</v>
      </c>
      <c r="G594" s="39"/>
      <c r="H594" s="39"/>
      <c r="I594" s="193"/>
      <c r="J594" s="39"/>
      <c r="K594" s="39"/>
      <c r="L594" s="42"/>
      <c r="M594" s="194"/>
      <c r="N594" s="195"/>
      <c r="O594" s="67"/>
      <c r="P594" s="67"/>
      <c r="Q594" s="67"/>
      <c r="R594" s="67"/>
      <c r="S594" s="67"/>
      <c r="T594" s="68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20" t="s">
        <v>133</v>
      </c>
      <c r="AU594" s="20" t="s">
        <v>81</v>
      </c>
    </row>
    <row r="595" spans="1:65" s="2" customFormat="1" ht="11.25">
      <c r="A595" s="37"/>
      <c r="B595" s="38"/>
      <c r="C595" s="39"/>
      <c r="D595" s="196" t="s">
        <v>135</v>
      </c>
      <c r="E595" s="39"/>
      <c r="F595" s="197" t="s">
        <v>1396</v>
      </c>
      <c r="G595" s="39"/>
      <c r="H595" s="39"/>
      <c r="I595" s="193"/>
      <c r="J595" s="39"/>
      <c r="K595" s="39"/>
      <c r="L595" s="42"/>
      <c r="M595" s="194"/>
      <c r="N595" s="195"/>
      <c r="O595" s="67"/>
      <c r="P595" s="67"/>
      <c r="Q595" s="67"/>
      <c r="R595" s="67"/>
      <c r="S595" s="67"/>
      <c r="T595" s="68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20" t="s">
        <v>135</v>
      </c>
      <c r="AU595" s="20" t="s">
        <v>81</v>
      </c>
    </row>
    <row r="596" spans="1:65" s="2" customFormat="1" ht="19.5">
      <c r="A596" s="37"/>
      <c r="B596" s="38"/>
      <c r="C596" s="39"/>
      <c r="D596" s="191" t="s">
        <v>137</v>
      </c>
      <c r="E596" s="39"/>
      <c r="F596" s="198" t="s">
        <v>1397</v>
      </c>
      <c r="G596" s="39"/>
      <c r="H596" s="39"/>
      <c r="I596" s="193"/>
      <c r="J596" s="39"/>
      <c r="K596" s="39"/>
      <c r="L596" s="42"/>
      <c r="M596" s="194"/>
      <c r="N596" s="195"/>
      <c r="O596" s="67"/>
      <c r="P596" s="67"/>
      <c r="Q596" s="67"/>
      <c r="R596" s="67"/>
      <c r="S596" s="67"/>
      <c r="T596" s="68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20" t="s">
        <v>137</v>
      </c>
      <c r="AU596" s="20" t="s">
        <v>81</v>
      </c>
    </row>
    <row r="597" spans="1:65" s="2" customFormat="1" ht="16.5" customHeight="1">
      <c r="A597" s="37"/>
      <c r="B597" s="38"/>
      <c r="C597" s="177" t="s">
        <v>857</v>
      </c>
      <c r="D597" s="177" t="s">
        <v>127</v>
      </c>
      <c r="E597" s="178" t="s">
        <v>1398</v>
      </c>
      <c r="F597" s="179" t="s">
        <v>1399</v>
      </c>
      <c r="G597" s="180" t="s">
        <v>428</v>
      </c>
      <c r="H597" s="181">
        <v>16</v>
      </c>
      <c r="I597" s="182"/>
      <c r="J597" s="183">
        <f>ROUND(I597*H597,2)</f>
        <v>0</v>
      </c>
      <c r="K597" s="184"/>
      <c r="L597" s="42"/>
      <c r="M597" s="185" t="s">
        <v>19</v>
      </c>
      <c r="N597" s="186" t="s">
        <v>42</v>
      </c>
      <c r="O597" s="67"/>
      <c r="P597" s="187">
        <f>O597*H597</f>
        <v>0</v>
      </c>
      <c r="Q597" s="187">
        <v>0</v>
      </c>
      <c r="R597" s="187">
        <f>Q597*H597</f>
        <v>0</v>
      </c>
      <c r="S597" s="187">
        <v>8.7999999999999995E-2</v>
      </c>
      <c r="T597" s="188">
        <f>S597*H597</f>
        <v>1.4079999999999999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89" t="s">
        <v>131</v>
      </c>
      <c r="AT597" s="189" t="s">
        <v>127</v>
      </c>
      <c r="AU597" s="189" t="s">
        <v>81</v>
      </c>
      <c r="AY597" s="20" t="s">
        <v>125</v>
      </c>
      <c r="BE597" s="190">
        <f>IF(N597="základní",J597,0)</f>
        <v>0</v>
      </c>
      <c r="BF597" s="190">
        <f>IF(N597="snížená",J597,0)</f>
        <v>0</v>
      </c>
      <c r="BG597" s="190">
        <f>IF(N597="zákl. přenesená",J597,0)</f>
        <v>0</v>
      </c>
      <c r="BH597" s="190">
        <f>IF(N597="sníž. přenesená",J597,0)</f>
        <v>0</v>
      </c>
      <c r="BI597" s="190">
        <f>IF(N597="nulová",J597,0)</f>
        <v>0</v>
      </c>
      <c r="BJ597" s="20" t="s">
        <v>79</v>
      </c>
      <c r="BK597" s="190">
        <f>ROUND(I597*H597,2)</f>
        <v>0</v>
      </c>
      <c r="BL597" s="20" t="s">
        <v>131</v>
      </c>
      <c r="BM597" s="189" t="s">
        <v>1400</v>
      </c>
    </row>
    <row r="598" spans="1:65" s="2" customFormat="1" ht="11.25">
      <c r="A598" s="37"/>
      <c r="B598" s="38"/>
      <c r="C598" s="39"/>
      <c r="D598" s="191" t="s">
        <v>133</v>
      </c>
      <c r="E598" s="39"/>
      <c r="F598" s="192" t="s">
        <v>1399</v>
      </c>
      <c r="G598" s="39"/>
      <c r="H598" s="39"/>
      <c r="I598" s="193"/>
      <c r="J598" s="39"/>
      <c r="K598" s="39"/>
      <c r="L598" s="42"/>
      <c r="M598" s="194"/>
      <c r="N598" s="195"/>
      <c r="O598" s="67"/>
      <c r="P598" s="67"/>
      <c r="Q598" s="67"/>
      <c r="R598" s="67"/>
      <c r="S598" s="67"/>
      <c r="T598" s="68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20" t="s">
        <v>133</v>
      </c>
      <c r="AU598" s="20" t="s">
        <v>81</v>
      </c>
    </row>
    <row r="599" spans="1:65" s="2" customFormat="1" ht="11.25">
      <c r="A599" s="37"/>
      <c r="B599" s="38"/>
      <c r="C599" s="39"/>
      <c r="D599" s="196" t="s">
        <v>135</v>
      </c>
      <c r="E599" s="39"/>
      <c r="F599" s="197" t="s">
        <v>1401</v>
      </c>
      <c r="G599" s="39"/>
      <c r="H599" s="39"/>
      <c r="I599" s="193"/>
      <c r="J599" s="39"/>
      <c r="K599" s="39"/>
      <c r="L599" s="42"/>
      <c r="M599" s="194"/>
      <c r="N599" s="195"/>
      <c r="O599" s="67"/>
      <c r="P599" s="67"/>
      <c r="Q599" s="67"/>
      <c r="R599" s="67"/>
      <c r="S599" s="67"/>
      <c r="T599" s="68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20" t="s">
        <v>135</v>
      </c>
      <c r="AU599" s="20" t="s">
        <v>81</v>
      </c>
    </row>
    <row r="600" spans="1:65" s="2" customFormat="1" ht="16.5" customHeight="1">
      <c r="A600" s="37"/>
      <c r="B600" s="38"/>
      <c r="C600" s="177" t="s">
        <v>863</v>
      </c>
      <c r="D600" s="177" t="s">
        <v>127</v>
      </c>
      <c r="E600" s="178" t="s">
        <v>1402</v>
      </c>
      <c r="F600" s="179" t="s">
        <v>1403</v>
      </c>
      <c r="G600" s="180" t="s">
        <v>192</v>
      </c>
      <c r="H600" s="181">
        <v>0.06</v>
      </c>
      <c r="I600" s="182"/>
      <c r="J600" s="183">
        <f>ROUND(I600*H600,2)</f>
        <v>0</v>
      </c>
      <c r="K600" s="184"/>
      <c r="L600" s="42"/>
      <c r="M600" s="185" t="s">
        <v>19</v>
      </c>
      <c r="N600" s="186" t="s">
        <v>42</v>
      </c>
      <c r="O600" s="67"/>
      <c r="P600" s="187">
        <f>O600*H600</f>
        <v>0</v>
      </c>
      <c r="Q600" s="187">
        <v>0</v>
      </c>
      <c r="R600" s="187">
        <f>Q600*H600</f>
        <v>0</v>
      </c>
      <c r="S600" s="187">
        <v>2.6</v>
      </c>
      <c r="T600" s="188">
        <f>S600*H600</f>
        <v>0.156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89" t="s">
        <v>131</v>
      </c>
      <c r="AT600" s="189" t="s">
        <v>127</v>
      </c>
      <c r="AU600" s="189" t="s">
        <v>81</v>
      </c>
      <c r="AY600" s="20" t="s">
        <v>125</v>
      </c>
      <c r="BE600" s="190">
        <f>IF(N600="základní",J600,0)</f>
        <v>0</v>
      </c>
      <c r="BF600" s="190">
        <f>IF(N600="snížená",J600,0)</f>
        <v>0</v>
      </c>
      <c r="BG600" s="190">
        <f>IF(N600="zákl. přenesená",J600,0)</f>
        <v>0</v>
      </c>
      <c r="BH600" s="190">
        <f>IF(N600="sníž. přenesená",J600,0)</f>
        <v>0</v>
      </c>
      <c r="BI600" s="190">
        <f>IF(N600="nulová",J600,0)</f>
        <v>0</v>
      </c>
      <c r="BJ600" s="20" t="s">
        <v>79</v>
      </c>
      <c r="BK600" s="190">
        <f>ROUND(I600*H600,2)</f>
        <v>0</v>
      </c>
      <c r="BL600" s="20" t="s">
        <v>131</v>
      </c>
      <c r="BM600" s="189" t="s">
        <v>1404</v>
      </c>
    </row>
    <row r="601" spans="1:65" s="2" customFormat="1" ht="11.25">
      <c r="A601" s="37"/>
      <c r="B601" s="38"/>
      <c r="C601" s="39"/>
      <c r="D601" s="191" t="s">
        <v>133</v>
      </c>
      <c r="E601" s="39"/>
      <c r="F601" s="192" t="s">
        <v>1405</v>
      </c>
      <c r="G601" s="39"/>
      <c r="H601" s="39"/>
      <c r="I601" s="193"/>
      <c r="J601" s="39"/>
      <c r="K601" s="39"/>
      <c r="L601" s="42"/>
      <c r="M601" s="194"/>
      <c r="N601" s="195"/>
      <c r="O601" s="67"/>
      <c r="P601" s="67"/>
      <c r="Q601" s="67"/>
      <c r="R601" s="67"/>
      <c r="S601" s="67"/>
      <c r="T601" s="68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20" t="s">
        <v>133</v>
      </c>
      <c r="AU601" s="20" t="s">
        <v>81</v>
      </c>
    </row>
    <row r="602" spans="1:65" s="2" customFormat="1" ht="11.25">
      <c r="A602" s="37"/>
      <c r="B602" s="38"/>
      <c r="C602" s="39"/>
      <c r="D602" s="196" t="s">
        <v>135</v>
      </c>
      <c r="E602" s="39"/>
      <c r="F602" s="197" t="s">
        <v>1406</v>
      </c>
      <c r="G602" s="39"/>
      <c r="H602" s="39"/>
      <c r="I602" s="193"/>
      <c r="J602" s="39"/>
      <c r="K602" s="39"/>
      <c r="L602" s="42"/>
      <c r="M602" s="194"/>
      <c r="N602" s="195"/>
      <c r="O602" s="67"/>
      <c r="P602" s="67"/>
      <c r="Q602" s="67"/>
      <c r="R602" s="67"/>
      <c r="S602" s="67"/>
      <c r="T602" s="68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20" t="s">
        <v>135</v>
      </c>
      <c r="AU602" s="20" t="s">
        <v>81</v>
      </c>
    </row>
    <row r="603" spans="1:65" s="13" customFormat="1" ht="11.25">
      <c r="B603" s="199"/>
      <c r="C603" s="200"/>
      <c r="D603" s="191" t="s">
        <v>145</v>
      </c>
      <c r="E603" s="201" t="s">
        <v>19</v>
      </c>
      <c r="F603" s="202" t="s">
        <v>1407</v>
      </c>
      <c r="G603" s="200"/>
      <c r="H603" s="203">
        <v>0.06</v>
      </c>
      <c r="I603" s="204"/>
      <c r="J603" s="200"/>
      <c r="K603" s="200"/>
      <c r="L603" s="205"/>
      <c r="M603" s="206"/>
      <c r="N603" s="207"/>
      <c r="O603" s="207"/>
      <c r="P603" s="207"/>
      <c r="Q603" s="207"/>
      <c r="R603" s="207"/>
      <c r="S603" s="207"/>
      <c r="T603" s="208"/>
      <c r="AT603" s="209" t="s">
        <v>145</v>
      </c>
      <c r="AU603" s="209" t="s">
        <v>81</v>
      </c>
      <c r="AV603" s="13" t="s">
        <v>81</v>
      </c>
      <c r="AW603" s="13" t="s">
        <v>32</v>
      </c>
      <c r="AX603" s="13" t="s">
        <v>79</v>
      </c>
      <c r="AY603" s="209" t="s">
        <v>125</v>
      </c>
    </row>
    <row r="604" spans="1:65" s="2" customFormat="1" ht="16.5" customHeight="1">
      <c r="A604" s="37"/>
      <c r="B604" s="38"/>
      <c r="C604" s="177" t="s">
        <v>869</v>
      </c>
      <c r="D604" s="177" t="s">
        <v>127</v>
      </c>
      <c r="E604" s="178" t="s">
        <v>1408</v>
      </c>
      <c r="F604" s="179" t="s">
        <v>1409</v>
      </c>
      <c r="G604" s="180" t="s">
        <v>428</v>
      </c>
      <c r="H604" s="181">
        <v>17</v>
      </c>
      <c r="I604" s="182"/>
      <c r="J604" s="183">
        <f>ROUND(I604*H604,2)</f>
        <v>0</v>
      </c>
      <c r="K604" s="184"/>
      <c r="L604" s="42"/>
      <c r="M604" s="185" t="s">
        <v>19</v>
      </c>
      <c r="N604" s="186" t="s">
        <v>42</v>
      </c>
      <c r="O604" s="67"/>
      <c r="P604" s="187">
        <f>O604*H604</f>
        <v>0</v>
      </c>
      <c r="Q604" s="187">
        <v>0</v>
      </c>
      <c r="R604" s="187">
        <f>Q604*H604</f>
        <v>0</v>
      </c>
      <c r="S604" s="187">
        <v>0.16500000000000001</v>
      </c>
      <c r="T604" s="188">
        <f>S604*H604</f>
        <v>2.8050000000000002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189" t="s">
        <v>131</v>
      </c>
      <c r="AT604" s="189" t="s">
        <v>127</v>
      </c>
      <c r="AU604" s="189" t="s">
        <v>81</v>
      </c>
      <c r="AY604" s="20" t="s">
        <v>125</v>
      </c>
      <c r="BE604" s="190">
        <f>IF(N604="základní",J604,0)</f>
        <v>0</v>
      </c>
      <c r="BF604" s="190">
        <f>IF(N604="snížená",J604,0)</f>
        <v>0</v>
      </c>
      <c r="BG604" s="190">
        <f>IF(N604="zákl. přenesená",J604,0)</f>
        <v>0</v>
      </c>
      <c r="BH604" s="190">
        <f>IF(N604="sníž. přenesená",J604,0)</f>
        <v>0</v>
      </c>
      <c r="BI604" s="190">
        <f>IF(N604="nulová",J604,0)</f>
        <v>0</v>
      </c>
      <c r="BJ604" s="20" t="s">
        <v>79</v>
      </c>
      <c r="BK604" s="190">
        <f>ROUND(I604*H604,2)</f>
        <v>0</v>
      </c>
      <c r="BL604" s="20" t="s">
        <v>131</v>
      </c>
      <c r="BM604" s="189" t="s">
        <v>1410</v>
      </c>
    </row>
    <row r="605" spans="1:65" s="2" customFormat="1" ht="11.25">
      <c r="A605" s="37"/>
      <c r="B605" s="38"/>
      <c r="C605" s="39"/>
      <c r="D605" s="191" t="s">
        <v>133</v>
      </c>
      <c r="E605" s="39"/>
      <c r="F605" s="192" t="s">
        <v>1411</v>
      </c>
      <c r="G605" s="39"/>
      <c r="H605" s="39"/>
      <c r="I605" s="193"/>
      <c r="J605" s="39"/>
      <c r="K605" s="39"/>
      <c r="L605" s="42"/>
      <c r="M605" s="194"/>
      <c r="N605" s="195"/>
      <c r="O605" s="67"/>
      <c r="P605" s="67"/>
      <c r="Q605" s="67"/>
      <c r="R605" s="67"/>
      <c r="S605" s="67"/>
      <c r="T605" s="68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20" t="s">
        <v>133</v>
      </c>
      <c r="AU605" s="20" t="s">
        <v>81</v>
      </c>
    </row>
    <row r="606" spans="1:65" s="2" customFormat="1" ht="11.25">
      <c r="A606" s="37"/>
      <c r="B606" s="38"/>
      <c r="C606" s="39"/>
      <c r="D606" s="196" t="s">
        <v>135</v>
      </c>
      <c r="E606" s="39"/>
      <c r="F606" s="197" t="s">
        <v>1412</v>
      </c>
      <c r="G606" s="39"/>
      <c r="H606" s="39"/>
      <c r="I606" s="193"/>
      <c r="J606" s="39"/>
      <c r="K606" s="39"/>
      <c r="L606" s="42"/>
      <c r="M606" s="194"/>
      <c r="N606" s="195"/>
      <c r="O606" s="67"/>
      <c r="P606" s="67"/>
      <c r="Q606" s="67"/>
      <c r="R606" s="67"/>
      <c r="S606" s="67"/>
      <c r="T606" s="68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20" t="s">
        <v>135</v>
      </c>
      <c r="AU606" s="20" t="s">
        <v>81</v>
      </c>
    </row>
    <row r="607" spans="1:65" s="2" customFormat="1" ht="16.5" customHeight="1">
      <c r="A607" s="37"/>
      <c r="B607" s="38"/>
      <c r="C607" s="177" t="s">
        <v>875</v>
      </c>
      <c r="D607" s="177" t="s">
        <v>127</v>
      </c>
      <c r="E607" s="178" t="s">
        <v>1413</v>
      </c>
      <c r="F607" s="179" t="s">
        <v>1414</v>
      </c>
      <c r="G607" s="180" t="s">
        <v>175</v>
      </c>
      <c r="H607" s="181">
        <v>40</v>
      </c>
      <c r="I607" s="182"/>
      <c r="J607" s="183">
        <f>ROUND(I607*H607,2)</f>
        <v>0</v>
      </c>
      <c r="K607" s="184"/>
      <c r="L607" s="42"/>
      <c r="M607" s="185" t="s">
        <v>19</v>
      </c>
      <c r="N607" s="186" t="s">
        <v>42</v>
      </c>
      <c r="O607" s="67"/>
      <c r="P607" s="187">
        <f>O607*H607</f>
        <v>0</v>
      </c>
      <c r="Q607" s="187">
        <v>0</v>
      </c>
      <c r="R607" s="187">
        <f>Q607*H607</f>
        <v>0</v>
      </c>
      <c r="S607" s="187">
        <v>2.48E-3</v>
      </c>
      <c r="T607" s="188">
        <f>S607*H607</f>
        <v>9.9199999999999997E-2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89" t="s">
        <v>131</v>
      </c>
      <c r="AT607" s="189" t="s">
        <v>127</v>
      </c>
      <c r="AU607" s="189" t="s">
        <v>81</v>
      </c>
      <c r="AY607" s="20" t="s">
        <v>125</v>
      </c>
      <c r="BE607" s="190">
        <f>IF(N607="základní",J607,0)</f>
        <v>0</v>
      </c>
      <c r="BF607" s="190">
        <f>IF(N607="snížená",J607,0)</f>
        <v>0</v>
      </c>
      <c r="BG607" s="190">
        <f>IF(N607="zákl. přenesená",J607,0)</f>
        <v>0</v>
      </c>
      <c r="BH607" s="190">
        <f>IF(N607="sníž. přenesená",J607,0)</f>
        <v>0</v>
      </c>
      <c r="BI607" s="190">
        <f>IF(N607="nulová",J607,0)</f>
        <v>0</v>
      </c>
      <c r="BJ607" s="20" t="s">
        <v>79</v>
      </c>
      <c r="BK607" s="190">
        <f>ROUND(I607*H607,2)</f>
        <v>0</v>
      </c>
      <c r="BL607" s="20" t="s">
        <v>131</v>
      </c>
      <c r="BM607" s="189" t="s">
        <v>1415</v>
      </c>
    </row>
    <row r="608" spans="1:65" s="2" customFormat="1" ht="11.25">
      <c r="A608" s="37"/>
      <c r="B608" s="38"/>
      <c r="C608" s="39"/>
      <c r="D608" s="191" t="s">
        <v>133</v>
      </c>
      <c r="E608" s="39"/>
      <c r="F608" s="192" t="s">
        <v>1416</v>
      </c>
      <c r="G608" s="39"/>
      <c r="H608" s="39"/>
      <c r="I608" s="193"/>
      <c r="J608" s="39"/>
      <c r="K608" s="39"/>
      <c r="L608" s="42"/>
      <c r="M608" s="194"/>
      <c r="N608" s="195"/>
      <c r="O608" s="67"/>
      <c r="P608" s="67"/>
      <c r="Q608" s="67"/>
      <c r="R608" s="67"/>
      <c r="S608" s="67"/>
      <c r="T608" s="68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20" t="s">
        <v>133</v>
      </c>
      <c r="AU608" s="20" t="s">
        <v>81</v>
      </c>
    </row>
    <row r="609" spans="1:65" s="2" customFormat="1" ht="11.25">
      <c r="A609" s="37"/>
      <c r="B609" s="38"/>
      <c r="C609" s="39"/>
      <c r="D609" s="196" t="s">
        <v>135</v>
      </c>
      <c r="E609" s="39"/>
      <c r="F609" s="197" t="s">
        <v>1417</v>
      </c>
      <c r="G609" s="39"/>
      <c r="H609" s="39"/>
      <c r="I609" s="193"/>
      <c r="J609" s="39"/>
      <c r="K609" s="39"/>
      <c r="L609" s="42"/>
      <c r="M609" s="194"/>
      <c r="N609" s="195"/>
      <c r="O609" s="67"/>
      <c r="P609" s="67"/>
      <c r="Q609" s="67"/>
      <c r="R609" s="67"/>
      <c r="S609" s="67"/>
      <c r="T609" s="68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T609" s="20" t="s">
        <v>135</v>
      </c>
      <c r="AU609" s="20" t="s">
        <v>81</v>
      </c>
    </row>
    <row r="610" spans="1:65" s="12" customFormat="1" ht="22.9" customHeight="1">
      <c r="B610" s="161"/>
      <c r="C610" s="162"/>
      <c r="D610" s="163" t="s">
        <v>70</v>
      </c>
      <c r="E610" s="175" t="s">
        <v>912</v>
      </c>
      <c r="F610" s="175" t="s">
        <v>913</v>
      </c>
      <c r="G610" s="162"/>
      <c r="H610" s="162"/>
      <c r="I610" s="165"/>
      <c r="J610" s="176">
        <f>BK610</f>
        <v>0</v>
      </c>
      <c r="K610" s="162"/>
      <c r="L610" s="167"/>
      <c r="M610" s="168"/>
      <c r="N610" s="169"/>
      <c r="O610" s="169"/>
      <c r="P610" s="170">
        <f>SUM(P611:P639)</f>
        <v>0</v>
      </c>
      <c r="Q610" s="169"/>
      <c r="R610" s="170">
        <f>SUM(R611:R639)</f>
        <v>0</v>
      </c>
      <c r="S610" s="169"/>
      <c r="T610" s="171">
        <f>SUM(T611:T639)</f>
        <v>0</v>
      </c>
      <c r="AR610" s="172" t="s">
        <v>79</v>
      </c>
      <c r="AT610" s="173" t="s">
        <v>70</v>
      </c>
      <c r="AU610" s="173" t="s">
        <v>79</v>
      </c>
      <c r="AY610" s="172" t="s">
        <v>125</v>
      </c>
      <c r="BK610" s="174">
        <f>SUM(BK611:BK639)</f>
        <v>0</v>
      </c>
    </row>
    <row r="611" spans="1:65" s="2" customFormat="1" ht="16.5" customHeight="1">
      <c r="A611" s="37"/>
      <c r="B611" s="38"/>
      <c r="C611" s="177" t="s">
        <v>881</v>
      </c>
      <c r="D611" s="177" t="s">
        <v>127</v>
      </c>
      <c r="E611" s="178" t="s">
        <v>1418</v>
      </c>
      <c r="F611" s="179" t="s">
        <v>1419</v>
      </c>
      <c r="G611" s="180" t="s">
        <v>278</v>
      </c>
      <c r="H611" s="181">
        <v>412.28</v>
      </c>
      <c r="I611" s="182"/>
      <c r="J611" s="183">
        <f>ROUND(I611*H611,2)</f>
        <v>0</v>
      </c>
      <c r="K611" s="184"/>
      <c r="L611" s="42"/>
      <c r="M611" s="185" t="s">
        <v>19</v>
      </c>
      <c r="N611" s="186" t="s">
        <v>42</v>
      </c>
      <c r="O611" s="67"/>
      <c r="P611" s="187">
        <f>O611*H611</f>
        <v>0</v>
      </c>
      <c r="Q611" s="187">
        <v>0</v>
      </c>
      <c r="R611" s="187">
        <f>Q611*H611</f>
        <v>0</v>
      </c>
      <c r="S611" s="187">
        <v>0</v>
      </c>
      <c r="T611" s="188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89" t="s">
        <v>131</v>
      </c>
      <c r="AT611" s="189" t="s">
        <v>127</v>
      </c>
      <c r="AU611" s="189" t="s">
        <v>81</v>
      </c>
      <c r="AY611" s="20" t="s">
        <v>125</v>
      </c>
      <c r="BE611" s="190">
        <f>IF(N611="základní",J611,0)</f>
        <v>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20" t="s">
        <v>79</v>
      </c>
      <c r="BK611" s="190">
        <f>ROUND(I611*H611,2)</f>
        <v>0</v>
      </c>
      <c r="BL611" s="20" t="s">
        <v>131</v>
      </c>
      <c r="BM611" s="189" t="s">
        <v>1420</v>
      </c>
    </row>
    <row r="612" spans="1:65" s="2" customFormat="1" ht="11.25">
      <c r="A612" s="37"/>
      <c r="B612" s="38"/>
      <c r="C612" s="39"/>
      <c r="D612" s="191" t="s">
        <v>133</v>
      </c>
      <c r="E612" s="39"/>
      <c r="F612" s="192" t="s">
        <v>1421</v>
      </c>
      <c r="G612" s="39"/>
      <c r="H612" s="39"/>
      <c r="I612" s="193"/>
      <c r="J612" s="39"/>
      <c r="K612" s="39"/>
      <c r="L612" s="42"/>
      <c r="M612" s="194"/>
      <c r="N612" s="195"/>
      <c r="O612" s="67"/>
      <c r="P612" s="67"/>
      <c r="Q612" s="67"/>
      <c r="R612" s="67"/>
      <c r="S612" s="67"/>
      <c r="T612" s="68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20" t="s">
        <v>133</v>
      </c>
      <c r="AU612" s="20" t="s">
        <v>81</v>
      </c>
    </row>
    <row r="613" spans="1:65" s="2" customFormat="1" ht="11.25">
      <c r="A613" s="37"/>
      <c r="B613" s="38"/>
      <c r="C613" s="39"/>
      <c r="D613" s="196" t="s">
        <v>135</v>
      </c>
      <c r="E613" s="39"/>
      <c r="F613" s="197" t="s">
        <v>1422</v>
      </c>
      <c r="G613" s="39"/>
      <c r="H613" s="39"/>
      <c r="I613" s="193"/>
      <c r="J613" s="39"/>
      <c r="K613" s="39"/>
      <c r="L613" s="42"/>
      <c r="M613" s="194"/>
      <c r="N613" s="195"/>
      <c r="O613" s="67"/>
      <c r="P613" s="67"/>
      <c r="Q613" s="67"/>
      <c r="R613" s="67"/>
      <c r="S613" s="67"/>
      <c r="T613" s="68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20" t="s">
        <v>135</v>
      </c>
      <c r="AU613" s="20" t="s">
        <v>81</v>
      </c>
    </row>
    <row r="614" spans="1:65" s="14" customFormat="1" ht="11.25">
      <c r="B614" s="210"/>
      <c r="C614" s="211"/>
      <c r="D614" s="191" t="s">
        <v>145</v>
      </c>
      <c r="E614" s="212" t="s">
        <v>19</v>
      </c>
      <c r="F614" s="213" t="s">
        <v>922</v>
      </c>
      <c r="G614" s="211"/>
      <c r="H614" s="212" t="s">
        <v>19</v>
      </c>
      <c r="I614" s="214"/>
      <c r="J614" s="211"/>
      <c r="K614" s="211"/>
      <c r="L614" s="215"/>
      <c r="M614" s="216"/>
      <c r="N614" s="217"/>
      <c r="O614" s="217"/>
      <c r="P614" s="217"/>
      <c r="Q614" s="217"/>
      <c r="R614" s="217"/>
      <c r="S614" s="217"/>
      <c r="T614" s="218"/>
      <c r="AT614" s="219" t="s">
        <v>145</v>
      </c>
      <c r="AU614" s="219" t="s">
        <v>81</v>
      </c>
      <c r="AV614" s="14" t="s">
        <v>79</v>
      </c>
      <c r="AW614" s="14" t="s">
        <v>32</v>
      </c>
      <c r="AX614" s="14" t="s">
        <v>71</v>
      </c>
      <c r="AY614" s="219" t="s">
        <v>125</v>
      </c>
    </row>
    <row r="615" spans="1:65" s="13" customFormat="1" ht="11.25">
      <c r="B615" s="199"/>
      <c r="C615" s="200"/>
      <c r="D615" s="191" t="s">
        <v>145</v>
      </c>
      <c r="E615" s="201" t="s">
        <v>19</v>
      </c>
      <c r="F615" s="202" t="s">
        <v>1423</v>
      </c>
      <c r="G615" s="200"/>
      <c r="H615" s="203">
        <v>412.28</v>
      </c>
      <c r="I615" s="204"/>
      <c r="J615" s="200"/>
      <c r="K615" s="200"/>
      <c r="L615" s="205"/>
      <c r="M615" s="206"/>
      <c r="N615" s="207"/>
      <c r="O615" s="207"/>
      <c r="P615" s="207"/>
      <c r="Q615" s="207"/>
      <c r="R615" s="207"/>
      <c r="S615" s="207"/>
      <c r="T615" s="208"/>
      <c r="AT615" s="209" t="s">
        <v>145</v>
      </c>
      <c r="AU615" s="209" t="s">
        <v>81</v>
      </c>
      <c r="AV615" s="13" t="s">
        <v>81</v>
      </c>
      <c r="AW615" s="13" t="s">
        <v>32</v>
      </c>
      <c r="AX615" s="13" t="s">
        <v>79</v>
      </c>
      <c r="AY615" s="209" t="s">
        <v>125</v>
      </c>
    </row>
    <row r="616" spans="1:65" s="2" customFormat="1" ht="16.5" customHeight="1">
      <c r="A616" s="37"/>
      <c r="B616" s="38"/>
      <c r="C616" s="177" t="s">
        <v>888</v>
      </c>
      <c r="D616" s="177" t="s">
        <v>127</v>
      </c>
      <c r="E616" s="178" t="s">
        <v>927</v>
      </c>
      <c r="F616" s="179" t="s">
        <v>928</v>
      </c>
      <c r="G616" s="180" t="s">
        <v>278</v>
      </c>
      <c r="H616" s="181">
        <v>5771.92</v>
      </c>
      <c r="I616" s="182"/>
      <c r="J616" s="183">
        <f>ROUND(I616*H616,2)</f>
        <v>0</v>
      </c>
      <c r="K616" s="184"/>
      <c r="L616" s="42"/>
      <c r="M616" s="185" t="s">
        <v>19</v>
      </c>
      <c r="N616" s="186" t="s">
        <v>42</v>
      </c>
      <c r="O616" s="67"/>
      <c r="P616" s="187">
        <f>O616*H616</f>
        <v>0</v>
      </c>
      <c r="Q616" s="187">
        <v>0</v>
      </c>
      <c r="R616" s="187">
        <f>Q616*H616</f>
        <v>0</v>
      </c>
      <c r="S616" s="187">
        <v>0</v>
      </c>
      <c r="T616" s="188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89" t="s">
        <v>131</v>
      </c>
      <c r="AT616" s="189" t="s">
        <v>127</v>
      </c>
      <c r="AU616" s="189" t="s">
        <v>81</v>
      </c>
      <c r="AY616" s="20" t="s">
        <v>125</v>
      </c>
      <c r="BE616" s="190">
        <f>IF(N616="základní",J616,0)</f>
        <v>0</v>
      </c>
      <c r="BF616" s="190">
        <f>IF(N616="snížená",J616,0)</f>
        <v>0</v>
      </c>
      <c r="BG616" s="190">
        <f>IF(N616="zákl. přenesená",J616,0)</f>
        <v>0</v>
      </c>
      <c r="BH616" s="190">
        <f>IF(N616="sníž. přenesená",J616,0)</f>
        <v>0</v>
      </c>
      <c r="BI616" s="190">
        <f>IF(N616="nulová",J616,0)</f>
        <v>0</v>
      </c>
      <c r="BJ616" s="20" t="s">
        <v>79</v>
      </c>
      <c r="BK616" s="190">
        <f>ROUND(I616*H616,2)</f>
        <v>0</v>
      </c>
      <c r="BL616" s="20" t="s">
        <v>131</v>
      </c>
      <c r="BM616" s="189" t="s">
        <v>1424</v>
      </c>
    </row>
    <row r="617" spans="1:65" s="2" customFormat="1" ht="11.25">
      <c r="A617" s="37"/>
      <c r="B617" s="38"/>
      <c r="C617" s="39"/>
      <c r="D617" s="191" t="s">
        <v>133</v>
      </c>
      <c r="E617" s="39"/>
      <c r="F617" s="192" t="s">
        <v>930</v>
      </c>
      <c r="G617" s="39"/>
      <c r="H617" s="39"/>
      <c r="I617" s="193"/>
      <c r="J617" s="39"/>
      <c r="K617" s="39"/>
      <c r="L617" s="42"/>
      <c r="M617" s="194"/>
      <c r="N617" s="195"/>
      <c r="O617" s="67"/>
      <c r="P617" s="67"/>
      <c r="Q617" s="67"/>
      <c r="R617" s="67"/>
      <c r="S617" s="67"/>
      <c r="T617" s="68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20" t="s">
        <v>133</v>
      </c>
      <c r="AU617" s="20" t="s">
        <v>81</v>
      </c>
    </row>
    <row r="618" spans="1:65" s="2" customFormat="1" ht="11.25">
      <c r="A618" s="37"/>
      <c r="B618" s="38"/>
      <c r="C618" s="39"/>
      <c r="D618" s="196" t="s">
        <v>135</v>
      </c>
      <c r="E618" s="39"/>
      <c r="F618" s="197" t="s">
        <v>931</v>
      </c>
      <c r="G618" s="39"/>
      <c r="H618" s="39"/>
      <c r="I618" s="193"/>
      <c r="J618" s="39"/>
      <c r="K618" s="39"/>
      <c r="L618" s="42"/>
      <c r="M618" s="194"/>
      <c r="N618" s="195"/>
      <c r="O618" s="67"/>
      <c r="P618" s="67"/>
      <c r="Q618" s="67"/>
      <c r="R618" s="67"/>
      <c r="S618" s="67"/>
      <c r="T618" s="68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20" t="s">
        <v>135</v>
      </c>
      <c r="AU618" s="20" t="s">
        <v>81</v>
      </c>
    </row>
    <row r="619" spans="1:65" s="13" customFormat="1" ht="11.25">
      <c r="B619" s="199"/>
      <c r="C619" s="200"/>
      <c r="D619" s="191" t="s">
        <v>145</v>
      </c>
      <c r="E619" s="201" t="s">
        <v>19</v>
      </c>
      <c r="F619" s="202" t="s">
        <v>1425</v>
      </c>
      <c r="G619" s="200"/>
      <c r="H619" s="203">
        <v>5771.92</v>
      </c>
      <c r="I619" s="204"/>
      <c r="J619" s="200"/>
      <c r="K619" s="200"/>
      <c r="L619" s="205"/>
      <c r="M619" s="206"/>
      <c r="N619" s="207"/>
      <c r="O619" s="207"/>
      <c r="P619" s="207"/>
      <c r="Q619" s="207"/>
      <c r="R619" s="207"/>
      <c r="S619" s="207"/>
      <c r="T619" s="208"/>
      <c r="AT619" s="209" t="s">
        <v>145</v>
      </c>
      <c r="AU619" s="209" t="s">
        <v>81</v>
      </c>
      <c r="AV619" s="13" t="s">
        <v>81</v>
      </c>
      <c r="AW619" s="13" t="s">
        <v>32</v>
      </c>
      <c r="AX619" s="13" t="s">
        <v>79</v>
      </c>
      <c r="AY619" s="209" t="s">
        <v>125</v>
      </c>
    </row>
    <row r="620" spans="1:65" s="2" customFormat="1" ht="16.5" customHeight="1">
      <c r="A620" s="37"/>
      <c r="B620" s="38"/>
      <c r="C620" s="177" t="s">
        <v>894</v>
      </c>
      <c r="D620" s="177" t="s">
        <v>127</v>
      </c>
      <c r="E620" s="178" t="s">
        <v>934</v>
      </c>
      <c r="F620" s="179" t="s">
        <v>935</v>
      </c>
      <c r="G620" s="180" t="s">
        <v>278</v>
      </c>
      <c r="H620" s="181">
        <v>109.18</v>
      </c>
      <c r="I620" s="182"/>
      <c r="J620" s="183">
        <f>ROUND(I620*H620,2)</f>
        <v>0</v>
      </c>
      <c r="K620" s="184"/>
      <c r="L620" s="42"/>
      <c r="M620" s="185" t="s">
        <v>19</v>
      </c>
      <c r="N620" s="186" t="s">
        <v>42</v>
      </c>
      <c r="O620" s="67"/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9" t="s">
        <v>131</v>
      </c>
      <c r="AT620" s="189" t="s">
        <v>127</v>
      </c>
      <c r="AU620" s="189" t="s">
        <v>81</v>
      </c>
      <c r="AY620" s="20" t="s">
        <v>125</v>
      </c>
      <c r="BE620" s="190">
        <f>IF(N620="základní",J620,0)</f>
        <v>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20" t="s">
        <v>79</v>
      </c>
      <c r="BK620" s="190">
        <f>ROUND(I620*H620,2)</f>
        <v>0</v>
      </c>
      <c r="BL620" s="20" t="s">
        <v>131</v>
      </c>
      <c r="BM620" s="189" t="s">
        <v>1426</v>
      </c>
    </row>
    <row r="621" spans="1:65" s="2" customFormat="1" ht="11.25">
      <c r="A621" s="37"/>
      <c r="B621" s="38"/>
      <c r="C621" s="39"/>
      <c r="D621" s="191" t="s">
        <v>133</v>
      </c>
      <c r="E621" s="39"/>
      <c r="F621" s="192" t="s">
        <v>937</v>
      </c>
      <c r="G621" s="39"/>
      <c r="H621" s="39"/>
      <c r="I621" s="193"/>
      <c r="J621" s="39"/>
      <c r="K621" s="39"/>
      <c r="L621" s="42"/>
      <c r="M621" s="194"/>
      <c r="N621" s="195"/>
      <c r="O621" s="67"/>
      <c r="P621" s="67"/>
      <c r="Q621" s="67"/>
      <c r="R621" s="67"/>
      <c r="S621" s="67"/>
      <c r="T621" s="68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20" t="s">
        <v>133</v>
      </c>
      <c r="AU621" s="20" t="s">
        <v>81</v>
      </c>
    </row>
    <row r="622" spans="1:65" s="2" customFormat="1" ht="11.25">
      <c r="A622" s="37"/>
      <c r="B622" s="38"/>
      <c r="C622" s="39"/>
      <c r="D622" s="196" t="s">
        <v>135</v>
      </c>
      <c r="E622" s="39"/>
      <c r="F622" s="197" t="s">
        <v>938</v>
      </c>
      <c r="G622" s="39"/>
      <c r="H622" s="39"/>
      <c r="I622" s="193"/>
      <c r="J622" s="39"/>
      <c r="K622" s="39"/>
      <c r="L622" s="42"/>
      <c r="M622" s="194"/>
      <c r="N622" s="195"/>
      <c r="O622" s="67"/>
      <c r="P622" s="67"/>
      <c r="Q622" s="67"/>
      <c r="R622" s="67"/>
      <c r="S622" s="67"/>
      <c r="T622" s="68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20" t="s">
        <v>135</v>
      </c>
      <c r="AU622" s="20" t="s">
        <v>81</v>
      </c>
    </row>
    <row r="623" spans="1:65" s="14" customFormat="1" ht="11.25">
      <c r="B623" s="210"/>
      <c r="C623" s="211"/>
      <c r="D623" s="191" t="s">
        <v>145</v>
      </c>
      <c r="E623" s="212" t="s">
        <v>19</v>
      </c>
      <c r="F623" s="213" t="s">
        <v>1427</v>
      </c>
      <c r="G623" s="211"/>
      <c r="H623" s="212" t="s">
        <v>19</v>
      </c>
      <c r="I623" s="214"/>
      <c r="J623" s="211"/>
      <c r="K623" s="211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145</v>
      </c>
      <c r="AU623" s="219" t="s">
        <v>81</v>
      </c>
      <c r="AV623" s="14" t="s">
        <v>79</v>
      </c>
      <c r="AW623" s="14" t="s">
        <v>32</v>
      </c>
      <c r="AX623" s="14" t="s">
        <v>71</v>
      </c>
      <c r="AY623" s="219" t="s">
        <v>125</v>
      </c>
    </row>
    <row r="624" spans="1:65" s="13" customFormat="1" ht="11.25">
      <c r="B624" s="199"/>
      <c r="C624" s="200"/>
      <c r="D624" s="191" t="s">
        <v>145</v>
      </c>
      <c r="E624" s="201" t="s">
        <v>19</v>
      </c>
      <c r="F624" s="202" t="s">
        <v>1428</v>
      </c>
      <c r="G624" s="200"/>
      <c r="H624" s="203">
        <v>72.125</v>
      </c>
      <c r="I624" s="204"/>
      <c r="J624" s="200"/>
      <c r="K624" s="200"/>
      <c r="L624" s="205"/>
      <c r="M624" s="206"/>
      <c r="N624" s="207"/>
      <c r="O624" s="207"/>
      <c r="P624" s="207"/>
      <c r="Q624" s="207"/>
      <c r="R624" s="207"/>
      <c r="S624" s="207"/>
      <c r="T624" s="208"/>
      <c r="AT624" s="209" t="s">
        <v>145</v>
      </c>
      <c r="AU624" s="209" t="s">
        <v>81</v>
      </c>
      <c r="AV624" s="13" t="s">
        <v>81</v>
      </c>
      <c r="AW624" s="13" t="s">
        <v>32</v>
      </c>
      <c r="AX624" s="13" t="s">
        <v>71</v>
      </c>
      <c r="AY624" s="209" t="s">
        <v>125</v>
      </c>
    </row>
    <row r="625" spans="1:65" s="14" customFormat="1" ht="11.25">
      <c r="B625" s="210"/>
      <c r="C625" s="211"/>
      <c r="D625" s="191" t="s">
        <v>145</v>
      </c>
      <c r="E625" s="212" t="s">
        <v>19</v>
      </c>
      <c r="F625" s="213" t="s">
        <v>1429</v>
      </c>
      <c r="G625" s="211"/>
      <c r="H625" s="212" t="s">
        <v>19</v>
      </c>
      <c r="I625" s="214"/>
      <c r="J625" s="211"/>
      <c r="K625" s="211"/>
      <c r="L625" s="215"/>
      <c r="M625" s="216"/>
      <c r="N625" s="217"/>
      <c r="O625" s="217"/>
      <c r="P625" s="217"/>
      <c r="Q625" s="217"/>
      <c r="R625" s="217"/>
      <c r="S625" s="217"/>
      <c r="T625" s="218"/>
      <c r="AT625" s="219" t="s">
        <v>145</v>
      </c>
      <c r="AU625" s="219" t="s">
        <v>81</v>
      </c>
      <c r="AV625" s="14" t="s">
        <v>79</v>
      </c>
      <c r="AW625" s="14" t="s">
        <v>32</v>
      </c>
      <c r="AX625" s="14" t="s">
        <v>71</v>
      </c>
      <c r="AY625" s="219" t="s">
        <v>125</v>
      </c>
    </row>
    <row r="626" spans="1:65" s="13" customFormat="1" ht="11.25">
      <c r="B626" s="199"/>
      <c r="C626" s="200"/>
      <c r="D626" s="191" t="s">
        <v>145</v>
      </c>
      <c r="E626" s="201" t="s">
        <v>19</v>
      </c>
      <c r="F626" s="202" t="s">
        <v>1430</v>
      </c>
      <c r="G626" s="200"/>
      <c r="H626" s="203">
        <v>32.840000000000003</v>
      </c>
      <c r="I626" s="204"/>
      <c r="J626" s="200"/>
      <c r="K626" s="200"/>
      <c r="L626" s="205"/>
      <c r="M626" s="206"/>
      <c r="N626" s="207"/>
      <c r="O626" s="207"/>
      <c r="P626" s="207"/>
      <c r="Q626" s="207"/>
      <c r="R626" s="207"/>
      <c r="S626" s="207"/>
      <c r="T626" s="208"/>
      <c r="AT626" s="209" t="s">
        <v>145</v>
      </c>
      <c r="AU626" s="209" t="s">
        <v>81</v>
      </c>
      <c r="AV626" s="13" t="s">
        <v>81</v>
      </c>
      <c r="AW626" s="13" t="s">
        <v>32</v>
      </c>
      <c r="AX626" s="13" t="s">
        <v>71</v>
      </c>
      <c r="AY626" s="209" t="s">
        <v>125</v>
      </c>
    </row>
    <row r="627" spans="1:65" s="14" customFormat="1" ht="11.25">
      <c r="B627" s="210"/>
      <c r="C627" s="211"/>
      <c r="D627" s="191" t="s">
        <v>145</v>
      </c>
      <c r="E627" s="212" t="s">
        <v>19</v>
      </c>
      <c r="F627" s="213" t="s">
        <v>1431</v>
      </c>
      <c r="G627" s="211"/>
      <c r="H627" s="212" t="s">
        <v>19</v>
      </c>
      <c r="I627" s="214"/>
      <c r="J627" s="211"/>
      <c r="K627" s="211"/>
      <c r="L627" s="215"/>
      <c r="M627" s="216"/>
      <c r="N627" s="217"/>
      <c r="O627" s="217"/>
      <c r="P627" s="217"/>
      <c r="Q627" s="217"/>
      <c r="R627" s="217"/>
      <c r="S627" s="217"/>
      <c r="T627" s="218"/>
      <c r="AT627" s="219" t="s">
        <v>145</v>
      </c>
      <c r="AU627" s="219" t="s">
        <v>81</v>
      </c>
      <c r="AV627" s="14" t="s">
        <v>79</v>
      </c>
      <c r="AW627" s="14" t="s">
        <v>32</v>
      </c>
      <c r="AX627" s="14" t="s">
        <v>71</v>
      </c>
      <c r="AY627" s="219" t="s">
        <v>125</v>
      </c>
    </row>
    <row r="628" spans="1:65" s="13" customFormat="1" ht="11.25">
      <c r="B628" s="199"/>
      <c r="C628" s="200"/>
      <c r="D628" s="191" t="s">
        <v>145</v>
      </c>
      <c r="E628" s="201" t="s">
        <v>19</v>
      </c>
      <c r="F628" s="202" t="s">
        <v>1432</v>
      </c>
      <c r="G628" s="200"/>
      <c r="H628" s="203">
        <v>4.2149999999999999</v>
      </c>
      <c r="I628" s="204"/>
      <c r="J628" s="200"/>
      <c r="K628" s="200"/>
      <c r="L628" s="205"/>
      <c r="M628" s="206"/>
      <c r="N628" s="207"/>
      <c r="O628" s="207"/>
      <c r="P628" s="207"/>
      <c r="Q628" s="207"/>
      <c r="R628" s="207"/>
      <c r="S628" s="207"/>
      <c r="T628" s="208"/>
      <c r="AT628" s="209" t="s">
        <v>145</v>
      </c>
      <c r="AU628" s="209" t="s">
        <v>81</v>
      </c>
      <c r="AV628" s="13" t="s">
        <v>81</v>
      </c>
      <c r="AW628" s="13" t="s">
        <v>32</v>
      </c>
      <c r="AX628" s="13" t="s">
        <v>71</v>
      </c>
      <c r="AY628" s="209" t="s">
        <v>125</v>
      </c>
    </row>
    <row r="629" spans="1:65" s="15" customFormat="1" ht="11.25">
      <c r="B629" s="220"/>
      <c r="C629" s="221"/>
      <c r="D629" s="191" t="s">
        <v>145</v>
      </c>
      <c r="E629" s="222" t="s">
        <v>19</v>
      </c>
      <c r="F629" s="223" t="s">
        <v>163</v>
      </c>
      <c r="G629" s="221"/>
      <c r="H629" s="224">
        <v>109.18</v>
      </c>
      <c r="I629" s="225"/>
      <c r="J629" s="221"/>
      <c r="K629" s="221"/>
      <c r="L629" s="226"/>
      <c r="M629" s="227"/>
      <c r="N629" s="228"/>
      <c r="O629" s="228"/>
      <c r="P629" s="228"/>
      <c r="Q629" s="228"/>
      <c r="R629" s="228"/>
      <c r="S629" s="228"/>
      <c r="T629" s="229"/>
      <c r="AT629" s="230" t="s">
        <v>145</v>
      </c>
      <c r="AU629" s="230" t="s">
        <v>81</v>
      </c>
      <c r="AV629" s="15" t="s">
        <v>131</v>
      </c>
      <c r="AW629" s="15" t="s">
        <v>32</v>
      </c>
      <c r="AX629" s="15" t="s">
        <v>79</v>
      </c>
      <c r="AY629" s="230" t="s">
        <v>125</v>
      </c>
    </row>
    <row r="630" spans="1:65" s="2" customFormat="1" ht="16.5" customHeight="1">
      <c r="A630" s="37"/>
      <c r="B630" s="38"/>
      <c r="C630" s="177" t="s">
        <v>900</v>
      </c>
      <c r="D630" s="177" t="s">
        <v>127</v>
      </c>
      <c r="E630" s="178" t="s">
        <v>946</v>
      </c>
      <c r="F630" s="179" t="s">
        <v>947</v>
      </c>
      <c r="G630" s="180" t="s">
        <v>278</v>
      </c>
      <c r="H630" s="181">
        <v>1528.52</v>
      </c>
      <c r="I630" s="182"/>
      <c r="J630" s="183">
        <f>ROUND(I630*H630,2)</f>
        <v>0</v>
      </c>
      <c r="K630" s="184"/>
      <c r="L630" s="42"/>
      <c r="M630" s="185" t="s">
        <v>19</v>
      </c>
      <c r="N630" s="186" t="s">
        <v>42</v>
      </c>
      <c r="O630" s="67"/>
      <c r="P630" s="187">
        <f>O630*H630</f>
        <v>0</v>
      </c>
      <c r="Q630" s="187">
        <v>0</v>
      </c>
      <c r="R630" s="187">
        <f>Q630*H630</f>
        <v>0</v>
      </c>
      <c r="S630" s="187">
        <v>0</v>
      </c>
      <c r="T630" s="188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89" t="s">
        <v>131</v>
      </c>
      <c r="AT630" s="189" t="s">
        <v>127</v>
      </c>
      <c r="AU630" s="189" t="s">
        <v>81</v>
      </c>
      <c r="AY630" s="20" t="s">
        <v>125</v>
      </c>
      <c r="BE630" s="190">
        <f>IF(N630="základní",J630,0)</f>
        <v>0</v>
      </c>
      <c r="BF630" s="190">
        <f>IF(N630="snížená",J630,0)</f>
        <v>0</v>
      </c>
      <c r="BG630" s="190">
        <f>IF(N630="zákl. přenesená",J630,0)</f>
        <v>0</v>
      </c>
      <c r="BH630" s="190">
        <f>IF(N630="sníž. přenesená",J630,0)</f>
        <v>0</v>
      </c>
      <c r="BI630" s="190">
        <f>IF(N630="nulová",J630,0)</f>
        <v>0</v>
      </c>
      <c r="BJ630" s="20" t="s">
        <v>79</v>
      </c>
      <c r="BK630" s="190">
        <f>ROUND(I630*H630,2)</f>
        <v>0</v>
      </c>
      <c r="BL630" s="20" t="s">
        <v>131</v>
      </c>
      <c r="BM630" s="189" t="s">
        <v>1433</v>
      </c>
    </row>
    <row r="631" spans="1:65" s="2" customFormat="1" ht="19.5">
      <c r="A631" s="37"/>
      <c r="B631" s="38"/>
      <c r="C631" s="39"/>
      <c r="D631" s="191" t="s">
        <v>133</v>
      </c>
      <c r="E631" s="39"/>
      <c r="F631" s="192" t="s">
        <v>949</v>
      </c>
      <c r="G631" s="39"/>
      <c r="H631" s="39"/>
      <c r="I631" s="193"/>
      <c r="J631" s="39"/>
      <c r="K631" s="39"/>
      <c r="L631" s="42"/>
      <c r="M631" s="194"/>
      <c r="N631" s="195"/>
      <c r="O631" s="67"/>
      <c r="P631" s="67"/>
      <c r="Q631" s="67"/>
      <c r="R631" s="67"/>
      <c r="S631" s="67"/>
      <c r="T631" s="68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20" t="s">
        <v>133</v>
      </c>
      <c r="AU631" s="20" t="s">
        <v>81</v>
      </c>
    </row>
    <row r="632" spans="1:65" s="2" customFormat="1" ht="11.25">
      <c r="A632" s="37"/>
      <c r="B632" s="38"/>
      <c r="C632" s="39"/>
      <c r="D632" s="196" t="s">
        <v>135</v>
      </c>
      <c r="E632" s="39"/>
      <c r="F632" s="197" t="s">
        <v>950</v>
      </c>
      <c r="G632" s="39"/>
      <c r="H632" s="39"/>
      <c r="I632" s="193"/>
      <c r="J632" s="39"/>
      <c r="K632" s="39"/>
      <c r="L632" s="42"/>
      <c r="M632" s="194"/>
      <c r="N632" s="195"/>
      <c r="O632" s="67"/>
      <c r="P632" s="67"/>
      <c r="Q632" s="67"/>
      <c r="R632" s="67"/>
      <c r="S632" s="67"/>
      <c r="T632" s="68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20" t="s">
        <v>135</v>
      </c>
      <c r="AU632" s="20" t="s">
        <v>81</v>
      </c>
    </row>
    <row r="633" spans="1:65" s="13" customFormat="1" ht="11.25">
      <c r="B633" s="199"/>
      <c r="C633" s="200"/>
      <c r="D633" s="191" t="s">
        <v>145</v>
      </c>
      <c r="E633" s="201" t="s">
        <v>19</v>
      </c>
      <c r="F633" s="202" t="s">
        <v>1434</v>
      </c>
      <c r="G633" s="200"/>
      <c r="H633" s="203">
        <v>1528.52</v>
      </c>
      <c r="I633" s="204"/>
      <c r="J633" s="200"/>
      <c r="K633" s="200"/>
      <c r="L633" s="205"/>
      <c r="M633" s="206"/>
      <c r="N633" s="207"/>
      <c r="O633" s="207"/>
      <c r="P633" s="207"/>
      <c r="Q633" s="207"/>
      <c r="R633" s="207"/>
      <c r="S633" s="207"/>
      <c r="T633" s="208"/>
      <c r="AT633" s="209" t="s">
        <v>145</v>
      </c>
      <c r="AU633" s="209" t="s">
        <v>81</v>
      </c>
      <c r="AV633" s="13" t="s">
        <v>81</v>
      </c>
      <c r="AW633" s="13" t="s">
        <v>32</v>
      </c>
      <c r="AX633" s="13" t="s">
        <v>79</v>
      </c>
      <c r="AY633" s="209" t="s">
        <v>125</v>
      </c>
    </row>
    <row r="634" spans="1:65" s="2" customFormat="1" ht="24.2" customHeight="1">
      <c r="A634" s="37"/>
      <c r="B634" s="38"/>
      <c r="C634" s="177" t="s">
        <v>906</v>
      </c>
      <c r="D634" s="177" t="s">
        <v>127</v>
      </c>
      <c r="E634" s="178" t="s">
        <v>1435</v>
      </c>
      <c r="F634" s="179" t="s">
        <v>1436</v>
      </c>
      <c r="G634" s="180" t="s">
        <v>278</v>
      </c>
      <c r="H634" s="181">
        <v>109.18</v>
      </c>
      <c r="I634" s="182"/>
      <c r="J634" s="183">
        <f>ROUND(I634*H634,2)</f>
        <v>0</v>
      </c>
      <c r="K634" s="184"/>
      <c r="L634" s="42"/>
      <c r="M634" s="185" t="s">
        <v>19</v>
      </c>
      <c r="N634" s="186" t="s">
        <v>42</v>
      </c>
      <c r="O634" s="67"/>
      <c r="P634" s="187">
        <f>O634*H634</f>
        <v>0</v>
      </c>
      <c r="Q634" s="187">
        <v>0</v>
      </c>
      <c r="R634" s="187">
        <f>Q634*H634</f>
        <v>0</v>
      </c>
      <c r="S634" s="187">
        <v>0</v>
      </c>
      <c r="T634" s="188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89" t="s">
        <v>131</v>
      </c>
      <c r="AT634" s="189" t="s">
        <v>127</v>
      </c>
      <c r="AU634" s="189" t="s">
        <v>81</v>
      </c>
      <c r="AY634" s="20" t="s">
        <v>125</v>
      </c>
      <c r="BE634" s="190">
        <f>IF(N634="základní",J634,0)</f>
        <v>0</v>
      </c>
      <c r="BF634" s="190">
        <f>IF(N634="snížená",J634,0)</f>
        <v>0</v>
      </c>
      <c r="BG634" s="190">
        <f>IF(N634="zákl. přenesená",J634,0)</f>
        <v>0</v>
      </c>
      <c r="BH634" s="190">
        <f>IF(N634="sníž. přenesená",J634,0)</f>
        <v>0</v>
      </c>
      <c r="BI634" s="190">
        <f>IF(N634="nulová",J634,0)</f>
        <v>0</v>
      </c>
      <c r="BJ634" s="20" t="s">
        <v>79</v>
      </c>
      <c r="BK634" s="190">
        <f>ROUND(I634*H634,2)</f>
        <v>0</v>
      </c>
      <c r="BL634" s="20" t="s">
        <v>131</v>
      </c>
      <c r="BM634" s="189" t="s">
        <v>1437</v>
      </c>
    </row>
    <row r="635" spans="1:65" s="2" customFormat="1" ht="19.5">
      <c r="A635" s="37"/>
      <c r="B635" s="38"/>
      <c r="C635" s="39"/>
      <c r="D635" s="191" t="s">
        <v>133</v>
      </c>
      <c r="E635" s="39"/>
      <c r="F635" s="192" t="s">
        <v>1438</v>
      </c>
      <c r="G635" s="39"/>
      <c r="H635" s="39"/>
      <c r="I635" s="193"/>
      <c r="J635" s="39"/>
      <c r="K635" s="39"/>
      <c r="L635" s="42"/>
      <c r="M635" s="194"/>
      <c r="N635" s="195"/>
      <c r="O635" s="67"/>
      <c r="P635" s="67"/>
      <c r="Q635" s="67"/>
      <c r="R635" s="67"/>
      <c r="S635" s="67"/>
      <c r="T635" s="68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20" t="s">
        <v>133</v>
      </c>
      <c r="AU635" s="20" t="s">
        <v>81</v>
      </c>
    </row>
    <row r="636" spans="1:65" s="2" customFormat="1" ht="11.25">
      <c r="A636" s="37"/>
      <c r="B636" s="38"/>
      <c r="C636" s="39"/>
      <c r="D636" s="196" t="s">
        <v>135</v>
      </c>
      <c r="E636" s="39"/>
      <c r="F636" s="197" t="s">
        <v>1439</v>
      </c>
      <c r="G636" s="39"/>
      <c r="H636" s="39"/>
      <c r="I636" s="193"/>
      <c r="J636" s="39"/>
      <c r="K636" s="39"/>
      <c r="L636" s="42"/>
      <c r="M636" s="194"/>
      <c r="N636" s="195"/>
      <c r="O636" s="67"/>
      <c r="P636" s="67"/>
      <c r="Q636" s="67"/>
      <c r="R636" s="67"/>
      <c r="S636" s="67"/>
      <c r="T636" s="68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20" t="s">
        <v>135</v>
      </c>
      <c r="AU636" s="20" t="s">
        <v>81</v>
      </c>
    </row>
    <row r="637" spans="1:65" s="2" customFormat="1" ht="24.2" customHeight="1">
      <c r="A637" s="37"/>
      <c r="B637" s="38"/>
      <c r="C637" s="177" t="s">
        <v>914</v>
      </c>
      <c r="D637" s="177" t="s">
        <v>127</v>
      </c>
      <c r="E637" s="178" t="s">
        <v>974</v>
      </c>
      <c r="F637" s="179" t="s">
        <v>975</v>
      </c>
      <c r="G637" s="180" t="s">
        <v>278</v>
      </c>
      <c r="H637" s="181">
        <v>412.28</v>
      </c>
      <c r="I637" s="182"/>
      <c r="J637" s="183">
        <f>ROUND(I637*H637,2)</f>
        <v>0</v>
      </c>
      <c r="K637" s="184"/>
      <c r="L637" s="42"/>
      <c r="M637" s="185" t="s">
        <v>19</v>
      </c>
      <c r="N637" s="186" t="s">
        <v>42</v>
      </c>
      <c r="O637" s="67"/>
      <c r="P637" s="187">
        <f>O637*H637</f>
        <v>0</v>
      </c>
      <c r="Q637" s="187">
        <v>0</v>
      </c>
      <c r="R637" s="187">
        <f>Q637*H637</f>
        <v>0</v>
      </c>
      <c r="S637" s="187">
        <v>0</v>
      </c>
      <c r="T637" s="188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89" t="s">
        <v>131</v>
      </c>
      <c r="AT637" s="189" t="s">
        <v>127</v>
      </c>
      <c r="AU637" s="189" t="s">
        <v>81</v>
      </c>
      <c r="AY637" s="20" t="s">
        <v>125</v>
      </c>
      <c r="BE637" s="190">
        <f>IF(N637="základní",J637,0)</f>
        <v>0</v>
      </c>
      <c r="BF637" s="190">
        <f>IF(N637="snížená",J637,0)</f>
        <v>0</v>
      </c>
      <c r="BG637" s="190">
        <f>IF(N637="zákl. přenesená",J637,0)</f>
        <v>0</v>
      </c>
      <c r="BH637" s="190">
        <f>IF(N637="sníž. přenesená",J637,0)</f>
        <v>0</v>
      </c>
      <c r="BI637" s="190">
        <f>IF(N637="nulová",J637,0)</f>
        <v>0</v>
      </c>
      <c r="BJ637" s="20" t="s">
        <v>79</v>
      </c>
      <c r="BK637" s="190">
        <f>ROUND(I637*H637,2)</f>
        <v>0</v>
      </c>
      <c r="BL637" s="20" t="s">
        <v>131</v>
      </c>
      <c r="BM637" s="189" t="s">
        <v>1440</v>
      </c>
    </row>
    <row r="638" spans="1:65" s="2" customFormat="1" ht="19.5">
      <c r="A638" s="37"/>
      <c r="B638" s="38"/>
      <c r="C638" s="39"/>
      <c r="D638" s="191" t="s">
        <v>133</v>
      </c>
      <c r="E638" s="39"/>
      <c r="F638" s="192" t="s">
        <v>977</v>
      </c>
      <c r="G638" s="39"/>
      <c r="H638" s="39"/>
      <c r="I638" s="193"/>
      <c r="J638" s="39"/>
      <c r="K638" s="39"/>
      <c r="L638" s="42"/>
      <c r="M638" s="194"/>
      <c r="N638" s="195"/>
      <c r="O638" s="67"/>
      <c r="P638" s="67"/>
      <c r="Q638" s="67"/>
      <c r="R638" s="67"/>
      <c r="S638" s="67"/>
      <c r="T638" s="68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20" t="s">
        <v>133</v>
      </c>
      <c r="AU638" s="20" t="s">
        <v>81</v>
      </c>
    </row>
    <row r="639" spans="1:65" s="2" customFormat="1" ht="11.25">
      <c r="A639" s="37"/>
      <c r="B639" s="38"/>
      <c r="C639" s="39"/>
      <c r="D639" s="196" t="s">
        <v>135</v>
      </c>
      <c r="E639" s="39"/>
      <c r="F639" s="197" t="s">
        <v>978</v>
      </c>
      <c r="G639" s="39"/>
      <c r="H639" s="39"/>
      <c r="I639" s="193"/>
      <c r="J639" s="39"/>
      <c r="K639" s="39"/>
      <c r="L639" s="42"/>
      <c r="M639" s="194"/>
      <c r="N639" s="195"/>
      <c r="O639" s="67"/>
      <c r="P639" s="67"/>
      <c r="Q639" s="67"/>
      <c r="R639" s="67"/>
      <c r="S639" s="67"/>
      <c r="T639" s="68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20" t="s">
        <v>135</v>
      </c>
      <c r="AU639" s="20" t="s">
        <v>81</v>
      </c>
    </row>
    <row r="640" spans="1:65" s="12" customFormat="1" ht="22.9" customHeight="1">
      <c r="B640" s="161"/>
      <c r="C640" s="162"/>
      <c r="D640" s="163" t="s">
        <v>70</v>
      </c>
      <c r="E640" s="175" t="s">
        <v>979</v>
      </c>
      <c r="F640" s="175" t="s">
        <v>980</v>
      </c>
      <c r="G640" s="162"/>
      <c r="H640" s="162"/>
      <c r="I640" s="165"/>
      <c r="J640" s="176">
        <f>BK640</f>
        <v>0</v>
      </c>
      <c r="K640" s="162"/>
      <c r="L640" s="167"/>
      <c r="M640" s="168"/>
      <c r="N640" s="169"/>
      <c r="O640" s="169"/>
      <c r="P640" s="170">
        <f>SUM(P641:P643)</f>
        <v>0</v>
      </c>
      <c r="Q640" s="169"/>
      <c r="R640" s="170">
        <f>SUM(R641:R643)</f>
        <v>0</v>
      </c>
      <c r="S640" s="169"/>
      <c r="T640" s="171">
        <f>SUM(T641:T643)</f>
        <v>0</v>
      </c>
      <c r="AR640" s="172" t="s">
        <v>79</v>
      </c>
      <c r="AT640" s="173" t="s">
        <v>70</v>
      </c>
      <c r="AU640" s="173" t="s">
        <v>79</v>
      </c>
      <c r="AY640" s="172" t="s">
        <v>125</v>
      </c>
      <c r="BK640" s="174">
        <f>SUM(BK641:BK643)</f>
        <v>0</v>
      </c>
    </row>
    <row r="641" spans="1:65" s="2" customFormat="1" ht="16.5" customHeight="1">
      <c r="A641" s="37"/>
      <c r="B641" s="38"/>
      <c r="C641" s="177" t="s">
        <v>926</v>
      </c>
      <c r="D641" s="177" t="s">
        <v>127</v>
      </c>
      <c r="E641" s="178" t="s">
        <v>1441</v>
      </c>
      <c r="F641" s="179" t="s">
        <v>1442</v>
      </c>
      <c r="G641" s="180" t="s">
        <v>278</v>
      </c>
      <c r="H641" s="181">
        <v>1034.155</v>
      </c>
      <c r="I641" s="182"/>
      <c r="J641" s="183">
        <f>ROUND(I641*H641,2)</f>
        <v>0</v>
      </c>
      <c r="K641" s="184"/>
      <c r="L641" s="42"/>
      <c r="M641" s="185" t="s">
        <v>19</v>
      </c>
      <c r="N641" s="186" t="s">
        <v>42</v>
      </c>
      <c r="O641" s="67"/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89" t="s">
        <v>131</v>
      </c>
      <c r="AT641" s="189" t="s">
        <v>127</v>
      </c>
      <c r="AU641" s="189" t="s">
        <v>81</v>
      </c>
      <c r="AY641" s="20" t="s">
        <v>125</v>
      </c>
      <c r="BE641" s="190">
        <f>IF(N641="základní",J641,0)</f>
        <v>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20" t="s">
        <v>79</v>
      </c>
      <c r="BK641" s="190">
        <f>ROUND(I641*H641,2)</f>
        <v>0</v>
      </c>
      <c r="BL641" s="20" t="s">
        <v>131</v>
      </c>
      <c r="BM641" s="189" t="s">
        <v>1443</v>
      </c>
    </row>
    <row r="642" spans="1:65" s="2" customFormat="1" ht="11.25">
      <c r="A642" s="37"/>
      <c r="B642" s="38"/>
      <c r="C642" s="39"/>
      <c r="D642" s="191" t="s">
        <v>133</v>
      </c>
      <c r="E642" s="39"/>
      <c r="F642" s="192" t="s">
        <v>1444</v>
      </c>
      <c r="G642" s="39"/>
      <c r="H642" s="39"/>
      <c r="I642" s="193"/>
      <c r="J642" s="39"/>
      <c r="K642" s="39"/>
      <c r="L642" s="42"/>
      <c r="M642" s="194"/>
      <c r="N642" s="195"/>
      <c r="O642" s="67"/>
      <c r="P642" s="67"/>
      <c r="Q642" s="67"/>
      <c r="R642" s="67"/>
      <c r="S642" s="67"/>
      <c r="T642" s="68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20" t="s">
        <v>133</v>
      </c>
      <c r="AU642" s="20" t="s">
        <v>81</v>
      </c>
    </row>
    <row r="643" spans="1:65" s="2" customFormat="1" ht="11.25">
      <c r="A643" s="37"/>
      <c r="B643" s="38"/>
      <c r="C643" s="39"/>
      <c r="D643" s="196" t="s">
        <v>135</v>
      </c>
      <c r="E643" s="39"/>
      <c r="F643" s="197" t="s">
        <v>1445</v>
      </c>
      <c r="G643" s="39"/>
      <c r="H643" s="39"/>
      <c r="I643" s="193"/>
      <c r="J643" s="39"/>
      <c r="K643" s="39"/>
      <c r="L643" s="42"/>
      <c r="M643" s="242"/>
      <c r="N643" s="243"/>
      <c r="O643" s="244"/>
      <c r="P643" s="244"/>
      <c r="Q643" s="244"/>
      <c r="R643" s="244"/>
      <c r="S643" s="244"/>
      <c r="T643" s="245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20" t="s">
        <v>135</v>
      </c>
      <c r="AU643" s="20" t="s">
        <v>81</v>
      </c>
    </row>
    <row r="644" spans="1:65" s="2" customFormat="1" ht="6.95" customHeight="1">
      <c r="A644" s="37"/>
      <c r="B644" s="50"/>
      <c r="C644" s="51"/>
      <c r="D644" s="51"/>
      <c r="E644" s="51"/>
      <c r="F644" s="51"/>
      <c r="G644" s="51"/>
      <c r="H644" s="51"/>
      <c r="I644" s="51"/>
      <c r="J644" s="51"/>
      <c r="K644" s="51"/>
      <c r="L644" s="42"/>
      <c r="M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</row>
  </sheetData>
  <sheetProtection algorithmName="SHA-512" hashValue="cxS/Qtcrl56VlSJleibtFxfmCE63Rv+3XVs8RVfEH2yAyw1Lu0nW4fm6/rEkgyIoatj1Jsd6EZeGRM5GJ7RP7g==" saltValue="POKk616KaUePxoU8ZAJAWgI37kN5VJDsmvUNM87UDPBQyJGHSCVuI5EPCKLxOuAO55zHYz6a9R5zSeUIjcZDtQ==" spinCount="100000" sheet="1" objects="1" scenarios="1" formatColumns="0" formatRows="0" autoFilter="0"/>
  <autoFilter ref="C88:K643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7" r:id="rId2"/>
    <hyperlink ref="F100" r:id="rId3"/>
    <hyperlink ref="F104" r:id="rId4"/>
    <hyperlink ref="F108" r:id="rId5"/>
    <hyperlink ref="F122" r:id="rId6"/>
    <hyperlink ref="F127" r:id="rId7"/>
    <hyperlink ref="F135" r:id="rId8"/>
    <hyperlink ref="F139" r:id="rId9"/>
    <hyperlink ref="F143" r:id="rId10"/>
    <hyperlink ref="F161" r:id="rId11"/>
    <hyperlink ref="F165" r:id="rId12"/>
    <hyperlink ref="F173" r:id="rId13"/>
    <hyperlink ref="F177" r:id="rId14"/>
    <hyperlink ref="F180" r:id="rId15"/>
    <hyperlink ref="F184" r:id="rId16"/>
    <hyperlink ref="F188" r:id="rId17"/>
    <hyperlink ref="F192" r:id="rId18"/>
    <hyperlink ref="F203" r:id="rId19"/>
    <hyperlink ref="F211" r:id="rId20"/>
    <hyperlink ref="F216" r:id="rId21"/>
    <hyperlink ref="F234" r:id="rId22"/>
    <hyperlink ref="F241" r:id="rId23"/>
    <hyperlink ref="F249" r:id="rId24"/>
    <hyperlink ref="F253" r:id="rId25"/>
    <hyperlink ref="F258" r:id="rId26"/>
    <hyperlink ref="F268" r:id="rId27"/>
    <hyperlink ref="F274" r:id="rId28"/>
    <hyperlink ref="F280" r:id="rId29"/>
    <hyperlink ref="F289" r:id="rId30"/>
    <hyperlink ref="F293" r:id="rId31"/>
    <hyperlink ref="F297" r:id="rId32"/>
    <hyperlink ref="F301" r:id="rId33"/>
    <hyperlink ref="F305" r:id="rId34"/>
    <hyperlink ref="F308" r:id="rId35"/>
    <hyperlink ref="F314" r:id="rId36"/>
    <hyperlink ref="F322" r:id="rId37"/>
    <hyperlink ref="F329" r:id="rId38"/>
    <hyperlink ref="F334" r:id="rId39"/>
    <hyperlink ref="F339" r:id="rId40"/>
    <hyperlink ref="F343" r:id="rId41"/>
    <hyperlink ref="F348" r:id="rId42"/>
    <hyperlink ref="F364" r:id="rId43"/>
    <hyperlink ref="F376" r:id="rId44"/>
    <hyperlink ref="F380" r:id="rId45"/>
    <hyperlink ref="F385" r:id="rId46"/>
    <hyperlink ref="F390" r:id="rId47"/>
    <hyperlink ref="F404" r:id="rId48"/>
    <hyperlink ref="F432" r:id="rId49"/>
    <hyperlink ref="F443" r:id="rId50"/>
    <hyperlink ref="F450" r:id="rId51"/>
    <hyperlink ref="F456" r:id="rId52"/>
    <hyperlink ref="F461" r:id="rId53"/>
    <hyperlink ref="F470" r:id="rId54"/>
    <hyperlink ref="F473" r:id="rId55"/>
    <hyperlink ref="F476" r:id="rId56"/>
    <hyperlink ref="F479" r:id="rId57"/>
    <hyperlink ref="F484" r:id="rId58"/>
    <hyperlink ref="F487" r:id="rId59"/>
    <hyperlink ref="F495" r:id="rId60"/>
    <hyperlink ref="F505" r:id="rId61"/>
    <hyperlink ref="F510" r:id="rId62"/>
    <hyperlink ref="F513" r:id="rId63"/>
    <hyperlink ref="F516" r:id="rId64"/>
    <hyperlink ref="F523" r:id="rId65"/>
    <hyperlink ref="F546" r:id="rId66"/>
    <hyperlink ref="F559" r:id="rId67"/>
    <hyperlink ref="F563" r:id="rId68"/>
    <hyperlink ref="F567" r:id="rId69"/>
    <hyperlink ref="F571" r:id="rId70"/>
    <hyperlink ref="F575" r:id="rId71"/>
    <hyperlink ref="F585" r:id="rId72"/>
    <hyperlink ref="F589" r:id="rId73"/>
    <hyperlink ref="F592" r:id="rId74"/>
    <hyperlink ref="F595" r:id="rId75"/>
    <hyperlink ref="F599" r:id="rId76"/>
    <hyperlink ref="F602" r:id="rId77"/>
    <hyperlink ref="F606" r:id="rId78"/>
    <hyperlink ref="F609" r:id="rId79"/>
    <hyperlink ref="F613" r:id="rId80"/>
    <hyperlink ref="F618" r:id="rId81"/>
    <hyperlink ref="F622" r:id="rId82"/>
    <hyperlink ref="F632" r:id="rId83"/>
    <hyperlink ref="F636" r:id="rId84"/>
    <hyperlink ref="F639" r:id="rId85"/>
    <hyperlink ref="F643" r:id="rId8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20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92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6" t="str">
        <f>'Rekapitulace stavby'!K6</f>
        <v>Holoubkov – II/605 průtah – 2.etapa</v>
      </c>
      <c r="F7" s="387"/>
      <c r="G7" s="387"/>
      <c r="H7" s="387"/>
      <c r="L7" s="23"/>
    </row>
    <row r="8" spans="1:46" s="2" customFormat="1" ht="12" customHeight="1">
      <c r="A8" s="37"/>
      <c r="B8" s="42"/>
      <c r="C8" s="37"/>
      <c r="D8" s="108" t="s">
        <v>93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8" t="s">
        <v>1446</v>
      </c>
      <c r="F9" s="389"/>
      <c r="G9" s="389"/>
      <c r="H9" s="389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88</v>
      </c>
      <c r="G11" s="37"/>
      <c r="H11" s="37"/>
      <c r="I11" s="108" t="s">
        <v>20</v>
      </c>
      <c r="J11" s="110" t="s">
        <v>1447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1448</v>
      </c>
      <c r="G12" s="37"/>
      <c r="H12" s="37"/>
      <c r="I12" s="108" t="s">
        <v>23</v>
      </c>
      <c r="J12" s="111" t="str">
        <f>'Rekapitulace stavby'!AN8</f>
        <v>15. 5. 2025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21.75" customHeight="1">
      <c r="A13" s="37"/>
      <c r="B13" s="42"/>
      <c r="C13" s="37"/>
      <c r="D13" s="257" t="s">
        <v>1449</v>
      </c>
      <c r="E13" s="37"/>
      <c r="F13" s="258" t="s">
        <v>1450</v>
      </c>
      <c r="G13" s="37"/>
      <c r="H13" s="37"/>
      <c r="I13" s="257" t="s">
        <v>1451</v>
      </c>
      <c r="J13" s="258" t="s">
        <v>1452</v>
      </c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1453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988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0" t="str">
        <f>'Rekapitulace stavby'!E14</f>
        <v>Vyplň údaj</v>
      </c>
      <c r="F18" s="391"/>
      <c r="G18" s="391"/>
      <c r="H18" s="391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1454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1455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26</v>
      </c>
      <c r="J23" s="110" t="s">
        <v>1456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1457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>
      <c r="A27" s="112"/>
      <c r="B27" s="113"/>
      <c r="C27" s="112"/>
      <c r="D27" s="112"/>
      <c r="E27" s="392" t="s">
        <v>1458</v>
      </c>
      <c r="F27" s="392"/>
      <c r="G27" s="392"/>
      <c r="H27" s="39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37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39</v>
      </c>
      <c r="G32" s="37"/>
      <c r="H32" s="37"/>
      <c r="I32" s="118" t="s">
        <v>38</v>
      </c>
      <c r="J32" s="118" t="s">
        <v>40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41</v>
      </c>
      <c r="E33" s="108" t="s">
        <v>42</v>
      </c>
      <c r="F33" s="120">
        <f>ROUND((SUM(BE84:BE263)),  2)</f>
        <v>0</v>
      </c>
      <c r="G33" s="37"/>
      <c r="H33" s="37"/>
      <c r="I33" s="121">
        <v>0.21</v>
      </c>
      <c r="J33" s="120">
        <f>ROUND(((SUM(BE84:BE263))*I33),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43</v>
      </c>
      <c r="F34" s="120">
        <f>ROUND((SUM(BF84:BF263)),  2)</f>
        <v>0</v>
      </c>
      <c r="G34" s="37"/>
      <c r="H34" s="37"/>
      <c r="I34" s="121">
        <v>0.12</v>
      </c>
      <c r="J34" s="120">
        <f>ROUND(((SUM(BF84:BF263))*I34),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44</v>
      </c>
      <c r="F35" s="120">
        <f>ROUND((SUM(BG84:BG263)),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45</v>
      </c>
      <c r="F36" s="120">
        <f>ROUND((SUM(BH84:BH263)),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46</v>
      </c>
      <c r="F37" s="120">
        <f>ROUND((SUM(BI84:BI263)),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3" t="str">
        <f>E7</f>
        <v>Holoubkov – II/605 průtah – 2.etapa</v>
      </c>
      <c r="F48" s="394"/>
      <c r="G48" s="394"/>
      <c r="H48" s="39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93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6" t="str">
        <f>E9</f>
        <v>401 - Veřejné osvětlení</v>
      </c>
      <c r="F50" s="395"/>
      <c r="G50" s="395"/>
      <c r="H50" s="39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Holoubkov</v>
      </c>
      <c r="G52" s="39"/>
      <c r="H52" s="39"/>
      <c r="I52" s="32" t="s">
        <v>23</v>
      </c>
      <c r="J52" s="62" t="str">
        <f>IF(J12="","",J12)</f>
        <v>15. 5. 2025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>
      <c r="A54" s="37"/>
      <c r="B54" s="38"/>
      <c r="C54" s="32" t="s">
        <v>25</v>
      </c>
      <c r="D54" s="39"/>
      <c r="E54" s="39"/>
      <c r="F54" s="30" t="str">
        <f>E15</f>
        <v>Obec Holoubkov</v>
      </c>
      <c r="G54" s="39"/>
      <c r="H54" s="39"/>
      <c r="I54" s="32" t="s">
        <v>31</v>
      </c>
      <c r="J54" s="35" t="str">
        <f>E21</f>
        <v>Zítek - IP projekt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Ing. Ladislav Vostrý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69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1459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1460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1461</v>
      </c>
      <c r="E62" s="146"/>
      <c r="F62" s="146"/>
      <c r="G62" s="146"/>
      <c r="H62" s="146"/>
      <c r="I62" s="146"/>
      <c r="J62" s="147">
        <f>J190</f>
        <v>0</v>
      </c>
      <c r="K62" s="144"/>
      <c r="L62" s="148"/>
    </row>
    <row r="63" spans="1:47" s="9" customFormat="1" ht="24.95" customHeight="1">
      <c r="B63" s="137"/>
      <c r="C63" s="138"/>
      <c r="D63" s="139" t="s">
        <v>1462</v>
      </c>
      <c r="E63" s="140"/>
      <c r="F63" s="140"/>
      <c r="G63" s="140"/>
      <c r="H63" s="140"/>
      <c r="I63" s="140"/>
      <c r="J63" s="141">
        <f>J258</f>
        <v>0</v>
      </c>
      <c r="K63" s="138"/>
      <c r="L63" s="142"/>
    </row>
    <row r="64" spans="1:47" s="10" customFormat="1" ht="19.899999999999999" customHeight="1">
      <c r="B64" s="143"/>
      <c r="C64" s="144"/>
      <c r="D64" s="145" t="s">
        <v>1463</v>
      </c>
      <c r="E64" s="146"/>
      <c r="F64" s="146"/>
      <c r="G64" s="146"/>
      <c r="H64" s="146"/>
      <c r="I64" s="146"/>
      <c r="J64" s="147">
        <f>J259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110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3" t="str">
        <f>E7</f>
        <v>Holoubkov – II/605 průtah – 2.etapa</v>
      </c>
      <c r="F74" s="394"/>
      <c r="G74" s="394"/>
      <c r="H74" s="394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93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6" t="str">
        <f>E9</f>
        <v>401 - Veřejné osvětlení</v>
      </c>
      <c r="F76" s="395"/>
      <c r="G76" s="395"/>
      <c r="H76" s="395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>Holoubkov</v>
      </c>
      <c r="G78" s="39"/>
      <c r="H78" s="39"/>
      <c r="I78" s="32" t="s">
        <v>23</v>
      </c>
      <c r="J78" s="62" t="str">
        <f>IF(J12="","",J12)</f>
        <v>15. 5. 2025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>
      <c r="A80" s="37"/>
      <c r="B80" s="38"/>
      <c r="C80" s="32" t="s">
        <v>25</v>
      </c>
      <c r="D80" s="39"/>
      <c r="E80" s="39"/>
      <c r="F80" s="30" t="str">
        <f>E15</f>
        <v>Obec Holoubkov</v>
      </c>
      <c r="G80" s="39"/>
      <c r="H80" s="39"/>
      <c r="I80" s="32" t="s">
        <v>31</v>
      </c>
      <c r="J80" s="35" t="str">
        <f>E21</f>
        <v>Zítek - IP projekt s.r.o.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29</v>
      </c>
      <c r="D81" s="39"/>
      <c r="E81" s="39"/>
      <c r="F81" s="30" t="str">
        <f>IF(E18="","",E18)</f>
        <v>Vyplň údaj</v>
      </c>
      <c r="G81" s="39"/>
      <c r="H81" s="39"/>
      <c r="I81" s="32" t="s">
        <v>33</v>
      </c>
      <c r="J81" s="35" t="str">
        <f>E24</f>
        <v>Ing. Ladislav Vostrý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111</v>
      </c>
      <c r="D83" s="152" t="s">
        <v>56</v>
      </c>
      <c r="E83" s="152" t="s">
        <v>52</v>
      </c>
      <c r="F83" s="152" t="s">
        <v>53</v>
      </c>
      <c r="G83" s="152" t="s">
        <v>112</v>
      </c>
      <c r="H83" s="152" t="s">
        <v>113</v>
      </c>
      <c r="I83" s="152" t="s">
        <v>114</v>
      </c>
      <c r="J83" s="153" t="s">
        <v>98</v>
      </c>
      <c r="K83" s="154" t="s">
        <v>115</v>
      </c>
      <c r="L83" s="155"/>
      <c r="M83" s="71" t="s">
        <v>19</v>
      </c>
      <c r="N83" s="72" t="s">
        <v>41</v>
      </c>
      <c r="O83" s="72" t="s">
        <v>116</v>
      </c>
      <c r="P83" s="72" t="s">
        <v>117</v>
      </c>
      <c r="Q83" s="72" t="s">
        <v>118</v>
      </c>
      <c r="R83" s="72" t="s">
        <v>119</v>
      </c>
      <c r="S83" s="72" t="s">
        <v>120</v>
      </c>
      <c r="T83" s="73" t="s">
        <v>121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122</v>
      </c>
      <c r="D84" s="39"/>
      <c r="E84" s="39"/>
      <c r="F84" s="39"/>
      <c r="G84" s="39"/>
      <c r="H84" s="39"/>
      <c r="I84" s="39"/>
      <c r="J84" s="156">
        <f>BK84</f>
        <v>0</v>
      </c>
      <c r="K84" s="39"/>
      <c r="L84" s="42"/>
      <c r="M84" s="74"/>
      <c r="N84" s="157"/>
      <c r="O84" s="75"/>
      <c r="P84" s="158">
        <f>P85+P258</f>
        <v>0</v>
      </c>
      <c r="Q84" s="75"/>
      <c r="R84" s="158">
        <f>R85+R258</f>
        <v>11.1592916</v>
      </c>
      <c r="S84" s="75"/>
      <c r="T84" s="159">
        <f>T85+T258</f>
        <v>11.264000000000001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70</v>
      </c>
      <c r="AU84" s="20" t="s">
        <v>99</v>
      </c>
      <c r="BK84" s="160">
        <f>BK85+BK258</f>
        <v>0</v>
      </c>
    </row>
    <row r="85" spans="1:65" s="12" customFormat="1" ht="25.9" customHeight="1">
      <c r="B85" s="161"/>
      <c r="C85" s="162"/>
      <c r="D85" s="163" t="s">
        <v>70</v>
      </c>
      <c r="E85" s="164" t="s">
        <v>305</v>
      </c>
      <c r="F85" s="164" t="s">
        <v>1464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P86+P190</f>
        <v>0</v>
      </c>
      <c r="Q85" s="169"/>
      <c r="R85" s="170">
        <f>R86+R190</f>
        <v>11.1592916</v>
      </c>
      <c r="S85" s="169"/>
      <c r="T85" s="171">
        <f>T86+T190</f>
        <v>11.264000000000001</v>
      </c>
      <c r="AR85" s="172" t="s">
        <v>147</v>
      </c>
      <c r="AT85" s="173" t="s">
        <v>70</v>
      </c>
      <c r="AU85" s="173" t="s">
        <v>71</v>
      </c>
      <c r="AY85" s="172" t="s">
        <v>125</v>
      </c>
      <c r="BK85" s="174">
        <f>BK86+BK190</f>
        <v>0</v>
      </c>
    </row>
    <row r="86" spans="1:65" s="12" customFormat="1" ht="22.9" customHeight="1">
      <c r="B86" s="161"/>
      <c r="C86" s="162"/>
      <c r="D86" s="163" t="s">
        <v>70</v>
      </c>
      <c r="E86" s="175" t="s">
        <v>1465</v>
      </c>
      <c r="F86" s="175" t="s">
        <v>1466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SUM(P87:P189)</f>
        <v>0</v>
      </c>
      <c r="Q86" s="169"/>
      <c r="R86" s="170">
        <f>SUM(R87:R189)</f>
        <v>2.6760539999999997</v>
      </c>
      <c r="S86" s="169"/>
      <c r="T86" s="171">
        <f>SUM(T87:T189)</f>
        <v>0</v>
      </c>
      <c r="AR86" s="172" t="s">
        <v>147</v>
      </c>
      <c r="AT86" s="173" t="s">
        <v>70</v>
      </c>
      <c r="AU86" s="173" t="s">
        <v>79</v>
      </c>
      <c r="AY86" s="172" t="s">
        <v>125</v>
      </c>
      <c r="BK86" s="174">
        <f>SUM(BK87:BK189)</f>
        <v>0</v>
      </c>
    </row>
    <row r="87" spans="1:65" s="2" customFormat="1" ht="21.75" customHeight="1">
      <c r="A87" s="37"/>
      <c r="B87" s="38"/>
      <c r="C87" s="177" t="s">
        <v>79</v>
      </c>
      <c r="D87" s="177" t="s">
        <v>127</v>
      </c>
      <c r="E87" s="178" t="s">
        <v>1467</v>
      </c>
      <c r="F87" s="179" t="s">
        <v>1468</v>
      </c>
      <c r="G87" s="180" t="s">
        <v>428</v>
      </c>
      <c r="H87" s="181">
        <v>8</v>
      </c>
      <c r="I87" s="182"/>
      <c r="J87" s="183">
        <f>ROUND(I87*H87,2)</f>
        <v>0</v>
      </c>
      <c r="K87" s="184"/>
      <c r="L87" s="42"/>
      <c r="M87" s="185" t="s">
        <v>19</v>
      </c>
      <c r="N87" s="186" t="s">
        <v>42</v>
      </c>
      <c r="O87" s="67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9" t="s">
        <v>571</v>
      </c>
      <c r="AT87" s="189" t="s">
        <v>127</v>
      </c>
      <c r="AU87" s="189" t="s">
        <v>81</v>
      </c>
      <c r="AY87" s="20" t="s">
        <v>125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20" t="s">
        <v>79</v>
      </c>
      <c r="BK87" s="190">
        <f>ROUND(I87*H87,2)</f>
        <v>0</v>
      </c>
      <c r="BL87" s="20" t="s">
        <v>571</v>
      </c>
      <c r="BM87" s="189" t="s">
        <v>1469</v>
      </c>
    </row>
    <row r="88" spans="1:65" s="2" customFormat="1" ht="11.25">
      <c r="A88" s="37"/>
      <c r="B88" s="38"/>
      <c r="C88" s="39"/>
      <c r="D88" s="191" t="s">
        <v>133</v>
      </c>
      <c r="E88" s="39"/>
      <c r="F88" s="192" t="s">
        <v>1468</v>
      </c>
      <c r="G88" s="39"/>
      <c r="H88" s="39"/>
      <c r="I88" s="193"/>
      <c r="J88" s="39"/>
      <c r="K88" s="39"/>
      <c r="L88" s="42"/>
      <c r="M88" s="194"/>
      <c r="N88" s="195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133</v>
      </c>
      <c r="AU88" s="20" t="s">
        <v>81</v>
      </c>
    </row>
    <row r="89" spans="1:65" s="2" customFormat="1" ht="11.25">
      <c r="A89" s="37"/>
      <c r="B89" s="38"/>
      <c r="C89" s="39"/>
      <c r="D89" s="196" t="s">
        <v>135</v>
      </c>
      <c r="E89" s="39"/>
      <c r="F89" s="197" t="s">
        <v>1470</v>
      </c>
      <c r="G89" s="39"/>
      <c r="H89" s="39"/>
      <c r="I89" s="193"/>
      <c r="J89" s="39"/>
      <c r="K89" s="39"/>
      <c r="L89" s="42"/>
      <c r="M89" s="194"/>
      <c r="N89" s="195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135</v>
      </c>
      <c r="AU89" s="20" t="s">
        <v>81</v>
      </c>
    </row>
    <row r="90" spans="1:65" s="2" customFormat="1" ht="24.2" customHeight="1">
      <c r="A90" s="37"/>
      <c r="B90" s="38"/>
      <c r="C90" s="177" t="s">
        <v>81</v>
      </c>
      <c r="D90" s="177" t="s">
        <v>127</v>
      </c>
      <c r="E90" s="178" t="s">
        <v>1471</v>
      </c>
      <c r="F90" s="179" t="s">
        <v>1472</v>
      </c>
      <c r="G90" s="180" t="s">
        <v>428</v>
      </c>
      <c r="H90" s="181">
        <v>72</v>
      </c>
      <c r="I90" s="182"/>
      <c r="J90" s="183">
        <f>ROUND(I90*H90,2)</f>
        <v>0</v>
      </c>
      <c r="K90" s="184"/>
      <c r="L90" s="42"/>
      <c r="M90" s="185" t="s">
        <v>19</v>
      </c>
      <c r="N90" s="186" t="s">
        <v>42</v>
      </c>
      <c r="O90" s="67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9" t="s">
        <v>571</v>
      </c>
      <c r="AT90" s="189" t="s">
        <v>127</v>
      </c>
      <c r="AU90" s="189" t="s">
        <v>81</v>
      </c>
      <c r="AY90" s="20" t="s">
        <v>125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20" t="s">
        <v>79</v>
      </c>
      <c r="BK90" s="190">
        <f>ROUND(I90*H90,2)</f>
        <v>0</v>
      </c>
      <c r="BL90" s="20" t="s">
        <v>571</v>
      </c>
      <c r="BM90" s="189" t="s">
        <v>1473</v>
      </c>
    </row>
    <row r="91" spans="1:65" s="2" customFormat="1" ht="11.25">
      <c r="A91" s="37"/>
      <c r="B91" s="38"/>
      <c r="C91" s="39"/>
      <c r="D91" s="191" t="s">
        <v>133</v>
      </c>
      <c r="E91" s="39"/>
      <c r="F91" s="192" t="s">
        <v>1472</v>
      </c>
      <c r="G91" s="39"/>
      <c r="H91" s="39"/>
      <c r="I91" s="193"/>
      <c r="J91" s="39"/>
      <c r="K91" s="39"/>
      <c r="L91" s="42"/>
      <c r="M91" s="194"/>
      <c r="N91" s="195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133</v>
      </c>
      <c r="AU91" s="20" t="s">
        <v>81</v>
      </c>
    </row>
    <row r="92" spans="1:65" s="2" customFormat="1" ht="11.25">
      <c r="A92" s="37"/>
      <c r="B92" s="38"/>
      <c r="C92" s="39"/>
      <c r="D92" s="196" t="s">
        <v>135</v>
      </c>
      <c r="E92" s="39"/>
      <c r="F92" s="197" t="s">
        <v>1474</v>
      </c>
      <c r="G92" s="39"/>
      <c r="H92" s="39"/>
      <c r="I92" s="193"/>
      <c r="J92" s="39"/>
      <c r="K92" s="39"/>
      <c r="L92" s="42"/>
      <c r="M92" s="194"/>
      <c r="N92" s="195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135</v>
      </c>
      <c r="AU92" s="20" t="s">
        <v>81</v>
      </c>
    </row>
    <row r="93" spans="1:65" s="2" customFormat="1" ht="24.2" customHeight="1">
      <c r="A93" s="37"/>
      <c r="B93" s="38"/>
      <c r="C93" s="177" t="s">
        <v>147</v>
      </c>
      <c r="D93" s="177" t="s">
        <v>127</v>
      </c>
      <c r="E93" s="178" t="s">
        <v>1475</v>
      </c>
      <c r="F93" s="179" t="s">
        <v>1476</v>
      </c>
      <c r="G93" s="180" t="s">
        <v>428</v>
      </c>
      <c r="H93" s="181">
        <v>12</v>
      </c>
      <c r="I93" s="182"/>
      <c r="J93" s="183">
        <f>ROUND(I93*H93,2)</f>
        <v>0</v>
      </c>
      <c r="K93" s="184"/>
      <c r="L93" s="42"/>
      <c r="M93" s="185" t="s">
        <v>19</v>
      </c>
      <c r="N93" s="186" t="s">
        <v>42</v>
      </c>
      <c r="O93" s="67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9" t="s">
        <v>571</v>
      </c>
      <c r="AT93" s="189" t="s">
        <v>127</v>
      </c>
      <c r="AU93" s="189" t="s">
        <v>81</v>
      </c>
      <c r="AY93" s="20" t="s">
        <v>125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20" t="s">
        <v>79</v>
      </c>
      <c r="BK93" s="190">
        <f>ROUND(I93*H93,2)</f>
        <v>0</v>
      </c>
      <c r="BL93" s="20" t="s">
        <v>571</v>
      </c>
      <c r="BM93" s="189" t="s">
        <v>1477</v>
      </c>
    </row>
    <row r="94" spans="1:65" s="2" customFormat="1" ht="11.25">
      <c r="A94" s="37"/>
      <c r="B94" s="38"/>
      <c r="C94" s="39"/>
      <c r="D94" s="191" t="s">
        <v>133</v>
      </c>
      <c r="E94" s="39"/>
      <c r="F94" s="192" t="s">
        <v>1476</v>
      </c>
      <c r="G94" s="39"/>
      <c r="H94" s="39"/>
      <c r="I94" s="193"/>
      <c r="J94" s="39"/>
      <c r="K94" s="39"/>
      <c r="L94" s="42"/>
      <c r="M94" s="194"/>
      <c r="N94" s="195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133</v>
      </c>
      <c r="AU94" s="20" t="s">
        <v>81</v>
      </c>
    </row>
    <row r="95" spans="1:65" s="2" customFormat="1" ht="11.25">
      <c r="A95" s="37"/>
      <c r="B95" s="38"/>
      <c r="C95" s="39"/>
      <c r="D95" s="196" t="s">
        <v>135</v>
      </c>
      <c r="E95" s="39"/>
      <c r="F95" s="197" t="s">
        <v>1478</v>
      </c>
      <c r="G95" s="39"/>
      <c r="H95" s="39"/>
      <c r="I95" s="193"/>
      <c r="J95" s="39"/>
      <c r="K95" s="39"/>
      <c r="L95" s="42"/>
      <c r="M95" s="194"/>
      <c r="N95" s="195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135</v>
      </c>
      <c r="AU95" s="20" t="s">
        <v>81</v>
      </c>
    </row>
    <row r="96" spans="1:65" s="2" customFormat="1" ht="24.2" customHeight="1">
      <c r="A96" s="37"/>
      <c r="B96" s="38"/>
      <c r="C96" s="177" t="s">
        <v>131</v>
      </c>
      <c r="D96" s="177" t="s">
        <v>127</v>
      </c>
      <c r="E96" s="178" t="s">
        <v>1479</v>
      </c>
      <c r="F96" s="179" t="s">
        <v>1480</v>
      </c>
      <c r="G96" s="180" t="s">
        <v>428</v>
      </c>
      <c r="H96" s="181">
        <v>48</v>
      </c>
      <c r="I96" s="182"/>
      <c r="J96" s="183">
        <f>ROUND(I96*H96,2)</f>
        <v>0</v>
      </c>
      <c r="K96" s="184"/>
      <c r="L96" s="42"/>
      <c r="M96" s="185" t="s">
        <v>19</v>
      </c>
      <c r="N96" s="186" t="s">
        <v>42</v>
      </c>
      <c r="O96" s="67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9" t="s">
        <v>571</v>
      </c>
      <c r="AT96" s="189" t="s">
        <v>127</v>
      </c>
      <c r="AU96" s="189" t="s">
        <v>81</v>
      </c>
      <c r="AY96" s="20" t="s">
        <v>125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20" t="s">
        <v>79</v>
      </c>
      <c r="BK96" s="190">
        <f>ROUND(I96*H96,2)</f>
        <v>0</v>
      </c>
      <c r="BL96" s="20" t="s">
        <v>571</v>
      </c>
      <c r="BM96" s="189" t="s">
        <v>1481</v>
      </c>
    </row>
    <row r="97" spans="1:65" s="2" customFormat="1" ht="11.25">
      <c r="A97" s="37"/>
      <c r="B97" s="38"/>
      <c r="C97" s="39"/>
      <c r="D97" s="191" t="s">
        <v>133</v>
      </c>
      <c r="E97" s="39"/>
      <c r="F97" s="192" t="s">
        <v>1480</v>
      </c>
      <c r="G97" s="39"/>
      <c r="H97" s="39"/>
      <c r="I97" s="193"/>
      <c r="J97" s="39"/>
      <c r="K97" s="39"/>
      <c r="L97" s="42"/>
      <c r="M97" s="194"/>
      <c r="N97" s="195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133</v>
      </c>
      <c r="AU97" s="20" t="s">
        <v>81</v>
      </c>
    </row>
    <row r="98" spans="1:65" s="2" customFormat="1" ht="11.25">
      <c r="A98" s="37"/>
      <c r="B98" s="38"/>
      <c r="C98" s="39"/>
      <c r="D98" s="196" t="s">
        <v>135</v>
      </c>
      <c r="E98" s="39"/>
      <c r="F98" s="197" t="s">
        <v>1482</v>
      </c>
      <c r="G98" s="39"/>
      <c r="H98" s="39"/>
      <c r="I98" s="193"/>
      <c r="J98" s="39"/>
      <c r="K98" s="39"/>
      <c r="L98" s="42"/>
      <c r="M98" s="194"/>
      <c r="N98" s="195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135</v>
      </c>
      <c r="AU98" s="20" t="s">
        <v>81</v>
      </c>
    </row>
    <row r="99" spans="1:65" s="2" customFormat="1" ht="16.5" customHeight="1">
      <c r="A99" s="37"/>
      <c r="B99" s="38"/>
      <c r="C99" s="177" t="s">
        <v>164</v>
      </c>
      <c r="D99" s="177" t="s">
        <v>127</v>
      </c>
      <c r="E99" s="178" t="s">
        <v>1483</v>
      </c>
      <c r="F99" s="179" t="s">
        <v>1484</v>
      </c>
      <c r="G99" s="180" t="s">
        <v>428</v>
      </c>
      <c r="H99" s="181">
        <v>3</v>
      </c>
      <c r="I99" s="182"/>
      <c r="J99" s="183">
        <f>ROUND(I99*H99,2)</f>
        <v>0</v>
      </c>
      <c r="K99" s="184"/>
      <c r="L99" s="42"/>
      <c r="M99" s="185" t="s">
        <v>19</v>
      </c>
      <c r="N99" s="186" t="s">
        <v>42</v>
      </c>
      <c r="O99" s="67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9" t="s">
        <v>571</v>
      </c>
      <c r="AT99" s="189" t="s">
        <v>127</v>
      </c>
      <c r="AU99" s="189" t="s">
        <v>81</v>
      </c>
      <c r="AY99" s="20" t="s">
        <v>125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20" t="s">
        <v>79</v>
      </c>
      <c r="BK99" s="190">
        <f>ROUND(I99*H99,2)</f>
        <v>0</v>
      </c>
      <c r="BL99" s="20" t="s">
        <v>571</v>
      </c>
      <c r="BM99" s="189" t="s">
        <v>1485</v>
      </c>
    </row>
    <row r="100" spans="1:65" s="2" customFormat="1" ht="11.25">
      <c r="A100" s="37"/>
      <c r="B100" s="38"/>
      <c r="C100" s="39"/>
      <c r="D100" s="191" t="s">
        <v>133</v>
      </c>
      <c r="E100" s="39"/>
      <c r="F100" s="192" t="s">
        <v>1484</v>
      </c>
      <c r="G100" s="39"/>
      <c r="H100" s="39"/>
      <c r="I100" s="193"/>
      <c r="J100" s="39"/>
      <c r="K100" s="39"/>
      <c r="L100" s="42"/>
      <c r="M100" s="194"/>
      <c r="N100" s="195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133</v>
      </c>
      <c r="AU100" s="20" t="s">
        <v>81</v>
      </c>
    </row>
    <row r="101" spans="1:65" s="2" customFormat="1" ht="11.25">
      <c r="A101" s="37"/>
      <c r="B101" s="38"/>
      <c r="C101" s="39"/>
      <c r="D101" s="196" t="s">
        <v>135</v>
      </c>
      <c r="E101" s="39"/>
      <c r="F101" s="197" t="s">
        <v>1486</v>
      </c>
      <c r="G101" s="39"/>
      <c r="H101" s="39"/>
      <c r="I101" s="193"/>
      <c r="J101" s="39"/>
      <c r="K101" s="39"/>
      <c r="L101" s="42"/>
      <c r="M101" s="194"/>
      <c r="N101" s="195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135</v>
      </c>
      <c r="AU101" s="20" t="s">
        <v>81</v>
      </c>
    </row>
    <row r="102" spans="1:65" s="2" customFormat="1" ht="16.5" customHeight="1">
      <c r="A102" s="37"/>
      <c r="B102" s="38"/>
      <c r="C102" s="231" t="s">
        <v>172</v>
      </c>
      <c r="D102" s="231" t="s">
        <v>305</v>
      </c>
      <c r="E102" s="232" t="s">
        <v>1487</v>
      </c>
      <c r="F102" s="233" t="s">
        <v>1488</v>
      </c>
      <c r="G102" s="234" t="s">
        <v>428</v>
      </c>
      <c r="H102" s="235">
        <v>3</v>
      </c>
      <c r="I102" s="236"/>
      <c r="J102" s="237">
        <f>ROUND(I102*H102,2)</f>
        <v>0</v>
      </c>
      <c r="K102" s="238"/>
      <c r="L102" s="239"/>
      <c r="M102" s="240" t="s">
        <v>19</v>
      </c>
      <c r="N102" s="241" t="s">
        <v>42</v>
      </c>
      <c r="O102" s="67"/>
      <c r="P102" s="187">
        <f>O102*H102</f>
        <v>0</v>
      </c>
      <c r="Q102" s="187">
        <v>1.2999999999999999E-4</v>
      </c>
      <c r="R102" s="187">
        <f>Q102*H102</f>
        <v>3.8999999999999994E-4</v>
      </c>
      <c r="S102" s="187">
        <v>0</v>
      </c>
      <c r="T102" s="188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9" t="s">
        <v>945</v>
      </c>
      <c r="AT102" s="189" t="s">
        <v>305</v>
      </c>
      <c r="AU102" s="189" t="s">
        <v>81</v>
      </c>
      <c r="AY102" s="20" t="s">
        <v>125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20" t="s">
        <v>79</v>
      </c>
      <c r="BK102" s="190">
        <f>ROUND(I102*H102,2)</f>
        <v>0</v>
      </c>
      <c r="BL102" s="20" t="s">
        <v>945</v>
      </c>
      <c r="BM102" s="189" t="s">
        <v>1489</v>
      </c>
    </row>
    <row r="103" spans="1:65" s="2" customFormat="1" ht="11.25">
      <c r="A103" s="37"/>
      <c r="B103" s="38"/>
      <c r="C103" s="39"/>
      <c r="D103" s="191" t="s">
        <v>133</v>
      </c>
      <c r="E103" s="39"/>
      <c r="F103" s="192" t="s">
        <v>1488</v>
      </c>
      <c r="G103" s="39"/>
      <c r="H103" s="39"/>
      <c r="I103" s="193"/>
      <c r="J103" s="39"/>
      <c r="K103" s="39"/>
      <c r="L103" s="42"/>
      <c r="M103" s="194"/>
      <c r="N103" s="195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133</v>
      </c>
      <c r="AU103" s="20" t="s">
        <v>81</v>
      </c>
    </row>
    <row r="104" spans="1:65" s="2" customFormat="1" ht="16.5" customHeight="1">
      <c r="A104" s="37"/>
      <c r="B104" s="38"/>
      <c r="C104" s="177" t="s">
        <v>183</v>
      </c>
      <c r="D104" s="177" t="s">
        <v>127</v>
      </c>
      <c r="E104" s="178" t="s">
        <v>1490</v>
      </c>
      <c r="F104" s="179" t="s">
        <v>1491</v>
      </c>
      <c r="G104" s="180" t="s">
        <v>428</v>
      </c>
      <c r="H104" s="181">
        <v>14</v>
      </c>
      <c r="I104" s="182"/>
      <c r="J104" s="183">
        <f>ROUND(I104*H104,2)</f>
        <v>0</v>
      </c>
      <c r="K104" s="184"/>
      <c r="L104" s="42"/>
      <c r="M104" s="185" t="s">
        <v>19</v>
      </c>
      <c r="N104" s="186" t="s">
        <v>42</v>
      </c>
      <c r="O104" s="67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9" t="s">
        <v>571</v>
      </c>
      <c r="AT104" s="189" t="s">
        <v>127</v>
      </c>
      <c r="AU104" s="189" t="s">
        <v>81</v>
      </c>
      <c r="AY104" s="20" t="s">
        <v>125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20" t="s">
        <v>79</v>
      </c>
      <c r="BK104" s="190">
        <f>ROUND(I104*H104,2)</f>
        <v>0</v>
      </c>
      <c r="BL104" s="20" t="s">
        <v>571</v>
      </c>
      <c r="BM104" s="189" t="s">
        <v>1492</v>
      </c>
    </row>
    <row r="105" spans="1:65" s="2" customFormat="1" ht="11.25">
      <c r="A105" s="37"/>
      <c r="B105" s="38"/>
      <c r="C105" s="39"/>
      <c r="D105" s="191" t="s">
        <v>133</v>
      </c>
      <c r="E105" s="39"/>
      <c r="F105" s="192" t="s">
        <v>1491</v>
      </c>
      <c r="G105" s="39"/>
      <c r="H105" s="39"/>
      <c r="I105" s="193"/>
      <c r="J105" s="39"/>
      <c r="K105" s="39"/>
      <c r="L105" s="42"/>
      <c r="M105" s="194"/>
      <c r="N105" s="195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133</v>
      </c>
      <c r="AU105" s="20" t="s">
        <v>81</v>
      </c>
    </row>
    <row r="106" spans="1:65" s="2" customFormat="1" ht="11.25">
      <c r="A106" s="37"/>
      <c r="B106" s="38"/>
      <c r="C106" s="39"/>
      <c r="D106" s="196" t="s">
        <v>135</v>
      </c>
      <c r="E106" s="39"/>
      <c r="F106" s="197" t="s">
        <v>1493</v>
      </c>
      <c r="G106" s="39"/>
      <c r="H106" s="39"/>
      <c r="I106" s="193"/>
      <c r="J106" s="39"/>
      <c r="K106" s="39"/>
      <c r="L106" s="42"/>
      <c r="M106" s="194"/>
      <c r="N106" s="195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135</v>
      </c>
      <c r="AU106" s="20" t="s">
        <v>81</v>
      </c>
    </row>
    <row r="107" spans="1:65" s="2" customFormat="1" ht="19.5">
      <c r="A107" s="37"/>
      <c r="B107" s="38"/>
      <c r="C107" s="39"/>
      <c r="D107" s="191" t="s">
        <v>137</v>
      </c>
      <c r="E107" s="39"/>
      <c r="F107" s="198" t="s">
        <v>1494</v>
      </c>
      <c r="G107" s="39"/>
      <c r="H107" s="39"/>
      <c r="I107" s="193"/>
      <c r="J107" s="39"/>
      <c r="K107" s="39"/>
      <c r="L107" s="42"/>
      <c r="M107" s="194"/>
      <c r="N107" s="195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137</v>
      </c>
      <c r="AU107" s="20" t="s">
        <v>81</v>
      </c>
    </row>
    <row r="108" spans="1:65" s="2" customFormat="1" ht="16.5" customHeight="1">
      <c r="A108" s="37"/>
      <c r="B108" s="38"/>
      <c r="C108" s="177" t="s">
        <v>189</v>
      </c>
      <c r="D108" s="177" t="s">
        <v>127</v>
      </c>
      <c r="E108" s="178" t="s">
        <v>1495</v>
      </c>
      <c r="F108" s="179" t="s">
        <v>1496</v>
      </c>
      <c r="G108" s="180" t="s">
        <v>428</v>
      </c>
      <c r="H108" s="181">
        <v>1</v>
      </c>
      <c r="I108" s="182"/>
      <c r="J108" s="183">
        <f>ROUND(I108*H108,2)</f>
        <v>0</v>
      </c>
      <c r="K108" s="184"/>
      <c r="L108" s="42"/>
      <c r="M108" s="185" t="s">
        <v>19</v>
      </c>
      <c r="N108" s="186" t="s">
        <v>42</v>
      </c>
      <c r="O108" s="67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9" t="s">
        <v>571</v>
      </c>
      <c r="AT108" s="189" t="s">
        <v>127</v>
      </c>
      <c r="AU108" s="189" t="s">
        <v>81</v>
      </c>
      <c r="AY108" s="20" t="s">
        <v>125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20" t="s">
        <v>79</v>
      </c>
      <c r="BK108" s="190">
        <f>ROUND(I108*H108,2)</f>
        <v>0</v>
      </c>
      <c r="BL108" s="20" t="s">
        <v>571</v>
      </c>
      <c r="BM108" s="189" t="s">
        <v>1497</v>
      </c>
    </row>
    <row r="109" spans="1:65" s="2" customFormat="1" ht="11.25">
      <c r="A109" s="37"/>
      <c r="B109" s="38"/>
      <c r="C109" s="39"/>
      <c r="D109" s="191" t="s">
        <v>133</v>
      </c>
      <c r="E109" s="39"/>
      <c r="F109" s="192" t="s">
        <v>1496</v>
      </c>
      <c r="G109" s="39"/>
      <c r="H109" s="39"/>
      <c r="I109" s="193"/>
      <c r="J109" s="39"/>
      <c r="K109" s="39"/>
      <c r="L109" s="42"/>
      <c r="M109" s="194"/>
      <c r="N109" s="195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133</v>
      </c>
      <c r="AU109" s="20" t="s">
        <v>81</v>
      </c>
    </row>
    <row r="110" spans="1:65" s="2" customFormat="1" ht="11.25">
      <c r="A110" s="37"/>
      <c r="B110" s="38"/>
      <c r="C110" s="39"/>
      <c r="D110" s="196" t="s">
        <v>135</v>
      </c>
      <c r="E110" s="39"/>
      <c r="F110" s="197" t="s">
        <v>1498</v>
      </c>
      <c r="G110" s="39"/>
      <c r="H110" s="39"/>
      <c r="I110" s="193"/>
      <c r="J110" s="39"/>
      <c r="K110" s="39"/>
      <c r="L110" s="42"/>
      <c r="M110" s="194"/>
      <c r="N110" s="195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135</v>
      </c>
      <c r="AU110" s="20" t="s">
        <v>81</v>
      </c>
    </row>
    <row r="111" spans="1:65" s="2" customFormat="1" ht="16.5" customHeight="1">
      <c r="A111" s="37"/>
      <c r="B111" s="38"/>
      <c r="C111" s="231" t="s">
        <v>200</v>
      </c>
      <c r="D111" s="231" t="s">
        <v>305</v>
      </c>
      <c r="E111" s="232" t="s">
        <v>1499</v>
      </c>
      <c r="F111" s="233" t="s">
        <v>1500</v>
      </c>
      <c r="G111" s="234" t="s">
        <v>428</v>
      </c>
      <c r="H111" s="235">
        <v>1</v>
      </c>
      <c r="I111" s="236"/>
      <c r="J111" s="237">
        <f>ROUND(I111*H111,2)</f>
        <v>0</v>
      </c>
      <c r="K111" s="238"/>
      <c r="L111" s="239"/>
      <c r="M111" s="240" t="s">
        <v>19</v>
      </c>
      <c r="N111" s="241" t="s">
        <v>42</v>
      </c>
      <c r="O111" s="67"/>
      <c r="P111" s="187">
        <f>O111*H111</f>
        <v>0</v>
      </c>
      <c r="Q111" s="187">
        <v>6.2E-2</v>
      </c>
      <c r="R111" s="187">
        <f>Q111*H111</f>
        <v>6.2E-2</v>
      </c>
      <c r="S111" s="187">
        <v>0</v>
      </c>
      <c r="T111" s="188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9" t="s">
        <v>1501</v>
      </c>
      <c r="AT111" s="189" t="s">
        <v>305</v>
      </c>
      <c r="AU111" s="189" t="s">
        <v>81</v>
      </c>
      <c r="AY111" s="20" t="s">
        <v>125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20" t="s">
        <v>79</v>
      </c>
      <c r="BK111" s="190">
        <f>ROUND(I111*H111,2)</f>
        <v>0</v>
      </c>
      <c r="BL111" s="20" t="s">
        <v>571</v>
      </c>
      <c r="BM111" s="189" t="s">
        <v>1502</v>
      </c>
    </row>
    <row r="112" spans="1:65" s="2" customFormat="1" ht="11.25">
      <c r="A112" s="37"/>
      <c r="B112" s="38"/>
      <c r="C112" s="39"/>
      <c r="D112" s="191" t="s">
        <v>133</v>
      </c>
      <c r="E112" s="39"/>
      <c r="F112" s="192" t="s">
        <v>1500</v>
      </c>
      <c r="G112" s="39"/>
      <c r="H112" s="39"/>
      <c r="I112" s="193"/>
      <c r="J112" s="39"/>
      <c r="K112" s="39"/>
      <c r="L112" s="42"/>
      <c r="M112" s="194"/>
      <c r="N112" s="195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133</v>
      </c>
      <c r="AU112" s="20" t="s">
        <v>81</v>
      </c>
    </row>
    <row r="113" spans="1:65" s="2" customFormat="1" ht="16.5" customHeight="1">
      <c r="A113" s="37"/>
      <c r="B113" s="38"/>
      <c r="C113" s="177" t="s">
        <v>208</v>
      </c>
      <c r="D113" s="177" t="s">
        <v>127</v>
      </c>
      <c r="E113" s="178" t="s">
        <v>1503</v>
      </c>
      <c r="F113" s="179" t="s">
        <v>1504</v>
      </c>
      <c r="G113" s="180" t="s">
        <v>428</v>
      </c>
      <c r="H113" s="181">
        <v>13</v>
      </c>
      <c r="I113" s="182"/>
      <c r="J113" s="183">
        <f>ROUND(I113*H113,2)</f>
        <v>0</v>
      </c>
      <c r="K113" s="184"/>
      <c r="L113" s="42"/>
      <c r="M113" s="185" t="s">
        <v>19</v>
      </c>
      <c r="N113" s="186" t="s">
        <v>42</v>
      </c>
      <c r="O113" s="67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9" t="s">
        <v>571</v>
      </c>
      <c r="AT113" s="189" t="s">
        <v>127</v>
      </c>
      <c r="AU113" s="189" t="s">
        <v>81</v>
      </c>
      <c r="AY113" s="20" t="s">
        <v>125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20" t="s">
        <v>79</v>
      </c>
      <c r="BK113" s="190">
        <f>ROUND(I113*H113,2)</f>
        <v>0</v>
      </c>
      <c r="BL113" s="20" t="s">
        <v>571</v>
      </c>
      <c r="BM113" s="189" t="s">
        <v>1505</v>
      </c>
    </row>
    <row r="114" spans="1:65" s="2" customFormat="1" ht="11.25">
      <c r="A114" s="37"/>
      <c r="B114" s="38"/>
      <c r="C114" s="39"/>
      <c r="D114" s="191" t="s">
        <v>133</v>
      </c>
      <c r="E114" s="39"/>
      <c r="F114" s="192" t="s">
        <v>1504</v>
      </c>
      <c r="G114" s="39"/>
      <c r="H114" s="39"/>
      <c r="I114" s="193"/>
      <c r="J114" s="39"/>
      <c r="K114" s="39"/>
      <c r="L114" s="42"/>
      <c r="M114" s="194"/>
      <c r="N114" s="195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133</v>
      </c>
      <c r="AU114" s="20" t="s">
        <v>81</v>
      </c>
    </row>
    <row r="115" spans="1:65" s="2" customFormat="1" ht="11.25">
      <c r="A115" s="37"/>
      <c r="B115" s="38"/>
      <c r="C115" s="39"/>
      <c r="D115" s="196" t="s">
        <v>135</v>
      </c>
      <c r="E115" s="39"/>
      <c r="F115" s="197" t="s">
        <v>1506</v>
      </c>
      <c r="G115" s="39"/>
      <c r="H115" s="39"/>
      <c r="I115" s="193"/>
      <c r="J115" s="39"/>
      <c r="K115" s="39"/>
      <c r="L115" s="42"/>
      <c r="M115" s="194"/>
      <c r="N115" s="195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20" t="s">
        <v>135</v>
      </c>
      <c r="AU115" s="20" t="s">
        <v>81</v>
      </c>
    </row>
    <row r="116" spans="1:65" s="2" customFormat="1" ht="16.5" customHeight="1">
      <c r="A116" s="37"/>
      <c r="B116" s="38"/>
      <c r="C116" s="231" t="s">
        <v>220</v>
      </c>
      <c r="D116" s="231" t="s">
        <v>305</v>
      </c>
      <c r="E116" s="232" t="s">
        <v>1507</v>
      </c>
      <c r="F116" s="233" t="s">
        <v>1508</v>
      </c>
      <c r="G116" s="234" t="s">
        <v>428</v>
      </c>
      <c r="H116" s="235">
        <v>9</v>
      </c>
      <c r="I116" s="236"/>
      <c r="J116" s="237">
        <f>ROUND(I116*H116,2)</f>
        <v>0</v>
      </c>
      <c r="K116" s="238"/>
      <c r="L116" s="239"/>
      <c r="M116" s="240" t="s">
        <v>19</v>
      </c>
      <c r="N116" s="241" t="s">
        <v>42</v>
      </c>
      <c r="O116" s="67"/>
      <c r="P116" s="187">
        <f>O116*H116</f>
        <v>0</v>
      </c>
      <c r="Q116" s="187">
        <v>0.127</v>
      </c>
      <c r="R116" s="187">
        <f>Q116*H116</f>
        <v>1.143</v>
      </c>
      <c r="S116" s="187">
        <v>0</v>
      </c>
      <c r="T116" s="188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9" t="s">
        <v>1501</v>
      </c>
      <c r="AT116" s="189" t="s">
        <v>305</v>
      </c>
      <c r="AU116" s="189" t="s">
        <v>81</v>
      </c>
      <c r="AY116" s="20" t="s">
        <v>125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20" t="s">
        <v>79</v>
      </c>
      <c r="BK116" s="190">
        <f>ROUND(I116*H116,2)</f>
        <v>0</v>
      </c>
      <c r="BL116" s="20" t="s">
        <v>571</v>
      </c>
      <c r="BM116" s="189" t="s">
        <v>1509</v>
      </c>
    </row>
    <row r="117" spans="1:65" s="2" customFormat="1" ht="11.25">
      <c r="A117" s="37"/>
      <c r="B117" s="38"/>
      <c r="C117" s="39"/>
      <c r="D117" s="191" t="s">
        <v>133</v>
      </c>
      <c r="E117" s="39"/>
      <c r="F117" s="192" t="s">
        <v>1508</v>
      </c>
      <c r="G117" s="39"/>
      <c r="H117" s="39"/>
      <c r="I117" s="193"/>
      <c r="J117" s="39"/>
      <c r="K117" s="39"/>
      <c r="L117" s="42"/>
      <c r="M117" s="194"/>
      <c r="N117" s="195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133</v>
      </c>
      <c r="AU117" s="20" t="s">
        <v>81</v>
      </c>
    </row>
    <row r="118" spans="1:65" s="2" customFormat="1" ht="19.5">
      <c r="A118" s="37"/>
      <c r="B118" s="38"/>
      <c r="C118" s="39"/>
      <c r="D118" s="191" t="s">
        <v>137</v>
      </c>
      <c r="E118" s="39"/>
      <c r="F118" s="198" t="s">
        <v>1510</v>
      </c>
      <c r="G118" s="39"/>
      <c r="H118" s="39"/>
      <c r="I118" s="193"/>
      <c r="J118" s="39"/>
      <c r="K118" s="39"/>
      <c r="L118" s="42"/>
      <c r="M118" s="194"/>
      <c r="N118" s="195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137</v>
      </c>
      <c r="AU118" s="20" t="s">
        <v>81</v>
      </c>
    </row>
    <row r="119" spans="1:65" s="2" customFormat="1" ht="16.5" customHeight="1">
      <c r="A119" s="37"/>
      <c r="B119" s="38"/>
      <c r="C119" s="231" t="s">
        <v>8</v>
      </c>
      <c r="D119" s="231" t="s">
        <v>305</v>
      </c>
      <c r="E119" s="232" t="s">
        <v>1511</v>
      </c>
      <c r="F119" s="233" t="s">
        <v>1512</v>
      </c>
      <c r="G119" s="234" t="s">
        <v>428</v>
      </c>
      <c r="H119" s="235">
        <v>4</v>
      </c>
      <c r="I119" s="236"/>
      <c r="J119" s="237">
        <f>ROUND(I119*H119,2)</f>
        <v>0</v>
      </c>
      <c r="K119" s="238"/>
      <c r="L119" s="239"/>
      <c r="M119" s="240" t="s">
        <v>19</v>
      </c>
      <c r="N119" s="241" t="s">
        <v>42</v>
      </c>
      <c r="O119" s="67"/>
      <c r="P119" s="187">
        <f>O119*H119</f>
        <v>0</v>
      </c>
      <c r="Q119" s="187">
        <v>7.9000000000000001E-2</v>
      </c>
      <c r="R119" s="187">
        <f>Q119*H119</f>
        <v>0.316</v>
      </c>
      <c r="S119" s="187">
        <v>0</v>
      </c>
      <c r="T119" s="18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9" t="s">
        <v>1501</v>
      </c>
      <c r="AT119" s="189" t="s">
        <v>305</v>
      </c>
      <c r="AU119" s="189" t="s">
        <v>81</v>
      </c>
      <c r="AY119" s="20" t="s">
        <v>125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20" t="s">
        <v>79</v>
      </c>
      <c r="BK119" s="190">
        <f>ROUND(I119*H119,2)</f>
        <v>0</v>
      </c>
      <c r="BL119" s="20" t="s">
        <v>571</v>
      </c>
      <c r="BM119" s="189" t="s">
        <v>1513</v>
      </c>
    </row>
    <row r="120" spans="1:65" s="2" customFormat="1" ht="11.25">
      <c r="A120" s="37"/>
      <c r="B120" s="38"/>
      <c r="C120" s="39"/>
      <c r="D120" s="191" t="s">
        <v>133</v>
      </c>
      <c r="E120" s="39"/>
      <c r="F120" s="192" t="s">
        <v>1512</v>
      </c>
      <c r="G120" s="39"/>
      <c r="H120" s="39"/>
      <c r="I120" s="193"/>
      <c r="J120" s="39"/>
      <c r="K120" s="39"/>
      <c r="L120" s="42"/>
      <c r="M120" s="194"/>
      <c r="N120" s="195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133</v>
      </c>
      <c r="AU120" s="20" t="s">
        <v>81</v>
      </c>
    </row>
    <row r="121" spans="1:65" s="2" customFormat="1" ht="19.5">
      <c r="A121" s="37"/>
      <c r="B121" s="38"/>
      <c r="C121" s="39"/>
      <c r="D121" s="191" t="s">
        <v>137</v>
      </c>
      <c r="E121" s="39"/>
      <c r="F121" s="198" t="s">
        <v>1514</v>
      </c>
      <c r="G121" s="39"/>
      <c r="H121" s="39"/>
      <c r="I121" s="193"/>
      <c r="J121" s="39"/>
      <c r="K121" s="39"/>
      <c r="L121" s="42"/>
      <c r="M121" s="194"/>
      <c r="N121" s="195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137</v>
      </c>
      <c r="AU121" s="20" t="s">
        <v>81</v>
      </c>
    </row>
    <row r="122" spans="1:65" s="2" customFormat="1" ht="16.5" customHeight="1">
      <c r="A122" s="37"/>
      <c r="B122" s="38"/>
      <c r="C122" s="177" t="s">
        <v>236</v>
      </c>
      <c r="D122" s="177" t="s">
        <v>127</v>
      </c>
      <c r="E122" s="178" t="s">
        <v>1515</v>
      </c>
      <c r="F122" s="179" t="s">
        <v>1516</v>
      </c>
      <c r="G122" s="180" t="s">
        <v>428</v>
      </c>
      <c r="H122" s="181">
        <v>13</v>
      </c>
      <c r="I122" s="182"/>
      <c r="J122" s="183">
        <f>ROUND(I122*H122,2)</f>
        <v>0</v>
      </c>
      <c r="K122" s="184"/>
      <c r="L122" s="42"/>
      <c r="M122" s="185" t="s">
        <v>19</v>
      </c>
      <c r="N122" s="186" t="s">
        <v>42</v>
      </c>
      <c r="O122" s="67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9" t="s">
        <v>571</v>
      </c>
      <c r="AT122" s="189" t="s">
        <v>127</v>
      </c>
      <c r="AU122" s="189" t="s">
        <v>81</v>
      </c>
      <c r="AY122" s="20" t="s">
        <v>125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20" t="s">
        <v>79</v>
      </c>
      <c r="BK122" s="190">
        <f>ROUND(I122*H122,2)</f>
        <v>0</v>
      </c>
      <c r="BL122" s="20" t="s">
        <v>571</v>
      </c>
      <c r="BM122" s="189" t="s">
        <v>1517</v>
      </c>
    </row>
    <row r="123" spans="1:65" s="2" customFormat="1" ht="11.25">
      <c r="A123" s="37"/>
      <c r="B123" s="38"/>
      <c r="C123" s="39"/>
      <c r="D123" s="191" t="s">
        <v>133</v>
      </c>
      <c r="E123" s="39"/>
      <c r="F123" s="192" t="s">
        <v>1516</v>
      </c>
      <c r="G123" s="39"/>
      <c r="H123" s="39"/>
      <c r="I123" s="193"/>
      <c r="J123" s="39"/>
      <c r="K123" s="39"/>
      <c r="L123" s="42"/>
      <c r="M123" s="194"/>
      <c r="N123" s="195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133</v>
      </c>
      <c r="AU123" s="20" t="s">
        <v>81</v>
      </c>
    </row>
    <row r="124" spans="1:65" s="2" customFormat="1" ht="11.25">
      <c r="A124" s="37"/>
      <c r="B124" s="38"/>
      <c r="C124" s="39"/>
      <c r="D124" s="196" t="s">
        <v>135</v>
      </c>
      <c r="E124" s="39"/>
      <c r="F124" s="197" t="s">
        <v>1518</v>
      </c>
      <c r="G124" s="39"/>
      <c r="H124" s="39"/>
      <c r="I124" s="193"/>
      <c r="J124" s="39"/>
      <c r="K124" s="39"/>
      <c r="L124" s="42"/>
      <c r="M124" s="194"/>
      <c r="N124" s="195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135</v>
      </c>
      <c r="AU124" s="20" t="s">
        <v>81</v>
      </c>
    </row>
    <row r="125" spans="1:65" s="2" customFormat="1" ht="16.5" customHeight="1">
      <c r="A125" s="37"/>
      <c r="B125" s="38"/>
      <c r="C125" s="231" t="s">
        <v>242</v>
      </c>
      <c r="D125" s="231" t="s">
        <v>305</v>
      </c>
      <c r="E125" s="232" t="s">
        <v>1519</v>
      </c>
      <c r="F125" s="233" t="s">
        <v>1520</v>
      </c>
      <c r="G125" s="234" t="s">
        <v>428</v>
      </c>
      <c r="H125" s="235">
        <v>13</v>
      </c>
      <c r="I125" s="236"/>
      <c r="J125" s="237">
        <f>ROUND(I125*H125,2)</f>
        <v>0</v>
      </c>
      <c r="K125" s="238"/>
      <c r="L125" s="239"/>
      <c r="M125" s="240" t="s">
        <v>19</v>
      </c>
      <c r="N125" s="241" t="s">
        <v>42</v>
      </c>
      <c r="O125" s="67"/>
      <c r="P125" s="187">
        <f>O125*H125</f>
        <v>0</v>
      </c>
      <c r="Q125" s="187">
        <v>1.4999999999999999E-2</v>
      </c>
      <c r="R125" s="187">
        <f>Q125*H125</f>
        <v>0.19500000000000001</v>
      </c>
      <c r="S125" s="187">
        <v>0</v>
      </c>
      <c r="T125" s="18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9" t="s">
        <v>945</v>
      </c>
      <c r="AT125" s="189" t="s">
        <v>305</v>
      </c>
      <c r="AU125" s="189" t="s">
        <v>81</v>
      </c>
      <c r="AY125" s="20" t="s">
        <v>125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20" t="s">
        <v>79</v>
      </c>
      <c r="BK125" s="190">
        <f>ROUND(I125*H125,2)</f>
        <v>0</v>
      </c>
      <c r="BL125" s="20" t="s">
        <v>945</v>
      </c>
      <c r="BM125" s="189" t="s">
        <v>1521</v>
      </c>
    </row>
    <row r="126" spans="1:65" s="2" customFormat="1" ht="11.25">
      <c r="A126" s="37"/>
      <c r="B126" s="38"/>
      <c r="C126" s="39"/>
      <c r="D126" s="191" t="s">
        <v>133</v>
      </c>
      <c r="E126" s="39"/>
      <c r="F126" s="192" t="s">
        <v>1520</v>
      </c>
      <c r="G126" s="39"/>
      <c r="H126" s="39"/>
      <c r="I126" s="193"/>
      <c r="J126" s="39"/>
      <c r="K126" s="39"/>
      <c r="L126" s="42"/>
      <c r="M126" s="194"/>
      <c r="N126" s="195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133</v>
      </c>
      <c r="AU126" s="20" t="s">
        <v>81</v>
      </c>
    </row>
    <row r="127" spans="1:65" s="2" customFormat="1" ht="29.25">
      <c r="A127" s="37"/>
      <c r="B127" s="38"/>
      <c r="C127" s="39"/>
      <c r="D127" s="191" t="s">
        <v>137</v>
      </c>
      <c r="E127" s="39"/>
      <c r="F127" s="198" t="s">
        <v>1522</v>
      </c>
      <c r="G127" s="39"/>
      <c r="H127" s="39"/>
      <c r="I127" s="193"/>
      <c r="J127" s="39"/>
      <c r="K127" s="39"/>
      <c r="L127" s="42"/>
      <c r="M127" s="194"/>
      <c r="N127" s="195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137</v>
      </c>
      <c r="AU127" s="20" t="s">
        <v>81</v>
      </c>
    </row>
    <row r="128" spans="1:65" s="2" customFormat="1" ht="16.5" customHeight="1">
      <c r="A128" s="37"/>
      <c r="B128" s="38"/>
      <c r="C128" s="177" t="s">
        <v>249</v>
      </c>
      <c r="D128" s="177" t="s">
        <v>127</v>
      </c>
      <c r="E128" s="178" t="s">
        <v>1523</v>
      </c>
      <c r="F128" s="179" t="s">
        <v>1524</v>
      </c>
      <c r="G128" s="180" t="s">
        <v>428</v>
      </c>
      <c r="H128" s="181">
        <v>14</v>
      </c>
      <c r="I128" s="182"/>
      <c r="J128" s="183">
        <f>ROUND(I128*H128,2)</f>
        <v>0</v>
      </c>
      <c r="K128" s="184"/>
      <c r="L128" s="42"/>
      <c r="M128" s="185" t="s">
        <v>19</v>
      </c>
      <c r="N128" s="186" t="s">
        <v>42</v>
      </c>
      <c r="O128" s="67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9" t="s">
        <v>571</v>
      </c>
      <c r="AT128" s="189" t="s">
        <v>127</v>
      </c>
      <c r="AU128" s="189" t="s">
        <v>81</v>
      </c>
      <c r="AY128" s="20" t="s">
        <v>125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20" t="s">
        <v>79</v>
      </c>
      <c r="BK128" s="190">
        <f>ROUND(I128*H128,2)</f>
        <v>0</v>
      </c>
      <c r="BL128" s="20" t="s">
        <v>571</v>
      </c>
      <c r="BM128" s="189" t="s">
        <v>1525</v>
      </c>
    </row>
    <row r="129" spans="1:65" s="2" customFormat="1" ht="11.25">
      <c r="A129" s="37"/>
      <c r="B129" s="38"/>
      <c r="C129" s="39"/>
      <c r="D129" s="191" t="s">
        <v>133</v>
      </c>
      <c r="E129" s="39"/>
      <c r="F129" s="192" t="s">
        <v>1524</v>
      </c>
      <c r="G129" s="39"/>
      <c r="H129" s="39"/>
      <c r="I129" s="193"/>
      <c r="J129" s="39"/>
      <c r="K129" s="39"/>
      <c r="L129" s="42"/>
      <c r="M129" s="194"/>
      <c r="N129" s="195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133</v>
      </c>
      <c r="AU129" s="20" t="s">
        <v>81</v>
      </c>
    </row>
    <row r="130" spans="1:65" s="2" customFormat="1" ht="11.25">
      <c r="A130" s="37"/>
      <c r="B130" s="38"/>
      <c r="C130" s="39"/>
      <c r="D130" s="196" t="s">
        <v>135</v>
      </c>
      <c r="E130" s="39"/>
      <c r="F130" s="197" t="s">
        <v>1526</v>
      </c>
      <c r="G130" s="39"/>
      <c r="H130" s="39"/>
      <c r="I130" s="193"/>
      <c r="J130" s="39"/>
      <c r="K130" s="39"/>
      <c r="L130" s="42"/>
      <c r="M130" s="194"/>
      <c r="N130" s="195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135</v>
      </c>
      <c r="AU130" s="20" t="s">
        <v>81</v>
      </c>
    </row>
    <row r="131" spans="1:65" s="2" customFormat="1" ht="16.5" customHeight="1">
      <c r="A131" s="37"/>
      <c r="B131" s="38"/>
      <c r="C131" s="231" t="s">
        <v>256</v>
      </c>
      <c r="D131" s="231" t="s">
        <v>305</v>
      </c>
      <c r="E131" s="232" t="s">
        <v>1527</v>
      </c>
      <c r="F131" s="233" t="s">
        <v>1528</v>
      </c>
      <c r="G131" s="234" t="s">
        <v>428</v>
      </c>
      <c r="H131" s="235">
        <v>14</v>
      </c>
      <c r="I131" s="236"/>
      <c r="J131" s="237">
        <f>ROUND(I131*H131,2)</f>
        <v>0</v>
      </c>
      <c r="K131" s="238"/>
      <c r="L131" s="239"/>
      <c r="M131" s="240" t="s">
        <v>19</v>
      </c>
      <c r="N131" s="241" t="s">
        <v>42</v>
      </c>
      <c r="O131" s="67"/>
      <c r="P131" s="187">
        <f>O131*H131</f>
        <v>0</v>
      </c>
      <c r="Q131" s="187">
        <v>5.0000000000000001E-4</v>
      </c>
      <c r="R131" s="187">
        <f>Q131*H131</f>
        <v>7.0000000000000001E-3</v>
      </c>
      <c r="S131" s="187">
        <v>0</v>
      </c>
      <c r="T131" s="18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9" t="s">
        <v>945</v>
      </c>
      <c r="AT131" s="189" t="s">
        <v>305</v>
      </c>
      <c r="AU131" s="189" t="s">
        <v>81</v>
      </c>
      <c r="AY131" s="20" t="s">
        <v>125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20" t="s">
        <v>79</v>
      </c>
      <c r="BK131" s="190">
        <f>ROUND(I131*H131,2)</f>
        <v>0</v>
      </c>
      <c r="BL131" s="20" t="s">
        <v>945</v>
      </c>
      <c r="BM131" s="189" t="s">
        <v>1529</v>
      </c>
    </row>
    <row r="132" spans="1:65" s="2" customFormat="1" ht="11.25">
      <c r="A132" s="37"/>
      <c r="B132" s="38"/>
      <c r="C132" s="39"/>
      <c r="D132" s="191" t="s">
        <v>133</v>
      </c>
      <c r="E132" s="39"/>
      <c r="F132" s="192" t="s">
        <v>1528</v>
      </c>
      <c r="G132" s="39"/>
      <c r="H132" s="39"/>
      <c r="I132" s="193"/>
      <c r="J132" s="39"/>
      <c r="K132" s="39"/>
      <c r="L132" s="42"/>
      <c r="M132" s="194"/>
      <c r="N132" s="195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133</v>
      </c>
      <c r="AU132" s="20" t="s">
        <v>81</v>
      </c>
    </row>
    <row r="133" spans="1:65" s="2" customFormat="1" ht="24.2" customHeight="1">
      <c r="A133" s="37"/>
      <c r="B133" s="38"/>
      <c r="C133" s="177" t="s">
        <v>263</v>
      </c>
      <c r="D133" s="177" t="s">
        <v>127</v>
      </c>
      <c r="E133" s="178" t="s">
        <v>1530</v>
      </c>
      <c r="F133" s="179" t="s">
        <v>1531</v>
      </c>
      <c r="G133" s="180" t="s">
        <v>175</v>
      </c>
      <c r="H133" s="181">
        <v>496</v>
      </c>
      <c r="I133" s="182"/>
      <c r="J133" s="183">
        <f>ROUND(I133*H133,2)</f>
        <v>0</v>
      </c>
      <c r="K133" s="184"/>
      <c r="L133" s="42"/>
      <c r="M133" s="185" t="s">
        <v>19</v>
      </c>
      <c r="N133" s="186" t="s">
        <v>42</v>
      </c>
      <c r="O133" s="67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9" t="s">
        <v>571</v>
      </c>
      <c r="AT133" s="189" t="s">
        <v>127</v>
      </c>
      <c r="AU133" s="189" t="s">
        <v>81</v>
      </c>
      <c r="AY133" s="20" t="s">
        <v>125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20" t="s">
        <v>79</v>
      </c>
      <c r="BK133" s="190">
        <f>ROUND(I133*H133,2)</f>
        <v>0</v>
      </c>
      <c r="BL133" s="20" t="s">
        <v>571</v>
      </c>
      <c r="BM133" s="189" t="s">
        <v>1532</v>
      </c>
    </row>
    <row r="134" spans="1:65" s="2" customFormat="1" ht="19.5">
      <c r="A134" s="37"/>
      <c r="B134" s="38"/>
      <c r="C134" s="39"/>
      <c r="D134" s="191" t="s">
        <v>133</v>
      </c>
      <c r="E134" s="39"/>
      <c r="F134" s="192" t="s">
        <v>1531</v>
      </c>
      <c r="G134" s="39"/>
      <c r="H134" s="39"/>
      <c r="I134" s="193"/>
      <c r="J134" s="39"/>
      <c r="K134" s="39"/>
      <c r="L134" s="42"/>
      <c r="M134" s="194"/>
      <c r="N134" s="195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133</v>
      </c>
      <c r="AU134" s="20" t="s">
        <v>81</v>
      </c>
    </row>
    <row r="135" spans="1:65" s="2" customFormat="1" ht="11.25">
      <c r="A135" s="37"/>
      <c r="B135" s="38"/>
      <c r="C135" s="39"/>
      <c r="D135" s="196" t="s">
        <v>135</v>
      </c>
      <c r="E135" s="39"/>
      <c r="F135" s="197" t="s">
        <v>1533</v>
      </c>
      <c r="G135" s="39"/>
      <c r="H135" s="39"/>
      <c r="I135" s="193"/>
      <c r="J135" s="39"/>
      <c r="K135" s="39"/>
      <c r="L135" s="42"/>
      <c r="M135" s="194"/>
      <c r="N135" s="195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135</v>
      </c>
      <c r="AU135" s="20" t="s">
        <v>81</v>
      </c>
    </row>
    <row r="136" spans="1:65" s="13" customFormat="1" ht="11.25">
      <c r="B136" s="199"/>
      <c r="C136" s="200"/>
      <c r="D136" s="191" t="s">
        <v>145</v>
      </c>
      <c r="E136" s="201" t="s">
        <v>19</v>
      </c>
      <c r="F136" s="202" t="s">
        <v>1534</v>
      </c>
      <c r="G136" s="200"/>
      <c r="H136" s="203">
        <v>496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145</v>
      </c>
      <c r="AU136" s="209" t="s">
        <v>81</v>
      </c>
      <c r="AV136" s="13" t="s">
        <v>81</v>
      </c>
      <c r="AW136" s="13" t="s">
        <v>32</v>
      </c>
      <c r="AX136" s="13" t="s">
        <v>79</v>
      </c>
      <c r="AY136" s="209" t="s">
        <v>125</v>
      </c>
    </row>
    <row r="137" spans="1:65" s="2" customFormat="1" ht="16.5" customHeight="1">
      <c r="A137" s="37"/>
      <c r="B137" s="38"/>
      <c r="C137" s="231" t="s">
        <v>269</v>
      </c>
      <c r="D137" s="231" t="s">
        <v>305</v>
      </c>
      <c r="E137" s="232" t="s">
        <v>1535</v>
      </c>
      <c r="F137" s="233" t="s">
        <v>1536</v>
      </c>
      <c r="G137" s="234" t="s">
        <v>381</v>
      </c>
      <c r="H137" s="235">
        <v>353.64800000000002</v>
      </c>
      <c r="I137" s="236"/>
      <c r="J137" s="237">
        <f>ROUND(I137*H137,2)</f>
        <v>0</v>
      </c>
      <c r="K137" s="238"/>
      <c r="L137" s="239"/>
      <c r="M137" s="240" t="s">
        <v>19</v>
      </c>
      <c r="N137" s="241" t="s">
        <v>42</v>
      </c>
      <c r="O137" s="67"/>
      <c r="P137" s="187">
        <f>O137*H137</f>
        <v>0</v>
      </c>
      <c r="Q137" s="187">
        <v>1E-3</v>
      </c>
      <c r="R137" s="187">
        <f>Q137*H137</f>
        <v>0.35364800000000002</v>
      </c>
      <c r="S137" s="187">
        <v>0</v>
      </c>
      <c r="T137" s="18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9" t="s">
        <v>945</v>
      </c>
      <c r="AT137" s="189" t="s">
        <v>305</v>
      </c>
      <c r="AU137" s="189" t="s">
        <v>81</v>
      </c>
      <c r="AY137" s="20" t="s">
        <v>125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20" t="s">
        <v>79</v>
      </c>
      <c r="BK137" s="190">
        <f>ROUND(I137*H137,2)</f>
        <v>0</v>
      </c>
      <c r="BL137" s="20" t="s">
        <v>945</v>
      </c>
      <c r="BM137" s="189" t="s">
        <v>1537</v>
      </c>
    </row>
    <row r="138" spans="1:65" s="2" customFormat="1" ht="11.25">
      <c r="A138" s="37"/>
      <c r="B138" s="38"/>
      <c r="C138" s="39"/>
      <c r="D138" s="191" t="s">
        <v>133</v>
      </c>
      <c r="E138" s="39"/>
      <c r="F138" s="192" t="s">
        <v>1536</v>
      </c>
      <c r="G138" s="39"/>
      <c r="H138" s="39"/>
      <c r="I138" s="193"/>
      <c r="J138" s="39"/>
      <c r="K138" s="39"/>
      <c r="L138" s="42"/>
      <c r="M138" s="194"/>
      <c r="N138" s="195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133</v>
      </c>
      <c r="AU138" s="20" t="s">
        <v>81</v>
      </c>
    </row>
    <row r="139" spans="1:65" s="13" customFormat="1" ht="11.25">
      <c r="B139" s="199"/>
      <c r="C139" s="200"/>
      <c r="D139" s="191" t="s">
        <v>145</v>
      </c>
      <c r="E139" s="201" t="s">
        <v>19</v>
      </c>
      <c r="F139" s="202" t="s">
        <v>1538</v>
      </c>
      <c r="G139" s="200"/>
      <c r="H139" s="203">
        <v>353.64800000000002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145</v>
      </c>
      <c r="AU139" s="209" t="s">
        <v>81</v>
      </c>
      <c r="AV139" s="13" t="s">
        <v>81</v>
      </c>
      <c r="AW139" s="13" t="s">
        <v>32</v>
      </c>
      <c r="AX139" s="13" t="s">
        <v>79</v>
      </c>
      <c r="AY139" s="209" t="s">
        <v>125</v>
      </c>
    </row>
    <row r="140" spans="1:65" s="2" customFormat="1" ht="16.5" customHeight="1">
      <c r="A140" s="37"/>
      <c r="B140" s="38"/>
      <c r="C140" s="177" t="s">
        <v>275</v>
      </c>
      <c r="D140" s="177" t="s">
        <v>127</v>
      </c>
      <c r="E140" s="178" t="s">
        <v>1539</v>
      </c>
      <c r="F140" s="179" t="s">
        <v>1540</v>
      </c>
      <c r="G140" s="180" t="s">
        <v>428</v>
      </c>
      <c r="H140" s="181">
        <v>19</v>
      </c>
      <c r="I140" s="182"/>
      <c r="J140" s="183">
        <f>ROUND(I140*H140,2)</f>
        <v>0</v>
      </c>
      <c r="K140" s="184"/>
      <c r="L140" s="42"/>
      <c r="M140" s="185" t="s">
        <v>19</v>
      </c>
      <c r="N140" s="186" t="s">
        <v>42</v>
      </c>
      <c r="O140" s="67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9" t="s">
        <v>571</v>
      </c>
      <c r="AT140" s="189" t="s">
        <v>127</v>
      </c>
      <c r="AU140" s="189" t="s">
        <v>81</v>
      </c>
      <c r="AY140" s="20" t="s">
        <v>125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20" t="s">
        <v>79</v>
      </c>
      <c r="BK140" s="190">
        <f>ROUND(I140*H140,2)</f>
        <v>0</v>
      </c>
      <c r="BL140" s="20" t="s">
        <v>571</v>
      </c>
      <c r="BM140" s="189" t="s">
        <v>1541</v>
      </c>
    </row>
    <row r="141" spans="1:65" s="2" customFormat="1" ht="11.25">
      <c r="A141" s="37"/>
      <c r="B141" s="38"/>
      <c r="C141" s="39"/>
      <c r="D141" s="191" t="s">
        <v>133</v>
      </c>
      <c r="E141" s="39"/>
      <c r="F141" s="192" t="s">
        <v>1540</v>
      </c>
      <c r="G141" s="39"/>
      <c r="H141" s="39"/>
      <c r="I141" s="193"/>
      <c r="J141" s="39"/>
      <c r="K141" s="39"/>
      <c r="L141" s="42"/>
      <c r="M141" s="194"/>
      <c r="N141" s="195"/>
      <c r="O141" s="67"/>
      <c r="P141" s="67"/>
      <c r="Q141" s="67"/>
      <c r="R141" s="67"/>
      <c r="S141" s="67"/>
      <c r="T141" s="68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20" t="s">
        <v>133</v>
      </c>
      <c r="AU141" s="20" t="s">
        <v>81</v>
      </c>
    </row>
    <row r="142" spans="1:65" s="2" customFormat="1" ht="11.25">
      <c r="A142" s="37"/>
      <c r="B142" s="38"/>
      <c r="C142" s="39"/>
      <c r="D142" s="196" t="s">
        <v>135</v>
      </c>
      <c r="E142" s="39"/>
      <c r="F142" s="197" t="s">
        <v>1542</v>
      </c>
      <c r="G142" s="39"/>
      <c r="H142" s="39"/>
      <c r="I142" s="193"/>
      <c r="J142" s="39"/>
      <c r="K142" s="39"/>
      <c r="L142" s="42"/>
      <c r="M142" s="194"/>
      <c r="N142" s="195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135</v>
      </c>
      <c r="AU142" s="20" t="s">
        <v>81</v>
      </c>
    </row>
    <row r="143" spans="1:65" s="2" customFormat="1" ht="16.5" customHeight="1">
      <c r="A143" s="37"/>
      <c r="B143" s="38"/>
      <c r="C143" s="231" t="s">
        <v>283</v>
      </c>
      <c r="D143" s="231" t="s">
        <v>305</v>
      </c>
      <c r="E143" s="232" t="s">
        <v>1543</v>
      </c>
      <c r="F143" s="233" t="s">
        <v>1544</v>
      </c>
      <c r="G143" s="234" t="s">
        <v>428</v>
      </c>
      <c r="H143" s="235">
        <v>19</v>
      </c>
      <c r="I143" s="236"/>
      <c r="J143" s="237">
        <f>ROUND(I143*H143,2)</f>
        <v>0</v>
      </c>
      <c r="K143" s="238"/>
      <c r="L143" s="239"/>
      <c r="M143" s="240" t="s">
        <v>19</v>
      </c>
      <c r="N143" s="241" t="s">
        <v>42</v>
      </c>
      <c r="O143" s="67"/>
      <c r="P143" s="187">
        <f>O143*H143</f>
        <v>0</v>
      </c>
      <c r="Q143" s="187">
        <v>1.6000000000000001E-4</v>
      </c>
      <c r="R143" s="187">
        <f>Q143*H143</f>
        <v>3.0400000000000002E-3</v>
      </c>
      <c r="S143" s="187">
        <v>0</v>
      </c>
      <c r="T143" s="18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9" t="s">
        <v>1501</v>
      </c>
      <c r="AT143" s="189" t="s">
        <v>305</v>
      </c>
      <c r="AU143" s="189" t="s">
        <v>81</v>
      </c>
      <c r="AY143" s="20" t="s">
        <v>125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20" t="s">
        <v>79</v>
      </c>
      <c r="BK143" s="190">
        <f>ROUND(I143*H143,2)</f>
        <v>0</v>
      </c>
      <c r="BL143" s="20" t="s">
        <v>571</v>
      </c>
      <c r="BM143" s="189" t="s">
        <v>1545</v>
      </c>
    </row>
    <row r="144" spans="1:65" s="2" customFormat="1" ht="11.25">
      <c r="A144" s="37"/>
      <c r="B144" s="38"/>
      <c r="C144" s="39"/>
      <c r="D144" s="191" t="s">
        <v>133</v>
      </c>
      <c r="E144" s="39"/>
      <c r="F144" s="192" t="s">
        <v>1544</v>
      </c>
      <c r="G144" s="39"/>
      <c r="H144" s="39"/>
      <c r="I144" s="193"/>
      <c r="J144" s="39"/>
      <c r="K144" s="39"/>
      <c r="L144" s="42"/>
      <c r="M144" s="194"/>
      <c r="N144" s="195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20" t="s">
        <v>133</v>
      </c>
      <c r="AU144" s="20" t="s">
        <v>81</v>
      </c>
    </row>
    <row r="145" spans="1:65" s="2" customFormat="1" ht="24.2" customHeight="1">
      <c r="A145" s="37"/>
      <c r="B145" s="38"/>
      <c r="C145" s="177" t="s">
        <v>7</v>
      </c>
      <c r="D145" s="177" t="s">
        <v>127</v>
      </c>
      <c r="E145" s="178" t="s">
        <v>1546</v>
      </c>
      <c r="F145" s="179" t="s">
        <v>1547</v>
      </c>
      <c r="G145" s="180" t="s">
        <v>428</v>
      </c>
      <c r="H145" s="181">
        <v>1</v>
      </c>
      <c r="I145" s="182"/>
      <c r="J145" s="183">
        <f>ROUND(I145*H145,2)</f>
        <v>0</v>
      </c>
      <c r="K145" s="184"/>
      <c r="L145" s="42"/>
      <c r="M145" s="185" t="s">
        <v>19</v>
      </c>
      <c r="N145" s="186" t="s">
        <v>42</v>
      </c>
      <c r="O145" s="67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9" t="s">
        <v>571</v>
      </c>
      <c r="AT145" s="189" t="s">
        <v>127</v>
      </c>
      <c r="AU145" s="189" t="s">
        <v>81</v>
      </c>
      <c r="AY145" s="20" t="s">
        <v>125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20" t="s">
        <v>79</v>
      </c>
      <c r="BK145" s="190">
        <f>ROUND(I145*H145,2)</f>
        <v>0</v>
      </c>
      <c r="BL145" s="20" t="s">
        <v>571</v>
      </c>
      <c r="BM145" s="189" t="s">
        <v>1548</v>
      </c>
    </row>
    <row r="146" spans="1:65" s="2" customFormat="1" ht="19.5">
      <c r="A146" s="37"/>
      <c r="B146" s="38"/>
      <c r="C146" s="39"/>
      <c r="D146" s="191" t="s">
        <v>133</v>
      </c>
      <c r="E146" s="39"/>
      <c r="F146" s="192" t="s">
        <v>1547</v>
      </c>
      <c r="G146" s="39"/>
      <c r="H146" s="39"/>
      <c r="I146" s="193"/>
      <c r="J146" s="39"/>
      <c r="K146" s="39"/>
      <c r="L146" s="42"/>
      <c r="M146" s="194"/>
      <c r="N146" s="195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20" t="s">
        <v>133</v>
      </c>
      <c r="AU146" s="20" t="s">
        <v>81</v>
      </c>
    </row>
    <row r="147" spans="1:65" s="2" customFormat="1" ht="11.25">
      <c r="A147" s="37"/>
      <c r="B147" s="38"/>
      <c r="C147" s="39"/>
      <c r="D147" s="196" t="s">
        <v>135</v>
      </c>
      <c r="E147" s="39"/>
      <c r="F147" s="197" t="s">
        <v>1549</v>
      </c>
      <c r="G147" s="39"/>
      <c r="H147" s="39"/>
      <c r="I147" s="193"/>
      <c r="J147" s="39"/>
      <c r="K147" s="39"/>
      <c r="L147" s="42"/>
      <c r="M147" s="194"/>
      <c r="N147" s="195"/>
      <c r="O147" s="67"/>
      <c r="P147" s="67"/>
      <c r="Q147" s="67"/>
      <c r="R147" s="67"/>
      <c r="S147" s="67"/>
      <c r="T147" s="68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20" t="s">
        <v>135</v>
      </c>
      <c r="AU147" s="20" t="s">
        <v>81</v>
      </c>
    </row>
    <row r="148" spans="1:65" s="2" customFormat="1" ht="24.2" customHeight="1">
      <c r="A148" s="37"/>
      <c r="B148" s="38"/>
      <c r="C148" s="177" t="s">
        <v>296</v>
      </c>
      <c r="D148" s="177" t="s">
        <v>127</v>
      </c>
      <c r="E148" s="178" t="s">
        <v>1550</v>
      </c>
      <c r="F148" s="179" t="s">
        <v>1551</v>
      </c>
      <c r="G148" s="180" t="s">
        <v>175</v>
      </c>
      <c r="H148" s="181">
        <v>76</v>
      </c>
      <c r="I148" s="182"/>
      <c r="J148" s="183">
        <f>ROUND(I148*H148,2)</f>
        <v>0</v>
      </c>
      <c r="K148" s="184"/>
      <c r="L148" s="42"/>
      <c r="M148" s="185" t="s">
        <v>19</v>
      </c>
      <c r="N148" s="186" t="s">
        <v>42</v>
      </c>
      <c r="O148" s="67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9" t="s">
        <v>571</v>
      </c>
      <c r="AT148" s="189" t="s">
        <v>127</v>
      </c>
      <c r="AU148" s="189" t="s">
        <v>81</v>
      </c>
      <c r="AY148" s="20" t="s">
        <v>125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20" t="s">
        <v>79</v>
      </c>
      <c r="BK148" s="190">
        <f>ROUND(I148*H148,2)</f>
        <v>0</v>
      </c>
      <c r="BL148" s="20" t="s">
        <v>571</v>
      </c>
      <c r="BM148" s="189" t="s">
        <v>1552</v>
      </c>
    </row>
    <row r="149" spans="1:65" s="2" customFormat="1" ht="19.5">
      <c r="A149" s="37"/>
      <c r="B149" s="38"/>
      <c r="C149" s="39"/>
      <c r="D149" s="191" t="s">
        <v>133</v>
      </c>
      <c r="E149" s="39"/>
      <c r="F149" s="192" t="s">
        <v>1551</v>
      </c>
      <c r="G149" s="39"/>
      <c r="H149" s="39"/>
      <c r="I149" s="193"/>
      <c r="J149" s="39"/>
      <c r="K149" s="39"/>
      <c r="L149" s="42"/>
      <c r="M149" s="194"/>
      <c r="N149" s="195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133</v>
      </c>
      <c r="AU149" s="20" t="s">
        <v>81</v>
      </c>
    </row>
    <row r="150" spans="1:65" s="2" customFormat="1" ht="11.25">
      <c r="A150" s="37"/>
      <c r="B150" s="38"/>
      <c r="C150" s="39"/>
      <c r="D150" s="196" t="s">
        <v>135</v>
      </c>
      <c r="E150" s="39"/>
      <c r="F150" s="197" t="s">
        <v>1553</v>
      </c>
      <c r="G150" s="39"/>
      <c r="H150" s="39"/>
      <c r="I150" s="193"/>
      <c r="J150" s="39"/>
      <c r="K150" s="39"/>
      <c r="L150" s="42"/>
      <c r="M150" s="194"/>
      <c r="N150" s="195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135</v>
      </c>
      <c r="AU150" s="20" t="s">
        <v>81</v>
      </c>
    </row>
    <row r="151" spans="1:65" s="13" customFormat="1" ht="11.25">
      <c r="B151" s="199"/>
      <c r="C151" s="200"/>
      <c r="D151" s="191" t="s">
        <v>145</v>
      </c>
      <c r="E151" s="201" t="s">
        <v>19</v>
      </c>
      <c r="F151" s="202" t="s">
        <v>1554</v>
      </c>
      <c r="G151" s="200"/>
      <c r="H151" s="203">
        <v>76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145</v>
      </c>
      <c r="AU151" s="209" t="s">
        <v>81</v>
      </c>
      <c r="AV151" s="13" t="s">
        <v>81</v>
      </c>
      <c r="AW151" s="13" t="s">
        <v>32</v>
      </c>
      <c r="AX151" s="13" t="s">
        <v>79</v>
      </c>
      <c r="AY151" s="209" t="s">
        <v>125</v>
      </c>
    </row>
    <row r="152" spans="1:65" s="2" customFormat="1" ht="16.5" customHeight="1">
      <c r="A152" s="37"/>
      <c r="B152" s="38"/>
      <c r="C152" s="231" t="s">
        <v>304</v>
      </c>
      <c r="D152" s="231" t="s">
        <v>305</v>
      </c>
      <c r="E152" s="232" t="s">
        <v>1555</v>
      </c>
      <c r="F152" s="233" t="s">
        <v>1556</v>
      </c>
      <c r="G152" s="234" t="s">
        <v>175</v>
      </c>
      <c r="H152" s="235">
        <v>87.4</v>
      </c>
      <c r="I152" s="236"/>
      <c r="J152" s="237">
        <f>ROUND(I152*H152,2)</f>
        <v>0</v>
      </c>
      <c r="K152" s="238"/>
      <c r="L152" s="239"/>
      <c r="M152" s="240" t="s">
        <v>19</v>
      </c>
      <c r="N152" s="241" t="s">
        <v>42</v>
      </c>
      <c r="O152" s="67"/>
      <c r="P152" s="187">
        <f>O152*H152</f>
        <v>0</v>
      </c>
      <c r="Q152" s="187">
        <v>2.3000000000000001E-4</v>
      </c>
      <c r="R152" s="187">
        <f>Q152*H152</f>
        <v>2.0102000000000002E-2</v>
      </c>
      <c r="S152" s="187">
        <v>0</v>
      </c>
      <c r="T152" s="18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9" t="s">
        <v>945</v>
      </c>
      <c r="AT152" s="189" t="s">
        <v>305</v>
      </c>
      <c r="AU152" s="189" t="s">
        <v>81</v>
      </c>
      <c r="AY152" s="20" t="s">
        <v>125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20" t="s">
        <v>79</v>
      </c>
      <c r="BK152" s="190">
        <f>ROUND(I152*H152,2)</f>
        <v>0</v>
      </c>
      <c r="BL152" s="20" t="s">
        <v>945</v>
      </c>
      <c r="BM152" s="189" t="s">
        <v>1557</v>
      </c>
    </row>
    <row r="153" spans="1:65" s="2" customFormat="1" ht="11.25">
      <c r="A153" s="37"/>
      <c r="B153" s="38"/>
      <c r="C153" s="39"/>
      <c r="D153" s="191" t="s">
        <v>133</v>
      </c>
      <c r="E153" s="39"/>
      <c r="F153" s="192" t="s">
        <v>1556</v>
      </c>
      <c r="G153" s="39"/>
      <c r="H153" s="39"/>
      <c r="I153" s="193"/>
      <c r="J153" s="39"/>
      <c r="K153" s="39"/>
      <c r="L153" s="42"/>
      <c r="M153" s="194"/>
      <c r="N153" s="195"/>
      <c r="O153" s="67"/>
      <c r="P153" s="67"/>
      <c r="Q153" s="67"/>
      <c r="R153" s="67"/>
      <c r="S153" s="67"/>
      <c r="T153" s="68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20" t="s">
        <v>133</v>
      </c>
      <c r="AU153" s="20" t="s">
        <v>81</v>
      </c>
    </row>
    <row r="154" spans="1:65" s="13" customFormat="1" ht="11.25">
      <c r="B154" s="199"/>
      <c r="C154" s="200"/>
      <c r="D154" s="191" t="s">
        <v>145</v>
      </c>
      <c r="E154" s="201" t="s">
        <v>19</v>
      </c>
      <c r="F154" s="202" t="s">
        <v>1558</v>
      </c>
      <c r="G154" s="200"/>
      <c r="H154" s="203">
        <v>87.4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145</v>
      </c>
      <c r="AU154" s="209" t="s">
        <v>81</v>
      </c>
      <c r="AV154" s="13" t="s">
        <v>81</v>
      </c>
      <c r="AW154" s="13" t="s">
        <v>32</v>
      </c>
      <c r="AX154" s="13" t="s">
        <v>79</v>
      </c>
      <c r="AY154" s="209" t="s">
        <v>125</v>
      </c>
    </row>
    <row r="155" spans="1:65" s="2" customFormat="1" ht="24.2" customHeight="1">
      <c r="A155" s="37"/>
      <c r="B155" s="38"/>
      <c r="C155" s="177" t="s">
        <v>315</v>
      </c>
      <c r="D155" s="177" t="s">
        <v>127</v>
      </c>
      <c r="E155" s="178" t="s">
        <v>1550</v>
      </c>
      <c r="F155" s="179" t="s">
        <v>1551</v>
      </c>
      <c r="G155" s="180" t="s">
        <v>175</v>
      </c>
      <c r="H155" s="181">
        <v>159</v>
      </c>
      <c r="I155" s="182"/>
      <c r="J155" s="183">
        <f>ROUND(I155*H155,2)</f>
        <v>0</v>
      </c>
      <c r="K155" s="184"/>
      <c r="L155" s="42"/>
      <c r="M155" s="185" t="s">
        <v>19</v>
      </c>
      <c r="N155" s="186" t="s">
        <v>42</v>
      </c>
      <c r="O155" s="67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9" t="s">
        <v>571</v>
      </c>
      <c r="AT155" s="189" t="s">
        <v>127</v>
      </c>
      <c r="AU155" s="189" t="s">
        <v>81</v>
      </c>
      <c r="AY155" s="20" t="s">
        <v>125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20" t="s">
        <v>79</v>
      </c>
      <c r="BK155" s="190">
        <f>ROUND(I155*H155,2)</f>
        <v>0</v>
      </c>
      <c r="BL155" s="20" t="s">
        <v>571</v>
      </c>
      <c r="BM155" s="189" t="s">
        <v>1559</v>
      </c>
    </row>
    <row r="156" spans="1:65" s="2" customFormat="1" ht="19.5">
      <c r="A156" s="37"/>
      <c r="B156" s="38"/>
      <c r="C156" s="39"/>
      <c r="D156" s="191" t="s">
        <v>133</v>
      </c>
      <c r="E156" s="39"/>
      <c r="F156" s="192" t="s">
        <v>1551</v>
      </c>
      <c r="G156" s="39"/>
      <c r="H156" s="39"/>
      <c r="I156" s="193"/>
      <c r="J156" s="39"/>
      <c r="K156" s="39"/>
      <c r="L156" s="42"/>
      <c r="M156" s="194"/>
      <c r="N156" s="195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133</v>
      </c>
      <c r="AU156" s="20" t="s">
        <v>81</v>
      </c>
    </row>
    <row r="157" spans="1:65" s="2" customFormat="1" ht="11.25">
      <c r="A157" s="37"/>
      <c r="B157" s="38"/>
      <c r="C157" s="39"/>
      <c r="D157" s="196" t="s">
        <v>135</v>
      </c>
      <c r="E157" s="39"/>
      <c r="F157" s="197" t="s">
        <v>1553</v>
      </c>
      <c r="G157" s="39"/>
      <c r="H157" s="39"/>
      <c r="I157" s="193"/>
      <c r="J157" s="39"/>
      <c r="K157" s="39"/>
      <c r="L157" s="42"/>
      <c r="M157" s="194"/>
      <c r="N157" s="195"/>
      <c r="O157" s="67"/>
      <c r="P157" s="67"/>
      <c r="Q157" s="67"/>
      <c r="R157" s="67"/>
      <c r="S157" s="67"/>
      <c r="T157" s="68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20" t="s">
        <v>135</v>
      </c>
      <c r="AU157" s="20" t="s">
        <v>81</v>
      </c>
    </row>
    <row r="158" spans="1:65" s="13" customFormat="1" ht="11.25">
      <c r="B158" s="199"/>
      <c r="C158" s="200"/>
      <c r="D158" s="191" t="s">
        <v>145</v>
      </c>
      <c r="E158" s="201" t="s">
        <v>19</v>
      </c>
      <c r="F158" s="202" t="s">
        <v>1560</v>
      </c>
      <c r="G158" s="200"/>
      <c r="H158" s="203">
        <v>159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145</v>
      </c>
      <c r="AU158" s="209" t="s">
        <v>81</v>
      </c>
      <c r="AV158" s="13" t="s">
        <v>81</v>
      </c>
      <c r="AW158" s="13" t="s">
        <v>32</v>
      </c>
      <c r="AX158" s="13" t="s">
        <v>79</v>
      </c>
      <c r="AY158" s="209" t="s">
        <v>125</v>
      </c>
    </row>
    <row r="159" spans="1:65" s="2" customFormat="1" ht="16.5" customHeight="1">
      <c r="A159" s="37"/>
      <c r="B159" s="38"/>
      <c r="C159" s="231" t="s">
        <v>322</v>
      </c>
      <c r="D159" s="231" t="s">
        <v>305</v>
      </c>
      <c r="E159" s="232" t="s">
        <v>1561</v>
      </c>
      <c r="F159" s="233" t="s">
        <v>1562</v>
      </c>
      <c r="G159" s="234" t="s">
        <v>175</v>
      </c>
      <c r="H159" s="235">
        <v>182.85</v>
      </c>
      <c r="I159" s="236"/>
      <c r="J159" s="237">
        <f>ROUND(I159*H159,2)</f>
        <v>0</v>
      </c>
      <c r="K159" s="238"/>
      <c r="L159" s="239"/>
      <c r="M159" s="240" t="s">
        <v>19</v>
      </c>
      <c r="N159" s="241" t="s">
        <v>42</v>
      </c>
      <c r="O159" s="67"/>
      <c r="P159" s="187">
        <f>O159*H159</f>
        <v>0</v>
      </c>
      <c r="Q159" s="187">
        <v>1.2E-4</v>
      </c>
      <c r="R159" s="187">
        <f>Q159*H159</f>
        <v>2.1942E-2</v>
      </c>
      <c r="S159" s="187">
        <v>0</v>
      </c>
      <c r="T159" s="18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9" t="s">
        <v>945</v>
      </c>
      <c r="AT159" s="189" t="s">
        <v>305</v>
      </c>
      <c r="AU159" s="189" t="s">
        <v>81</v>
      </c>
      <c r="AY159" s="20" t="s">
        <v>125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20" t="s">
        <v>79</v>
      </c>
      <c r="BK159" s="190">
        <f>ROUND(I159*H159,2)</f>
        <v>0</v>
      </c>
      <c r="BL159" s="20" t="s">
        <v>945</v>
      </c>
      <c r="BM159" s="189" t="s">
        <v>1563</v>
      </c>
    </row>
    <row r="160" spans="1:65" s="2" customFormat="1" ht="11.25">
      <c r="A160" s="37"/>
      <c r="B160" s="38"/>
      <c r="C160" s="39"/>
      <c r="D160" s="191" t="s">
        <v>133</v>
      </c>
      <c r="E160" s="39"/>
      <c r="F160" s="192" t="s">
        <v>1562</v>
      </c>
      <c r="G160" s="39"/>
      <c r="H160" s="39"/>
      <c r="I160" s="193"/>
      <c r="J160" s="39"/>
      <c r="K160" s="39"/>
      <c r="L160" s="42"/>
      <c r="M160" s="194"/>
      <c r="N160" s="195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133</v>
      </c>
      <c r="AU160" s="20" t="s">
        <v>81</v>
      </c>
    </row>
    <row r="161" spans="1:65" s="13" customFormat="1" ht="11.25">
      <c r="B161" s="199"/>
      <c r="C161" s="200"/>
      <c r="D161" s="191" t="s">
        <v>145</v>
      </c>
      <c r="E161" s="201" t="s">
        <v>19</v>
      </c>
      <c r="F161" s="202" t="s">
        <v>1564</v>
      </c>
      <c r="G161" s="200"/>
      <c r="H161" s="203">
        <v>182.85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145</v>
      </c>
      <c r="AU161" s="209" t="s">
        <v>81</v>
      </c>
      <c r="AV161" s="13" t="s">
        <v>81</v>
      </c>
      <c r="AW161" s="13" t="s">
        <v>32</v>
      </c>
      <c r="AX161" s="13" t="s">
        <v>79</v>
      </c>
      <c r="AY161" s="209" t="s">
        <v>125</v>
      </c>
    </row>
    <row r="162" spans="1:65" s="2" customFormat="1" ht="24.2" customHeight="1">
      <c r="A162" s="37"/>
      <c r="B162" s="38"/>
      <c r="C162" s="177" t="s">
        <v>327</v>
      </c>
      <c r="D162" s="177" t="s">
        <v>127</v>
      </c>
      <c r="E162" s="178" t="s">
        <v>1565</v>
      </c>
      <c r="F162" s="179" t="s">
        <v>1566</v>
      </c>
      <c r="G162" s="180" t="s">
        <v>175</v>
      </c>
      <c r="H162" s="181">
        <v>27</v>
      </c>
      <c r="I162" s="182"/>
      <c r="J162" s="183">
        <f>ROUND(I162*H162,2)</f>
        <v>0</v>
      </c>
      <c r="K162" s="184"/>
      <c r="L162" s="42"/>
      <c r="M162" s="185" t="s">
        <v>19</v>
      </c>
      <c r="N162" s="186" t="s">
        <v>42</v>
      </c>
      <c r="O162" s="67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9" t="s">
        <v>571</v>
      </c>
      <c r="AT162" s="189" t="s">
        <v>127</v>
      </c>
      <c r="AU162" s="189" t="s">
        <v>81</v>
      </c>
      <c r="AY162" s="20" t="s">
        <v>125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20" t="s">
        <v>79</v>
      </c>
      <c r="BK162" s="190">
        <f>ROUND(I162*H162,2)</f>
        <v>0</v>
      </c>
      <c r="BL162" s="20" t="s">
        <v>571</v>
      </c>
      <c r="BM162" s="189" t="s">
        <v>1567</v>
      </c>
    </row>
    <row r="163" spans="1:65" s="2" customFormat="1" ht="19.5">
      <c r="A163" s="37"/>
      <c r="B163" s="38"/>
      <c r="C163" s="39"/>
      <c r="D163" s="191" t="s">
        <v>133</v>
      </c>
      <c r="E163" s="39"/>
      <c r="F163" s="192" t="s">
        <v>1566</v>
      </c>
      <c r="G163" s="39"/>
      <c r="H163" s="39"/>
      <c r="I163" s="193"/>
      <c r="J163" s="39"/>
      <c r="K163" s="39"/>
      <c r="L163" s="42"/>
      <c r="M163" s="194"/>
      <c r="N163" s="195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133</v>
      </c>
      <c r="AU163" s="20" t="s">
        <v>81</v>
      </c>
    </row>
    <row r="164" spans="1:65" s="2" customFormat="1" ht="11.25">
      <c r="A164" s="37"/>
      <c r="B164" s="38"/>
      <c r="C164" s="39"/>
      <c r="D164" s="196" t="s">
        <v>135</v>
      </c>
      <c r="E164" s="39"/>
      <c r="F164" s="197" t="s">
        <v>1568</v>
      </c>
      <c r="G164" s="39"/>
      <c r="H164" s="39"/>
      <c r="I164" s="193"/>
      <c r="J164" s="39"/>
      <c r="K164" s="39"/>
      <c r="L164" s="42"/>
      <c r="M164" s="194"/>
      <c r="N164" s="195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20" t="s">
        <v>135</v>
      </c>
      <c r="AU164" s="20" t="s">
        <v>81</v>
      </c>
    </row>
    <row r="165" spans="1:65" s="2" customFormat="1" ht="16.5" customHeight="1">
      <c r="A165" s="37"/>
      <c r="B165" s="38"/>
      <c r="C165" s="231" t="s">
        <v>334</v>
      </c>
      <c r="D165" s="231" t="s">
        <v>305</v>
      </c>
      <c r="E165" s="232" t="s">
        <v>1569</v>
      </c>
      <c r="F165" s="233" t="s">
        <v>1570</v>
      </c>
      <c r="G165" s="234" t="s">
        <v>175</v>
      </c>
      <c r="H165" s="235">
        <v>31.05</v>
      </c>
      <c r="I165" s="236"/>
      <c r="J165" s="237">
        <f>ROUND(I165*H165,2)</f>
        <v>0</v>
      </c>
      <c r="K165" s="238"/>
      <c r="L165" s="239"/>
      <c r="M165" s="240" t="s">
        <v>19</v>
      </c>
      <c r="N165" s="241" t="s">
        <v>42</v>
      </c>
      <c r="O165" s="67"/>
      <c r="P165" s="187">
        <f>O165*H165</f>
        <v>0</v>
      </c>
      <c r="Q165" s="187">
        <v>6.4000000000000005E-4</v>
      </c>
      <c r="R165" s="187">
        <f>Q165*H165</f>
        <v>1.9872000000000001E-2</v>
      </c>
      <c r="S165" s="187">
        <v>0</v>
      </c>
      <c r="T165" s="18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9" t="s">
        <v>945</v>
      </c>
      <c r="AT165" s="189" t="s">
        <v>305</v>
      </c>
      <c r="AU165" s="189" t="s">
        <v>81</v>
      </c>
      <c r="AY165" s="20" t="s">
        <v>125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20" t="s">
        <v>79</v>
      </c>
      <c r="BK165" s="190">
        <f>ROUND(I165*H165,2)</f>
        <v>0</v>
      </c>
      <c r="BL165" s="20" t="s">
        <v>945</v>
      </c>
      <c r="BM165" s="189" t="s">
        <v>1571</v>
      </c>
    </row>
    <row r="166" spans="1:65" s="2" customFormat="1" ht="11.25">
      <c r="A166" s="37"/>
      <c r="B166" s="38"/>
      <c r="C166" s="39"/>
      <c r="D166" s="191" t="s">
        <v>133</v>
      </c>
      <c r="E166" s="39"/>
      <c r="F166" s="192" t="s">
        <v>1570</v>
      </c>
      <c r="G166" s="39"/>
      <c r="H166" s="39"/>
      <c r="I166" s="193"/>
      <c r="J166" s="39"/>
      <c r="K166" s="39"/>
      <c r="L166" s="42"/>
      <c r="M166" s="194"/>
      <c r="N166" s="195"/>
      <c r="O166" s="67"/>
      <c r="P166" s="67"/>
      <c r="Q166" s="67"/>
      <c r="R166" s="67"/>
      <c r="S166" s="67"/>
      <c r="T166" s="68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20" t="s">
        <v>133</v>
      </c>
      <c r="AU166" s="20" t="s">
        <v>81</v>
      </c>
    </row>
    <row r="167" spans="1:65" s="13" customFormat="1" ht="11.25">
      <c r="B167" s="199"/>
      <c r="C167" s="200"/>
      <c r="D167" s="191" t="s">
        <v>145</v>
      </c>
      <c r="E167" s="201" t="s">
        <v>19</v>
      </c>
      <c r="F167" s="202" t="s">
        <v>1572</v>
      </c>
      <c r="G167" s="200"/>
      <c r="H167" s="203">
        <v>31.05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145</v>
      </c>
      <c r="AU167" s="209" t="s">
        <v>81</v>
      </c>
      <c r="AV167" s="13" t="s">
        <v>81</v>
      </c>
      <c r="AW167" s="13" t="s">
        <v>32</v>
      </c>
      <c r="AX167" s="13" t="s">
        <v>79</v>
      </c>
      <c r="AY167" s="209" t="s">
        <v>125</v>
      </c>
    </row>
    <row r="168" spans="1:65" s="2" customFormat="1" ht="24.2" customHeight="1">
      <c r="A168" s="37"/>
      <c r="B168" s="38"/>
      <c r="C168" s="177" t="s">
        <v>339</v>
      </c>
      <c r="D168" s="177" t="s">
        <v>127</v>
      </c>
      <c r="E168" s="178" t="s">
        <v>1573</v>
      </c>
      <c r="F168" s="179" t="s">
        <v>1574</v>
      </c>
      <c r="G168" s="180" t="s">
        <v>175</v>
      </c>
      <c r="H168" s="181">
        <v>516</v>
      </c>
      <c r="I168" s="182"/>
      <c r="J168" s="183">
        <f>ROUND(I168*H168,2)</f>
        <v>0</v>
      </c>
      <c r="K168" s="184"/>
      <c r="L168" s="42"/>
      <c r="M168" s="185" t="s">
        <v>19</v>
      </c>
      <c r="N168" s="186" t="s">
        <v>42</v>
      </c>
      <c r="O168" s="67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9" t="s">
        <v>571</v>
      </c>
      <c r="AT168" s="189" t="s">
        <v>127</v>
      </c>
      <c r="AU168" s="189" t="s">
        <v>81</v>
      </c>
      <c r="AY168" s="20" t="s">
        <v>125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20" t="s">
        <v>79</v>
      </c>
      <c r="BK168" s="190">
        <f>ROUND(I168*H168,2)</f>
        <v>0</v>
      </c>
      <c r="BL168" s="20" t="s">
        <v>571</v>
      </c>
      <c r="BM168" s="189" t="s">
        <v>1575</v>
      </c>
    </row>
    <row r="169" spans="1:65" s="2" customFormat="1" ht="19.5">
      <c r="A169" s="37"/>
      <c r="B169" s="38"/>
      <c r="C169" s="39"/>
      <c r="D169" s="191" t="s">
        <v>133</v>
      </c>
      <c r="E169" s="39"/>
      <c r="F169" s="192" t="s">
        <v>1574</v>
      </c>
      <c r="G169" s="39"/>
      <c r="H169" s="39"/>
      <c r="I169" s="193"/>
      <c r="J169" s="39"/>
      <c r="K169" s="39"/>
      <c r="L169" s="42"/>
      <c r="M169" s="194"/>
      <c r="N169" s="195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133</v>
      </c>
      <c r="AU169" s="20" t="s">
        <v>81</v>
      </c>
    </row>
    <row r="170" spans="1:65" s="2" customFormat="1" ht="11.25">
      <c r="A170" s="37"/>
      <c r="B170" s="38"/>
      <c r="C170" s="39"/>
      <c r="D170" s="196" t="s">
        <v>135</v>
      </c>
      <c r="E170" s="39"/>
      <c r="F170" s="197" t="s">
        <v>1576</v>
      </c>
      <c r="G170" s="39"/>
      <c r="H170" s="39"/>
      <c r="I170" s="193"/>
      <c r="J170" s="39"/>
      <c r="K170" s="39"/>
      <c r="L170" s="42"/>
      <c r="M170" s="194"/>
      <c r="N170" s="195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135</v>
      </c>
      <c r="AU170" s="20" t="s">
        <v>81</v>
      </c>
    </row>
    <row r="171" spans="1:65" s="13" customFormat="1" ht="11.25">
      <c r="B171" s="199"/>
      <c r="C171" s="200"/>
      <c r="D171" s="191" t="s">
        <v>145</v>
      </c>
      <c r="E171" s="201" t="s">
        <v>19</v>
      </c>
      <c r="F171" s="202" t="s">
        <v>1577</v>
      </c>
      <c r="G171" s="200"/>
      <c r="H171" s="203">
        <v>516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145</v>
      </c>
      <c r="AU171" s="209" t="s">
        <v>81</v>
      </c>
      <c r="AV171" s="13" t="s">
        <v>81</v>
      </c>
      <c r="AW171" s="13" t="s">
        <v>32</v>
      </c>
      <c r="AX171" s="13" t="s">
        <v>79</v>
      </c>
      <c r="AY171" s="209" t="s">
        <v>125</v>
      </c>
    </row>
    <row r="172" spans="1:65" s="2" customFormat="1" ht="16.5" customHeight="1">
      <c r="A172" s="37"/>
      <c r="B172" s="38"/>
      <c r="C172" s="231" t="s">
        <v>346</v>
      </c>
      <c r="D172" s="231" t="s">
        <v>305</v>
      </c>
      <c r="E172" s="232" t="s">
        <v>1578</v>
      </c>
      <c r="F172" s="233" t="s">
        <v>1579</v>
      </c>
      <c r="G172" s="234" t="s">
        <v>175</v>
      </c>
      <c r="H172" s="235">
        <v>593.4</v>
      </c>
      <c r="I172" s="236"/>
      <c r="J172" s="237">
        <f>ROUND(I172*H172,2)</f>
        <v>0</v>
      </c>
      <c r="K172" s="238"/>
      <c r="L172" s="239"/>
      <c r="M172" s="240" t="s">
        <v>19</v>
      </c>
      <c r="N172" s="241" t="s">
        <v>42</v>
      </c>
      <c r="O172" s="67"/>
      <c r="P172" s="187">
        <f>O172*H172</f>
        <v>0</v>
      </c>
      <c r="Q172" s="187">
        <v>8.9999999999999998E-4</v>
      </c>
      <c r="R172" s="187">
        <f>Q172*H172</f>
        <v>0.53405999999999998</v>
      </c>
      <c r="S172" s="187">
        <v>0</v>
      </c>
      <c r="T172" s="18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9" t="s">
        <v>945</v>
      </c>
      <c r="AT172" s="189" t="s">
        <v>305</v>
      </c>
      <c r="AU172" s="189" t="s">
        <v>81</v>
      </c>
      <c r="AY172" s="20" t="s">
        <v>125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20" t="s">
        <v>79</v>
      </c>
      <c r="BK172" s="190">
        <f>ROUND(I172*H172,2)</f>
        <v>0</v>
      </c>
      <c r="BL172" s="20" t="s">
        <v>945</v>
      </c>
      <c r="BM172" s="189" t="s">
        <v>1580</v>
      </c>
    </row>
    <row r="173" spans="1:65" s="2" customFormat="1" ht="11.25">
      <c r="A173" s="37"/>
      <c r="B173" s="38"/>
      <c r="C173" s="39"/>
      <c r="D173" s="191" t="s">
        <v>133</v>
      </c>
      <c r="E173" s="39"/>
      <c r="F173" s="192" t="s">
        <v>1579</v>
      </c>
      <c r="G173" s="39"/>
      <c r="H173" s="39"/>
      <c r="I173" s="193"/>
      <c r="J173" s="39"/>
      <c r="K173" s="39"/>
      <c r="L173" s="42"/>
      <c r="M173" s="194"/>
      <c r="N173" s="195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20" t="s">
        <v>133</v>
      </c>
      <c r="AU173" s="20" t="s">
        <v>81</v>
      </c>
    </row>
    <row r="174" spans="1:65" s="13" customFormat="1" ht="11.25">
      <c r="B174" s="199"/>
      <c r="C174" s="200"/>
      <c r="D174" s="191" t="s">
        <v>145</v>
      </c>
      <c r="E174" s="201" t="s">
        <v>19</v>
      </c>
      <c r="F174" s="202" t="s">
        <v>1581</v>
      </c>
      <c r="G174" s="200"/>
      <c r="H174" s="203">
        <v>593.4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145</v>
      </c>
      <c r="AU174" s="209" t="s">
        <v>81</v>
      </c>
      <c r="AV174" s="13" t="s">
        <v>81</v>
      </c>
      <c r="AW174" s="13" t="s">
        <v>32</v>
      </c>
      <c r="AX174" s="13" t="s">
        <v>79</v>
      </c>
      <c r="AY174" s="209" t="s">
        <v>125</v>
      </c>
    </row>
    <row r="175" spans="1:65" s="2" customFormat="1" ht="16.5" customHeight="1">
      <c r="A175" s="37"/>
      <c r="B175" s="38"/>
      <c r="C175" s="177" t="s">
        <v>355</v>
      </c>
      <c r="D175" s="177" t="s">
        <v>127</v>
      </c>
      <c r="E175" s="178" t="s">
        <v>1582</v>
      </c>
      <c r="F175" s="179" t="s">
        <v>1583</v>
      </c>
      <c r="G175" s="180" t="s">
        <v>428</v>
      </c>
      <c r="H175" s="181">
        <v>6</v>
      </c>
      <c r="I175" s="182"/>
      <c r="J175" s="183">
        <f>ROUND(I175*H175,2)</f>
        <v>0</v>
      </c>
      <c r="K175" s="184"/>
      <c r="L175" s="42"/>
      <c r="M175" s="185" t="s">
        <v>19</v>
      </c>
      <c r="N175" s="186" t="s">
        <v>42</v>
      </c>
      <c r="O175" s="67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9" t="s">
        <v>571</v>
      </c>
      <c r="AT175" s="189" t="s">
        <v>127</v>
      </c>
      <c r="AU175" s="189" t="s">
        <v>81</v>
      </c>
      <c r="AY175" s="20" t="s">
        <v>125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20" t="s">
        <v>79</v>
      </c>
      <c r="BK175" s="190">
        <f>ROUND(I175*H175,2)</f>
        <v>0</v>
      </c>
      <c r="BL175" s="20" t="s">
        <v>571</v>
      </c>
      <c r="BM175" s="189" t="s">
        <v>1584</v>
      </c>
    </row>
    <row r="176" spans="1:65" s="2" customFormat="1" ht="11.25">
      <c r="A176" s="37"/>
      <c r="B176" s="38"/>
      <c r="C176" s="39"/>
      <c r="D176" s="191" t="s">
        <v>133</v>
      </c>
      <c r="E176" s="39"/>
      <c r="F176" s="192" t="s">
        <v>1583</v>
      </c>
      <c r="G176" s="39"/>
      <c r="H176" s="39"/>
      <c r="I176" s="193"/>
      <c r="J176" s="39"/>
      <c r="K176" s="39"/>
      <c r="L176" s="42"/>
      <c r="M176" s="194"/>
      <c r="N176" s="195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133</v>
      </c>
      <c r="AU176" s="20" t="s">
        <v>81</v>
      </c>
    </row>
    <row r="177" spans="1:65" s="2" customFormat="1" ht="11.25">
      <c r="A177" s="37"/>
      <c r="B177" s="38"/>
      <c r="C177" s="39"/>
      <c r="D177" s="196" t="s">
        <v>135</v>
      </c>
      <c r="E177" s="39"/>
      <c r="F177" s="197" t="s">
        <v>1585</v>
      </c>
      <c r="G177" s="39"/>
      <c r="H177" s="39"/>
      <c r="I177" s="193"/>
      <c r="J177" s="39"/>
      <c r="K177" s="39"/>
      <c r="L177" s="42"/>
      <c r="M177" s="194"/>
      <c r="N177" s="195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20" t="s">
        <v>135</v>
      </c>
      <c r="AU177" s="20" t="s">
        <v>81</v>
      </c>
    </row>
    <row r="178" spans="1:65" s="2" customFormat="1" ht="16.5" customHeight="1">
      <c r="A178" s="37"/>
      <c r="B178" s="38"/>
      <c r="C178" s="177" t="s">
        <v>361</v>
      </c>
      <c r="D178" s="177" t="s">
        <v>127</v>
      </c>
      <c r="E178" s="178" t="s">
        <v>1586</v>
      </c>
      <c r="F178" s="179" t="s">
        <v>1587</v>
      </c>
      <c r="G178" s="180" t="s">
        <v>428</v>
      </c>
      <c r="H178" s="181">
        <v>5</v>
      </c>
      <c r="I178" s="182"/>
      <c r="J178" s="183">
        <f>ROUND(I178*H178,2)</f>
        <v>0</v>
      </c>
      <c r="K178" s="184"/>
      <c r="L178" s="42"/>
      <c r="M178" s="185" t="s">
        <v>19</v>
      </c>
      <c r="N178" s="186" t="s">
        <v>42</v>
      </c>
      <c r="O178" s="67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9" t="s">
        <v>571</v>
      </c>
      <c r="AT178" s="189" t="s">
        <v>127</v>
      </c>
      <c r="AU178" s="189" t="s">
        <v>81</v>
      </c>
      <c r="AY178" s="20" t="s">
        <v>125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20" t="s">
        <v>79</v>
      </c>
      <c r="BK178" s="190">
        <f>ROUND(I178*H178,2)</f>
        <v>0</v>
      </c>
      <c r="BL178" s="20" t="s">
        <v>571</v>
      </c>
      <c r="BM178" s="189" t="s">
        <v>1588</v>
      </c>
    </row>
    <row r="179" spans="1:65" s="2" customFormat="1" ht="11.25">
      <c r="A179" s="37"/>
      <c r="B179" s="38"/>
      <c r="C179" s="39"/>
      <c r="D179" s="191" t="s">
        <v>133</v>
      </c>
      <c r="E179" s="39"/>
      <c r="F179" s="192" t="s">
        <v>1587</v>
      </c>
      <c r="G179" s="39"/>
      <c r="H179" s="39"/>
      <c r="I179" s="193"/>
      <c r="J179" s="39"/>
      <c r="K179" s="39"/>
      <c r="L179" s="42"/>
      <c r="M179" s="194"/>
      <c r="N179" s="195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20" t="s">
        <v>133</v>
      </c>
      <c r="AU179" s="20" t="s">
        <v>81</v>
      </c>
    </row>
    <row r="180" spans="1:65" s="2" customFormat="1" ht="11.25">
      <c r="A180" s="37"/>
      <c r="B180" s="38"/>
      <c r="C180" s="39"/>
      <c r="D180" s="196" t="s">
        <v>135</v>
      </c>
      <c r="E180" s="39"/>
      <c r="F180" s="197" t="s">
        <v>1589</v>
      </c>
      <c r="G180" s="39"/>
      <c r="H180" s="39"/>
      <c r="I180" s="193"/>
      <c r="J180" s="39"/>
      <c r="K180" s="39"/>
      <c r="L180" s="42"/>
      <c r="M180" s="194"/>
      <c r="N180" s="195"/>
      <c r="O180" s="67"/>
      <c r="P180" s="67"/>
      <c r="Q180" s="67"/>
      <c r="R180" s="67"/>
      <c r="S180" s="67"/>
      <c r="T180" s="68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20" t="s">
        <v>135</v>
      </c>
      <c r="AU180" s="20" t="s">
        <v>81</v>
      </c>
    </row>
    <row r="181" spans="1:65" s="2" customFormat="1" ht="16.5" customHeight="1">
      <c r="A181" s="37"/>
      <c r="B181" s="38"/>
      <c r="C181" s="177" t="s">
        <v>366</v>
      </c>
      <c r="D181" s="177" t="s">
        <v>127</v>
      </c>
      <c r="E181" s="178" t="s">
        <v>1590</v>
      </c>
      <c r="F181" s="179" t="s">
        <v>1591</v>
      </c>
      <c r="G181" s="180" t="s">
        <v>428</v>
      </c>
      <c r="H181" s="181">
        <v>6</v>
      </c>
      <c r="I181" s="182"/>
      <c r="J181" s="183">
        <f>ROUND(I181*H181,2)</f>
        <v>0</v>
      </c>
      <c r="K181" s="184"/>
      <c r="L181" s="42"/>
      <c r="M181" s="185" t="s">
        <v>19</v>
      </c>
      <c r="N181" s="186" t="s">
        <v>42</v>
      </c>
      <c r="O181" s="67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9" t="s">
        <v>571</v>
      </c>
      <c r="AT181" s="189" t="s">
        <v>127</v>
      </c>
      <c r="AU181" s="189" t="s">
        <v>81</v>
      </c>
      <c r="AY181" s="20" t="s">
        <v>125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20" t="s">
        <v>79</v>
      </c>
      <c r="BK181" s="190">
        <f>ROUND(I181*H181,2)</f>
        <v>0</v>
      </c>
      <c r="BL181" s="20" t="s">
        <v>571</v>
      </c>
      <c r="BM181" s="189" t="s">
        <v>1592</v>
      </c>
    </row>
    <row r="182" spans="1:65" s="2" customFormat="1" ht="11.25">
      <c r="A182" s="37"/>
      <c r="B182" s="38"/>
      <c r="C182" s="39"/>
      <c r="D182" s="191" t="s">
        <v>133</v>
      </c>
      <c r="E182" s="39"/>
      <c r="F182" s="192" t="s">
        <v>1591</v>
      </c>
      <c r="G182" s="39"/>
      <c r="H182" s="39"/>
      <c r="I182" s="193"/>
      <c r="J182" s="39"/>
      <c r="K182" s="39"/>
      <c r="L182" s="42"/>
      <c r="M182" s="194"/>
      <c r="N182" s="195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20" t="s">
        <v>133</v>
      </c>
      <c r="AU182" s="20" t="s">
        <v>81</v>
      </c>
    </row>
    <row r="183" spans="1:65" s="2" customFormat="1" ht="11.25">
      <c r="A183" s="37"/>
      <c r="B183" s="38"/>
      <c r="C183" s="39"/>
      <c r="D183" s="196" t="s">
        <v>135</v>
      </c>
      <c r="E183" s="39"/>
      <c r="F183" s="197" t="s">
        <v>1593</v>
      </c>
      <c r="G183" s="39"/>
      <c r="H183" s="39"/>
      <c r="I183" s="193"/>
      <c r="J183" s="39"/>
      <c r="K183" s="39"/>
      <c r="L183" s="42"/>
      <c r="M183" s="194"/>
      <c r="N183" s="195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135</v>
      </c>
      <c r="AU183" s="20" t="s">
        <v>81</v>
      </c>
    </row>
    <row r="184" spans="1:65" s="2" customFormat="1" ht="16.5" customHeight="1">
      <c r="A184" s="37"/>
      <c r="B184" s="38"/>
      <c r="C184" s="177" t="s">
        <v>372</v>
      </c>
      <c r="D184" s="177" t="s">
        <v>127</v>
      </c>
      <c r="E184" s="178" t="s">
        <v>1594</v>
      </c>
      <c r="F184" s="179" t="s">
        <v>1595</v>
      </c>
      <c r="G184" s="180" t="s">
        <v>428</v>
      </c>
      <c r="H184" s="181">
        <v>5</v>
      </c>
      <c r="I184" s="182"/>
      <c r="J184" s="183">
        <f>ROUND(I184*H184,2)</f>
        <v>0</v>
      </c>
      <c r="K184" s="184"/>
      <c r="L184" s="42"/>
      <c r="M184" s="185" t="s">
        <v>19</v>
      </c>
      <c r="N184" s="186" t="s">
        <v>42</v>
      </c>
      <c r="O184" s="67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9" t="s">
        <v>571</v>
      </c>
      <c r="AT184" s="189" t="s">
        <v>127</v>
      </c>
      <c r="AU184" s="189" t="s">
        <v>81</v>
      </c>
      <c r="AY184" s="20" t="s">
        <v>125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20" t="s">
        <v>79</v>
      </c>
      <c r="BK184" s="190">
        <f>ROUND(I184*H184,2)</f>
        <v>0</v>
      </c>
      <c r="BL184" s="20" t="s">
        <v>571</v>
      </c>
      <c r="BM184" s="189" t="s">
        <v>1596</v>
      </c>
    </row>
    <row r="185" spans="1:65" s="2" customFormat="1" ht="11.25">
      <c r="A185" s="37"/>
      <c r="B185" s="38"/>
      <c r="C185" s="39"/>
      <c r="D185" s="191" t="s">
        <v>133</v>
      </c>
      <c r="E185" s="39"/>
      <c r="F185" s="192" t="s">
        <v>1595</v>
      </c>
      <c r="G185" s="39"/>
      <c r="H185" s="39"/>
      <c r="I185" s="193"/>
      <c r="J185" s="39"/>
      <c r="K185" s="39"/>
      <c r="L185" s="42"/>
      <c r="M185" s="194"/>
      <c r="N185" s="195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20" t="s">
        <v>133</v>
      </c>
      <c r="AU185" s="20" t="s">
        <v>81</v>
      </c>
    </row>
    <row r="186" spans="1:65" s="2" customFormat="1" ht="11.25">
      <c r="A186" s="37"/>
      <c r="B186" s="38"/>
      <c r="C186" s="39"/>
      <c r="D186" s="196" t="s">
        <v>135</v>
      </c>
      <c r="E186" s="39"/>
      <c r="F186" s="197" t="s">
        <v>1597</v>
      </c>
      <c r="G186" s="39"/>
      <c r="H186" s="39"/>
      <c r="I186" s="193"/>
      <c r="J186" s="39"/>
      <c r="K186" s="39"/>
      <c r="L186" s="42"/>
      <c r="M186" s="194"/>
      <c r="N186" s="195"/>
      <c r="O186" s="67"/>
      <c r="P186" s="67"/>
      <c r="Q186" s="67"/>
      <c r="R186" s="67"/>
      <c r="S186" s="67"/>
      <c r="T186" s="6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20" t="s">
        <v>135</v>
      </c>
      <c r="AU186" s="20" t="s">
        <v>81</v>
      </c>
    </row>
    <row r="187" spans="1:65" s="2" customFormat="1" ht="16.5" customHeight="1">
      <c r="A187" s="37"/>
      <c r="B187" s="38"/>
      <c r="C187" s="177" t="s">
        <v>378</v>
      </c>
      <c r="D187" s="177" t="s">
        <v>127</v>
      </c>
      <c r="E187" s="178" t="s">
        <v>1598</v>
      </c>
      <c r="F187" s="179" t="s">
        <v>1599</v>
      </c>
      <c r="G187" s="180" t="s">
        <v>428</v>
      </c>
      <c r="H187" s="181">
        <v>6</v>
      </c>
      <c r="I187" s="182"/>
      <c r="J187" s="183">
        <f>ROUND(I187*H187,2)</f>
        <v>0</v>
      </c>
      <c r="K187" s="184"/>
      <c r="L187" s="42"/>
      <c r="M187" s="185" t="s">
        <v>19</v>
      </c>
      <c r="N187" s="186" t="s">
        <v>42</v>
      </c>
      <c r="O187" s="67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9" t="s">
        <v>571</v>
      </c>
      <c r="AT187" s="189" t="s">
        <v>127</v>
      </c>
      <c r="AU187" s="189" t="s">
        <v>81</v>
      </c>
      <c r="AY187" s="20" t="s">
        <v>125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20" t="s">
        <v>79</v>
      </c>
      <c r="BK187" s="190">
        <f>ROUND(I187*H187,2)</f>
        <v>0</v>
      </c>
      <c r="BL187" s="20" t="s">
        <v>571</v>
      </c>
      <c r="BM187" s="189" t="s">
        <v>1600</v>
      </c>
    </row>
    <row r="188" spans="1:65" s="2" customFormat="1" ht="11.25">
      <c r="A188" s="37"/>
      <c r="B188" s="38"/>
      <c r="C188" s="39"/>
      <c r="D188" s="191" t="s">
        <v>133</v>
      </c>
      <c r="E188" s="39"/>
      <c r="F188" s="192" t="s">
        <v>1599</v>
      </c>
      <c r="G188" s="39"/>
      <c r="H188" s="39"/>
      <c r="I188" s="193"/>
      <c r="J188" s="39"/>
      <c r="K188" s="39"/>
      <c r="L188" s="42"/>
      <c r="M188" s="194"/>
      <c r="N188" s="195"/>
      <c r="O188" s="67"/>
      <c r="P188" s="67"/>
      <c r="Q188" s="67"/>
      <c r="R188" s="67"/>
      <c r="S188" s="67"/>
      <c r="T188" s="68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20" t="s">
        <v>133</v>
      </c>
      <c r="AU188" s="20" t="s">
        <v>81</v>
      </c>
    </row>
    <row r="189" spans="1:65" s="2" customFormat="1" ht="11.25">
      <c r="A189" s="37"/>
      <c r="B189" s="38"/>
      <c r="C189" s="39"/>
      <c r="D189" s="196" t="s">
        <v>135</v>
      </c>
      <c r="E189" s="39"/>
      <c r="F189" s="197" t="s">
        <v>1601</v>
      </c>
      <c r="G189" s="39"/>
      <c r="H189" s="39"/>
      <c r="I189" s="193"/>
      <c r="J189" s="39"/>
      <c r="K189" s="39"/>
      <c r="L189" s="42"/>
      <c r="M189" s="194"/>
      <c r="N189" s="195"/>
      <c r="O189" s="67"/>
      <c r="P189" s="67"/>
      <c r="Q189" s="67"/>
      <c r="R189" s="67"/>
      <c r="S189" s="67"/>
      <c r="T189" s="6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20" t="s">
        <v>135</v>
      </c>
      <c r="AU189" s="20" t="s">
        <v>81</v>
      </c>
    </row>
    <row r="190" spans="1:65" s="12" customFormat="1" ht="22.9" customHeight="1">
      <c r="B190" s="161"/>
      <c r="C190" s="162"/>
      <c r="D190" s="163" t="s">
        <v>70</v>
      </c>
      <c r="E190" s="175" t="s">
        <v>1602</v>
      </c>
      <c r="F190" s="175" t="s">
        <v>1603</v>
      </c>
      <c r="G190" s="162"/>
      <c r="H190" s="162"/>
      <c r="I190" s="165"/>
      <c r="J190" s="176">
        <f>BK190</f>
        <v>0</v>
      </c>
      <c r="K190" s="162"/>
      <c r="L190" s="167"/>
      <c r="M190" s="168"/>
      <c r="N190" s="169"/>
      <c r="O190" s="169"/>
      <c r="P190" s="170">
        <f>SUM(P191:P257)</f>
        <v>0</v>
      </c>
      <c r="Q190" s="169"/>
      <c r="R190" s="170">
        <f>SUM(R191:R257)</f>
        <v>8.4832375999999989</v>
      </c>
      <c r="S190" s="169"/>
      <c r="T190" s="171">
        <f>SUM(T191:T257)</f>
        <v>11.264000000000001</v>
      </c>
      <c r="AR190" s="172" t="s">
        <v>147</v>
      </c>
      <c r="AT190" s="173" t="s">
        <v>70</v>
      </c>
      <c r="AU190" s="173" t="s">
        <v>79</v>
      </c>
      <c r="AY190" s="172" t="s">
        <v>125</v>
      </c>
      <c r="BK190" s="174">
        <f>SUM(BK191:BK257)</f>
        <v>0</v>
      </c>
    </row>
    <row r="191" spans="1:65" s="2" customFormat="1" ht="16.5" customHeight="1">
      <c r="A191" s="37"/>
      <c r="B191" s="38"/>
      <c r="C191" s="177" t="s">
        <v>384</v>
      </c>
      <c r="D191" s="177" t="s">
        <v>127</v>
      </c>
      <c r="E191" s="178" t="s">
        <v>1604</v>
      </c>
      <c r="F191" s="179" t="s">
        <v>1605</v>
      </c>
      <c r="G191" s="180" t="s">
        <v>1606</v>
      </c>
      <c r="H191" s="181">
        <v>0.47699999999999998</v>
      </c>
      <c r="I191" s="182"/>
      <c r="J191" s="183">
        <f>ROUND(I191*H191,2)</f>
        <v>0</v>
      </c>
      <c r="K191" s="184"/>
      <c r="L191" s="42"/>
      <c r="M191" s="185" t="s">
        <v>19</v>
      </c>
      <c r="N191" s="186" t="s">
        <v>42</v>
      </c>
      <c r="O191" s="67"/>
      <c r="P191" s="187">
        <f>O191*H191</f>
        <v>0</v>
      </c>
      <c r="Q191" s="187">
        <v>8.8000000000000005E-3</v>
      </c>
      <c r="R191" s="187">
        <f>Q191*H191</f>
        <v>4.1976000000000001E-3</v>
      </c>
      <c r="S191" s="187">
        <v>0</v>
      </c>
      <c r="T191" s="18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9" t="s">
        <v>571</v>
      </c>
      <c r="AT191" s="189" t="s">
        <v>127</v>
      </c>
      <c r="AU191" s="189" t="s">
        <v>81</v>
      </c>
      <c r="AY191" s="20" t="s">
        <v>125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20" t="s">
        <v>79</v>
      </c>
      <c r="BK191" s="190">
        <f>ROUND(I191*H191,2)</f>
        <v>0</v>
      </c>
      <c r="BL191" s="20" t="s">
        <v>571</v>
      </c>
      <c r="BM191" s="189" t="s">
        <v>1607</v>
      </c>
    </row>
    <row r="192" spans="1:65" s="2" customFormat="1" ht="11.25">
      <c r="A192" s="37"/>
      <c r="B192" s="38"/>
      <c r="C192" s="39"/>
      <c r="D192" s="191" t="s">
        <v>133</v>
      </c>
      <c r="E192" s="39"/>
      <c r="F192" s="192" t="s">
        <v>1605</v>
      </c>
      <c r="G192" s="39"/>
      <c r="H192" s="39"/>
      <c r="I192" s="193"/>
      <c r="J192" s="39"/>
      <c r="K192" s="39"/>
      <c r="L192" s="42"/>
      <c r="M192" s="194"/>
      <c r="N192" s="195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20" t="s">
        <v>133</v>
      </c>
      <c r="AU192" s="20" t="s">
        <v>81</v>
      </c>
    </row>
    <row r="193" spans="1:65" s="2" customFormat="1" ht="11.25">
      <c r="A193" s="37"/>
      <c r="B193" s="38"/>
      <c r="C193" s="39"/>
      <c r="D193" s="196" t="s">
        <v>135</v>
      </c>
      <c r="E193" s="39"/>
      <c r="F193" s="197" t="s">
        <v>1608</v>
      </c>
      <c r="G193" s="39"/>
      <c r="H193" s="39"/>
      <c r="I193" s="193"/>
      <c r="J193" s="39"/>
      <c r="K193" s="39"/>
      <c r="L193" s="42"/>
      <c r="M193" s="194"/>
      <c r="N193" s="195"/>
      <c r="O193" s="67"/>
      <c r="P193" s="67"/>
      <c r="Q193" s="67"/>
      <c r="R193" s="67"/>
      <c r="S193" s="67"/>
      <c r="T193" s="68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20" t="s">
        <v>135</v>
      </c>
      <c r="AU193" s="20" t="s">
        <v>81</v>
      </c>
    </row>
    <row r="194" spans="1:65" s="2" customFormat="1" ht="24.2" customHeight="1">
      <c r="A194" s="37"/>
      <c r="B194" s="38"/>
      <c r="C194" s="177" t="s">
        <v>390</v>
      </c>
      <c r="D194" s="177" t="s">
        <v>127</v>
      </c>
      <c r="E194" s="178" t="s">
        <v>1609</v>
      </c>
      <c r="F194" s="179" t="s">
        <v>1610</v>
      </c>
      <c r="G194" s="180" t="s">
        <v>192</v>
      </c>
      <c r="H194" s="181">
        <v>14.121</v>
      </c>
      <c r="I194" s="182"/>
      <c r="J194" s="183">
        <f>ROUND(I194*H194,2)</f>
        <v>0</v>
      </c>
      <c r="K194" s="184"/>
      <c r="L194" s="42"/>
      <c r="M194" s="185" t="s">
        <v>19</v>
      </c>
      <c r="N194" s="186" t="s">
        <v>42</v>
      </c>
      <c r="O194" s="67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9" t="s">
        <v>571</v>
      </c>
      <c r="AT194" s="189" t="s">
        <v>127</v>
      </c>
      <c r="AU194" s="189" t="s">
        <v>81</v>
      </c>
      <c r="AY194" s="20" t="s">
        <v>125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20" t="s">
        <v>79</v>
      </c>
      <c r="BK194" s="190">
        <f>ROUND(I194*H194,2)</f>
        <v>0</v>
      </c>
      <c r="BL194" s="20" t="s">
        <v>571</v>
      </c>
      <c r="BM194" s="189" t="s">
        <v>1611</v>
      </c>
    </row>
    <row r="195" spans="1:65" s="2" customFormat="1" ht="19.5">
      <c r="A195" s="37"/>
      <c r="B195" s="38"/>
      <c r="C195" s="39"/>
      <c r="D195" s="191" t="s">
        <v>133</v>
      </c>
      <c r="E195" s="39"/>
      <c r="F195" s="192" t="s">
        <v>1610</v>
      </c>
      <c r="G195" s="39"/>
      <c r="H195" s="39"/>
      <c r="I195" s="193"/>
      <c r="J195" s="39"/>
      <c r="K195" s="39"/>
      <c r="L195" s="42"/>
      <c r="M195" s="194"/>
      <c r="N195" s="195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20" t="s">
        <v>133</v>
      </c>
      <c r="AU195" s="20" t="s">
        <v>81</v>
      </c>
    </row>
    <row r="196" spans="1:65" s="2" customFormat="1" ht="11.25">
      <c r="A196" s="37"/>
      <c r="B196" s="38"/>
      <c r="C196" s="39"/>
      <c r="D196" s="196" t="s">
        <v>135</v>
      </c>
      <c r="E196" s="39"/>
      <c r="F196" s="197" t="s">
        <v>1612</v>
      </c>
      <c r="G196" s="39"/>
      <c r="H196" s="39"/>
      <c r="I196" s="193"/>
      <c r="J196" s="39"/>
      <c r="K196" s="39"/>
      <c r="L196" s="42"/>
      <c r="M196" s="194"/>
      <c r="N196" s="195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20" t="s">
        <v>135</v>
      </c>
      <c r="AU196" s="20" t="s">
        <v>81</v>
      </c>
    </row>
    <row r="197" spans="1:65" s="13" customFormat="1" ht="11.25">
      <c r="B197" s="199"/>
      <c r="C197" s="200"/>
      <c r="D197" s="191" t="s">
        <v>145</v>
      </c>
      <c r="E197" s="201" t="s">
        <v>19</v>
      </c>
      <c r="F197" s="202" t="s">
        <v>1613</v>
      </c>
      <c r="G197" s="200"/>
      <c r="H197" s="203">
        <v>14.121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145</v>
      </c>
      <c r="AU197" s="209" t="s">
        <v>81</v>
      </c>
      <c r="AV197" s="13" t="s">
        <v>81</v>
      </c>
      <c r="AW197" s="13" t="s">
        <v>32</v>
      </c>
      <c r="AX197" s="13" t="s">
        <v>79</v>
      </c>
      <c r="AY197" s="209" t="s">
        <v>125</v>
      </c>
    </row>
    <row r="198" spans="1:65" s="2" customFormat="1" ht="33" customHeight="1">
      <c r="A198" s="37"/>
      <c r="B198" s="38"/>
      <c r="C198" s="177" t="s">
        <v>397</v>
      </c>
      <c r="D198" s="177" t="s">
        <v>127</v>
      </c>
      <c r="E198" s="178" t="s">
        <v>1614</v>
      </c>
      <c r="F198" s="179" t="s">
        <v>1615</v>
      </c>
      <c r="G198" s="180" t="s">
        <v>175</v>
      </c>
      <c r="H198" s="181">
        <v>275</v>
      </c>
      <c r="I198" s="182"/>
      <c r="J198" s="183">
        <f>ROUND(I198*H198,2)</f>
        <v>0</v>
      </c>
      <c r="K198" s="184"/>
      <c r="L198" s="42"/>
      <c r="M198" s="185" t="s">
        <v>19</v>
      </c>
      <c r="N198" s="186" t="s">
        <v>42</v>
      </c>
      <c r="O198" s="67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9" t="s">
        <v>571</v>
      </c>
      <c r="AT198" s="189" t="s">
        <v>127</v>
      </c>
      <c r="AU198" s="189" t="s">
        <v>81</v>
      </c>
      <c r="AY198" s="20" t="s">
        <v>125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20" t="s">
        <v>79</v>
      </c>
      <c r="BK198" s="190">
        <f>ROUND(I198*H198,2)</f>
        <v>0</v>
      </c>
      <c r="BL198" s="20" t="s">
        <v>571</v>
      </c>
      <c r="BM198" s="189" t="s">
        <v>1616</v>
      </c>
    </row>
    <row r="199" spans="1:65" s="2" customFormat="1" ht="19.5">
      <c r="A199" s="37"/>
      <c r="B199" s="38"/>
      <c r="C199" s="39"/>
      <c r="D199" s="191" t="s">
        <v>133</v>
      </c>
      <c r="E199" s="39"/>
      <c r="F199" s="192" t="s">
        <v>1615</v>
      </c>
      <c r="G199" s="39"/>
      <c r="H199" s="39"/>
      <c r="I199" s="193"/>
      <c r="J199" s="39"/>
      <c r="K199" s="39"/>
      <c r="L199" s="42"/>
      <c r="M199" s="194"/>
      <c r="N199" s="195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133</v>
      </c>
      <c r="AU199" s="20" t="s">
        <v>81</v>
      </c>
    </row>
    <row r="200" spans="1:65" s="2" customFormat="1" ht="11.25">
      <c r="A200" s="37"/>
      <c r="B200" s="38"/>
      <c r="C200" s="39"/>
      <c r="D200" s="196" t="s">
        <v>135</v>
      </c>
      <c r="E200" s="39"/>
      <c r="F200" s="197" t="s">
        <v>1617</v>
      </c>
      <c r="G200" s="39"/>
      <c r="H200" s="39"/>
      <c r="I200" s="193"/>
      <c r="J200" s="39"/>
      <c r="K200" s="39"/>
      <c r="L200" s="42"/>
      <c r="M200" s="194"/>
      <c r="N200" s="195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20" t="s">
        <v>135</v>
      </c>
      <c r="AU200" s="20" t="s">
        <v>81</v>
      </c>
    </row>
    <row r="201" spans="1:65" s="2" customFormat="1" ht="33" customHeight="1">
      <c r="A201" s="37"/>
      <c r="B201" s="38"/>
      <c r="C201" s="177" t="s">
        <v>404</v>
      </c>
      <c r="D201" s="177" t="s">
        <v>127</v>
      </c>
      <c r="E201" s="178" t="s">
        <v>1618</v>
      </c>
      <c r="F201" s="179" t="s">
        <v>1619</v>
      </c>
      <c r="G201" s="180" t="s">
        <v>175</v>
      </c>
      <c r="H201" s="181">
        <v>154</v>
      </c>
      <c r="I201" s="182"/>
      <c r="J201" s="183">
        <f>ROUND(I201*H201,2)</f>
        <v>0</v>
      </c>
      <c r="K201" s="184"/>
      <c r="L201" s="42"/>
      <c r="M201" s="185" t="s">
        <v>19</v>
      </c>
      <c r="N201" s="186" t="s">
        <v>42</v>
      </c>
      <c r="O201" s="67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9" t="s">
        <v>571</v>
      </c>
      <c r="AT201" s="189" t="s">
        <v>127</v>
      </c>
      <c r="AU201" s="189" t="s">
        <v>81</v>
      </c>
      <c r="AY201" s="20" t="s">
        <v>125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20" t="s">
        <v>79</v>
      </c>
      <c r="BK201" s="190">
        <f>ROUND(I201*H201,2)</f>
        <v>0</v>
      </c>
      <c r="BL201" s="20" t="s">
        <v>571</v>
      </c>
      <c r="BM201" s="189" t="s">
        <v>1620</v>
      </c>
    </row>
    <row r="202" spans="1:65" s="2" customFormat="1" ht="19.5">
      <c r="A202" s="37"/>
      <c r="B202" s="38"/>
      <c r="C202" s="39"/>
      <c r="D202" s="191" t="s">
        <v>133</v>
      </c>
      <c r="E202" s="39"/>
      <c r="F202" s="192" t="s">
        <v>1619</v>
      </c>
      <c r="G202" s="39"/>
      <c r="H202" s="39"/>
      <c r="I202" s="193"/>
      <c r="J202" s="39"/>
      <c r="K202" s="39"/>
      <c r="L202" s="42"/>
      <c r="M202" s="194"/>
      <c r="N202" s="195"/>
      <c r="O202" s="67"/>
      <c r="P202" s="67"/>
      <c r="Q202" s="67"/>
      <c r="R202" s="67"/>
      <c r="S202" s="67"/>
      <c r="T202" s="68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20" t="s">
        <v>133</v>
      </c>
      <c r="AU202" s="20" t="s">
        <v>81</v>
      </c>
    </row>
    <row r="203" spans="1:65" s="2" customFormat="1" ht="11.25">
      <c r="A203" s="37"/>
      <c r="B203" s="38"/>
      <c r="C203" s="39"/>
      <c r="D203" s="196" t="s">
        <v>135</v>
      </c>
      <c r="E203" s="39"/>
      <c r="F203" s="197" t="s">
        <v>1621</v>
      </c>
      <c r="G203" s="39"/>
      <c r="H203" s="39"/>
      <c r="I203" s="193"/>
      <c r="J203" s="39"/>
      <c r="K203" s="39"/>
      <c r="L203" s="42"/>
      <c r="M203" s="194"/>
      <c r="N203" s="195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20" t="s">
        <v>135</v>
      </c>
      <c r="AU203" s="20" t="s">
        <v>81</v>
      </c>
    </row>
    <row r="204" spans="1:65" s="2" customFormat="1" ht="33" customHeight="1">
      <c r="A204" s="37"/>
      <c r="B204" s="38"/>
      <c r="C204" s="177" t="s">
        <v>412</v>
      </c>
      <c r="D204" s="177" t="s">
        <v>127</v>
      </c>
      <c r="E204" s="178" t="s">
        <v>1622</v>
      </c>
      <c r="F204" s="179" t="s">
        <v>1623</v>
      </c>
      <c r="G204" s="180" t="s">
        <v>175</v>
      </c>
      <c r="H204" s="181">
        <v>48</v>
      </c>
      <c r="I204" s="182"/>
      <c r="J204" s="183">
        <f>ROUND(I204*H204,2)</f>
        <v>0</v>
      </c>
      <c r="K204" s="184"/>
      <c r="L204" s="42"/>
      <c r="M204" s="185" t="s">
        <v>19</v>
      </c>
      <c r="N204" s="186" t="s">
        <v>42</v>
      </c>
      <c r="O204" s="67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9" t="s">
        <v>571</v>
      </c>
      <c r="AT204" s="189" t="s">
        <v>127</v>
      </c>
      <c r="AU204" s="189" t="s">
        <v>81</v>
      </c>
      <c r="AY204" s="20" t="s">
        <v>125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20" t="s">
        <v>79</v>
      </c>
      <c r="BK204" s="190">
        <f>ROUND(I204*H204,2)</f>
        <v>0</v>
      </c>
      <c r="BL204" s="20" t="s">
        <v>571</v>
      </c>
      <c r="BM204" s="189" t="s">
        <v>1624</v>
      </c>
    </row>
    <row r="205" spans="1:65" s="2" customFormat="1" ht="19.5">
      <c r="A205" s="37"/>
      <c r="B205" s="38"/>
      <c r="C205" s="39"/>
      <c r="D205" s="191" t="s">
        <v>133</v>
      </c>
      <c r="E205" s="39"/>
      <c r="F205" s="192" t="s">
        <v>1623</v>
      </c>
      <c r="G205" s="39"/>
      <c r="H205" s="39"/>
      <c r="I205" s="193"/>
      <c r="J205" s="39"/>
      <c r="K205" s="39"/>
      <c r="L205" s="42"/>
      <c r="M205" s="194"/>
      <c r="N205" s="195"/>
      <c r="O205" s="67"/>
      <c r="P205" s="67"/>
      <c r="Q205" s="67"/>
      <c r="R205" s="67"/>
      <c r="S205" s="67"/>
      <c r="T205" s="68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20" t="s">
        <v>133</v>
      </c>
      <c r="AU205" s="20" t="s">
        <v>81</v>
      </c>
    </row>
    <row r="206" spans="1:65" s="2" customFormat="1" ht="11.25">
      <c r="A206" s="37"/>
      <c r="B206" s="38"/>
      <c r="C206" s="39"/>
      <c r="D206" s="196" t="s">
        <v>135</v>
      </c>
      <c r="E206" s="39"/>
      <c r="F206" s="197" t="s">
        <v>1625</v>
      </c>
      <c r="G206" s="39"/>
      <c r="H206" s="39"/>
      <c r="I206" s="193"/>
      <c r="J206" s="39"/>
      <c r="K206" s="39"/>
      <c r="L206" s="42"/>
      <c r="M206" s="194"/>
      <c r="N206" s="195"/>
      <c r="O206" s="67"/>
      <c r="P206" s="67"/>
      <c r="Q206" s="67"/>
      <c r="R206" s="67"/>
      <c r="S206" s="67"/>
      <c r="T206" s="68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20" t="s">
        <v>135</v>
      </c>
      <c r="AU206" s="20" t="s">
        <v>81</v>
      </c>
    </row>
    <row r="207" spans="1:65" s="2" customFormat="1" ht="24.2" customHeight="1">
      <c r="A207" s="37"/>
      <c r="B207" s="38"/>
      <c r="C207" s="177" t="s">
        <v>418</v>
      </c>
      <c r="D207" s="177" t="s">
        <v>127</v>
      </c>
      <c r="E207" s="178" t="s">
        <v>1626</v>
      </c>
      <c r="F207" s="179" t="s">
        <v>1627</v>
      </c>
      <c r="G207" s="180" t="s">
        <v>278</v>
      </c>
      <c r="H207" s="181">
        <v>88.111999999999995</v>
      </c>
      <c r="I207" s="182"/>
      <c r="J207" s="183">
        <f>ROUND(I207*H207,2)</f>
        <v>0</v>
      </c>
      <c r="K207" s="184"/>
      <c r="L207" s="42"/>
      <c r="M207" s="185" t="s">
        <v>19</v>
      </c>
      <c r="N207" s="186" t="s">
        <v>42</v>
      </c>
      <c r="O207" s="67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9" t="s">
        <v>571</v>
      </c>
      <c r="AT207" s="189" t="s">
        <v>127</v>
      </c>
      <c r="AU207" s="189" t="s">
        <v>81</v>
      </c>
      <c r="AY207" s="20" t="s">
        <v>125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20" t="s">
        <v>79</v>
      </c>
      <c r="BK207" s="190">
        <f>ROUND(I207*H207,2)</f>
        <v>0</v>
      </c>
      <c r="BL207" s="20" t="s">
        <v>571</v>
      </c>
      <c r="BM207" s="189" t="s">
        <v>1628</v>
      </c>
    </row>
    <row r="208" spans="1:65" s="2" customFormat="1" ht="11.25">
      <c r="A208" s="37"/>
      <c r="B208" s="38"/>
      <c r="C208" s="39"/>
      <c r="D208" s="191" t="s">
        <v>133</v>
      </c>
      <c r="E208" s="39"/>
      <c r="F208" s="192" t="s">
        <v>1627</v>
      </c>
      <c r="G208" s="39"/>
      <c r="H208" s="39"/>
      <c r="I208" s="193"/>
      <c r="J208" s="39"/>
      <c r="K208" s="39"/>
      <c r="L208" s="42"/>
      <c r="M208" s="194"/>
      <c r="N208" s="195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133</v>
      </c>
      <c r="AU208" s="20" t="s">
        <v>81</v>
      </c>
    </row>
    <row r="209" spans="1:65" s="2" customFormat="1" ht="11.25">
      <c r="A209" s="37"/>
      <c r="B209" s="38"/>
      <c r="C209" s="39"/>
      <c r="D209" s="196" t="s">
        <v>135</v>
      </c>
      <c r="E209" s="39"/>
      <c r="F209" s="197" t="s">
        <v>1629</v>
      </c>
      <c r="G209" s="39"/>
      <c r="H209" s="39"/>
      <c r="I209" s="193"/>
      <c r="J209" s="39"/>
      <c r="K209" s="39"/>
      <c r="L209" s="42"/>
      <c r="M209" s="194"/>
      <c r="N209" s="195"/>
      <c r="O209" s="67"/>
      <c r="P209" s="67"/>
      <c r="Q209" s="67"/>
      <c r="R209" s="67"/>
      <c r="S209" s="67"/>
      <c r="T209" s="68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20" t="s">
        <v>135</v>
      </c>
      <c r="AU209" s="20" t="s">
        <v>81</v>
      </c>
    </row>
    <row r="210" spans="1:65" s="13" customFormat="1" ht="11.25">
      <c r="B210" s="199"/>
      <c r="C210" s="200"/>
      <c r="D210" s="191" t="s">
        <v>145</v>
      </c>
      <c r="E210" s="201" t="s">
        <v>19</v>
      </c>
      <c r="F210" s="202" t="s">
        <v>1630</v>
      </c>
      <c r="G210" s="200"/>
      <c r="H210" s="203">
        <v>88.111999999999995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145</v>
      </c>
      <c r="AU210" s="209" t="s">
        <v>81</v>
      </c>
      <c r="AV210" s="13" t="s">
        <v>81</v>
      </c>
      <c r="AW210" s="13" t="s">
        <v>32</v>
      </c>
      <c r="AX210" s="13" t="s">
        <v>79</v>
      </c>
      <c r="AY210" s="209" t="s">
        <v>125</v>
      </c>
    </row>
    <row r="211" spans="1:65" s="2" customFormat="1" ht="33" customHeight="1">
      <c r="A211" s="37"/>
      <c r="B211" s="38"/>
      <c r="C211" s="177" t="s">
        <v>425</v>
      </c>
      <c r="D211" s="177" t="s">
        <v>127</v>
      </c>
      <c r="E211" s="178" t="s">
        <v>1631</v>
      </c>
      <c r="F211" s="179" t="s">
        <v>1632</v>
      </c>
      <c r="G211" s="180" t="s">
        <v>175</v>
      </c>
      <c r="H211" s="181">
        <v>275</v>
      </c>
      <c r="I211" s="182"/>
      <c r="J211" s="183">
        <f>ROUND(I211*H211,2)</f>
        <v>0</v>
      </c>
      <c r="K211" s="184"/>
      <c r="L211" s="42"/>
      <c r="M211" s="185" t="s">
        <v>19</v>
      </c>
      <c r="N211" s="186" t="s">
        <v>42</v>
      </c>
      <c r="O211" s="67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9" t="s">
        <v>571</v>
      </c>
      <c r="AT211" s="189" t="s">
        <v>127</v>
      </c>
      <c r="AU211" s="189" t="s">
        <v>81</v>
      </c>
      <c r="AY211" s="20" t="s">
        <v>125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20" t="s">
        <v>79</v>
      </c>
      <c r="BK211" s="190">
        <f>ROUND(I211*H211,2)</f>
        <v>0</v>
      </c>
      <c r="BL211" s="20" t="s">
        <v>571</v>
      </c>
      <c r="BM211" s="189" t="s">
        <v>1633</v>
      </c>
    </row>
    <row r="212" spans="1:65" s="2" customFormat="1" ht="19.5">
      <c r="A212" s="37"/>
      <c r="B212" s="38"/>
      <c r="C212" s="39"/>
      <c r="D212" s="191" t="s">
        <v>133</v>
      </c>
      <c r="E212" s="39"/>
      <c r="F212" s="192" t="s">
        <v>1632</v>
      </c>
      <c r="G212" s="39"/>
      <c r="H212" s="39"/>
      <c r="I212" s="193"/>
      <c r="J212" s="39"/>
      <c r="K212" s="39"/>
      <c r="L212" s="42"/>
      <c r="M212" s="194"/>
      <c r="N212" s="195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133</v>
      </c>
      <c r="AU212" s="20" t="s">
        <v>81</v>
      </c>
    </row>
    <row r="213" spans="1:65" s="2" customFormat="1" ht="11.25">
      <c r="A213" s="37"/>
      <c r="B213" s="38"/>
      <c r="C213" s="39"/>
      <c r="D213" s="196" t="s">
        <v>135</v>
      </c>
      <c r="E213" s="39"/>
      <c r="F213" s="197" t="s">
        <v>1634</v>
      </c>
      <c r="G213" s="39"/>
      <c r="H213" s="39"/>
      <c r="I213" s="193"/>
      <c r="J213" s="39"/>
      <c r="K213" s="39"/>
      <c r="L213" s="42"/>
      <c r="M213" s="194"/>
      <c r="N213" s="195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20" t="s">
        <v>135</v>
      </c>
      <c r="AU213" s="20" t="s">
        <v>81</v>
      </c>
    </row>
    <row r="214" spans="1:65" s="2" customFormat="1" ht="33" customHeight="1">
      <c r="A214" s="37"/>
      <c r="B214" s="38"/>
      <c r="C214" s="177" t="s">
        <v>432</v>
      </c>
      <c r="D214" s="177" t="s">
        <v>127</v>
      </c>
      <c r="E214" s="178" t="s">
        <v>1635</v>
      </c>
      <c r="F214" s="179" t="s">
        <v>1636</v>
      </c>
      <c r="G214" s="180" t="s">
        <v>175</v>
      </c>
      <c r="H214" s="181">
        <v>154</v>
      </c>
      <c r="I214" s="182"/>
      <c r="J214" s="183">
        <f>ROUND(I214*H214,2)</f>
        <v>0</v>
      </c>
      <c r="K214" s="184"/>
      <c r="L214" s="42"/>
      <c r="M214" s="185" t="s">
        <v>19</v>
      </c>
      <c r="N214" s="186" t="s">
        <v>42</v>
      </c>
      <c r="O214" s="67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9" t="s">
        <v>571</v>
      </c>
      <c r="AT214" s="189" t="s">
        <v>127</v>
      </c>
      <c r="AU214" s="189" t="s">
        <v>81</v>
      </c>
      <c r="AY214" s="20" t="s">
        <v>125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20" t="s">
        <v>79</v>
      </c>
      <c r="BK214" s="190">
        <f>ROUND(I214*H214,2)</f>
        <v>0</v>
      </c>
      <c r="BL214" s="20" t="s">
        <v>571</v>
      </c>
      <c r="BM214" s="189" t="s">
        <v>1637</v>
      </c>
    </row>
    <row r="215" spans="1:65" s="2" customFormat="1" ht="19.5">
      <c r="A215" s="37"/>
      <c r="B215" s="38"/>
      <c r="C215" s="39"/>
      <c r="D215" s="191" t="s">
        <v>133</v>
      </c>
      <c r="E215" s="39"/>
      <c r="F215" s="192" t="s">
        <v>1636</v>
      </c>
      <c r="G215" s="39"/>
      <c r="H215" s="39"/>
      <c r="I215" s="193"/>
      <c r="J215" s="39"/>
      <c r="K215" s="39"/>
      <c r="L215" s="42"/>
      <c r="M215" s="194"/>
      <c r="N215" s="195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20" t="s">
        <v>133</v>
      </c>
      <c r="AU215" s="20" t="s">
        <v>81</v>
      </c>
    </row>
    <row r="216" spans="1:65" s="2" customFormat="1" ht="11.25">
      <c r="A216" s="37"/>
      <c r="B216" s="38"/>
      <c r="C216" s="39"/>
      <c r="D216" s="196" t="s">
        <v>135</v>
      </c>
      <c r="E216" s="39"/>
      <c r="F216" s="197" t="s">
        <v>1638</v>
      </c>
      <c r="G216" s="39"/>
      <c r="H216" s="39"/>
      <c r="I216" s="193"/>
      <c r="J216" s="39"/>
      <c r="K216" s="39"/>
      <c r="L216" s="42"/>
      <c r="M216" s="194"/>
      <c r="N216" s="195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135</v>
      </c>
      <c r="AU216" s="20" t="s">
        <v>81</v>
      </c>
    </row>
    <row r="217" spans="1:65" s="2" customFormat="1" ht="33" customHeight="1">
      <c r="A217" s="37"/>
      <c r="B217" s="38"/>
      <c r="C217" s="177" t="s">
        <v>436</v>
      </c>
      <c r="D217" s="177" t="s">
        <v>127</v>
      </c>
      <c r="E217" s="178" t="s">
        <v>1639</v>
      </c>
      <c r="F217" s="179" t="s">
        <v>1640</v>
      </c>
      <c r="G217" s="180" t="s">
        <v>175</v>
      </c>
      <c r="H217" s="181">
        <v>48</v>
      </c>
      <c r="I217" s="182"/>
      <c r="J217" s="183">
        <f>ROUND(I217*H217,2)</f>
        <v>0</v>
      </c>
      <c r="K217" s="184"/>
      <c r="L217" s="42"/>
      <c r="M217" s="185" t="s">
        <v>19</v>
      </c>
      <c r="N217" s="186" t="s">
        <v>42</v>
      </c>
      <c r="O217" s="67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9" t="s">
        <v>571</v>
      </c>
      <c r="AT217" s="189" t="s">
        <v>127</v>
      </c>
      <c r="AU217" s="189" t="s">
        <v>81</v>
      </c>
      <c r="AY217" s="20" t="s">
        <v>125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20" t="s">
        <v>79</v>
      </c>
      <c r="BK217" s="190">
        <f>ROUND(I217*H217,2)</f>
        <v>0</v>
      </c>
      <c r="BL217" s="20" t="s">
        <v>571</v>
      </c>
      <c r="BM217" s="189" t="s">
        <v>1641</v>
      </c>
    </row>
    <row r="218" spans="1:65" s="2" customFormat="1" ht="19.5">
      <c r="A218" s="37"/>
      <c r="B218" s="38"/>
      <c r="C218" s="39"/>
      <c r="D218" s="191" t="s">
        <v>133</v>
      </c>
      <c r="E218" s="39"/>
      <c r="F218" s="192" t="s">
        <v>1640</v>
      </c>
      <c r="G218" s="39"/>
      <c r="H218" s="39"/>
      <c r="I218" s="193"/>
      <c r="J218" s="39"/>
      <c r="K218" s="39"/>
      <c r="L218" s="42"/>
      <c r="M218" s="194"/>
      <c r="N218" s="195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20" t="s">
        <v>133</v>
      </c>
      <c r="AU218" s="20" t="s">
        <v>81</v>
      </c>
    </row>
    <row r="219" spans="1:65" s="2" customFormat="1" ht="11.25">
      <c r="A219" s="37"/>
      <c r="B219" s="38"/>
      <c r="C219" s="39"/>
      <c r="D219" s="196" t="s">
        <v>135</v>
      </c>
      <c r="E219" s="39"/>
      <c r="F219" s="197" t="s">
        <v>1642</v>
      </c>
      <c r="G219" s="39"/>
      <c r="H219" s="39"/>
      <c r="I219" s="193"/>
      <c r="J219" s="39"/>
      <c r="K219" s="39"/>
      <c r="L219" s="42"/>
      <c r="M219" s="194"/>
      <c r="N219" s="195"/>
      <c r="O219" s="67"/>
      <c r="P219" s="67"/>
      <c r="Q219" s="67"/>
      <c r="R219" s="67"/>
      <c r="S219" s="67"/>
      <c r="T219" s="68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20" t="s">
        <v>135</v>
      </c>
      <c r="AU219" s="20" t="s">
        <v>81</v>
      </c>
    </row>
    <row r="220" spans="1:65" s="2" customFormat="1" ht="16.5" customHeight="1">
      <c r="A220" s="37"/>
      <c r="B220" s="38"/>
      <c r="C220" s="177" t="s">
        <v>444</v>
      </c>
      <c r="D220" s="177" t="s">
        <v>127</v>
      </c>
      <c r="E220" s="178" t="s">
        <v>1643</v>
      </c>
      <c r="F220" s="179" t="s">
        <v>1644</v>
      </c>
      <c r="G220" s="180" t="s">
        <v>192</v>
      </c>
      <c r="H220" s="181">
        <v>14.121</v>
      </c>
      <c r="I220" s="182"/>
      <c r="J220" s="183">
        <f>ROUND(I220*H220,2)</f>
        <v>0</v>
      </c>
      <c r="K220" s="184"/>
      <c r="L220" s="42"/>
      <c r="M220" s="185" t="s">
        <v>19</v>
      </c>
      <c r="N220" s="186" t="s">
        <v>42</v>
      </c>
      <c r="O220" s="67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9" t="s">
        <v>571</v>
      </c>
      <c r="AT220" s="189" t="s">
        <v>127</v>
      </c>
      <c r="AU220" s="189" t="s">
        <v>81</v>
      </c>
      <c r="AY220" s="20" t="s">
        <v>125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20" t="s">
        <v>79</v>
      </c>
      <c r="BK220" s="190">
        <f>ROUND(I220*H220,2)</f>
        <v>0</v>
      </c>
      <c r="BL220" s="20" t="s">
        <v>571</v>
      </c>
      <c r="BM220" s="189" t="s">
        <v>1645</v>
      </c>
    </row>
    <row r="221" spans="1:65" s="2" customFormat="1" ht="11.25">
      <c r="A221" s="37"/>
      <c r="B221" s="38"/>
      <c r="C221" s="39"/>
      <c r="D221" s="191" t="s">
        <v>133</v>
      </c>
      <c r="E221" s="39"/>
      <c r="F221" s="192" t="s">
        <v>1644</v>
      </c>
      <c r="G221" s="39"/>
      <c r="H221" s="39"/>
      <c r="I221" s="193"/>
      <c r="J221" s="39"/>
      <c r="K221" s="39"/>
      <c r="L221" s="42"/>
      <c r="M221" s="194"/>
      <c r="N221" s="195"/>
      <c r="O221" s="67"/>
      <c r="P221" s="67"/>
      <c r="Q221" s="67"/>
      <c r="R221" s="67"/>
      <c r="S221" s="67"/>
      <c r="T221" s="6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20" t="s">
        <v>133</v>
      </c>
      <c r="AU221" s="20" t="s">
        <v>81</v>
      </c>
    </row>
    <row r="222" spans="1:65" s="2" customFormat="1" ht="11.25">
      <c r="A222" s="37"/>
      <c r="B222" s="38"/>
      <c r="C222" s="39"/>
      <c r="D222" s="196" t="s">
        <v>135</v>
      </c>
      <c r="E222" s="39"/>
      <c r="F222" s="197" t="s">
        <v>1646</v>
      </c>
      <c r="G222" s="39"/>
      <c r="H222" s="39"/>
      <c r="I222" s="193"/>
      <c r="J222" s="39"/>
      <c r="K222" s="39"/>
      <c r="L222" s="42"/>
      <c r="M222" s="194"/>
      <c r="N222" s="195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20" t="s">
        <v>135</v>
      </c>
      <c r="AU222" s="20" t="s">
        <v>81</v>
      </c>
    </row>
    <row r="223" spans="1:65" s="2" customFormat="1" ht="24.2" customHeight="1">
      <c r="A223" s="37"/>
      <c r="B223" s="38"/>
      <c r="C223" s="177" t="s">
        <v>451</v>
      </c>
      <c r="D223" s="177" t="s">
        <v>127</v>
      </c>
      <c r="E223" s="178" t="s">
        <v>1647</v>
      </c>
      <c r="F223" s="179" t="s">
        <v>1648</v>
      </c>
      <c r="G223" s="180" t="s">
        <v>175</v>
      </c>
      <c r="H223" s="181">
        <v>416</v>
      </c>
      <c r="I223" s="182"/>
      <c r="J223" s="183">
        <f>ROUND(I223*H223,2)</f>
        <v>0</v>
      </c>
      <c r="K223" s="184"/>
      <c r="L223" s="42"/>
      <c r="M223" s="185" t="s">
        <v>19</v>
      </c>
      <c r="N223" s="186" t="s">
        <v>42</v>
      </c>
      <c r="O223" s="67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9" t="s">
        <v>571</v>
      </c>
      <c r="AT223" s="189" t="s">
        <v>127</v>
      </c>
      <c r="AU223" s="189" t="s">
        <v>81</v>
      </c>
      <c r="AY223" s="20" t="s">
        <v>125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20" t="s">
        <v>79</v>
      </c>
      <c r="BK223" s="190">
        <f>ROUND(I223*H223,2)</f>
        <v>0</v>
      </c>
      <c r="BL223" s="20" t="s">
        <v>571</v>
      </c>
      <c r="BM223" s="189" t="s">
        <v>1649</v>
      </c>
    </row>
    <row r="224" spans="1:65" s="2" customFormat="1" ht="11.25">
      <c r="A224" s="37"/>
      <c r="B224" s="38"/>
      <c r="C224" s="39"/>
      <c r="D224" s="191" t="s">
        <v>133</v>
      </c>
      <c r="E224" s="39"/>
      <c r="F224" s="192" t="s">
        <v>1648</v>
      </c>
      <c r="G224" s="39"/>
      <c r="H224" s="39"/>
      <c r="I224" s="193"/>
      <c r="J224" s="39"/>
      <c r="K224" s="39"/>
      <c r="L224" s="42"/>
      <c r="M224" s="194"/>
      <c r="N224" s="195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20" t="s">
        <v>133</v>
      </c>
      <c r="AU224" s="20" t="s">
        <v>81</v>
      </c>
    </row>
    <row r="225" spans="1:65" s="2" customFormat="1" ht="11.25">
      <c r="A225" s="37"/>
      <c r="B225" s="38"/>
      <c r="C225" s="39"/>
      <c r="D225" s="196" t="s">
        <v>135</v>
      </c>
      <c r="E225" s="39"/>
      <c r="F225" s="197" t="s">
        <v>1650</v>
      </c>
      <c r="G225" s="39"/>
      <c r="H225" s="39"/>
      <c r="I225" s="193"/>
      <c r="J225" s="39"/>
      <c r="K225" s="39"/>
      <c r="L225" s="42"/>
      <c r="M225" s="194"/>
      <c r="N225" s="195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135</v>
      </c>
      <c r="AU225" s="20" t="s">
        <v>81</v>
      </c>
    </row>
    <row r="226" spans="1:65" s="2" customFormat="1" ht="24.2" customHeight="1">
      <c r="A226" s="37"/>
      <c r="B226" s="38"/>
      <c r="C226" s="177" t="s">
        <v>458</v>
      </c>
      <c r="D226" s="177" t="s">
        <v>127</v>
      </c>
      <c r="E226" s="178" t="s">
        <v>1651</v>
      </c>
      <c r="F226" s="179" t="s">
        <v>1652</v>
      </c>
      <c r="G226" s="180" t="s">
        <v>175</v>
      </c>
      <c r="H226" s="181">
        <v>416</v>
      </c>
      <c r="I226" s="182"/>
      <c r="J226" s="183">
        <f>ROUND(I226*H226,2)</f>
        <v>0</v>
      </c>
      <c r="K226" s="184"/>
      <c r="L226" s="42"/>
      <c r="M226" s="185" t="s">
        <v>19</v>
      </c>
      <c r="N226" s="186" t="s">
        <v>42</v>
      </c>
      <c r="O226" s="67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9" t="s">
        <v>571</v>
      </c>
      <c r="AT226" s="189" t="s">
        <v>127</v>
      </c>
      <c r="AU226" s="189" t="s">
        <v>81</v>
      </c>
      <c r="AY226" s="20" t="s">
        <v>125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20" t="s">
        <v>79</v>
      </c>
      <c r="BK226" s="190">
        <f>ROUND(I226*H226,2)</f>
        <v>0</v>
      </c>
      <c r="BL226" s="20" t="s">
        <v>571</v>
      </c>
      <c r="BM226" s="189" t="s">
        <v>1653</v>
      </c>
    </row>
    <row r="227" spans="1:65" s="2" customFormat="1" ht="19.5">
      <c r="A227" s="37"/>
      <c r="B227" s="38"/>
      <c r="C227" s="39"/>
      <c r="D227" s="191" t="s">
        <v>133</v>
      </c>
      <c r="E227" s="39"/>
      <c r="F227" s="192" t="s">
        <v>1652</v>
      </c>
      <c r="G227" s="39"/>
      <c r="H227" s="39"/>
      <c r="I227" s="193"/>
      <c r="J227" s="39"/>
      <c r="K227" s="39"/>
      <c r="L227" s="42"/>
      <c r="M227" s="194"/>
      <c r="N227" s="195"/>
      <c r="O227" s="67"/>
      <c r="P227" s="67"/>
      <c r="Q227" s="67"/>
      <c r="R227" s="67"/>
      <c r="S227" s="67"/>
      <c r="T227" s="68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20" t="s">
        <v>133</v>
      </c>
      <c r="AU227" s="20" t="s">
        <v>81</v>
      </c>
    </row>
    <row r="228" spans="1:65" s="2" customFormat="1" ht="11.25">
      <c r="A228" s="37"/>
      <c r="B228" s="38"/>
      <c r="C228" s="39"/>
      <c r="D228" s="196" t="s">
        <v>135</v>
      </c>
      <c r="E228" s="39"/>
      <c r="F228" s="197" t="s">
        <v>1654</v>
      </c>
      <c r="G228" s="39"/>
      <c r="H228" s="39"/>
      <c r="I228" s="193"/>
      <c r="J228" s="39"/>
      <c r="K228" s="39"/>
      <c r="L228" s="42"/>
      <c r="M228" s="194"/>
      <c r="N228" s="195"/>
      <c r="O228" s="67"/>
      <c r="P228" s="67"/>
      <c r="Q228" s="67"/>
      <c r="R228" s="67"/>
      <c r="S228" s="67"/>
      <c r="T228" s="68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20" t="s">
        <v>135</v>
      </c>
      <c r="AU228" s="20" t="s">
        <v>81</v>
      </c>
    </row>
    <row r="229" spans="1:65" s="2" customFormat="1" ht="16.5" customHeight="1">
      <c r="A229" s="37"/>
      <c r="B229" s="38"/>
      <c r="C229" s="231" t="s">
        <v>466</v>
      </c>
      <c r="D229" s="231" t="s">
        <v>305</v>
      </c>
      <c r="E229" s="232" t="s">
        <v>1655</v>
      </c>
      <c r="F229" s="233" t="s">
        <v>1656</v>
      </c>
      <c r="G229" s="234" t="s">
        <v>175</v>
      </c>
      <c r="H229" s="235">
        <v>87</v>
      </c>
      <c r="I229" s="236"/>
      <c r="J229" s="237">
        <f>ROUND(I229*H229,2)</f>
        <v>0</v>
      </c>
      <c r="K229" s="238"/>
      <c r="L229" s="239"/>
      <c r="M229" s="240" t="s">
        <v>19</v>
      </c>
      <c r="N229" s="241" t="s">
        <v>42</v>
      </c>
      <c r="O229" s="67"/>
      <c r="P229" s="187">
        <f>O229*H229</f>
        <v>0</v>
      </c>
      <c r="Q229" s="187">
        <v>1.9000000000000001E-4</v>
      </c>
      <c r="R229" s="187">
        <f>Q229*H229</f>
        <v>1.653E-2</v>
      </c>
      <c r="S229" s="187">
        <v>0</v>
      </c>
      <c r="T229" s="18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9" t="s">
        <v>1501</v>
      </c>
      <c r="AT229" s="189" t="s">
        <v>305</v>
      </c>
      <c r="AU229" s="189" t="s">
        <v>81</v>
      </c>
      <c r="AY229" s="20" t="s">
        <v>125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20" t="s">
        <v>79</v>
      </c>
      <c r="BK229" s="190">
        <f>ROUND(I229*H229,2)</f>
        <v>0</v>
      </c>
      <c r="BL229" s="20" t="s">
        <v>571</v>
      </c>
      <c r="BM229" s="189" t="s">
        <v>1657</v>
      </c>
    </row>
    <row r="230" spans="1:65" s="2" customFormat="1" ht="11.25">
      <c r="A230" s="37"/>
      <c r="B230" s="38"/>
      <c r="C230" s="39"/>
      <c r="D230" s="191" t="s">
        <v>133</v>
      </c>
      <c r="E230" s="39"/>
      <c r="F230" s="192" t="s">
        <v>1656</v>
      </c>
      <c r="G230" s="39"/>
      <c r="H230" s="39"/>
      <c r="I230" s="193"/>
      <c r="J230" s="39"/>
      <c r="K230" s="39"/>
      <c r="L230" s="42"/>
      <c r="M230" s="194"/>
      <c r="N230" s="195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133</v>
      </c>
      <c r="AU230" s="20" t="s">
        <v>81</v>
      </c>
    </row>
    <row r="231" spans="1:65" s="2" customFormat="1" ht="16.5" customHeight="1">
      <c r="A231" s="37"/>
      <c r="B231" s="38"/>
      <c r="C231" s="231" t="s">
        <v>473</v>
      </c>
      <c r="D231" s="231" t="s">
        <v>305</v>
      </c>
      <c r="E231" s="232" t="s">
        <v>1658</v>
      </c>
      <c r="F231" s="233" t="s">
        <v>1659</v>
      </c>
      <c r="G231" s="234" t="s">
        <v>175</v>
      </c>
      <c r="H231" s="235">
        <v>624</v>
      </c>
      <c r="I231" s="236"/>
      <c r="J231" s="237">
        <f>ROUND(I231*H231,2)</f>
        <v>0</v>
      </c>
      <c r="K231" s="238"/>
      <c r="L231" s="239"/>
      <c r="M231" s="240" t="s">
        <v>19</v>
      </c>
      <c r="N231" s="241" t="s">
        <v>42</v>
      </c>
      <c r="O231" s="67"/>
      <c r="P231" s="187">
        <f>O231*H231</f>
        <v>0</v>
      </c>
      <c r="Q231" s="187">
        <v>2.5999999999999998E-4</v>
      </c>
      <c r="R231" s="187">
        <f>Q231*H231</f>
        <v>0.16224</v>
      </c>
      <c r="S231" s="187">
        <v>0</v>
      </c>
      <c r="T231" s="188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9" t="s">
        <v>1501</v>
      </c>
      <c r="AT231" s="189" t="s">
        <v>305</v>
      </c>
      <c r="AU231" s="189" t="s">
        <v>81</v>
      </c>
      <c r="AY231" s="20" t="s">
        <v>125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20" t="s">
        <v>79</v>
      </c>
      <c r="BK231" s="190">
        <f>ROUND(I231*H231,2)</f>
        <v>0</v>
      </c>
      <c r="BL231" s="20" t="s">
        <v>571</v>
      </c>
      <c r="BM231" s="189" t="s">
        <v>1660</v>
      </c>
    </row>
    <row r="232" spans="1:65" s="2" customFormat="1" ht="11.25">
      <c r="A232" s="37"/>
      <c r="B232" s="38"/>
      <c r="C232" s="39"/>
      <c r="D232" s="191" t="s">
        <v>133</v>
      </c>
      <c r="E232" s="39"/>
      <c r="F232" s="192" t="s">
        <v>1659</v>
      </c>
      <c r="G232" s="39"/>
      <c r="H232" s="39"/>
      <c r="I232" s="193"/>
      <c r="J232" s="39"/>
      <c r="K232" s="39"/>
      <c r="L232" s="42"/>
      <c r="M232" s="194"/>
      <c r="N232" s="195"/>
      <c r="O232" s="67"/>
      <c r="P232" s="67"/>
      <c r="Q232" s="67"/>
      <c r="R232" s="67"/>
      <c r="S232" s="67"/>
      <c r="T232" s="68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20" t="s">
        <v>133</v>
      </c>
      <c r="AU232" s="20" t="s">
        <v>81</v>
      </c>
    </row>
    <row r="233" spans="1:65" s="2" customFormat="1" ht="24.2" customHeight="1">
      <c r="A233" s="37"/>
      <c r="B233" s="38"/>
      <c r="C233" s="177" t="s">
        <v>479</v>
      </c>
      <c r="D233" s="177" t="s">
        <v>127</v>
      </c>
      <c r="E233" s="178" t="s">
        <v>1661</v>
      </c>
      <c r="F233" s="179" t="s">
        <v>1662</v>
      </c>
      <c r="G233" s="180" t="s">
        <v>175</v>
      </c>
      <c r="H233" s="181">
        <v>61</v>
      </c>
      <c r="I233" s="182"/>
      <c r="J233" s="183">
        <f>ROUND(I233*H233,2)</f>
        <v>0</v>
      </c>
      <c r="K233" s="184"/>
      <c r="L233" s="42"/>
      <c r="M233" s="185" t="s">
        <v>19</v>
      </c>
      <c r="N233" s="186" t="s">
        <v>42</v>
      </c>
      <c r="O233" s="67"/>
      <c r="P233" s="187">
        <f>O233*H233</f>
        <v>0</v>
      </c>
      <c r="Q233" s="187">
        <v>0.13538</v>
      </c>
      <c r="R233" s="187">
        <f>Q233*H233</f>
        <v>8.2581799999999994</v>
      </c>
      <c r="S233" s="187">
        <v>0</v>
      </c>
      <c r="T233" s="18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9" t="s">
        <v>571</v>
      </c>
      <c r="AT233" s="189" t="s">
        <v>127</v>
      </c>
      <c r="AU233" s="189" t="s">
        <v>81</v>
      </c>
      <c r="AY233" s="20" t="s">
        <v>125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20" t="s">
        <v>79</v>
      </c>
      <c r="BK233" s="190">
        <f>ROUND(I233*H233,2)</f>
        <v>0</v>
      </c>
      <c r="BL233" s="20" t="s">
        <v>571</v>
      </c>
      <c r="BM233" s="189" t="s">
        <v>1663</v>
      </c>
    </row>
    <row r="234" spans="1:65" s="2" customFormat="1" ht="19.5">
      <c r="A234" s="37"/>
      <c r="B234" s="38"/>
      <c r="C234" s="39"/>
      <c r="D234" s="191" t="s">
        <v>133</v>
      </c>
      <c r="E234" s="39"/>
      <c r="F234" s="192" t="s">
        <v>1662</v>
      </c>
      <c r="G234" s="39"/>
      <c r="H234" s="39"/>
      <c r="I234" s="193"/>
      <c r="J234" s="39"/>
      <c r="K234" s="39"/>
      <c r="L234" s="42"/>
      <c r="M234" s="194"/>
      <c r="N234" s="195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133</v>
      </c>
      <c r="AU234" s="20" t="s">
        <v>81</v>
      </c>
    </row>
    <row r="235" spans="1:65" s="2" customFormat="1" ht="11.25">
      <c r="A235" s="37"/>
      <c r="B235" s="38"/>
      <c r="C235" s="39"/>
      <c r="D235" s="196" t="s">
        <v>135</v>
      </c>
      <c r="E235" s="39"/>
      <c r="F235" s="197" t="s">
        <v>1664</v>
      </c>
      <c r="G235" s="39"/>
      <c r="H235" s="39"/>
      <c r="I235" s="193"/>
      <c r="J235" s="39"/>
      <c r="K235" s="39"/>
      <c r="L235" s="42"/>
      <c r="M235" s="194"/>
      <c r="N235" s="195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20" t="s">
        <v>135</v>
      </c>
      <c r="AU235" s="20" t="s">
        <v>81</v>
      </c>
    </row>
    <row r="236" spans="1:65" s="2" customFormat="1" ht="16.5" customHeight="1">
      <c r="A236" s="37"/>
      <c r="B236" s="38"/>
      <c r="C236" s="231" t="s">
        <v>488</v>
      </c>
      <c r="D236" s="231" t="s">
        <v>305</v>
      </c>
      <c r="E236" s="232" t="s">
        <v>1665</v>
      </c>
      <c r="F236" s="233" t="s">
        <v>1666</v>
      </c>
      <c r="G236" s="234" t="s">
        <v>175</v>
      </c>
      <c r="H236" s="235">
        <v>61</v>
      </c>
      <c r="I236" s="236"/>
      <c r="J236" s="237">
        <f>ROUND(I236*H236,2)</f>
        <v>0</v>
      </c>
      <c r="K236" s="238"/>
      <c r="L236" s="239"/>
      <c r="M236" s="240" t="s">
        <v>19</v>
      </c>
      <c r="N236" s="241" t="s">
        <v>42</v>
      </c>
      <c r="O236" s="67"/>
      <c r="P236" s="187">
        <f>O236*H236</f>
        <v>0</v>
      </c>
      <c r="Q236" s="187">
        <v>6.8999999999999997E-4</v>
      </c>
      <c r="R236" s="187">
        <f>Q236*H236</f>
        <v>4.2089999999999995E-2</v>
      </c>
      <c r="S236" s="187">
        <v>0</v>
      </c>
      <c r="T236" s="18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9" t="s">
        <v>1501</v>
      </c>
      <c r="AT236" s="189" t="s">
        <v>305</v>
      </c>
      <c r="AU236" s="189" t="s">
        <v>81</v>
      </c>
      <c r="AY236" s="20" t="s">
        <v>125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20" t="s">
        <v>79</v>
      </c>
      <c r="BK236" s="190">
        <f>ROUND(I236*H236,2)</f>
        <v>0</v>
      </c>
      <c r="BL236" s="20" t="s">
        <v>571</v>
      </c>
      <c r="BM236" s="189" t="s">
        <v>1667</v>
      </c>
    </row>
    <row r="237" spans="1:65" s="2" customFormat="1" ht="11.25">
      <c r="A237" s="37"/>
      <c r="B237" s="38"/>
      <c r="C237" s="39"/>
      <c r="D237" s="191" t="s">
        <v>133</v>
      </c>
      <c r="E237" s="39"/>
      <c r="F237" s="192" t="s">
        <v>1666</v>
      </c>
      <c r="G237" s="39"/>
      <c r="H237" s="39"/>
      <c r="I237" s="193"/>
      <c r="J237" s="39"/>
      <c r="K237" s="39"/>
      <c r="L237" s="42"/>
      <c r="M237" s="194"/>
      <c r="N237" s="195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133</v>
      </c>
      <c r="AU237" s="20" t="s">
        <v>81</v>
      </c>
    </row>
    <row r="238" spans="1:65" s="2" customFormat="1" ht="24.2" customHeight="1">
      <c r="A238" s="37"/>
      <c r="B238" s="38"/>
      <c r="C238" s="177" t="s">
        <v>495</v>
      </c>
      <c r="D238" s="177" t="s">
        <v>127</v>
      </c>
      <c r="E238" s="178" t="s">
        <v>1668</v>
      </c>
      <c r="F238" s="179" t="s">
        <v>1669</v>
      </c>
      <c r="G238" s="180" t="s">
        <v>130</v>
      </c>
      <c r="H238" s="181">
        <v>24</v>
      </c>
      <c r="I238" s="182"/>
      <c r="J238" s="183">
        <f>ROUND(I238*H238,2)</f>
        <v>0</v>
      </c>
      <c r="K238" s="184"/>
      <c r="L238" s="42"/>
      <c r="M238" s="185" t="s">
        <v>19</v>
      </c>
      <c r="N238" s="186" t="s">
        <v>42</v>
      </c>
      <c r="O238" s="67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9" t="s">
        <v>571</v>
      </c>
      <c r="AT238" s="189" t="s">
        <v>127</v>
      </c>
      <c r="AU238" s="189" t="s">
        <v>81</v>
      </c>
      <c r="AY238" s="20" t="s">
        <v>125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20" t="s">
        <v>79</v>
      </c>
      <c r="BK238" s="190">
        <f>ROUND(I238*H238,2)</f>
        <v>0</v>
      </c>
      <c r="BL238" s="20" t="s">
        <v>571</v>
      </c>
      <c r="BM238" s="189" t="s">
        <v>1670</v>
      </c>
    </row>
    <row r="239" spans="1:65" s="2" customFormat="1" ht="11.25">
      <c r="A239" s="37"/>
      <c r="B239" s="38"/>
      <c r="C239" s="39"/>
      <c r="D239" s="191" t="s">
        <v>133</v>
      </c>
      <c r="E239" s="39"/>
      <c r="F239" s="192" t="s">
        <v>1669</v>
      </c>
      <c r="G239" s="39"/>
      <c r="H239" s="39"/>
      <c r="I239" s="193"/>
      <c r="J239" s="39"/>
      <c r="K239" s="39"/>
      <c r="L239" s="42"/>
      <c r="M239" s="194"/>
      <c r="N239" s="195"/>
      <c r="O239" s="67"/>
      <c r="P239" s="67"/>
      <c r="Q239" s="67"/>
      <c r="R239" s="67"/>
      <c r="S239" s="67"/>
      <c r="T239" s="68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20" t="s">
        <v>133</v>
      </c>
      <c r="AU239" s="20" t="s">
        <v>81</v>
      </c>
    </row>
    <row r="240" spans="1:65" s="2" customFormat="1" ht="11.25">
      <c r="A240" s="37"/>
      <c r="B240" s="38"/>
      <c r="C240" s="39"/>
      <c r="D240" s="196" t="s">
        <v>135</v>
      </c>
      <c r="E240" s="39"/>
      <c r="F240" s="197" t="s">
        <v>1671</v>
      </c>
      <c r="G240" s="39"/>
      <c r="H240" s="39"/>
      <c r="I240" s="193"/>
      <c r="J240" s="39"/>
      <c r="K240" s="39"/>
      <c r="L240" s="42"/>
      <c r="M240" s="194"/>
      <c r="N240" s="195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135</v>
      </c>
      <c r="AU240" s="20" t="s">
        <v>81</v>
      </c>
    </row>
    <row r="241" spans="1:65" s="13" customFormat="1" ht="11.25">
      <c r="B241" s="199"/>
      <c r="C241" s="200"/>
      <c r="D241" s="191" t="s">
        <v>145</v>
      </c>
      <c r="E241" s="201" t="s">
        <v>19</v>
      </c>
      <c r="F241" s="202" t="s">
        <v>1672</v>
      </c>
      <c r="G241" s="200"/>
      <c r="H241" s="203">
        <v>24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145</v>
      </c>
      <c r="AU241" s="209" t="s">
        <v>81</v>
      </c>
      <c r="AV241" s="13" t="s">
        <v>81</v>
      </c>
      <c r="AW241" s="13" t="s">
        <v>32</v>
      </c>
      <c r="AX241" s="13" t="s">
        <v>79</v>
      </c>
      <c r="AY241" s="209" t="s">
        <v>125</v>
      </c>
    </row>
    <row r="242" spans="1:65" s="2" customFormat="1" ht="16.5" customHeight="1">
      <c r="A242" s="37"/>
      <c r="B242" s="38"/>
      <c r="C242" s="177" t="s">
        <v>502</v>
      </c>
      <c r="D242" s="177" t="s">
        <v>127</v>
      </c>
      <c r="E242" s="178" t="s">
        <v>1673</v>
      </c>
      <c r="F242" s="179" t="s">
        <v>1674</v>
      </c>
      <c r="G242" s="180" t="s">
        <v>192</v>
      </c>
      <c r="H242" s="181">
        <v>5.12</v>
      </c>
      <c r="I242" s="182"/>
      <c r="J242" s="183">
        <f>ROUND(I242*H242,2)</f>
        <v>0</v>
      </c>
      <c r="K242" s="184"/>
      <c r="L242" s="42"/>
      <c r="M242" s="185" t="s">
        <v>19</v>
      </c>
      <c r="N242" s="186" t="s">
        <v>42</v>
      </c>
      <c r="O242" s="67"/>
      <c r="P242" s="187">
        <f>O242*H242</f>
        <v>0</v>
      </c>
      <c r="Q242" s="187">
        <v>0</v>
      </c>
      <c r="R242" s="187">
        <f>Q242*H242</f>
        <v>0</v>
      </c>
      <c r="S242" s="187">
        <v>2.2000000000000002</v>
      </c>
      <c r="T242" s="188">
        <f>S242*H242</f>
        <v>11.264000000000001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9" t="s">
        <v>571</v>
      </c>
      <c r="AT242" s="189" t="s">
        <v>127</v>
      </c>
      <c r="AU242" s="189" t="s">
        <v>81</v>
      </c>
      <c r="AY242" s="20" t="s">
        <v>125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20" t="s">
        <v>79</v>
      </c>
      <c r="BK242" s="190">
        <f>ROUND(I242*H242,2)</f>
        <v>0</v>
      </c>
      <c r="BL242" s="20" t="s">
        <v>571</v>
      </c>
      <c r="BM242" s="189" t="s">
        <v>1675</v>
      </c>
    </row>
    <row r="243" spans="1:65" s="2" customFormat="1" ht="11.25">
      <c r="A243" s="37"/>
      <c r="B243" s="38"/>
      <c r="C243" s="39"/>
      <c r="D243" s="191" t="s">
        <v>133</v>
      </c>
      <c r="E243" s="39"/>
      <c r="F243" s="192" t="s">
        <v>1674</v>
      </c>
      <c r="G243" s="39"/>
      <c r="H243" s="39"/>
      <c r="I243" s="193"/>
      <c r="J243" s="39"/>
      <c r="K243" s="39"/>
      <c r="L243" s="42"/>
      <c r="M243" s="194"/>
      <c r="N243" s="195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20" t="s">
        <v>133</v>
      </c>
      <c r="AU243" s="20" t="s">
        <v>81</v>
      </c>
    </row>
    <row r="244" spans="1:65" s="2" customFormat="1" ht="11.25">
      <c r="A244" s="37"/>
      <c r="B244" s="38"/>
      <c r="C244" s="39"/>
      <c r="D244" s="196" t="s">
        <v>135</v>
      </c>
      <c r="E244" s="39"/>
      <c r="F244" s="197" t="s">
        <v>1676</v>
      </c>
      <c r="G244" s="39"/>
      <c r="H244" s="39"/>
      <c r="I244" s="193"/>
      <c r="J244" s="39"/>
      <c r="K244" s="39"/>
      <c r="L244" s="42"/>
      <c r="M244" s="194"/>
      <c r="N244" s="195"/>
      <c r="O244" s="67"/>
      <c r="P244" s="67"/>
      <c r="Q244" s="67"/>
      <c r="R244" s="67"/>
      <c r="S244" s="67"/>
      <c r="T244" s="68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20" t="s">
        <v>135</v>
      </c>
      <c r="AU244" s="20" t="s">
        <v>81</v>
      </c>
    </row>
    <row r="245" spans="1:65" s="13" customFormat="1" ht="11.25">
      <c r="B245" s="199"/>
      <c r="C245" s="200"/>
      <c r="D245" s="191" t="s">
        <v>145</v>
      </c>
      <c r="E245" s="201" t="s">
        <v>19</v>
      </c>
      <c r="F245" s="202" t="s">
        <v>1677</v>
      </c>
      <c r="G245" s="200"/>
      <c r="H245" s="203">
        <v>5.12</v>
      </c>
      <c r="I245" s="204"/>
      <c r="J245" s="200"/>
      <c r="K245" s="200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145</v>
      </c>
      <c r="AU245" s="209" t="s">
        <v>81</v>
      </c>
      <c r="AV245" s="13" t="s">
        <v>81</v>
      </c>
      <c r="AW245" s="13" t="s">
        <v>32</v>
      </c>
      <c r="AX245" s="13" t="s">
        <v>79</v>
      </c>
      <c r="AY245" s="209" t="s">
        <v>125</v>
      </c>
    </row>
    <row r="246" spans="1:65" s="2" customFormat="1" ht="24.2" customHeight="1">
      <c r="A246" s="37"/>
      <c r="B246" s="38"/>
      <c r="C246" s="177" t="s">
        <v>509</v>
      </c>
      <c r="D246" s="177" t="s">
        <v>127</v>
      </c>
      <c r="E246" s="178" t="s">
        <v>1678</v>
      </c>
      <c r="F246" s="179" t="s">
        <v>1679</v>
      </c>
      <c r="G246" s="180" t="s">
        <v>278</v>
      </c>
      <c r="H246" s="181">
        <v>11.263999999999999</v>
      </c>
      <c r="I246" s="182"/>
      <c r="J246" s="183">
        <f>ROUND(I246*H246,2)</f>
        <v>0</v>
      </c>
      <c r="K246" s="184"/>
      <c r="L246" s="42"/>
      <c r="M246" s="185" t="s">
        <v>19</v>
      </c>
      <c r="N246" s="186" t="s">
        <v>42</v>
      </c>
      <c r="O246" s="67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9" t="s">
        <v>571</v>
      </c>
      <c r="AT246" s="189" t="s">
        <v>127</v>
      </c>
      <c r="AU246" s="189" t="s">
        <v>81</v>
      </c>
      <c r="AY246" s="20" t="s">
        <v>125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20" t="s">
        <v>79</v>
      </c>
      <c r="BK246" s="190">
        <f>ROUND(I246*H246,2)</f>
        <v>0</v>
      </c>
      <c r="BL246" s="20" t="s">
        <v>571</v>
      </c>
      <c r="BM246" s="189" t="s">
        <v>1680</v>
      </c>
    </row>
    <row r="247" spans="1:65" s="2" customFormat="1" ht="19.5">
      <c r="A247" s="37"/>
      <c r="B247" s="38"/>
      <c r="C247" s="39"/>
      <c r="D247" s="191" t="s">
        <v>133</v>
      </c>
      <c r="E247" s="39"/>
      <c r="F247" s="192" t="s">
        <v>1679</v>
      </c>
      <c r="G247" s="39"/>
      <c r="H247" s="39"/>
      <c r="I247" s="193"/>
      <c r="J247" s="39"/>
      <c r="K247" s="39"/>
      <c r="L247" s="42"/>
      <c r="M247" s="194"/>
      <c r="N247" s="195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20" t="s">
        <v>133</v>
      </c>
      <c r="AU247" s="20" t="s">
        <v>81</v>
      </c>
    </row>
    <row r="248" spans="1:65" s="2" customFormat="1" ht="11.25">
      <c r="A248" s="37"/>
      <c r="B248" s="38"/>
      <c r="C248" s="39"/>
      <c r="D248" s="196" t="s">
        <v>135</v>
      </c>
      <c r="E248" s="39"/>
      <c r="F248" s="197" t="s">
        <v>1681</v>
      </c>
      <c r="G248" s="39"/>
      <c r="H248" s="39"/>
      <c r="I248" s="193"/>
      <c r="J248" s="39"/>
      <c r="K248" s="39"/>
      <c r="L248" s="42"/>
      <c r="M248" s="194"/>
      <c r="N248" s="195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135</v>
      </c>
      <c r="AU248" s="20" t="s">
        <v>81</v>
      </c>
    </row>
    <row r="249" spans="1:65" s="13" customFormat="1" ht="11.25">
      <c r="B249" s="199"/>
      <c r="C249" s="200"/>
      <c r="D249" s="191" t="s">
        <v>145</v>
      </c>
      <c r="E249" s="201" t="s">
        <v>19</v>
      </c>
      <c r="F249" s="202" t="s">
        <v>1682</v>
      </c>
      <c r="G249" s="200"/>
      <c r="H249" s="203">
        <v>11.263999999999999</v>
      </c>
      <c r="I249" s="204"/>
      <c r="J249" s="200"/>
      <c r="K249" s="200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145</v>
      </c>
      <c r="AU249" s="209" t="s">
        <v>81</v>
      </c>
      <c r="AV249" s="13" t="s">
        <v>81</v>
      </c>
      <c r="AW249" s="13" t="s">
        <v>32</v>
      </c>
      <c r="AX249" s="13" t="s">
        <v>79</v>
      </c>
      <c r="AY249" s="209" t="s">
        <v>125</v>
      </c>
    </row>
    <row r="250" spans="1:65" s="2" customFormat="1" ht="16.5" customHeight="1">
      <c r="A250" s="37"/>
      <c r="B250" s="38"/>
      <c r="C250" s="177" t="s">
        <v>516</v>
      </c>
      <c r="D250" s="177" t="s">
        <v>127</v>
      </c>
      <c r="E250" s="178" t="s">
        <v>1683</v>
      </c>
      <c r="F250" s="179" t="s">
        <v>1684</v>
      </c>
      <c r="G250" s="180" t="s">
        <v>278</v>
      </c>
      <c r="H250" s="181">
        <v>99.376000000000005</v>
      </c>
      <c r="I250" s="182"/>
      <c r="J250" s="183">
        <f>ROUND(I250*H250,2)</f>
        <v>0</v>
      </c>
      <c r="K250" s="184"/>
      <c r="L250" s="42"/>
      <c r="M250" s="185" t="s">
        <v>19</v>
      </c>
      <c r="N250" s="186" t="s">
        <v>42</v>
      </c>
      <c r="O250" s="67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9" t="s">
        <v>571</v>
      </c>
      <c r="AT250" s="189" t="s">
        <v>127</v>
      </c>
      <c r="AU250" s="189" t="s">
        <v>81</v>
      </c>
      <c r="AY250" s="20" t="s">
        <v>125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20" t="s">
        <v>79</v>
      </c>
      <c r="BK250" s="190">
        <f>ROUND(I250*H250,2)</f>
        <v>0</v>
      </c>
      <c r="BL250" s="20" t="s">
        <v>571</v>
      </c>
      <c r="BM250" s="189" t="s">
        <v>1685</v>
      </c>
    </row>
    <row r="251" spans="1:65" s="2" customFormat="1" ht="11.25">
      <c r="A251" s="37"/>
      <c r="B251" s="38"/>
      <c r="C251" s="39"/>
      <c r="D251" s="191" t="s">
        <v>133</v>
      </c>
      <c r="E251" s="39"/>
      <c r="F251" s="192" t="s">
        <v>1684</v>
      </c>
      <c r="G251" s="39"/>
      <c r="H251" s="39"/>
      <c r="I251" s="193"/>
      <c r="J251" s="39"/>
      <c r="K251" s="39"/>
      <c r="L251" s="42"/>
      <c r="M251" s="194"/>
      <c r="N251" s="195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20" t="s">
        <v>133</v>
      </c>
      <c r="AU251" s="20" t="s">
        <v>81</v>
      </c>
    </row>
    <row r="252" spans="1:65" s="2" customFormat="1" ht="11.25">
      <c r="A252" s="37"/>
      <c r="B252" s="38"/>
      <c r="C252" s="39"/>
      <c r="D252" s="196" t="s">
        <v>135</v>
      </c>
      <c r="E252" s="39"/>
      <c r="F252" s="197" t="s">
        <v>1686</v>
      </c>
      <c r="G252" s="39"/>
      <c r="H252" s="39"/>
      <c r="I252" s="193"/>
      <c r="J252" s="39"/>
      <c r="K252" s="39"/>
      <c r="L252" s="42"/>
      <c r="M252" s="194"/>
      <c r="N252" s="195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135</v>
      </c>
      <c r="AU252" s="20" t="s">
        <v>81</v>
      </c>
    </row>
    <row r="253" spans="1:65" s="13" customFormat="1" ht="11.25">
      <c r="B253" s="199"/>
      <c r="C253" s="200"/>
      <c r="D253" s="191" t="s">
        <v>145</v>
      </c>
      <c r="E253" s="201" t="s">
        <v>19</v>
      </c>
      <c r="F253" s="202" t="s">
        <v>1687</v>
      </c>
      <c r="G253" s="200"/>
      <c r="H253" s="203">
        <v>99.376000000000005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145</v>
      </c>
      <c r="AU253" s="209" t="s">
        <v>81</v>
      </c>
      <c r="AV253" s="13" t="s">
        <v>81</v>
      </c>
      <c r="AW253" s="13" t="s">
        <v>32</v>
      </c>
      <c r="AX253" s="13" t="s">
        <v>79</v>
      </c>
      <c r="AY253" s="209" t="s">
        <v>125</v>
      </c>
    </row>
    <row r="254" spans="1:65" s="2" customFormat="1" ht="24.2" customHeight="1">
      <c r="A254" s="37"/>
      <c r="B254" s="38"/>
      <c r="C254" s="177" t="s">
        <v>522</v>
      </c>
      <c r="D254" s="177" t="s">
        <v>127</v>
      </c>
      <c r="E254" s="178" t="s">
        <v>1688</v>
      </c>
      <c r="F254" s="179" t="s">
        <v>1689</v>
      </c>
      <c r="G254" s="180" t="s">
        <v>278</v>
      </c>
      <c r="H254" s="181">
        <v>993.76</v>
      </c>
      <c r="I254" s="182"/>
      <c r="J254" s="183">
        <f>ROUND(I254*H254,2)</f>
        <v>0</v>
      </c>
      <c r="K254" s="184"/>
      <c r="L254" s="42"/>
      <c r="M254" s="185" t="s">
        <v>19</v>
      </c>
      <c r="N254" s="186" t="s">
        <v>42</v>
      </c>
      <c r="O254" s="67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9" t="s">
        <v>571</v>
      </c>
      <c r="AT254" s="189" t="s">
        <v>127</v>
      </c>
      <c r="AU254" s="189" t="s">
        <v>81</v>
      </c>
      <c r="AY254" s="20" t="s">
        <v>125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20" t="s">
        <v>79</v>
      </c>
      <c r="BK254" s="190">
        <f>ROUND(I254*H254,2)</f>
        <v>0</v>
      </c>
      <c r="BL254" s="20" t="s">
        <v>571</v>
      </c>
      <c r="BM254" s="189" t="s">
        <v>1690</v>
      </c>
    </row>
    <row r="255" spans="1:65" s="2" customFormat="1" ht="19.5">
      <c r="A255" s="37"/>
      <c r="B255" s="38"/>
      <c r="C255" s="39"/>
      <c r="D255" s="191" t="s">
        <v>133</v>
      </c>
      <c r="E255" s="39"/>
      <c r="F255" s="192" t="s">
        <v>1689</v>
      </c>
      <c r="G255" s="39"/>
      <c r="H255" s="39"/>
      <c r="I255" s="193"/>
      <c r="J255" s="39"/>
      <c r="K255" s="39"/>
      <c r="L255" s="42"/>
      <c r="M255" s="194"/>
      <c r="N255" s="195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133</v>
      </c>
      <c r="AU255" s="20" t="s">
        <v>81</v>
      </c>
    </row>
    <row r="256" spans="1:65" s="2" customFormat="1" ht="11.25">
      <c r="A256" s="37"/>
      <c r="B256" s="38"/>
      <c r="C256" s="39"/>
      <c r="D256" s="196" t="s">
        <v>135</v>
      </c>
      <c r="E256" s="39"/>
      <c r="F256" s="197" t="s">
        <v>1691</v>
      </c>
      <c r="G256" s="39"/>
      <c r="H256" s="39"/>
      <c r="I256" s="193"/>
      <c r="J256" s="39"/>
      <c r="K256" s="39"/>
      <c r="L256" s="42"/>
      <c r="M256" s="194"/>
      <c r="N256" s="195"/>
      <c r="O256" s="67"/>
      <c r="P256" s="67"/>
      <c r="Q256" s="67"/>
      <c r="R256" s="67"/>
      <c r="S256" s="67"/>
      <c r="T256" s="68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20" t="s">
        <v>135</v>
      </c>
      <c r="AU256" s="20" t="s">
        <v>81</v>
      </c>
    </row>
    <row r="257" spans="1:65" s="13" customFormat="1" ht="11.25">
      <c r="B257" s="199"/>
      <c r="C257" s="200"/>
      <c r="D257" s="191" t="s">
        <v>145</v>
      </c>
      <c r="E257" s="201" t="s">
        <v>19</v>
      </c>
      <c r="F257" s="202" t="s">
        <v>1692</v>
      </c>
      <c r="G257" s="200"/>
      <c r="H257" s="203">
        <v>993.76</v>
      </c>
      <c r="I257" s="204"/>
      <c r="J257" s="200"/>
      <c r="K257" s="200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145</v>
      </c>
      <c r="AU257" s="209" t="s">
        <v>81</v>
      </c>
      <c r="AV257" s="13" t="s">
        <v>81</v>
      </c>
      <c r="AW257" s="13" t="s">
        <v>32</v>
      </c>
      <c r="AX257" s="13" t="s">
        <v>79</v>
      </c>
      <c r="AY257" s="209" t="s">
        <v>125</v>
      </c>
    </row>
    <row r="258" spans="1:65" s="12" customFormat="1" ht="25.9" customHeight="1">
      <c r="B258" s="161"/>
      <c r="C258" s="162"/>
      <c r="D258" s="163" t="s">
        <v>70</v>
      </c>
      <c r="E258" s="164" t="s">
        <v>89</v>
      </c>
      <c r="F258" s="164" t="s">
        <v>1693</v>
      </c>
      <c r="G258" s="162"/>
      <c r="H258" s="162"/>
      <c r="I258" s="165"/>
      <c r="J258" s="166">
        <f>BK258</f>
        <v>0</v>
      </c>
      <c r="K258" s="162"/>
      <c r="L258" s="167"/>
      <c r="M258" s="168"/>
      <c r="N258" s="169"/>
      <c r="O258" s="169"/>
      <c r="P258" s="170">
        <f>P259</f>
        <v>0</v>
      </c>
      <c r="Q258" s="169"/>
      <c r="R258" s="170">
        <f>R259</f>
        <v>0</v>
      </c>
      <c r="S258" s="169"/>
      <c r="T258" s="171">
        <f>T259</f>
        <v>0</v>
      </c>
      <c r="AR258" s="172" t="s">
        <v>164</v>
      </c>
      <c r="AT258" s="173" t="s">
        <v>70</v>
      </c>
      <c r="AU258" s="173" t="s">
        <v>71</v>
      </c>
      <c r="AY258" s="172" t="s">
        <v>125</v>
      </c>
      <c r="BK258" s="174">
        <f>BK259</f>
        <v>0</v>
      </c>
    </row>
    <row r="259" spans="1:65" s="12" customFormat="1" ht="22.9" customHeight="1">
      <c r="B259" s="161"/>
      <c r="C259" s="162"/>
      <c r="D259" s="163" t="s">
        <v>70</v>
      </c>
      <c r="E259" s="175" t="s">
        <v>1694</v>
      </c>
      <c r="F259" s="175" t="s">
        <v>1695</v>
      </c>
      <c r="G259" s="162"/>
      <c r="H259" s="162"/>
      <c r="I259" s="165"/>
      <c r="J259" s="176">
        <f>BK259</f>
        <v>0</v>
      </c>
      <c r="K259" s="162"/>
      <c r="L259" s="167"/>
      <c r="M259" s="168"/>
      <c r="N259" s="169"/>
      <c r="O259" s="169"/>
      <c r="P259" s="170">
        <f>SUM(P260:P263)</f>
        <v>0</v>
      </c>
      <c r="Q259" s="169"/>
      <c r="R259" s="170">
        <f>SUM(R260:R263)</f>
        <v>0</v>
      </c>
      <c r="S259" s="169"/>
      <c r="T259" s="171">
        <f>SUM(T260:T263)</f>
        <v>0</v>
      </c>
      <c r="AR259" s="172" t="s">
        <v>164</v>
      </c>
      <c r="AT259" s="173" t="s">
        <v>70</v>
      </c>
      <c r="AU259" s="173" t="s">
        <v>79</v>
      </c>
      <c r="AY259" s="172" t="s">
        <v>125</v>
      </c>
      <c r="BK259" s="174">
        <f>SUM(BK260:BK263)</f>
        <v>0</v>
      </c>
    </row>
    <row r="260" spans="1:65" s="2" customFormat="1" ht="16.5" customHeight="1">
      <c r="A260" s="37"/>
      <c r="B260" s="38"/>
      <c r="C260" s="177" t="s">
        <v>527</v>
      </c>
      <c r="D260" s="177" t="s">
        <v>127</v>
      </c>
      <c r="E260" s="178" t="s">
        <v>1696</v>
      </c>
      <c r="F260" s="179" t="s">
        <v>1697</v>
      </c>
      <c r="G260" s="180" t="s">
        <v>1698</v>
      </c>
      <c r="H260" s="181">
        <v>16</v>
      </c>
      <c r="I260" s="182"/>
      <c r="J260" s="183">
        <f>ROUND(I260*H260,2)</f>
        <v>0</v>
      </c>
      <c r="K260" s="184"/>
      <c r="L260" s="42"/>
      <c r="M260" s="185" t="s">
        <v>19</v>
      </c>
      <c r="N260" s="186" t="s">
        <v>42</v>
      </c>
      <c r="O260" s="67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9" t="s">
        <v>1699</v>
      </c>
      <c r="AT260" s="189" t="s">
        <v>127</v>
      </c>
      <c r="AU260" s="189" t="s">
        <v>81</v>
      </c>
      <c r="AY260" s="20" t="s">
        <v>125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20" t="s">
        <v>79</v>
      </c>
      <c r="BK260" s="190">
        <f>ROUND(I260*H260,2)</f>
        <v>0</v>
      </c>
      <c r="BL260" s="20" t="s">
        <v>1699</v>
      </c>
      <c r="BM260" s="189" t="s">
        <v>1700</v>
      </c>
    </row>
    <row r="261" spans="1:65" s="2" customFormat="1" ht="11.25">
      <c r="A261" s="37"/>
      <c r="B261" s="38"/>
      <c r="C261" s="39"/>
      <c r="D261" s="191" t="s">
        <v>133</v>
      </c>
      <c r="E261" s="39"/>
      <c r="F261" s="192" t="s">
        <v>1697</v>
      </c>
      <c r="G261" s="39"/>
      <c r="H261" s="39"/>
      <c r="I261" s="193"/>
      <c r="J261" s="39"/>
      <c r="K261" s="39"/>
      <c r="L261" s="42"/>
      <c r="M261" s="194"/>
      <c r="N261" s="195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133</v>
      </c>
      <c r="AU261" s="20" t="s">
        <v>81</v>
      </c>
    </row>
    <row r="262" spans="1:65" s="2" customFormat="1" ht="11.25">
      <c r="A262" s="37"/>
      <c r="B262" s="38"/>
      <c r="C262" s="39"/>
      <c r="D262" s="196" t="s">
        <v>135</v>
      </c>
      <c r="E262" s="39"/>
      <c r="F262" s="197" t="s">
        <v>1701</v>
      </c>
      <c r="G262" s="39"/>
      <c r="H262" s="39"/>
      <c r="I262" s="193"/>
      <c r="J262" s="39"/>
      <c r="K262" s="39"/>
      <c r="L262" s="42"/>
      <c r="M262" s="194"/>
      <c r="N262" s="195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20" t="s">
        <v>135</v>
      </c>
      <c r="AU262" s="20" t="s">
        <v>81</v>
      </c>
    </row>
    <row r="263" spans="1:65" s="2" customFormat="1" ht="19.5">
      <c r="A263" s="37"/>
      <c r="B263" s="38"/>
      <c r="C263" s="39"/>
      <c r="D263" s="191" t="s">
        <v>137</v>
      </c>
      <c r="E263" s="39"/>
      <c r="F263" s="198" t="s">
        <v>1702</v>
      </c>
      <c r="G263" s="39"/>
      <c r="H263" s="39"/>
      <c r="I263" s="193"/>
      <c r="J263" s="39"/>
      <c r="K263" s="39"/>
      <c r="L263" s="42"/>
      <c r="M263" s="242"/>
      <c r="N263" s="243"/>
      <c r="O263" s="244"/>
      <c r="P263" s="244"/>
      <c r="Q263" s="244"/>
      <c r="R263" s="244"/>
      <c r="S263" s="244"/>
      <c r="T263" s="245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20" t="s">
        <v>137</v>
      </c>
      <c r="AU263" s="20" t="s">
        <v>81</v>
      </c>
    </row>
    <row r="264" spans="1:65" s="2" customFormat="1" ht="6.95" customHeight="1">
      <c r="A264" s="37"/>
      <c r="B264" s="50"/>
      <c r="C264" s="51"/>
      <c r="D264" s="51"/>
      <c r="E264" s="51"/>
      <c r="F264" s="51"/>
      <c r="G264" s="51"/>
      <c r="H264" s="51"/>
      <c r="I264" s="51"/>
      <c r="J264" s="51"/>
      <c r="K264" s="51"/>
      <c r="L264" s="42"/>
      <c r="M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</row>
  </sheetData>
  <sheetProtection algorithmName="SHA-512" hashValue="n8NzsckVW5VZlHB5msg4F3aMg8wtFPKS2ca2WfiMQiLjQR125MZonV9PI624g4hgYAadBzt04zKe7eiZvKsf9g==" saltValue="U0vOyBO3XWRll6CLl2wDNzg8QNoNSG9SaSENQaV+xtX+mBbPThiiplKSbsp1NNYfgzGdS5Cs2Gx2eJ4Yggdqzw==" spinCount="100000" sheet="1" objects="1" scenarios="1" formatColumns="0" formatRows="0" autoFilter="0"/>
  <autoFilter ref="C83:K26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5" r:id="rId3"/>
    <hyperlink ref="F98" r:id="rId4"/>
    <hyperlink ref="F101" r:id="rId5"/>
    <hyperlink ref="F106" r:id="rId6"/>
    <hyperlink ref="F110" r:id="rId7"/>
    <hyperlink ref="F115" r:id="rId8"/>
    <hyperlink ref="F124" r:id="rId9"/>
    <hyperlink ref="F130" r:id="rId10"/>
    <hyperlink ref="F135" r:id="rId11"/>
    <hyperlink ref="F142" r:id="rId12"/>
    <hyperlink ref="F147" r:id="rId13"/>
    <hyperlink ref="F150" r:id="rId14"/>
    <hyperlink ref="F157" r:id="rId15"/>
    <hyperlink ref="F164" r:id="rId16"/>
    <hyperlink ref="F170" r:id="rId17"/>
    <hyperlink ref="F177" r:id="rId18"/>
    <hyperlink ref="F180" r:id="rId19"/>
    <hyperlink ref="F183" r:id="rId20"/>
    <hyperlink ref="F186" r:id="rId21"/>
    <hyperlink ref="F189" r:id="rId22"/>
    <hyperlink ref="F193" r:id="rId23"/>
    <hyperlink ref="F196" r:id="rId24"/>
    <hyperlink ref="F200" r:id="rId25"/>
    <hyperlink ref="F203" r:id="rId26"/>
    <hyperlink ref="F206" r:id="rId27"/>
    <hyperlink ref="F209" r:id="rId28"/>
    <hyperlink ref="F213" r:id="rId29"/>
    <hyperlink ref="F216" r:id="rId30"/>
    <hyperlink ref="F219" r:id="rId31"/>
    <hyperlink ref="F222" r:id="rId32"/>
    <hyperlink ref="F225" r:id="rId33"/>
    <hyperlink ref="F228" r:id="rId34"/>
    <hyperlink ref="F235" r:id="rId35"/>
    <hyperlink ref="F240" r:id="rId36"/>
    <hyperlink ref="F244" r:id="rId37"/>
    <hyperlink ref="F248" r:id="rId38"/>
    <hyperlink ref="F252" r:id="rId39"/>
    <hyperlink ref="F256" r:id="rId40"/>
    <hyperlink ref="F262" r:id="rId4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20" t="s">
        <v>91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81</v>
      </c>
    </row>
    <row r="4" spans="1:46" s="1" customFormat="1" ht="24.95" customHeight="1">
      <c r="B4" s="23"/>
      <c r="D4" s="106" t="s">
        <v>92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6" t="str">
        <f>'Rekapitulace stavby'!K6</f>
        <v>Holoubkov – II/605 průtah – 2.etapa</v>
      </c>
      <c r="F7" s="387"/>
      <c r="G7" s="387"/>
      <c r="H7" s="387"/>
      <c r="L7" s="23"/>
    </row>
    <row r="8" spans="1:46" s="2" customFormat="1" ht="12" customHeight="1">
      <c r="A8" s="37"/>
      <c r="B8" s="42"/>
      <c r="C8" s="37"/>
      <c r="D8" s="108" t="s">
        <v>93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8" t="s">
        <v>1703</v>
      </c>
      <c r="F9" s="389"/>
      <c r="G9" s="389"/>
      <c r="H9" s="389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15. 5. 2025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90" t="str">
        <f>'Rekapitulace stavby'!E14</f>
        <v>Vyplň údaj</v>
      </c>
      <c r="F18" s="391"/>
      <c r="G18" s="391"/>
      <c r="H18" s="391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28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33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34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35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2" t="s">
        <v>19</v>
      </c>
      <c r="F27" s="392"/>
      <c r="G27" s="392"/>
      <c r="H27" s="39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37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39</v>
      </c>
      <c r="G32" s="37"/>
      <c r="H32" s="37"/>
      <c r="I32" s="118" t="s">
        <v>38</v>
      </c>
      <c r="J32" s="118" t="s">
        <v>40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41</v>
      </c>
      <c r="E33" s="108" t="s">
        <v>42</v>
      </c>
      <c r="F33" s="120">
        <f>ROUND((SUM(BE84:BE143)),  2)</f>
        <v>0</v>
      </c>
      <c r="G33" s="37"/>
      <c r="H33" s="37"/>
      <c r="I33" s="121">
        <v>0.21</v>
      </c>
      <c r="J33" s="120">
        <f>ROUND(((SUM(BE84:BE143))*I33),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43</v>
      </c>
      <c r="F34" s="120">
        <f>ROUND((SUM(BF84:BF143)),  2)</f>
        <v>0</v>
      </c>
      <c r="G34" s="37"/>
      <c r="H34" s="37"/>
      <c r="I34" s="121">
        <v>0.12</v>
      </c>
      <c r="J34" s="120">
        <f>ROUND(((SUM(BF84:BF143))*I34),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44</v>
      </c>
      <c r="F35" s="120">
        <f>ROUND((SUM(BG84:BG143)),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45</v>
      </c>
      <c r="F36" s="120">
        <f>ROUND((SUM(BH84:BH143)),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46</v>
      </c>
      <c r="F37" s="120">
        <f>ROUND((SUM(BI84:BI143)),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3" t="str">
        <f>E7</f>
        <v>Holoubkov – II/605 průtah – 2.etapa</v>
      </c>
      <c r="F48" s="394"/>
      <c r="G48" s="394"/>
      <c r="H48" s="394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93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6" t="str">
        <f>E9</f>
        <v>VRN - Vedlejší a ostatní náklady</v>
      </c>
      <c r="F50" s="395"/>
      <c r="G50" s="395"/>
      <c r="H50" s="395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15. 5. 2025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SÚSPK+Obec Holoubkov</v>
      </c>
      <c r="G54" s="39"/>
      <c r="H54" s="39"/>
      <c r="I54" s="32" t="s">
        <v>31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33</v>
      </c>
      <c r="J55" s="35" t="str">
        <f>E24</f>
        <v>Zítek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69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1462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1704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1705</v>
      </c>
      <c r="E62" s="146"/>
      <c r="F62" s="146"/>
      <c r="G62" s="146"/>
      <c r="H62" s="146"/>
      <c r="I62" s="146"/>
      <c r="J62" s="147">
        <f>J114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1706</v>
      </c>
      <c r="E63" s="146"/>
      <c r="F63" s="146"/>
      <c r="G63" s="146"/>
      <c r="H63" s="146"/>
      <c r="I63" s="146"/>
      <c r="J63" s="147">
        <f>J123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1707</v>
      </c>
      <c r="E64" s="146"/>
      <c r="F64" s="146"/>
      <c r="G64" s="146"/>
      <c r="H64" s="146"/>
      <c r="I64" s="146"/>
      <c r="J64" s="147">
        <f>J136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110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3" t="str">
        <f>E7</f>
        <v>Holoubkov – II/605 průtah – 2.etapa</v>
      </c>
      <c r="F74" s="394"/>
      <c r="G74" s="394"/>
      <c r="H74" s="394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93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6" t="str">
        <f>E9</f>
        <v>VRN - Vedlejší a ostatní náklady</v>
      </c>
      <c r="F76" s="395"/>
      <c r="G76" s="395"/>
      <c r="H76" s="395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 xml:space="preserve"> </v>
      </c>
      <c r="G78" s="39"/>
      <c r="H78" s="39"/>
      <c r="I78" s="32" t="s">
        <v>23</v>
      </c>
      <c r="J78" s="62" t="str">
        <f>IF(J12="","",J12)</f>
        <v>15. 5. 2025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25</v>
      </c>
      <c r="D80" s="39"/>
      <c r="E80" s="39"/>
      <c r="F80" s="30" t="str">
        <f>E15</f>
        <v>SÚSPK+Obec Holoubkov</v>
      </c>
      <c r="G80" s="39"/>
      <c r="H80" s="39"/>
      <c r="I80" s="32" t="s">
        <v>31</v>
      </c>
      <c r="J80" s="35" t="str">
        <f>E21</f>
        <v xml:space="preserve"> 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29</v>
      </c>
      <c r="D81" s="39"/>
      <c r="E81" s="39"/>
      <c r="F81" s="30" t="str">
        <f>IF(E18="","",E18)</f>
        <v>Vyplň údaj</v>
      </c>
      <c r="G81" s="39"/>
      <c r="H81" s="39"/>
      <c r="I81" s="32" t="s">
        <v>33</v>
      </c>
      <c r="J81" s="35" t="str">
        <f>E24</f>
        <v>Zítek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111</v>
      </c>
      <c r="D83" s="152" t="s">
        <v>56</v>
      </c>
      <c r="E83" s="152" t="s">
        <v>52</v>
      </c>
      <c r="F83" s="152" t="s">
        <v>53</v>
      </c>
      <c r="G83" s="152" t="s">
        <v>112</v>
      </c>
      <c r="H83" s="152" t="s">
        <v>113</v>
      </c>
      <c r="I83" s="152" t="s">
        <v>114</v>
      </c>
      <c r="J83" s="153" t="s">
        <v>98</v>
      </c>
      <c r="K83" s="154" t="s">
        <v>115</v>
      </c>
      <c r="L83" s="155"/>
      <c r="M83" s="71" t="s">
        <v>19</v>
      </c>
      <c r="N83" s="72" t="s">
        <v>41</v>
      </c>
      <c r="O83" s="72" t="s">
        <v>116</v>
      </c>
      <c r="P83" s="72" t="s">
        <v>117</v>
      </c>
      <c r="Q83" s="72" t="s">
        <v>118</v>
      </c>
      <c r="R83" s="72" t="s">
        <v>119</v>
      </c>
      <c r="S83" s="72" t="s">
        <v>120</v>
      </c>
      <c r="T83" s="73" t="s">
        <v>121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122</v>
      </c>
      <c r="D84" s="39"/>
      <c r="E84" s="39"/>
      <c r="F84" s="39"/>
      <c r="G84" s="39"/>
      <c r="H84" s="39"/>
      <c r="I84" s="39"/>
      <c r="J84" s="156">
        <f>BK84</f>
        <v>0</v>
      </c>
      <c r="K84" s="39"/>
      <c r="L84" s="42"/>
      <c r="M84" s="74"/>
      <c r="N84" s="157"/>
      <c r="O84" s="75"/>
      <c r="P84" s="158">
        <f>P85</f>
        <v>0</v>
      </c>
      <c r="Q84" s="75"/>
      <c r="R84" s="158">
        <f>R85</f>
        <v>0</v>
      </c>
      <c r="S84" s="75"/>
      <c r="T84" s="159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70</v>
      </c>
      <c r="AU84" s="20" t="s">
        <v>99</v>
      </c>
      <c r="BK84" s="160">
        <f>BK85</f>
        <v>0</v>
      </c>
    </row>
    <row r="85" spans="1:65" s="12" customFormat="1" ht="25.9" customHeight="1">
      <c r="B85" s="161"/>
      <c r="C85" s="162"/>
      <c r="D85" s="163" t="s">
        <v>70</v>
      </c>
      <c r="E85" s="164" t="s">
        <v>89</v>
      </c>
      <c r="F85" s="164" t="s">
        <v>1693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P86+P114+P123+P136</f>
        <v>0</v>
      </c>
      <c r="Q85" s="169"/>
      <c r="R85" s="170">
        <f>R86+R114+R123+R136</f>
        <v>0</v>
      </c>
      <c r="S85" s="169"/>
      <c r="T85" s="171">
        <f>T86+T114+T123+T136</f>
        <v>0</v>
      </c>
      <c r="AR85" s="172" t="s">
        <v>164</v>
      </c>
      <c r="AT85" s="173" t="s">
        <v>70</v>
      </c>
      <c r="AU85" s="173" t="s">
        <v>71</v>
      </c>
      <c r="AY85" s="172" t="s">
        <v>125</v>
      </c>
      <c r="BK85" s="174">
        <f>BK86+BK114+BK123+BK136</f>
        <v>0</v>
      </c>
    </row>
    <row r="86" spans="1:65" s="12" customFormat="1" ht="22.9" customHeight="1">
      <c r="B86" s="161"/>
      <c r="C86" s="162"/>
      <c r="D86" s="163" t="s">
        <v>70</v>
      </c>
      <c r="E86" s="175" t="s">
        <v>1708</v>
      </c>
      <c r="F86" s="175" t="s">
        <v>1709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SUM(P87:P113)</f>
        <v>0</v>
      </c>
      <c r="Q86" s="169"/>
      <c r="R86" s="170">
        <f>SUM(R87:R113)</f>
        <v>0</v>
      </c>
      <c r="S86" s="169"/>
      <c r="T86" s="171">
        <f>SUM(T87:T113)</f>
        <v>0</v>
      </c>
      <c r="AR86" s="172" t="s">
        <v>164</v>
      </c>
      <c r="AT86" s="173" t="s">
        <v>70</v>
      </c>
      <c r="AU86" s="173" t="s">
        <v>79</v>
      </c>
      <c r="AY86" s="172" t="s">
        <v>125</v>
      </c>
      <c r="BK86" s="174">
        <f>SUM(BK87:BK113)</f>
        <v>0</v>
      </c>
    </row>
    <row r="87" spans="1:65" s="2" customFormat="1" ht="16.5" customHeight="1">
      <c r="A87" s="37"/>
      <c r="B87" s="38"/>
      <c r="C87" s="177" t="s">
        <v>79</v>
      </c>
      <c r="D87" s="177" t="s">
        <v>127</v>
      </c>
      <c r="E87" s="178" t="s">
        <v>1710</v>
      </c>
      <c r="F87" s="179" t="s">
        <v>1711</v>
      </c>
      <c r="G87" s="180" t="s">
        <v>1712</v>
      </c>
      <c r="H87" s="181">
        <v>1</v>
      </c>
      <c r="I87" s="182"/>
      <c r="J87" s="183">
        <f>ROUND(I87*H87,2)</f>
        <v>0</v>
      </c>
      <c r="K87" s="184"/>
      <c r="L87" s="42"/>
      <c r="M87" s="185" t="s">
        <v>19</v>
      </c>
      <c r="N87" s="186" t="s">
        <v>42</v>
      </c>
      <c r="O87" s="67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9" t="s">
        <v>1699</v>
      </c>
      <c r="AT87" s="189" t="s">
        <v>127</v>
      </c>
      <c r="AU87" s="189" t="s">
        <v>81</v>
      </c>
      <c r="AY87" s="20" t="s">
        <v>125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20" t="s">
        <v>79</v>
      </c>
      <c r="BK87" s="190">
        <f>ROUND(I87*H87,2)</f>
        <v>0</v>
      </c>
      <c r="BL87" s="20" t="s">
        <v>1699</v>
      </c>
      <c r="BM87" s="189" t="s">
        <v>1713</v>
      </c>
    </row>
    <row r="88" spans="1:65" s="2" customFormat="1" ht="11.25">
      <c r="A88" s="37"/>
      <c r="B88" s="38"/>
      <c r="C88" s="39"/>
      <c r="D88" s="191" t="s">
        <v>133</v>
      </c>
      <c r="E88" s="39"/>
      <c r="F88" s="192" t="s">
        <v>1711</v>
      </c>
      <c r="G88" s="39"/>
      <c r="H88" s="39"/>
      <c r="I88" s="193"/>
      <c r="J88" s="39"/>
      <c r="K88" s="39"/>
      <c r="L88" s="42"/>
      <c r="M88" s="194"/>
      <c r="N88" s="195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133</v>
      </c>
      <c r="AU88" s="20" t="s">
        <v>81</v>
      </c>
    </row>
    <row r="89" spans="1:65" s="2" customFormat="1" ht="11.25">
      <c r="A89" s="37"/>
      <c r="B89" s="38"/>
      <c r="C89" s="39"/>
      <c r="D89" s="196" t="s">
        <v>135</v>
      </c>
      <c r="E89" s="39"/>
      <c r="F89" s="197" t="s">
        <v>1714</v>
      </c>
      <c r="G89" s="39"/>
      <c r="H89" s="39"/>
      <c r="I89" s="193"/>
      <c r="J89" s="39"/>
      <c r="K89" s="39"/>
      <c r="L89" s="42"/>
      <c r="M89" s="194"/>
      <c r="N89" s="195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135</v>
      </c>
      <c r="AU89" s="20" t="s">
        <v>81</v>
      </c>
    </row>
    <row r="90" spans="1:65" s="2" customFormat="1" ht="29.25">
      <c r="A90" s="37"/>
      <c r="B90" s="38"/>
      <c r="C90" s="39"/>
      <c r="D90" s="191" t="s">
        <v>137</v>
      </c>
      <c r="E90" s="39"/>
      <c r="F90" s="198" t="s">
        <v>1715</v>
      </c>
      <c r="G90" s="39"/>
      <c r="H90" s="39"/>
      <c r="I90" s="193"/>
      <c r="J90" s="39"/>
      <c r="K90" s="39"/>
      <c r="L90" s="42"/>
      <c r="M90" s="194"/>
      <c r="N90" s="195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137</v>
      </c>
      <c r="AU90" s="20" t="s">
        <v>81</v>
      </c>
    </row>
    <row r="91" spans="1:65" s="2" customFormat="1" ht="16.5" customHeight="1">
      <c r="A91" s="37"/>
      <c r="B91" s="38"/>
      <c r="C91" s="177" t="s">
        <v>81</v>
      </c>
      <c r="D91" s="177" t="s">
        <v>127</v>
      </c>
      <c r="E91" s="178" t="s">
        <v>1716</v>
      </c>
      <c r="F91" s="179" t="s">
        <v>1717</v>
      </c>
      <c r="G91" s="180" t="s">
        <v>1712</v>
      </c>
      <c r="H91" s="181">
        <v>1</v>
      </c>
      <c r="I91" s="182"/>
      <c r="J91" s="183">
        <f>ROUND(I91*H91,2)</f>
        <v>0</v>
      </c>
      <c r="K91" s="184"/>
      <c r="L91" s="42"/>
      <c r="M91" s="185" t="s">
        <v>19</v>
      </c>
      <c r="N91" s="186" t="s">
        <v>42</v>
      </c>
      <c r="O91" s="67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9" t="s">
        <v>1699</v>
      </c>
      <c r="AT91" s="189" t="s">
        <v>127</v>
      </c>
      <c r="AU91" s="189" t="s">
        <v>81</v>
      </c>
      <c r="AY91" s="20" t="s">
        <v>125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20" t="s">
        <v>79</v>
      </c>
      <c r="BK91" s="190">
        <f>ROUND(I91*H91,2)</f>
        <v>0</v>
      </c>
      <c r="BL91" s="20" t="s">
        <v>1699</v>
      </c>
      <c r="BM91" s="189" t="s">
        <v>1718</v>
      </c>
    </row>
    <row r="92" spans="1:65" s="2" customFormat="1" ht="11.25">
      <c r="A92" s="37"/>
      <c r="B92" s="38"/>
      <c r="C92" s="39"/>
      <c r="D92" s="191" t="s">
        <v>133</v>
      </c>
      <c r="E92" s="39"/>
      <c r="F92" s="192" t="s">
        <v>1717</v>
      </c>
      <c r="G92" s="39"/>
      <c r="H92" s="39"/>
      <c r="I92" s="193"/>
      <c r="J92" s="39"/>
      <c r="K92" s="39"/>
      <c r="L92" s="42"/>
      <c r="M92" s="194"/>
      <c r="N92" s="195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133</v>
      </c>
      <c r="AU92" s="20" t="s">
        <v>81</v>
      </c>
    </row>
    <row r="93" spans="1:65" s="2" customFormat="1" ht="11.25">
      <c r="A93" s="37"/>
      <c r="B93" s="38"/>
      <c r="C93" s="39"/>
      <c r="D93" s="196" t="s">
        <v>135</v>
      </c>
      <c r="E93" s="39"/>
      <c r="F93" s="197" t="s">
        <v>1719</v>
      </c>
      <c r="G93" s="39"/>
      <c r="H93" s="39"/>
      <c r="I93" s="193"/>
      <c r="J93" s="39"/>
      <c r="K93" s="39"/>
      <c r="L93" s="42"/>
      <c r="M93" s="194"/>
      <c r="N93" s="195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135</v>
      </c>
      <c r="AU93" s="20" t="s">
        <v>81</v>
      </c>
    </row>
    <row r="94" spans="1:65" s="2" customFormat="1" ht="29.25">
      <c r="A94" s="37"/>
      <c r="B94" s="38"/>
      <c r="C94" s="39"/>
      <c r="D94" s="191" t="s">
        <v>137</v>
      </c>
      <c r="E94" s="39"/>
      <c r="F94" s="198" t="s">
        <v>1720</v>
      </c>
      <c r="G94" s="39"/>
      <c r="H94" s="39"/>
      <c r="I94" s="193"/>
      <c r="J94" s="39"/>
      <c r="K94" s="39"/>
      <c r="L94" s="42"/>
      <c r="M94" s="194"/>
      <c r="N94" s="195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137</v>
      </c>
      <c r="AU94" s="20" t="s">
        <v>81</v>
      </c>
    </row>
    <row r="95" spans="1:65" s="2" customFormat="1" ht="16.5" customHeight="1">
      <c r="A95" s="37"/>
      <c r="B95" s="38"/>
      <c r="C95" s="177" t="s">
        <v>147</v>
      </c>
      <c r="D95" s="177" t="s">
        <v>127</v>
      </c>
      <c r="E95" s="178" t="s">
        <v>1721</v>
      </c>
      <c r="F95" s="179" t="s">
        <v>1722</v>
      </c>
      <c r="G95" s="180" t="s">
        <v>1712</v>
      </c>
      <c r="H95" s="181">
        <v>1</v>
      </c>
      <c r="I95" s="182"/>
      <c r="J95" s="183">
        <f>ROUND(I95*H95,2)</f>
        <v>0</v>
      </c>
      <c r="K95" s="184"/>
      <c r="L95" s="42"/>
      <c r="M95" s="185" t="s">
        <v>19</v>
      </c>
      <c r="N95" s="186" t="s">
        <v>42</v>
      </c>
      <c r="O95" s="67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9" t="s">
        <v>1699</v>
      </c>
      <c r="AT95" s="189" t="s">
        <v>127</v>
      </c>
      <c r="AU95" s="189" t="s">
        <v>81</v>
      </c>
      <c r="AY95" s="20" t="s">
        <v>125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20" t="s">
        <v>79</v>
      </c>
      <c r="BK95" s="190">
        <f>ROUND(I95*H95,2)</f>
        <v>0</v>
      </c>
      <c r="BL95" s="20" t="s">
        <v>1699</v>
      </c>
      <c r="BM95" s="189" t="s">
        <v>1723</v>
      </c>
    </row>
    <row r="96" spans="1:65" s="2" customFormat="1" ht="11.25">
      <c r="A96" s="37"/>
      <c r="B96" s="38"/>
      <c r="C96" s="39"/>
      <c r="D96" s="191" t="s">
        <v>133</v>
      </c>
      <c r="E96" s="39"/>
      <c r="F96" s="192" t="s">
        <v>1722</v>
      </c>
      <c r="G96" s="39"/>
      <c r="H96" s="39"/>
      <c r="I96" s="193"/>
      <c r="J96" s="39"/>
      <c r="K96" s="39"/>
      <c r="L96" s="42"/>
      <c r="M96" s="194"/>
      <c r="N96" s="195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133</v>
      </c>
      <c r="AU96" s="20" t="s">
        <v>81</v>
      </c>
    </row>
    <row r="97" spans="1:65" s="2" customFormat="1" ht="11.25">
      <c r="A97" s="37"/>
      <c r="B97" s="38"/>
      <c r="C97" s="39"/>
      <c r="D97" s="196" t="s">
        <v>135</v>
      </c>
      <c r="E97" s="39"/>
      <c r="F97" s="197" t="s">
        <v>1724</v>
      </c>
      <c r="G97" s="39"/>
      <c r="H97" s="39"/>
      <c r="I97" s="193"/>
      <c r="J97" s="39"/>
      <c r="K97" s="39"/>
      <c r="L97" s="42"/>
      <c r="M97" s="194"/>
      <c r="N97" s="195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20" t="s">
        <v>135</v>
      </c>
      <c r="AU97" s="20" t="s">
        <v>81</v>
      </c>
    </row>
    <row r="98" spans="1:65" s="2" customFormat="1" ht="16.5" customHeight="1">
      <c r="A98" s="37"/>
      <c r="B98" s="38"/>
      <c r="C98" s="177" t="s">
        <v>131</v>
      </c>
      <c r="D98" s="177" t="s">
        <v>127</v>
      </c>
      <c r="E98" s="178" t="s">
        <v>1725</v>
      </c>
      <c r="F98" s="179" t="s">
        <v>1726</v>
      </c>
      <c r="G98" s="180" t="s">
        <v>1712</v>
      </c>
      <c r="H98" s="181">
        <v>1</v>
      </c>
      <c r="I98" s="182"/>
      <c r="J98" s="183">
        <f>ROUND(I98*H98,2)</f>
        <v>0</v>
      </c>
      <c r="K98" s="184"/>
      <c r="L98" s="42"/>
      <c r="M98" s="185" t="s">
        <v>19</v>
      </c>
      <c r="N98" s="186" t="s">
        <v>42</v>
      </c>
      <c r="O98" s="67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9" t="s">
        <v>1699</v>
      </c>
      <c r="AT98" s="189" t="s">
        <v>127</v>
      </c>
      <c r="AU98" s="189" t="s">
        <v>81</v>
      </c>
      <c r="AY98" s="20" t="s">
        <v>125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20" t="s">
        <v>79</v>
      </c>
      <c r="BK98" s="190">
        <f>ROUND(I98*H98,2)</f>
        <v>0</v>
      </c>
      <c r="BL98" s="20" t="s">
        <v>1699</v>
      </c>
      <c r="BM98" s="189" t="s">
        <v>1727</v>
      </c>
    </row>
    <row r="99" spans="1:65" s="2" customFormat="1" ht="11.25">
      <c r="A99" s="37"/>
      <c r="B99" s="38"/>
      <c r="C99" s="39"/>
      <c r="D99" s="191" t="s">
        <v>133</v>
      </c>
      <c r="E99" s="39"/>
      <c r="F99" s="192" t="s">
        <v>1726</v>
      </c>
      <c r="G99" s="39"/>
      <c r="H99" s="39"/>
      <c r="I99" s="193"/>
      <c r="J99" s="39"/>
      <c r="K99" s="39"/>
      <c r="L99" s="42"/>
      <c r="M99" s="194"/>
      <c r="N99" s="195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20" t="s">
        <v>133</v>
      </c>
      <c r="AU99" s="20" t="s">
        <v>81</v>
      </c>
    </row>
    <row r="100" spans="1:65" s="2" customFormat="1" ht="11.25">
      <c r="A100" s="37"/>
      <c r="B100" s="38"/>
      <c r="C100" s="39"/>
      <c r="D100" s="196" t="s">
        <v>135</v>
      </c>
      <c r="E100" s="39"/>
      <c r="F100" s="197" t="s">
        <v>1728</v>
      </c>
      <c r="G100" s="39"/>
      <c r="H100" s="39"/>
      <c r="I100" s="193"/>
      <c r="J100" s="39"/>
      <c r="K100" s="39"/>
      <c r="L100" s="42"/>
      <c r="M100" s="194"/>
      <c r="N100" s="195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135</v>
      </c>
      <c r="AU100" s="20" t="s">
        <v>81</v>
      </c>
    </row>
    <row r="101" spans="1:65" s="2" customFormat="1" ht="29.25">
      <c r="A101" s="37"/>
      <c r="B101" s="38"/>
      <c r="C101" s="39"/>
      <c r="D101" s="191" t="s">
        <v>137</v>
      </c>
      <c r="E101" s="39"/>
      <c r="F101" s="198" t="s">
        <v>1729</v>
      </c>
      <c r="G101" s="39"/>
      <c r="H101" s="39"/>
      <c r="I101" s="193"/>
      <c r="J101" s="39"/>
      <c r="K101" s="39"/>
      <c r="L101" s="42"/>
      <c r="M101" s="194"/>
      <c r="N101" s="195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20" t="s">
        <v>137</v>
      </c>
      <c r="AU101" s="20" t="s">
        <v>81</v>
      </c>
    </row>
    <row r="102" spans="1:65" s="2" customFormat="1" ht="16.5" customHeight="1">
      <c r="A102" s="37"/>
      <c r="B102" s="38"/>
      <c r="C102" s="177" t="s">
        <v>164</v>
      </c>
      <c r="D102" s="177" t="s">
        <v>127</v>
      </c>
      <c r="E102" s="178" t="s">
        <v>1730</v>
      </c>
      <c r="F102" s="179" t="s">
        <v>1731</v>
      </c>
      <c r="G102" s="180" t="s">
        <v>1732</v>
      </c>
      <c r="H102" s="181">
        <v>1</v>
      </c>
      <c r="I102" s="182"/>
      <c r="J102" s="183">
        <f>ROUND(I102*H102,2)</f>
        <v>0</v>
      </c>
      <c r="K102" s="184"/>
      <c r="L102" s="42"/>
      <c r="M102" s="185" t="s">
        <v>19</v>
      </c>
      <c r="N102" s="186" t="s">
        <v>42</v>
      </c>
      <c r="O102" s="67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9" t="s">
        <v>1699</v>
      </c>
      <c r="AT102" s="189" t="s">
        <v>127</v>
      </c>
      <c r="AU102" s="189" t="s">
        <v>81</v>
      </c>
      <c r="AY102" s="20" t="s">
        <v>125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20" t="s">
        <v>79</v>
      </c>
      <c r="BK102" s="190">
        <f>ROUND(I102*H102,2)</f>
        <v>0</v>
      </c>
      <c r="BL102" s="20" t="s">
        <v>1699</v>
      </c>
      <c r="BM102" s="189" t="s">
        <v>1733</v>
      </c>
    </row>
    <row r="103" spans="1:65" s="2" customFormat="1" ht="11.25">
      <c r="A103" s="37"/>
      <c r="B103" s="38"/>
      <c r="C103" s="39"/>
      <c r="D103" s="191" t="s">
        <v>133</v>
      </c>
      <c r="E103" s="39"/>
      <c r="F103" s="192" t="s">
        <v>1731</v>
      </c>
      <c r="G103" s="39"/>
      <c r="H103" s="39"/>
      <c r="I103" s="193"/>
      <c r="J103" s="39"/>
      <c r="K103" s="39"/>
      <c r="L103" s="42"/>
      <c r="M103" s="194"/>
      <c r="N103" s="195"/>
      <c r="O103" s="67"/>
      <c r="P103" s="67"/>
      <c r="Q103" s="67"/>
      <c r="R103" s="67"/>
      <c r="S103" s="67"/>
      <c r="T103" s="68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20" t="s">
        <v>133</v>
      </c>
      <c r="AU103" s="20" t="s">
        <v>81</v>
      </c>
    </row>
    <row r="104" spans="1:65" s="2" customFormat="1" ht="11.25">
      <c r="A104" s="37"/>
      <c r="B104" s="38"/>
      <c r="C104" s="39"/>
      <c r="D104" s="196" t="s">
        <v>135</v>
      </c>
      <c r="E104" s="39"/>
      <c r="F104" s="197" t="s">
        <v>1734</v>
      </c>
      <c r="G104" s="39"/>
      <c r="H104" s="39"/>
      <c r="I104" s="193"/>
      <c r="J104" s="39"/>
      <c r="K104" s="39"/>
      <c r="L104" s="42"/>
      <c r="M104" s="194"/>
      <c r="N104" s="195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135</v>
      </c>
      <c r="AU104" s="20" t="s">
        <v>81</v>
      </c>
    </row>
    <row r="105" spans="1:65" s="2" customFormat="1" ht="19.5">
      <c r="A105" s="37"/>
      <c r="B105" s="38"/>
      <c r="C105" s="39"/>
      <c r="D105" s="191" t="s">
        <v>137</v>
      </c>
      <c r="E105" s="39"/>
      <c r="F105" s="198" t="s">
        <v>1735</v>
      </c>
      <c r="G105" s="39"/>
      <c r="H105" s="39"/>
      <c r="I105" s="193"/>
      <c r="J105" s="39"/>
      <c r="K105" s="39"/>
      <c r="L105" s="42"/>
      <c r="M105" s="194"/>
      <c r="N105" s="195"/>
      <c r="O105" s="67"/>
      <c r="P105" s="67"/>
      <c r="Q105" s="67"/>
      <c r="R105" s="67"/>
      <c r="S105" s="67"/>
      <c r="T105" s="68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137</v>
      </c>
      <c r="AU105" s="20" t="s">
        <v>81</v>
      </c>
    </row>
    <row r="106" spans="1:65" s="2" customFormat="1" ht="16.5" customHeight="1">
      <c r="A106" s="37"/>
      <c r="B106" s="38"/>
      <c r="C106" s="177" t="s">
        <v>172</v>
      </c>
      <c r="D106" s="177" t="s">
        <v>127</v>
      </c>
      <c r="E106" s="178" t="s">
        <v>1736</v>
      </c>
      <c r="F106" s="179" t="s">
        <v>1737</v>
      </c>
      <c r="G106" s="180" t="s">
        <v>1712</v>
      </c>
      <c r="H106" s="181">
        <v>1</v>
      </c>
      <c r="I106" s="182"/>
      <c r="J106" s="183">
        <f>ROUND(I106*H106,2)</f>
        <v>0</v>
      </c>
      <c r="K106" s="184"/>
      <c r="L106" s="42"/>
      <c r="M106" s="185" t="s">
        <v>19</v>
      </c>
      <c r="N106" s="186" t="s">
        <v>42</v>
      </c>
      <c r="O106" s="67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9" t="s">
        <v>1699</v>
      </c>
      <c r="AT106" s="189" t="s">
        <v>127</v>
      </c>
      <c r="AU106" s="189" t="s">
        <v>81</v>
      </c>
      <c r="AY106" s="20" t="s">
        <v>125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20" t="s">
        <v>79</v>
      </c>
      <c r="BK106" s="190">
        <f>ROUND(I106*H106,2)</f>
        <v>0</v>
      </c>
      <c r="BL106" s="20" t="s">
        <v>1699</v>
      </c>
      <c r="BM106" s="189" t="s">
        <v>1738</v>
      </c>
    </row>
    <row r="107" spans="1:65" s="2" customFormat="1" ht="11.25">
      <c r="A107" s="37"/>
      <c r="B107" s="38"/>
      <c r="C107" s="39"/>
      <c r="D107" s="191" t="s">
        <v>133</v>
      </c>
      <c r="E107" s="39"/>
      <c r="F107" s="192" t="s">
        <v>1737</v>
      </c>
      <c r="G107" s="39"/>
      <c r="H107" s="39"/>
      <c r="I107" s="193"/>
      <c r="J107" s="39"/>
      <c r="K107" s="39"/>
      <c r="L107" s="42"/>
      <c r="M107" s="194"/>
      <c r="N107" s="195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133</v>
      </c>
      <c r="AU107" s="20" t="s">
        <v>81</v>
      </c>
    </row>
    <row r="108" spans="1:65" s="2" customFormat="1" ht="11.25">
      <c r="A108" s="37"/>
      <c r="B108" s="38"/>
      <c r="C108" s="39"/>
      <c r="D108" s="196" t="s">
        <v>135</v>
      </c>
      <c r="E108" s="39"/>
      <c r="F108" s="197" t="s">
        <v>1739</v>
      </c>
      <c r="G108" s="39"/>
      <c r="H108" s="39"/>
      <c r="I108" s="193"/>
      <c r="J108" s="39"/>
      <c r="K108" s="39"/>
      <c r="L108" s="42"/>
      <c r="M108" s="194"/>
      <c r="N108" s="195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135</v>
      </c>
      <c r="AU108" s="20" t="s">
        <v>81</v>
      </c>
    </row>
    <row r="109" spans="1:65" s="2" customFormat="1" ht="19.5">
      <c r="A109" s="37"/>
      <c r="B109" s="38"/>
      <c r="C109" s="39"/>
      <c r="D109" s="191" t="s">
        <v>137</v>
      </c>
      <c r="E109" s="39"/>
      <c r="F109" s="198" t="s">
        <v>1740</v>
      </c>
      <c r="G109" s="39"/>
      <c r="H109" s="39"/>
      <c r="I109" s="193"/>
      <c r="J109" s="39"/>
      <c r="K109" s="39"/>
      <c r="L109" s="42"/>
      <c r="M109" s="194"/>
      <c r="N109" s="195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137</v>
      </c>
      <c r="AU109" s="20" t="s">
        <v>81</v>
      </c>
    </row>
    <row r="110" spans="1:65" s="2" customFormat="1" ht="16.5" customHeight="1">
      <c r="A110" s="37"/>
      <c r="B110" s="38"/>
      <c r="C110" s="177" t="s">
        <v>183</v>
      </c>
      <c r="D110" s="177" t="s">
        <v>127</v>
      </c>
      <c r="E110" s="178" t="s">
        <v>1741</v>
      </c>
      <c r="F110" s="179" t="s">
        <v>1742</v>
      </c>
      <c r="G110" s="180" t="s">
        <v>1732</v>
      </c>
      <c r="H110" s="181">
        <v>1</v>
      </c>
      <c r="I110" s="182"/>
      <c r="J110" s="183">
        <f>ROUND(I110*H110,2)</f>
        <v>0</v>
      </c>
      <c r="K110" s="184"/>
      <c r="L110" s="42"/>
      <c r="M110" s="185" t="s">
        <v>19</v>
      </c>
      <c r="N110" s="186" t="s">
        <v>42</v>
      </c>
      <c r="O110" s="67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9" t="s">
        <v>1699</v>
      </c>
      <c r="AT110" s="189" t="s">
        <v>127</v>
      </c>
      <c r="AU110" s="189" t="s">
        <v>81</v>
      </c>
      <c r="AY110" s="20" t="s">
        <v>125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20" t="s">
        <v>79</v>
      </c>
      <c r="BK110" s="190">
        <f>ROUND(I110*H110,2)</f>
        <v>0</v>
      </c>
      <c r="BL110" s="20" t="s">
        <v>1699</v>
      </c>
      <c r="BM110" s="189" t="s">
        <v>1743</v>
      </c>
    </row>
    <row r="111" spans="1:65" s="2" customFormat="1" ht="11.25">
      <c r="A111" s="37"/>
      <c r="B111" s="38"/>
      <c r="C111" s="39"/>
      <c r="D111" s="191" t="s">
        <v>133</v>
      </c>
      <c r="E111" s="39"/>
      <c r="F111" s="192" t="s">
        <v>1742</v>
      </c>
      <c r="G111" s="39"/>
      <c r="H111" s="39"/>
      <c r="I111" s="193"/>
      <c r="J111" s="39"/>
      <c r="K111" s="39"/>
      <c r="L111" s="42"/>
      <c r="M111" s="194"/>
      <c r="N111" s="195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133</v>
      </c>
      <c r="AU111" s="20" t="s">
        <v>81</v>
      </c>
    </row>
    <row r="112" spans="1:65" s="2" customFormat="1" ht="11.25">
      <c r="A112" s="37"/>
      <c r="B112" s="38"/>
      <c r="C112" s="39"/>
      <c r="D112" s="196" t="s">
        <v>135</v>
      </c>
      <c r="E112" s="39"/>
      <c r="F112" s="197" t="s">
        <v>1744</v>
      </c>
      <c r="G112" s="39"/>
      <c r="H112" s="39"/>
      <c r="I112" s="193"/>
      <c r="J112" s="39"/>
      <c r="K112" s="39"/>
      <c r="L112" s="42"/>
      <c r="M112" s="194"/>
      <c r="N112" s="195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135</v>
      </c>
      <c r="AU112" s="20" t="s">
        <v>81</v>
      </c>
    </row>
    <row r="113" spans="1:65" s="2" customFormat="1" ht="19.5">
      <c r="A113" s="37"/>
      <c r="B113" s="38"/>
      <c r="C113" s="39"/>
      <c r="D113" s="191" t="s">
        <v>137</v>
      </c>
      <c r="E113" s="39"/>
      <c r="F113" s="198" t="s">
        <v>1745</v>
      </c>
      <c r="G113" s="39"/>
      <c r="H113" s="39"/>
      <c r="I113" s="193"/>
      <c r="J113" s="39"/>
      <c r="K113" s="39"/>
      <c r="L113" s="42"/>
      <c r="M113" s="194"/>
      <c r="N113" s="195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137</v>
      </c>
      <c r="AU113" s="20" t="s">
        <v>81</v>
      </c>
    </row>
    <row r="114" spans="1:65" s="12" customFormat="1" ht="22.9" customHeight="1">
      <c r="B114" s="161"/>
      <c r="C114" s="162"/>
      <c r="D114" s="163" t="s">
        <v>70</v>
      </c>
      <c r="E114" s="175" t="s">
        <v>1746</v>
      </c>
      <c r="F114" s="175" t="s">
        <v>1747</v>
      </c>
      <c r="G114" s="162"/>
      <c r="H114" s="162"/>
      <c r="I114" s="165"/>
      <c r="J114" s="176">
        <f>BK114</f>
        <v>0</v>
      </c>
      <c r="K114" s="162"/>
      <c r="L114" s="167"/>
      <c r="M114" s="168"/>
      <c r="N114" s="169"/>
      <c r="O114" s="169"/>
      <c r="P114" s="170">
        <f>SUM(P115:P122)</f>
        <v>0</v>
      </c>
      <c r="Q114" s="169"/>
      <c r="R114" s="170">
        <f>SUM(R115:R122)</f>
        <v>0</v>
      </c>
      <c r="S114" s="169"/>
      <c r="T114" s="171">
        <f>SUM(T115:T122)</f>
        <v>0</v>
      </c>
      <c r="AR114" s="172" t="s">
        <v>164</v>
      </c>
      <c r="AT114" s="173" t="s">
        <v>70</v>
      </c>
      <c r="AU114" s="173" t="s">
        <v>79</v>
      </c>
      <c r="AY114" s="172" t="s">
        <v>125</v>
      </c>
      <c r="BK114" s="174">
        <f>SUM(BK115:BK122)</f>
        <v>0</v>
      </c>
    </row>
    <row r="115" spans="1:65" s="2" customFormat="1" ht="16.5" customHeight="1">
      <c r="A115" s="37"/>
      <c r="B115" s="38"/>
      <c r="C115" s="177" t="s">
        <v>189</v>
      </c>
      <c r="D115" s="177" t="s">
        <v>127</v>
      </c>
      <c r="E115" s="178" t="s">
        <v>1748</v>
      </c>
      <c r="F115" s="179" t="s">
        <v>1747</v>
      </c>
      <c r="G115" s="180" t="s">
        <v>1749</v>
      </c>
      <c r="H115" s="181">
        <v>1</v>
      </c>
      <c r="I115" s="182"/>
      <c r="J115" s="183">
        <f>ROUND(I115*H115,2)</f>
        <v>0</v>
      </c>
      <c r="K115" s="184"/>
      <c r="L115" s="42"/>
      <c r="M115" s="185" t="s">
        <v>19</v>
      </c>
      <c r="N115" s="186" t="s">
        <v>42</v>
      </c>
      <c r="O115" s="67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9" t="s">
        <v>1699</v>
      </c>
      <c r="AT115" s="189" t="s">
        <v>127</v>
      </c>
      <c r="AU115" s="189" t="s">
        <v>81</v>
      </c>
      <c r="AY115" s="20" t="s">
        <v>125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20" t="s">
        <v>79</v>
      </c>
      <c r="BK115" s="190">
        <f>ROUND(I115*H115,2)</f>
        <v>0</v>
      </c>
      <c r="BL115" s="20" t="s">
        <v>1699</v>
      </c>
      <c r="BM115" s="189" t="s">
        <v>1750</v>
      </c>
    </row>
    <row r="116" spans="1:65" s="2" customFormat="1" ht="11.25">
      <c r="A116" s="37"/>
      <c r="B116" s="38"/>
      <c r="C116" s="39"/>
      <c r="D116" s="191" t="s">
        <v>133</v>
      </c>
      <c r="E116" s="39"/>
      <c r="F116" s="192" t="s">
        <v>1747</v>
      </c>
      <c r="G116" s="39"/>
      <c r="H116" s="39"/>
      <c r="I116" s="193"/>
      <c r="J116" s="39"/>
      <c r="K116" s="39"/>
      <c r="L116" s="42"/>
      <c r="M116" s="194"/>
      <c r="N116" s="195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133</v>
      </c>
      <c r="AU116" s="20" t="s">
        <v>81</v>
      </c>
    </row>
    <row r="117" spans="1:65" s="2" customFormat="1" ht="11.25">
      <c r="A117" s="37"/>
      <c r="B117" s="38"/>
      <c r="C117" s="39"/>
      <c r="D117" s="196" t="s">
        <v>135</v>
      </c>
      <c r="E117" s="39"/>
      <c r="F117" s="197" t="s">
        <v>1751</v>
      </c>
      <c r="G117" s="39"/>
      <c r="H117" s="39"/>
      <c r="I117" s="193"/>
      <c r="J117" s="39"/>
      <c r="K117" s="39"/>
      <c r="L117" s="42"/>
      <c r="M117" s="194"/>
      <c r="N117" s="195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135</v>
      </c>
      <c r="AU117" s="20" t="s">
        <v>81</v>
      </c>
    </row>
    <row r="118" spans="1:65" s="2" customFormat="1" ht="68.25">
      <c r="A118" s="37"/>
      <c r="B118" s="38"/>
      <c r="C118" s="39"/>
      <c r="D118" s="191" t="s">
        <v>137</v>
      </c>
      <c r="E118" s="39"/>
      <c r="F118" s="198" t="s">
        <v>1752</v>
      </c>
      <c r="G118" s="39"/>
      <c r="H118" s="39"/>
      <c r="I118" s="193"/>
      <c r="J118" s="39"/>
      <c r="K118" s="39"/>
      <c r="L118" s="42"/>
      <c r="M118" s="194"/>
      <c r="N118" s="195"/>
      <c r="O118" s="67"/>
      <c r="P118" s="67"/>
      <c r="Q118" s="67"/>
      <c r="R118" s="67"/>
      <c r="S118" s="67"/>
      <c r="T118" s="68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20" t="s">
        <v>137</v>
      </c>
      <c r="AU118" s="20" t="s">
        <v>81</v>
      </c>
    </row>
    <row r="119" spans="1:65" s="2" customFormat="1" ht="16.5" customHeight="1">
      <c r="A119" s="37"/>
      <c r="B119" s="38"/>
      <c r="C119" s="177" t="s">
        <v>200</v>
      </c>
      <c r="D119" s="177" t="s">
        <v>127</v>
      </c>
      <c r="E119" s="178" t="s">
        <v>1753</v>
      </c>
      <c r="F119" s="179" t="s">
        <v>1754</v>
      </c>
      <c r="G119" s="180" t="s">
        <v>1749</v>
      </c>
      <c r="H119" s="181">
        <v>2</v>
      </c>
      <c r="I119" s="182"/>
      <c r="J119" s="183">
        <f>ROUND(I119*H119,2)</f>
        <v>0</v>
      </c>
      <c r="K119" s="184"/>
      <c r="L119" s="42"/>
      <c r="M119" s="185" t="s">
        <v>19</v>
      </c>
      <c r="N119" s="186" t="s">
        <v>42</v>
      </c>
      <c r="O119" s="67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9" t="s">
        <v>1699</v>
      </c>
      <c r="AT119" s="189" t="s">
        <v>127</v>
      </c>
      <c r="AU119" s="189" t="s">
        <v>81</v>
      </c>
      <c r="AY119" s="20" t="s">
        <v>125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20" t="s">
        <v>79</v>
      </c>
      <c r="BK119" s="190">
        <f>ROUND(I119*H119,2)</f>
        <v>0</v>
      </c>
      <c r="BL119" s="20" t="s">
        <v>1699</v>
      </c>
      <c r="BM119" s="189" t="s">
        <v>1755</v>
      </c>
    </row>
    <row r="120" spans="1:65" s="2" customFormat="1" ht="11.25">
      <c r="A120" s="37"/>
      <c r="B120" s="38"/>
      <c r="C120" s="39"/>
      <c r="D120" s="191" t="s">
        <v>133</v>
      </c>
      <c r="E120" s="39"/>
      <c r="F120" s="192" t="s">
        <v>1754</v>
      </c>
      <c r="G120" s="39"/>
      <c r="H120" s="39"/>
      <c r="I120" s="193"/>
      <c r="J120" s="39"/>
      <c r="K120" s="39"/>
      <c r="L120" s="42"/>
      <c r="M120" s="194"/>
      <c r="N120" s="195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133</v>
      </c>
      <c r="AU120" s="20" t="s">
        <v>81</v>
      </c>
    </row>
    <row r="121" spans="1:65" s="2" customFormat="1" ht="11.25">
      <c r="A121" s="37"/>
      <c r="B121" s="38"/>
      <c r="C121" s="39"/>
      <c r="D121" s="196" t="s">
        <v>135</v>
      </c>
      <c r="E121" s="39"/>
      <c r="F121" s="197" t="s">
        <v>1756</v>
      </c>
      <c r="G121" s="39"/>
      <c r="H121" s="39"/>
      <c r="I121" s="193"/>
      <c r="J121" s="39"/>
      <c r="K121" s="39"/>
      <c r="L121" s="42"/>
      <c r="M121" s="194"/>
      <c r="N121" s="195"/>
      <c r="O121" s="67"/>
      <c r="P121" s="67"/>
      <c r="Q121" s="67"/>
      <c r="R121" s="67"/>
      <c r="S121" s="67"/>
      <c r="T121" s="68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135</v>
      </c>
      <c r="AU121" s="20" t="s">
        <v>81</v>
      </c>
    </row>
    <row r="122" spans="1:65" s="2" customFormat="1" ht="19.5">
      <c r="A122" s="37"/>
      <c r="B122" s="38"/>
      <c r="C122" s="39"/>
      <c r="D122" s="191" t="s">
        <v>137</v>
      </c>
      <c r="E122" s="39"/>
      <c r="F122" s="198" t="s">
        <v>1757</v>
      </c>
      <c r="G122" s="39"/>
      <c r="H122" s="39"/>
      <c r="I122" s="193"/>
      <c r="J122" s="39"/>
      <c r="K122" s="39"/>
      <c r="L122" s="42"/>
      <c r="M122" s="194"/>
      <c r="N122" s="195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137</v>
      </c>
      <c r="AU122" s="20" t="s">
        <v>81</v>
      </c>
    </row>
    <row r="123" spans="1:65" s="12" customFormat="1" ht="22.9" customHeight="1">
      <c r="B123" s="161"/>
      <c r="C123" s="162"/>
      <c r="D123" s="163" t="s">
        <v>70</v>
      </c>
      <c r="E123" s="175" t="s">
        <v>1758</v>
      </c>
      <c r="F123" s="175" t="s">
        <v>1759</v>
      </c>
      <c r="G123" s="162"/>
      <c r="H123" s="162"/>
      <c r="I123" s="165"/>
      <c r="J123" s="176">
        <f>BK123</f>
        <v>0</v>
      </c>
      <c r="K123" s="162"/>
      <c r="L123" s="167"/>
      <c r="M123" s="168"/>
      <c r="N123" s="169"/>
      <c r="O123" s="169"/>
      <c r="P123" s="170">
        <f>SUM(P124:P135)</f>
        <v>0</v>
      </c>
      <c r="Q123" s="169"/>
      <c r="R123" s="170">
        <f>SUM(R124:R135)</f>
        <v>0</v>
      </c>
      <c r="S123" s="169"/>
      <c r="T123" s="171">
        <f>SUM(T124:T135)</f>
        <v>0</v>
      </c>
      <c r="AR123" s="172" t="s">
        <v>164</v>
      </c>
      <c r="AT123" s="173" t="s">
        <v>70</v>
      </c>
      <c r="AU123" s="173" t="s">
        <v>79</v>
      </c>
      <c r="AY123" s="172" t="s">
        <v>125</v>
      </c>
      <c r="BK123" s="174">
        <f>SUM(BK124:BK135)</f>
        <v>0</v>
      </c>
    </row>
    <row r="124" spans="1:65" s="2" customFormat="1" ht="16.5" customHeight="1">
      <c r="A124" s="37"/>
      <c r="B124" s="38"/>
      <c r="C124" s="177" t="s">
        <v>208</v>
      </c>
      <c r="D124" s="177" t="s">
        <v>127</v>
      </c>
      <c r="E124" s="178" t="s">
        <v>1760</v>
      </c>
      <c r="F124" s="179" t="s">
        <v>1761</v>
      </c>
      <c r="G124" s="180" t="s">
        <v>428</v>
      </c>
      <c r="H124" s="181">
        <v>7</v>
      </c>
      <c r="I124" s="182"/>
      <c r="J124" s="183">
        <f>ROUND(I124*H124,2)</f>
        <v>0</v>
      </c>
      <c r="K124" s="184"/>
      <c r="L124" s="42"/>
      <c r="M124" s="185" t="s">
        <v>19</v>
      </c>
      <c r="N124" s="186" t="s">
        <v>42</v>
      </c>
      <c r="O124" s="67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9" t="s">
        <v>1699</v>
      </c>
      <c r="AT124" s="189" t="s">
        <v>127</v>
      </c>
      <c r="AU124" s="189" t="s">
        <v>81</v>
      </c>
      <c r="AY124" s="20" t="s">
        <v>125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20" t="s">
        <v>79</v>
      </c>
      <c r="BK124" s="190">
        <f>ROUND(I124*H124,2)</f>
        <v>0</v>
      </c>
      <c r="BL124" s="20" t="s">
        <v>1699</v>
      </c>
      <c r="BM124" s="189" t="s">
        <v>1762</v>
      </c>
    </row>
    <row r="125" spans="1:65" s="2" customFormat="1" ht="11.25">
      <c r="A125" s="37"/>
      <c r="B125" s="38"/>
      <c r="C125" s="39"/>
      <c r="D125" s="191" t="s">
        <v>133</v>
      </c>
      <c r="E125" s="39"/>
      <c r="F125" s="192" t="s">
        <v>1761</v>
      </c>
      <c r="G125" s="39"/>
      <c r="H125" s="39"/>
      <c r="I125" s="193"/>
      <c r="J125" s="39"/>
      <c r="K125" s="39"/>
      <c r="L125" s="42"/>
      <c r="M125" s="194"/>
      <c r="N125" s="195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133</v>
      </c>
      <c r="AU125" s="20" t="s">
        <v>81</v>
      </c>
    </row>
    <row r="126" spans="1:65" s="2" customFormat="1" ht="11.25">
      <c r="A126" s="37"/>
      <c r="B126" s="38"/>
      <c r="C126" s="39"/>
      <c r="D126" s="196" t="s">
        <v>135</v>
      </c>
      <c r="E126" s="39"/>
      <c r="F126" s="197" t="s">
        <v>1763</v>
      </c>
      <c r="G126" s="39"/>
      <c r="H126" s="39"/>
      <c r="I126" s="193"/>
      <c r="J126" s="39"/>
      <c r="K126" s="39"/>
      <c r="L126" s="42"/>
      <c r="M126" s="194"/>
      <c r="N126" s="195"/>
      <c r="O126" s="67"/>
      <c r="P126" s="67"/>
      <c r="Q126" s="67"/>
      <c r="R126" s="67"/>
      <c r="S126" s="67"/>
      <c r="T126" s="68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20" t="s">
        <v>135</v>
      </c>
      <c r="AU126" s="20" t="s">
        <v>81</v>
      </c>
    </row>
    <row r="127" spans="1:65" s="2" customFormat="1" ht="29.25">
      <c r="A127" s="37"/>
      <c r="B127" s="38"/>
      <c r="C127" s="39"/>
      <c r="D127" s="191" t="s">
        <v>137</v>
      </c>
      <c r="E127" s="39"/>
      <c r="F127" s="198" t="s">
        <v>1764</v>
      </c>
      <c r="G127" s="39"/>
      <c r="H127" s="39"/>
      <c r="I127" s="193"/>
      <c r="J127" s="39"/>
      <c r="K127" s="39"/>
      <c r="L127" s="42"/>
      <c r="M127" s="194"/>
      <c r="N127" s="195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137</v>
      </c>
      <c r="AU127" s="20" t="s">
        <v>81</v>
      </c>
    </row>
    <row r="128" spans="1:65" s="2" customFormat="1" ht="16.5" customHeight="1">
      <c r="A128" s="37"/>
      <c r="B128" s="38"/>
      <c r="C128" s="177" t="s">
        <v>220</v>
      </c>
      <c r="D128" s="177" t="s">
        <v>127</v>
      </c>
      <c r="E128" s="178" t="s">
        <v>1765</v>
      </c>
      <c r="F128" s="179" t="s">
        <v>1766</v>
      </c>
      <c r="G128" s="180" t="s">
        <v>1712</v>
      </c>
      <c r="H128" s="181">
        <v>1</v>
      </c>
      <c r="I128" s="182"/>
      <c r="J128" s="183">
        <f>ROUND(I128*H128,2)</f>
        <v>0</v>
      </c>
      <c r="K128" s="184"/>
      <c r="L128" s="42"/>
      <c r="M128" s="185" t="s">
        <v>19</v>
      </c>
      <c r="N128" s="186" t="s">
        <v>42</v>
      </c>
      <c r="O128" s="67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9" t="s">
        <v>1699</v>
      </c>
      <c r="AT128" s="189" t="s">
        <v>127</v>
      </c>
      <c r="AU128" s="189" t="s">
        <v>81</v>
      </c>
      <c r="AY128" s="20" t="s">
        <v>125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20" t="s">
        <v>79</v>
      </c>
      <c r="BK128" s="190">
        <f>ROUND(I128*H128,2)</f>
        <v>0</v>
      </c>
      <c r="BL128" s="20" t="s">
        <v>1699</v>
      </c>
      <c r="BM128" s="189" t="s">
        <v>1767</v>
      </c>
    </row>
    <row r="129" spans="1:65" s="2" customFormat="1" ht="11.25">
      <c r="A129" s="37"/>
      <c r="B129" s="38"/>
      <c r="C129" s="39"/>
      <c r="D129" s="191" t="s">
        <v>133</v>
      </c>
      <c r="E129" s="39"/>
      <c r="F129" s="192" t="s">
        <v>1766</v>
      </c>
      <c r="G129" s="39"/>
      <c r="H129" s="39"/>
      <c r="I129" s="193"/>
      <c r="J129" s="39"/>
      <c r="K129" s="39"/>
      <c r="L129" s="42"/>
      <c r="M129" s="194"/>
      <c r="N129" s="195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133</v>
      </c>
      <c r="AU129" s="20" t="s">
        <v>81</v>
      </c>
    </row>
    <row r="130" spans="1:65" s="2" customFormat="1" ht="11.25">
      <c r="A130" s="37"/>
      <c r="B130" s="38"/>
      <c r="C130" s="39"/>
      <c r="D130" s="196" t="s">
        <v>135</v>
      </c>
      <c r="E130" s="39"/>
      <c r="F130" s="197" t="s">
        <v>1768</v>
      </c>
      <c r="G130" s="39"/>
      <c r="H130" s="39"/>
      <c r="I130" s="193"/>
      <c r="J130" s="39"/>
      <c r="K130" s="39"/>
      <c r="L130" s="42"/>
      <c r="M130" s="194"/>
      <c r="N130" s="195"/>
      <c r="O130" s="67"/>
      <c r="P130" s="67"/>
      <c r="Q130" s="67"/>
      <c r="R130" s="67"/>
      <c r="S130" s="67"/>
      <c r="T130" s="68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20" t="s">
        <v>135</v>
      </c>
      <c r="AU130" s="20" t="s">
        <v>81</v>
      </c>
    </row>
    <row r="131" spans="1:65" s="2" customFormat="1" ht="19.5">
      <c r="A131" s="37"/>
      <c r="B131" s="38"/>
      <c r="C131" s="39"/>
      <c r="D131" s="191" t="s">
        <v>137</v>
      </c>
      <c r="E131" s="39"/>
      <c r="F131" s="198" t="s">
        <v>1769</v>
      </c>
      <c r="G131" s="39"/>
      <c r="H131" s="39"/>
      <c r="I131" s="193"/>
      <c r="J131" s="39"/>
      <c r="K131" s="39"/>
      <c r="L131" s="42"/>
      <c r="M131" s="194"/>
      <c r="N131" s="195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137</v>
      </c>
      <c r="AU131" s="20" t="s">
        <v>81</v>
      </c>
    </row>
    <row r="132" spans="1:65" s="2" customFormat="1" ht="16.5" customHeight="1">
      <c r="A132" s="37"/>
      <c r="B132" s="38"/>
      <c r="C132" s="177" t="s">
        <v>8</v>
      </c>
      <c r="D132" s="177" t="s">
        <v>127</v>
      </c>
      <c r="E132" s="178" t="s">
        <v>1770</v>
      </c>
      <c r="F132" s="179" t="s">
        <v>1771</v>
      </c>
      <c r="G132" s="180" t="s">
        <v>1712</v>
      </c>
      <c r="H132" s="181">
        <v>1</v>
      </c>
      <c r="I132" s="182"/>
      <c r="J132" s="183">
        <f>ROUND(I132*H132,2)</f>
        <v>0</v>
      </c>
      <c r="K132" s="184"/>
      <c r="L132" s="42"/>
      <c r="M132" s="185" t="s">
        <v>19</v>
      </c>
      <c r="N132" s="186" t="s">
        <v>42</v>
      </c>
      <c r="O132" s="67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9" t="s">
        <v>1699</v>
      </c>
      <c r="AT132" s="189" t="s">
        <v>127</v>
      </c>
      <c r="AU132" s="189" t="s">
        <v>81</v>
      </c>
      <c r="AY132" s="20" t="s">
        <v>125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20" t="s">
        <v>79</v>
      </c>
      <c r="BK132" s="190">
        <f>ROUND(I132*H132,2)</f>
        <v>0</v>
      </c>
      <c r="BL132" s="20" t="s">
        <v>1699</v>
      </c>
      <c r="BM132" s="189" t="s">
        <v>1772</v>
      </c>
    </row>
    <row r="133" spans="1:65" s="2" customFormat="1" ht="11.25">
      <c r="A133" s="37"/>
      <c r="B133" s="38"/>
      <c r="C133" s="39"/>
      <c r="D133" s="191" t="s">
        <v>133</v>
      </c>
      <c r="E133" s="39"/>
      <c r="F133" s="192" t="s">
        <v>1771</v>
      </c>
      <c r="G133" s="39"/>
      <c r="H133" s="39"/>
      <c r="I133" s="193"/>
      <c r="J133" s="39"/>
      <c r="K133" s="39"/>
      <c r="L133" s="42"/>
      <c r="M133" s="194"/>
      <c r="N133" s="195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20" t="s">
        <v>133</v>
      </c>
      <c r="AU133" s="20" t="s">
        <v>81</v>
      </c>
    </row>
    <row r="134" spans="1:65" s="2" customFormat="1" ht="11.25">
      <c r="A134" s="37"/>
      <c r="B134" s="38"/>
      <c r="C134" s="39"/>
      <c r="D134" s="196" t="s">
        <v>135</v>
      </c>
      <c r="E134" s="39"/>
      <c r="F134" s="197" t="s">
        <v>1773</v>
      </c>
      <c r="G134" s="39"/>
      <c r="H134" s="39"/>
      <c r="I134" s="193"/>
      <c r="J134" s="39"/>
      <c r="K134" s="39"/>
      <c r="L134" s="42"/>
      <c r="M134" s="194"/>
      <c r="N134" s="195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20" t="s">
        <v>135</v>
      </c>
      <c r="AU134" s="20" t="s">
        <v>81</v>
      </c>
    </row>
    <row r="135" spans="1:65" s="2" customFormat="1" ht="29.25">
      <c r="A135" s="37"/>
      <c r="B135" s="38"/>
      <c r="C135" s="39"/>
      <c r="D135" s="191" t="s">
        <v>137</v>
      </c>
      <c r="E135" s="39"/>
      <c r="F135" s="198" t="s">
        <v>1774</v>
      </c>
      <c r="G135" s="39"/>
      <c r="H135" s="39"/>
      <c r="I135" s="193"/>
      <c r="J135" s="39"/>
      <c r="K135" s="39"/>
      <c r="L135" s="42"/>
      <c r="M135" s="194"/>
      <c r="N135" s="195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137</v>
      </c>
      <c r="AU135" s="20" t="s">
        <v>81</v>
      </c>
    </row>
    <row r="136" spans="1:65" s="12" customFormat="1" ht="22.9" customHeight="1">
      <c r="B136" s="161"/>
      <c r="C136" s="162"/>
      <c r="D136" s="163" t="s">
        <v>70</v>
      </c>
      <c r="E136" s="175" t="s">
        <v>1775</v>
      </c>
      <c r="F136" s="175" t="s">
        <v>1776</v>
      </c>
      <c r="G136" s="162"/>
      <c r="H136" s="162"/>
      <c r="I136" s="165"/>
      <c r="J136" s="176">
        <f>BK136</f>
        <v>0</v>
      </c>
      <c r="K136" s="162"/>
      <c r="L136" s="167"/>
      <c r="M136" s="168"/>
      <c r="N136" s="169"/>
      <c r="O136" s="169"/>
      <c r="P136" s="170">
        <f>SUM(P137:P143)</f>
        <v>0</v>
      </c>
      <c r="Q136" s="169"/>
      <c r="R136" s="170">
        <f>SUM(R137:R143)</f>
        <v>0</v>
      </c>
      <c r="S136" s="169"/>
      <c r="T136" s="171">
        <f>SUM(T137:T143)</f>
        <v>0</v>
      </c>
      <c r="AR136" s="172" t="s">
        <v>164</v>
      </c>
      <c r="AT136" s="173" t="s">
        <v>70</v>
      </c>
      <c r="AU136" s="173" t="s">
        <v>79</v>
      </c>
      <c r="AY136" s="172" t="s">
        <v>125</v>
      </c>
      <c r="BK136" s="174">
        <f>SUM(BK137:BK143)</f>
        <v>0</v>
      </c>
    </row>
    <row r="137" spans="1:65" s="2" customFormat="1" ht="16.5" customHeight="1">
      <c r="A137" s="37"/>
      <c r="B137" s="38"/>
      <c r="C137" s="177" t="s">
        <v>236</v>
      </c>
      <c r="D137" s="177" t="s">
        <v>127</v>
      </c>
      <c r="E137" s="178" t="s">
        <v>1777</v>
      </c>
      <c r="F137" s="179" t="s">
        <v>1778</v>
      </c>
      <c r="G137" s="180" t="s">
        <v>1712</v>
      </c>
      <c r="H137" s="181">
        <v>1</v>
      </c>
      <c r="I137" s="182"/>
      <c r="J137" s="183">
        <f>ROUND(I137*H137,2)</f>
        <v>0</v>
      </c>
      <c r="K137" s="184"/>
      <c r="L137" s="42"/>
      <c r="M137" s="185" t="s">
        <v>19</v>
      </c>
      <c r="N137" s="186" t="s">
        <v>42</v>
      </c>
      <c r="O137" s="67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9" t="s">
        <v>1699</v>
      </c>
      <c r="AT137" s="189" t="s">
        <v>127</v>
      </c>
      <c r="AU137" s="189" t="s">
        <v>81</v>
      </c>
      <c r="AY137" s="20" t="s">
        <v>125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20" t="s">
        <v>79</v>
      </c>
      <c r="BK137" s="190">
        <f>ROUND(I137*H137,2)</f>
        <v>0</v>
      </c>
      <c r="BL137" s="20" t="s">
        <v>1699</v>
      </c>
      <c r="BM137" s="189" t="s">
        <v>1779</v>
      </c>
    </row>
    <row r="138" spans="1:65" s="2" customFormat="1" ht="11.25">
      <c r="A138" s="37"/>
      <c r="B138" s="38"/>
      <c r="C138" s="39"/>
      <c r="D138" s="191" t="s">
        <v>133</v>
      </c>
      <c r="E138" s="39"/>
      <c r="F138" s="192" t="s">
        <v>1778</v>
      </c>
      <c r="G138" s="39"/>
      <c r="H138" s="39"/>
      <c r="I138" s="193"/>
      <c r="J138" s="39"/>
      <c r="K138" s="39"/>
      <c r="L138" s="42"/>
      <c r="M138" s="194"/>
      <c r="N138" s="195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133</v>
      </c>
      <c r="AU138" s="20" t="s">
        <v>81</v>
      </c>
    </row>
    <row r="139" spans="1:65" s="2" customFormat="1" ht="11.25">
      <c r="A139" s="37"/>
      <c r="B139" s="38"/>
      <c r="C139" s="39"/>
      <c r="D139" s="196" t="s">
        <v>135</v>
      </c>
      <c r="E139" s="39"/>
      <c r="F139" s="197" t="s">
        <v>1780</v>
      </c>
      <c r="G139" s="39"/>
      <c r="H139" s="39"/>
      <c r="I139" s="193"/>
      <c r="J139" s="39"/>
      <c r="K139" s="39"/>
      <c r="L139" s="42"/>
      <c r="M139" s="194"/>
      <c r="N139" s="195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135</v>
      </c>
      <c r="AU139" s="20" t="s">
        <v>81</v>
      </c>
    </row>
    <row r="140" spans="1:65" s="2" customFormat="1" ht="19.5">
      <c r="A140" s="37"/>
      <c r="B140" s="38"/>
      <c r="C140" s="39"/>
      <c r="D140" s="191" t="s">
        <v>137</v>
      </c>
      <c r="E140" s="39"/>
      <c r="F140" s="198" t="s">
        <v>1781</v>
      </c>
      <c r="G140" s="39"/>
      <c r="H140" s="39"/>
      <c r="I140" s="193"/>
      <c r="J140" s="39"/>
      <c r="K140" s="39"/>
      <c r="L140" s="42"/>
      <c r="M140" s="194"/>
      <c r="N140" s="195"/>
      <c r="O140" s="67"/>
      <c r="P140" s="67"/>
      <c r="Q140" s="67"/>
      <c r="R140" s="67"/>
      <c r="S140" s="67"/>
      <c r="T140" s="6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20" t="s">
        <v>137</v>
      </c>
      <c r="AU140" s="20" t="s">
        <v>81</v>
      </c>
    </row>
    <row r="141" spans="1:65" s="2" customFormat="1" ht="16.5" customHeight="1">
      <c r="A141" s="37"/>
      <c r="B141" s="38"/>
      <c r="C141" s="177" t="s">
        <v>242</v>
      </c>
      <c r="D141" s="177" t="s">
        <v>127</v>
      </c>
      <c r="E141" s="178" t="s">
        <v>1782</v>
      </c>
      <c r="F141" s="179" t="s">
        <v>1783</v>
      </c>
      <c r="G141" s="180" t="s">
        <v>1712</v>
      </c>
      <c r="H141" s="181">
        <v>1</v>
      </c>
      <c r="I141" s="182"/>
      <c r="J141" s="183">
        <f>ROUND(I141*H141,2)</f>
        <v>0</v>
      </c>
      <c r="K141" s="184"/>
      <c r="L141" s="42"/>
      <c r="M141" s="185" t="s">
        <v>19</v>
      </c>
      <c r="N141" s="186" t="s">
        <v>42</v>
      </c>
      <c r="O141" s="67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9" t="s">
        <v>1699</v>
      </c>
      <c r="AT141" s="189" t="s">
        <v>127</v>
      </c>
      <c r="AU141" s="189" t="s">
        <v>81</v>
      </c>
      <c r="AY141" s="20" t="s">
        <v>125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20" t="s">
        <v>79</v>
      </c>
      <c r="BK141" s="190">
        <f>ROUND(I141*H141,2)</f>
        <v>0</v>
      </c>
      <c r="BL141" s="20" t="s">
        <v>1699</v>
      </c>
      <c r="BM141" s="189" t="s">
        <v>1784</v>
      </c>
    </row>
    <row r="142" spans="1:65" s="2" customFormat="1" ht="11.25">
      <c r="A142" s="37"/>
      <c r="B142" s="38"/>
      <c r="C142" s="39"/>
      <c r="D142" s="191" t="s">
        <v>133</v>
      </c>
      <c r="E142" s="39"/>
      <c r="F142" s="192" t="s">
        <v>1783</v>
      </c>
      <c r="G142" s="39"/>
      <c r="H142" s="39"/>
      <c r="I142" s="193"/>
      <c r="J142" s="39"/>
      <c r="K142" s="39"/>
      <c r="L142" s="42"/>
      <c r="M142" s="194"/>
      <c r="N142" s="195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133</v>
      </c>
      <c r="AU142" s="20" t="s">
        <v>81</v>
      </c>
    </row>
    <row r="143" spans="1:65" s="2" customFormat="1" ht="78">
      <c r="A143" s="37"/>
      <c r="B143" s="38"/>
      <c r="C143" s="39"/>
      <c r="D143" s="191" t="s">
        <v>137</v>
      </c>
      <c r="E143" s="39"/>
      <c r="F143" s="198" t="s">
        <v>1785</v>
      </c>
      <c r="G143" s="39"/>
      <c r="H143" s="39"/>
      <c r="I143" s="193"/>
      <c r="J143" s="39"/>
      <c r="K143" s="39"/>
      <c r="L143" s="42"/>
      <c r="M143" s="242"/>
      <c r="N143" s="243"/>
      <c r="O143" s="244"/>
      <c r="P143" s="244"/>
      <c r="Q143" s="244"/>
      <c r="R143" s="244"/>
      <c r="S143" s="244"/>
      <c r="T143" s="245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20" t="s">
        <v>137</v>
      </c>
      <c r="AU143" s="20" t="s">
        <v>81</v>
      </c>
    </row>
    <row r="144" spans="1:65" s="2" customFormat="1" ht="6.95" customHeight="1">
      <c r="A144" s="37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42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algorithmName="SHA-512" hashValue="FxSwj7F+i6f7W1UsdkhLltiBi1Zy9wgn8sIsPMDvsvCnfEXz5RMN4rjqtdKEdzHLulYZkaGEMeKBTGD8M6WVKQ==" saltValue="yRa2ZYcDpuDrllVkBP6K73NN9LuQ9Xa/ykj+Yv2J5w/63fKTiygg2CBlDhF5pX6S1Oi4TA09HphDtpVlul5Tfg==" spinCount="100000" sheet="1" objects="1" scenarios="1" formatColumns="0" formatRows="0" autoFilter="0"/>
  <autoFilter ref="C83:K14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0" r:id="rId4"/>
    <hyperlink ref="F104" r:id="rId5"/>
    <hyperlink ref="F108" r:id="rId6"/>
    <hyperlink ref="F112" r:id="rId7"/>
    <hyperlink ref="F117" r:id="rId8"/>
    <hyperlink ref="F121" r:id="rId9"/>
    <hyperlink ref="F126" r:id="rId10"/>
    <hyperlink ref="F130" r:id="rId11"/>
    <hyperlink ref="F134" r:id="rId12"/>
    <hyperlink ref="F139" r:id="rId1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59" customWidth="1"/>
    <col min="2" max="2" width="1.6640625" style="259" customWidth="1"/>
    <col min="3" max="4" width="5" style="259" customWidth="1"/>
    <col min="5" max="5" width="11.6640625" style="259" customWidth="1"/>
    <col min="6" max="6" width="9.1640625" style="259" customWidth="1"/>
    <col min="7" max="7" width="5" style="259" customWidth="1"/>
    <col min="8" max="8" width="77.83203125" style="259" customWidth="1"/>
    <col min="9" max="10" width="20" style="259" customWidth="1"/>
    <col min="11" max="11" width="1.6640625" style="259" customWidth="1"/>
  </cols>
  <sheetData>
    <row r="1" spans="2:11" s="1" customFormat="1" ht="37.5" customHeight="1"/>
    <row r="2" spans="2:11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pans="2:11" s="17" customFormat="1" ht="45" customHeight="1">
      <c r="B3" s="263"/>
      <c r="C3" s="398" t="s">
        <v>1786</v>
      </c>
      <c r="D3" s="398"/>
      <c r="E3" s="398"/>
      <c r="F3" s="398"/>
      <c r="G3" s="398"/>
      <c r="H3" s="398"/>
      <c r="I3" s="398"/>
      <c r="J3" s="398"/>
      <c r="K3" s="264"/>
    </row>
    <row r="4" spans="2:11" s="1" customFormat="1" ht="25.5" customHeight="1">
      <c r="B4" s="265"/>
      <c r="C4" s="397" t="s">
        <v>1787</v>
      </c>
      <c r="D4" s="397"/>
      <c r="E4" s="397"/>
      <c r="F4" s="397"/>
      <c r="G4" s="397"/>
      <c r="H4" s="397"/>
      <c r="I4" s="397"/>
      <c r="J4" s="397"/>
      <c r="K4" s="266"/>
    </row>
    <row r="5" spans="2:11" s="1" customFormat="1" ht="5.25" customHeight="1">
      <c r="B5" s="265"/>
      <c r="C5" s="267"/>
      <c r="D5" s="267"/>
      <c r="E5" s="267"/>
      <c r="F5" s="267"/>
      <c r="G5" s="267"/>
      <c r="H5" s="267"/>
      <c r="I5" s="267"/>
      <c r="J5" s="267"/>
      <c r="K5" s="266"/>
    </row>
    <row r="6" spans="2:11" s="1" customFormat="1" ht="15" customHeight="1">
      <c r="B6" s="265"/>
      <c r="C6" s="396" t="s">
        <v>1788</v>
      </c>
      <c r="D6" s="396"/>
      <c r="E6" s="396"/>
      <c r="F6" s="396"/>
      <c r="G6" s="396"/>
      <c r="H6" s="396"/>
      <c r="I6" s="396"/>
      <c r="J6" s="396"/>
      <c r="K6" s="266"/>
    </row>
    <row r="7" spans="2:11" s="1" customFormat="1" ht="15" customHeight="1">
      <c r="B7" s="269"/>
      <c r="C7" s="396" t="s">
        <v>1789</v>
      </c>
      <c r="D7" s="396"/>
      <c r="E7" s="396"/>
      <c r="F7" s="396"/>
      <c r="G7" s="396"/>
      <c r="H7" s="396"/>
      <c r="I7" s="396"/>
      <c r="J7" s="396"/>
      <c r="K7" s="266"/>
    </row>
    <row r="8" spans="2:11" s="1" customFormat="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pans="2:11" s="1" customFormat="1" ht="15" customHeight="1">
      <c r="B9" s="269"/>
      <c r="C9" s="396" t="s">
        <v>1790</v>
      </c>
      <c r="D9" s="396"/>
      <c r="E9" s="396"/>
      <c r="F9" s="396"/>
      <c r="G9" s="396"/>
      <c r="H9" s="396"/>
      <c r="I9" s="396"/>
      <c r="J9" s="396"/>
      <c r="K9" s="266"/>
    </row>
    <row r="10" spans="2:11" s="1" customFormat="1" ht="15" customHeight="1">
      <c r="B10" s="269"/>
      <c r="C10" s="268"/>
      <c r="D10" s="396" t="s">
        <v>1791</v>
      </c>
      <c r="E10" s="396"/>
      <c r="F10" s="396"/>
      <c r="G10" s="396"/>
      <c r="H10" s="396"/>
      <c r="I10" s="396"/>
      <c r="J10" s="396"/>
      <c r="K10" s="266"/>
    </row>
    <row r="11" spans="2:11" s="1" customFormat="1" ht="15" customHeight="1">
      <c r="B11" s="269"/>
      <c r="C11" s="270"/>
      <c r="D11" s="396" t="s">
        <v>1792</v>
      </c>
      <c r="E11" s="396"/>
      <c r="F11" s="396"/>
      <c r="G11" s="396"/>
      <c r="H11" s="396"/>
      <c r="I11" s="396"/>
      <c r="J11" s="396"/>
      <c r="K11" s="266"/>
    </row>
    <row r="12" spans="2:11" s="1" customFormat="1" ht="15" customHeight="1">
      <c r="B12" s="269"/>
      <c r="C12" s="270"/>
      <c r="D12" s="268"/>
      <c r="E12" s="268"/>
      <c r="F12" s="268"/>
      <c r="G12" s="268"/>
      <c r="H12" s="268"/>
      <c r="I12" s="268"/>
      <c r="J12" s="268"/>
      <c r="K12" s="266"/>
    </row>
    <row r="13" spans="2:11" s="1" customFormat="1" ht="15" customHeight="1">
      <c r="B13" s="269"/>
      <c r="C13" s="270"/>
      <c r="D13" s="271" t="s">
        <v>1793</v>
      </c>
      <c r="E13" s="268"/>
      <c r="F13" s="268"/>
      <c r="G13" s="268"/>
      <c r="H13" s="268"/>
      <c r="I13" s="268"/>
      <c r="J13" s="268"/>
      <c r="K13" s="266"/>
    </row>
    <row r="14" spans="2:11" s="1" customFormat="1" ht="12.75" customHeight="1">
      <c r="B14" s="269"/>
      <c r="C14" s="270"/>
      <c r="D14" s="270"/>
      <c r="E14" s="270"/>
      <c r="F14" s="270"/>
      <c r="G14" s="270"/>
      <c r="H14" s="270"/>
      <c r="I14" s="270"/>
      <c r="J14" s="270"/>
      <c r="K14" s="266"/>
    </row>
    <row r="15" spans="2:11" s="1" customFormat="1" ht="15" customHeight="1">
      <c r="B15" s="269"/>
      <c r="C15" s="270"/>
      <c r="D15" s="396" t="s">
        <v>1794</v>
      </c>
      <c r="E15" s="396"/>
      <c r="F15" s="396"/>
      <c r="G15" s="396"/>
      <c r="H15" s="396"/>
      <c r="I15" s="396"/>
      <c r="J15" s="396"/>
      <c r="K15" s="266"/>
    </row>
    <row r="16" spans="2:11" s="1" customFormat="1" ht="15" customHeight="1">
      <c r="B16" s="269"/>
      <c r="C16" s="270"/>
      <c r="D16" s="396" t="s">
        <v>1795</v>
      </c>
      <c r="E16" s="396"/>
      <c r="F16" s="396"/>
      <c r="G16" s="396"/>
      <c r="H16" s="396"/>
      <c r="I16" s="396"/>
      <c r="J16" s="396"/>
      <c r="K16" s="266"/>
    </row>
    <row r="17" spans="2:11" s="1" customFormat="1" ht="15" customHeight="1">
      <c r="B17" s="269"/>
      <c r="C17" s="270"/>
      <c r="D17" s="396" t="s">
        <v>1796</v>
      </c>
      <c r="E17" s="396"/>
      <c r="F17" s="396"/>
      <c r="G17" s="396"/>
      <c r="H17" s="396"/>
      <c r="I17" s="396"/>
      <c r="J17" s="396"/>
      <c r="K17" s="266"/>
    </row>
    <row r="18" spans="2:11" s="1" customFormat="1" ht="15" customHeight="1">
      <c r="B18" s="269"/>
      <c r="C18" s="270"/>
      <c r="D18" s="270"/>
      <c r="E18" s="272" t="s">
        <v>78</v>
      </c>
      <c r="F18" s="396" t="s">
        <v>1797</v>
      </c>
      <c r="G18" s="396"/>
      <c r="H18" s="396"/>
      <c r="I18" s="396"/>
      <c r="J18" s="396"/>
      <c r="K18" s="266"/>
    </row>
    <row r="19" spans="2:11" s="1" customFormat="1" ht="15" customHeight="1">
      <c r="B19" s="269"/>
      <c r="C19" s="270"/>
      <c r="D19" s="270"/>
      <c r="E19" s="272" t="s">
        <v>1798</v>
      </c>
      <c r="F19" s="396" t="s">
        <v>1799</v>
      </c>
      <c r="G19" s="396"/>
      <c r="H19" s="396"/>
      <c r="I19" s="396"/>
      <c r="J19" s="396"/>
      <c r="K19" s="266"/>
    </row>
    <row r="20" spans="2:11" s="1" customFormat="1" ht="15" customHeight="1">
      <c r="B20" s="269"/>
      <c r="C20" s="270"/>
      <c r="D20" s="270"/>
      <c r="E20" s="272" t="s">
        <v>1800</v>
      </c>
      <c r="F20" s="396" t="s">
        <v>1801</v>
      </c>
      <c r="G20" s="396"/>
      <c r="H20" s="396"/>
      <c r="I20" s="396"/>
      <c r="J20" s="396"/>
      <c r="K20" s="266"/>
    </row>
    <row r="21" spans="2:11" s="1" customFormat="1" ht="15" customHeight="1">
      <c r="B21" s="269"/>
      <c r="C21" s="270"/>
      <c r="D21" s="270"/>
      <c r="E21" s="272" t="s">
        <v>1802</v>
      </c>
      <c r="F21" s="396" t="s">
        <v>90</v>
      </c>
      <c r="G21" s="396"/>
      <c r="H21" s="396"/>
      <c r="I21" s="396"/>
      <c r="J21" s="396"/>
      <c r="K21" s="266"/>
    </row>
    <row r="22" spans="2:11" s="1" customFormat="1" ht="15" customHeight="1">
      <c r="B22" s="269"/>
      <c r="C22" s="270"/>
      <c r="D22" s="270"/>
      <c r="E22" s="272" t="s">
        <v>1803</v>
      </c>
      <c r="F22" s="396" t="s">
        <v>1804</v>
      </c>
      <c r="G22" s="396"/>
      <c r="H22" s="396"/>
      <c r="I22" s="396"/>
      <c r="J22" s="396"/>
      <c r="K22" s="266"/>
    </row>
    <row r="23" spans="2:11" s="1" customFormat="1" ht="15" customHeight="1">
      <c r="B23" s="269"/>
      <c r="C23" s="270"/>
      <c r="D23" s="270"/>
      <c r="E23" s="272" t="s">
        <v>1805</v>
      </c>
      <c r="F23" s="396" t="s">
        <v>1806</v>
      </c>
      <c r="G23" s="396"/>
      <c r="H23" s="396"/>
      <c r="I23" s="396"/>
      <c r="J23" s="396"/>
      <c r="K23" s="266"/>
    </row>
    <row r="24" spans="2:11" s="1" customFormat="1" ht="12.75" customHeight="1">
      <c r="B24" s="269"/>
      <c r="C24" s="270"/>
      <c r="D24" s="270"/>
      <c r="E24" s="270"/>
      <c r="F24" s="270"/>
      <c r="G24" s="270"/>
      <c r="H24" s="270"/>
      <c r="I24" s="270"/>
      <c r="J24" s="270"/>
      <c r="K24" s="266"/>
    </row>
    <row r="25" spans="2:11" s="1" customFormat="1" ht="15" customHeight="1">
      <c r="B25" s="269"/>
      <c r="C25" s="396" t="s">
        <v>1807</v>
      </c>
      <c r="D25" s="396"/>
      <c r="E25" s="396"/>
      <c r="F25" s="396"/>
      <c r="G25" s="396"/>
      <c r="H25" s="396"/>
      <c r="I25" s="396"/>
      <c r="J25" s="396"/>
      <c r="K25" s="266"/>
    </row>
    <row r="26" spans="2:11" s="1" customFormat="1" ht="15" customHeight="1">
      <c r="B26" s="269"/>
      <c r="C26" s="396" t="s">
        <v>1808</v>
      </c>
      <c r="D26" s="396"/>
      <c r="E26" s="396"/>
      <c r="F26" s="396"/>
      <c r="G26" s="396"/>
      <c r="H26" s="396"/>
      <c r="I26" s="396"/>
      <c r="J26" s="396"/>
      <c r="K26" s="266"/>
    </row>
    <row r="27" spans="2:11" s="1" customFormat="1" ht="15" customHeight="1">
      <c r="B27" s="269"/>
      <c r="C27" s="268"/>
      <c r="D27" s="396" t="s">
        <v>1809</v>
      </c>
      <c r="E27" s="396"/>
      <c r="F27" s="396"/>
      <c r="G27" s="396"/>
      <c r="H27" s="396"/>
      <c r="I27" s="396"/>
      <c r="J27" s="396"/>
      <c r="K27" s="266"/>
    </row>
    <row r="28" spans="2:11" s="1" customFormat="1" ht="15" customHeight="1">
      <c r="B28" s="269"/>
      <c r="C28" s="270"/>
      <c r="D28" s="396" t="s">
        <v>1810</v>
      </c>
      <c r="E28" s="396"/>
      <c r="F28" s="396"/>
      <c r="G28" s="396"/>
      <c r="H28" s="396"/>
      <c r="I28" s="396"/>
      <c r="J28" s="396"/>
      <c r="K28" s="266"/>
    </row>
    <row r="29" spans="2:11" s="1" customFormat="1" ht="12.75" customHeight="1">
      <c r="B29" s="269"/>
      <c r="C29" s="270"/>
      <c r="D29" s="270"/>
      <c r="E29" s="270"/>
      <c r="F29" s="270"/>
      <c r="G29" s="270"/>
      <c r="H29" s="270"/>
      <c r="I29" s="270"/>
      <c r="J29" s="270"/>
      <c r="K29" s="266"/>
    </row>
    <row r="30" spans="2:11" s="1" customFormat="1" ht="15" customHeight="1">
      <c r="B30" s="269"/>
      <c r="C30" s="270"/>
      <c r="D30" s="396" t="s">
        <v>1811</v>
      </c>
      <c r="E30" s="396"/>
      <c r="F30" s="396"/>
      <c r="G30" s="396"/>
      <c r="H30" s="396"/>
      <c r="I30" s="396"/>
      <c r="J30" s="396"/>
      <c r="K30" s="266"/>
    </row>
    <row r="31" spans="2:11" s="1" customFormat="1" ht="15" customHeight="1">
      <c r="B31" s="269"/>
      <c r="C31" s="270"/>
      <c r="D31" s="396" t="s">
        <v>1812</v>
      </c>
      <c r="E31" s="396"/>
      <c r="F31" s="396"/>
      <c r="G31" s="396"/>
      <c r="H31" s="396"/>
      <c r="I31" s="396"/>
      <c r="J31" s="396"/>
      <c r="K31" s="266"/>
    </row>
    <row r="32" spans="2:11" s="1" customFormat="1" ht="12.75" customHeight="1">
      <c r="B32" s="269"/>
      <c r="C32" s="270"/>
      <c r="D32" s="270"/>
      <c r="E32" s="270"/>
      <c r="F32" s="270"/>
      <c r="G32" s="270"/>
      <c r="H32" s="270"/>
      <c r="I32" s="270"/>
      <c r="J32" s="270"/>
      <c r="K32" s="266"/>
    </row>
    <row r="33" spans="2:11" s="1" customFormat="1" ht="15" customHeight="1">
      <c r="B33" s="269"/>
      <c r="C33" s="270"/>
      <c r="D33" s="396" t="s">
        <v>1813</v>
      </c>
      <c r="E33" s="396"/>
      <c r="F33" s="396"/>
      <c r="G33" s="396"/>
      <c r="H33" s="396"/>
      <c r="I33" s="396"/>
      <c r="J33" s="396"/>
      <c r="K33" s="266"/>
    </row>
    <row r="34" spans="2:11" s="1" customFormat="1" ht="15" customHeight="1">
      <c r="B34" s="269"/>
      <c r="C34" s="270"/>
      <c r="D34" s="396" t="s">
        <v>1814</v>
      </c>
      <c r="E34" s="396"/>
      <c r="F34" s="396"/>
      <c r="G34" s="396"/>
      <c r="H34" s="396"/>
      <c r="I34" s="396"/>
      <c r="J34" s="396"/>
      <c r="K34" s="266"/>
    </row>
    <row r="35" spans="2:11" s="1" customFormat="1" ht="15" customHeight="1">
      <c r="B35" s="269"/>
      <c r="C35" s="270"/>
      <c r="D35" s="396" t="s">
        <v>1815</v>
      </c>
      <c r="E35" s="396"/>
      <c r="F35" s="396"/>
      <c r="G35" s="396"/>
      <c r="H35" s="396"/>
      <c r="I35" s="396"/>
      <c r="J35" s="396"/>
      <c r="K35" s="266"/>
    </row>
    <row r="36" spans="2:11" s="1" customFormat="1" ht="15" customHeight="1">
      <c r="B36" s="269"/>
      <c r="C36" s="270"/>
      <c r="D36" s="268"/>
      <c r="E36" s="271" t="s">
        <v>111</v>
      </c>
      <c r="F36" s="268"/>
      <c r="G36" s="396" t="s">
        <v>1816</v>
      </c>
      <c r="H36" s="396"/>
      <c r="I36" s="396"/>
      <c r="J36" s="396"/>
      <c r="K36" s="266"/>
    </row>
    <row r="37" spans="2:11" s="1" customFormat="1" ht="30.75" customHeight="1">
      <c r="B37" s="269"/>
      <c r="C37" s="270"/>
      <c r="D37" s="268"/>
      <c r="E37" s="271" t="s">
        <v>1817</v>
      </c>
      <c r="F37" s="268"/>
      <c r="G37" s="396" t="s">
        <v>1818</v>
      </c>
      <c r="H37" s="396"/>
      <c r="I37" s="396"/>
      <c r="J37" s="396"/>
      <c r="K37" s="266"/>
    </row>
    <row r="38" spans="2:11" s="1" customFormat="1" ht="15" customHeight="1">
      <c r="B38" s="269"/>
      <c r="C38" s="270"/>
      <c r="D38" s="268"/>
      <c r="E38" s="271" t="s">
        <v>52</v>
      </c>
      <c r="F38" s="268"/>
      <c r="G38" s="396" t="s">
        <v>1819</v>
      </c>
      <c r="H38" s="396"/>
      <c r="I38" s="396"/>
      <c r="J38" s="396"/>
      <c r="K38" s="266"/>
    </row>
    <row r="39" spans="2:11" s="1" customFormat="1" ht="15" customHeight="1">
      <c r="B39" s="269"/>
      <c r="C39" s="270"/>
      <c r="D39" s="268"/>
      <c r="E39" s="271" t="s">
        <v>53</v>
      </c>
      <c r="F39" s="268"/>
      <c r="G39" s="396" t="s">
        <v>1820</v>
      </c>
      <c r="H39" s="396"/>
      <c r="I39" s="396"/>
      <c r="J39" s="396"/>
      <c r="K39" s="266"/>
    </row>
    <row r="40" spans="2:11" s="1" customFormat="1" ht="15" customHeight="1">
      <c r="B40" s="269"/>
      <c r="C40" s="270"/>
      <c r="D40" s="268"/>
      <c r="E40" s="271" t="s">
        <v>112</v>
      </c>
      <c r="F40" s="268"/>
      <c r="G40" s="396" t="s">
        <v>1821</v>
      </c>
      <c r="H40" s="396"/>
      <c r="I40" s="396"/>
      <c r="J40" s="396"/>
      <c r="K40" s="266"/>
    </row>
    <row r="41" spans="2:11" s="1" customFormat="1" ht="15" customHeight="1">
      <c r="B41" s="269"/>
      <c r="C41" s="270"/>
      <c r="D41" s="268"/>
      <c r="E41" s="271" t="s">
        <v>113</v>
      </c>
      <c r="F41" s="268"/>
      <c r="G41" s="396" t="s">
        <v>1822</v>
      </c>
      <c r="H41" s="396"/>
      <c r="I41" s="396"/>
      <c r="J41" s="396"/>
      <c r="K41" s="266"/>
    </row>
    <row r="42" spans="2:11" s="1" customFormat="1" ht="15" customHeight="1">
      <c r="B42" s="269"/>
      <c r="C42" s="270"/>
      <c r="D42" s="268"/>
      <c r="E42" s="271" t="s">
        <v>1823</v>
      </c>
      <c r="F42" s="268"/>
      <c r="G42" s="396" t="s">
        <v>1824</v>
      </c>
      <c r="H42" s="396"/>
      <c r="I42" s="396"/>
      <c r="J42" s="396"/>
      <c r="K42" s="266"/>
    </row>
    <row r="43" spans="2:11" s="1" customFormat="1" ht="15" customHeight="1">
      <c r="B43" s="269"/>
      <c r="C43" s="270"/>
      <c r="D43" s="268"/>
      <c r="E43" s="271"/>
      <c r="F43" s="268"/>
      <c r="G43" s="396" t="s">
        <v>1825</v>
      </c>
      <c r="H43" s="396"/>
      <c r="I43" s="396"/>
      <c r="J43" s="396"/>
      <c r="K43" s="266"/>
    </row>
    <row r="44" spans="2:11" s="1" customFormat="1" ht="15" customHeight="1">
      <c r="B44" s="269"/>
      <c r="C44" s="270"/>
      <c r="D44" s="268"/>
      <c r="E44" s="271" t="s">
        <v>1826</v>
      </c>
      <c r="F44" s="268"/>
      <c r="G44" s="396" t="s">
        <v>1827</v>
      </c>
      <c r="H44" s="396"/>
      <c r="I44" s="396"/>
      <c r="J44" s="396"/>
      <c r="K44" s="266"/>
    </row>
    <row r="45" spans="2:11" s="1" customFormat="1" ht="15" customHeight="1">
      <c r="B45" s="269"/>
      <c r="C45" s="270"/>
      <c r="D45" s="268"/>
      <c r="E45" s="271" t="s">
        <v>115</v>
      </c>
      <c r="F45" s="268"/>
      <c r="G45" s="396" t="s">
        <v>1828</v>
      </c>
      <c r="H45" s="396"/>
      <c r="I45" s="396"/>
      <c r="J45" s="396"/>
      <c r="K45" s="266"/>
    </row>
    <row r="46" spans="2:11" s="1" customFormat="1" ht="12.75" customHeight="1">
      <c r="B46" s="269"/>
      <c r="C46" s="270"/>
      <c r="D46" s="268"/>
      <c r="E46" s="268"/>
      <c r="F46" s="268"/>
      <c r="G46" s="268"/>
      <c r="H46" s="268"/>
      <c r="I46" s="268"/>
      <c r="J46" s="268"/>
      <c r="K46" s="266"/>
    </row>
    <row r="47" spans="2:11" s="1" customFormat="1" ht="15" customHeight="1">
      <c r="B47" s="269"/>
      <c r="C47" s="270"/>
      <c r="D47" s="396" t="s">
        <v>1829</v>
      </c>
      <c r="E47" s="396"/>
      <c r="F47" s="396"/>
      <c r="G47" s="396"/>
      <c r="H47" s="396"/>
      <c r="I47" s="396"/>
      <c r="J47" s="396"/>
      <c r="K47" s="266"/>
    </row>
    <row r="48" spans="2:11" s="1" customFormat="1" ht="15" customHeight="1">
      <c r="B48" s="269"/>
      <c r="C48" s="270"/>
      <c r="D48" s="270"/>
      <c r="E48" s="396" t="s">
        <v>1830</v>
      </c>
      <c r="F48" s="396"/>
      <c r="G48" s="396"/>
      <c r="H48" s="396"/>
      <c r="I48" s="396"/>
      <c r="J48" s="396"/>
      <c r="K48" s="266"/>
    </row>
    <row r="49" spans="2:11" s="1" customFormat="1" ht="15" customHeight="1">
      <c r="B49" s="269"/>
      <c r="C49" s="270"/>
      <c r="D49" s="270"/>
      <c r="E49" s="396" t="s">
        <v>1831</v>
      </c>
      <c r="F49" s="396"/>
      <c r="G49" s="396"/>
      <c r="H49" s="396"/>
      <c r="I49" s="396"/>
      <c r="J49" s="396"/>
      <c r="K49" s="266"/>
    </row>
    <row r="50" spans="2:11" s="1" customFormat="1" ht="15" customHeight="1">
      <c r="B50" s="269"/>
      <c r="C50" s="270"/>
      <c r="D50" s="270"/>
      <c r="E50" s="396" t="s">
        <v>1832</v>
      </c>
      <c r="F50" s="396"/>
      <c r="G50" s="396"/>
      <c r="H50" s="396"/>
      <c r="I50" s="396"/>
      <c r="J50" s="396"/>
      <c r="K50" s="266"/>
    </row>
    <row r="51" spans="2:11" s="1" customFormat="1" ht="15" customHeight="1">
      <c r="B51" s="269"/>
      <c r="C51" s="270"/>
      <c r="D51" s="396" t="s">
        <v>1833</v>
      </c>
      <c r="E51" s="396"/>
      <c r="F51" s="396"/>
      <c r="G51" s="396"/>
      <c r="H51" s="396"/>
      <c r="I51" s="396"/>
      <c r="J51" s="396"/>
      <c r="K51" s="266"/>
    </row>
    <row r="52" spans="2:11" s="1" customFormat="1" ht="25.5" customHeight="1">
      <c r="B52" s="265"/>
      <c r="C52" s="397" t="s">
        <v>1834</v>
      </c>
      <c r="D52" s="397"/>
      <c r="E52" s="397"/>
      <c r="F52" s="397"/>
      <c r="G52" s="397"/>
      <c r="H52" s="397"/>
      <c r="I52" s="397"/>
      <c r="J52" s="397"/>
      <c r="K52" s="266"/>
    </row>
    <row r="53" spans="2:11" s="1" customFormat="1" ht="5.25" customHeight="1">
      <c r="B53" s="265"/>
      <c r="C53" s="267"/>
      <c r="D53" s="267"/>
      <c r="E53" s="267"/>
      <c r="F53" s="267"/>
      <c r="G53" s="267"/>
      <c r="H53" s="267"/>
      <c r="I53" s="267"/>
      <c r="J53" s="267"/>
      <c r="K53" s="266"/>
    </row>
    <row r="54" spans="2:11" s="1" customFormat="1" ht="15" customHeight="1">
      <c r="B54" s="265"/>
      <c r="C54" s="396" t="s">
        <v>1835</v>
      </c>
      <c r="D54" s="396"/>
      <c r="E54" s="396"/>
      <c r="F54" s="396"/>
      <c r="G54" s="396"/>
      <c r="H54" s="396"/>
      <c r="I54" s="396"/>
      <c r="J54" s="396"/>
      <c r="K54" s="266"/>
    </row>
    <row r="55" spans="2:11" s="1" customFormat="1" ht="15" customHeight="1">
      <c r="B55" s="265"/>
      <c r="C55" s="396" t="s">
        <v>1836</v>
      </c>
      <c r="D55" s="396"/>
      <c r="E55" s="396"/>
      <c r="F55" s="396"/>
      <c r="G55" s="396"/>
      <c r="H55" s="396"/>
      <c r="I55" s="396"/>
      <c r="J55" s="396"/>
      <c r="K55" s="266"/>
    </row>
    <row r="56" spans="2:11" s="1" customFormat="1" ht="12.75" customHeight="1">
      <c r="B56" s="265"/>
      <c r="C56" s="268"/>
      <c r="D56" s="268"/>
      <c r="E56" s="268"/>
      <c r="F56" s="268"/>
      <c r="G56" s="268"/>
      <c r="H56" s="268"/>
      <c r="I56" s="268"/>
      <c r="J56" s="268"/>
      <c r="K56" s="266"/>
    </row>
    <row r="57" spans="2:11" s="1" customFormat="1" ht="15" customHeight="1">
      <c r="B57" s="265"/>
      <c r="C57" s="396" t="s">
        <v>1837</v>
      </c>
      <c r="D57" s="396"/>
      <c r="E57" s="396"/>
      <c r="F57" s="396"/>
      <c r="G57" s="396"/>
      <c r="H57" s="396"/>
      <c r="I57" s="396"/>
      <c r="J57" s="396"/>
      <c r="K57" s="266"/>
    </row>
    <row r="58" spans="2:11" s="1" customFormat="1" ht="15" customHeight="1">
      <c r="B58" s="265"/>
      <c r="C58" s="270"/>
      <c r="D58" s="396" t="s">
        <v>1838</v>
      </c>
      <c r="E58" s="396"/>
      <c r="F58" s="396"/>
      <c r="G58" s="396"/>
      <c r="H58" s="396"/>
      <c r="I58" s="396"/>
      <c r="J58" s="396"/>
      <c r="K58" s="266"/>
    </row>
    <row r="59" spans="2:11" s="1" customFormat="1" ht="15" customHeight="1">
      <c r="B59" s="265"/>
      <c r="C59" s="270"/>
      <c r="D59" s="396" t="s">
        <v>1839</v>
      </c>
      <c r="E59" s="396"/>
      <c r="F59" s="396"/>
      <c r="G59" s="396"/>
      <c r="H59" s="396"/>
      <c r="I59" s="396"/>
      <c r="J59" s="396"/>
      <c r="K59" s="266"/>
    </row>
    <row r="60" spans="2:11" s="1" customFormat="1" ht="15" customHeight="1">
      <c r="B60" s="265"/>
      <c r="C60" s="270"/>
      <c r="D60" s="396" t="s">
        <v>1840</v>
      </c>
      <c r="E60" s="396"/>
      <c r="F60" s="396"/>
      <c r="G60" s="396"/>
      <c r="H60" s="396"/>
      <c r="I60" s="396"/>
      <c r="J60" s="396"/>
      <c r="K60" s="266"/>
    </row>
    <row r="61" spans="2:11" s="1" customFormat="1" ht="15" customHeight="1">
      <c r="B61" s="265"/>
      <c r="C61" s="270"/>
      <c r="D61" s="396" t="s">
        <v>1841</v>
      </c>
      <c r="E61" s="396"/>
      <c r="F61" s="396"/>
      <c r="G61" s="396"/>
      <c r="H61" s="396"/>
      <c r="I61" s="396"/>
      <c r="J61" s="396"/>
      <c r="K61" s="266"/>
    </row>
    <row r="62" spans="2:11" s="1" customFormat="1" ht="15" customHeight="1">
      <c r="B62" s="265"/>
      <c r="C62" s="270"/>
      <c r="D62" s="399" t="s">
        <v>1842</v>
      </c>
      <c r="E62" s="399"/>
      <c r="F62" s="399"/>
      <c r="G62" s="399"/>
      <c r="H62" s="399"/>
      <c r="I62" s="399"/>
      <c r="J62" s="399"/>
      <c r="K62" s="266"/>
    </row>
    <row r="63" spans="2:11" s="1" customFormat="1" ht="15" customHeight="1">
      <c r="B63" s="265"/>
      <c r="C63" s="270"/>
      <c r="D63" s="396" t="s">
        <v>1843</v>
      </c>
      <c r="E63" s="396"/>
      <c r="F63" s="396"/>
      <c r="G63" s="396"/>
      <c r="H63" s="396"/>
      <c r="I63" s="396"/>
      <c r="J63" s="396"/>
      <c r="K63" s="266"/>
    </row>
    <row r="64" spans="2:11" s="1" customFormat="1" ht="12.75" customHeight="1">
      <c r="B64" s="265"/>
      <c r="C64" s="270"/>
      <c r="D64" s="270"/>
      <c r="E64" s="273"/>
      <c r="F64" s="270"/>
      <c r="G64" s="270"/>
      <c r="H64" s="270"/>
      <c r="I64" s="270"/>
      <c r="J64" s="270"/>
      <c r="K64" s="266"/>
    </row>
    <row r="65" spans="2:11" s="1" customFormat="1" ht="15" customHeight="1">
      <c r="B65" s="265"/>
      <c r="C65" s="270"/>
      <c r="D65" s="396" t="s">
        <v>1844</v>
      </c>
      <c r="E65" s="396"/>
      <c r="F65" s="396"/>
      <c r="G65" s="396"/>
      <c r="H65" s="396"/>
      <c r="I65" s="396"/>
      <c r="J65" s="396"/>
      <c r="K65" s="266"/>
    </row>
    <row r="66" spans="2:11" s="1" customFormat="1" ht="15" customHeight="1">
      <c r="B66" s="265"/>
      <c r="C66" s="270"/>
      <c r="D66" s="399" t="s">
        <v>1845</v>
      </c>
      <c r="E66" s="399"/>
      <c r="F66" s="399"/>
      <c r="G66" s="399"/>
      <c r="H66" s="399"/>
      <c r="I66" s="399"/>
      <c r="J66" s="399"/>
      <c r="K66" s="266"/>
    </row>
    <row r="67" spans="2:11" s="1" customFormat="1" ht="15" customHeight="1">
      <c r="B67" s="265"/>
      <c r="C67" s="270"/>
      <c r="D67" s="396" t="s">
        <v>1846</v>
      </c>
      <c r="E67" s="396"/>
      <c r="F67" s="396"/>
      <c r="G67" s="396"/>
      <c r="H67" s="396"/>
      <c r="I67" s="396"/>
      <c r="J67" s="396"/>
      <c r="K67" s="266"/>
    </row>
    <row r="68" spans="2:11" s="1" customFormat="1" ht="15" customHeight="1">
      <c r="B68" s="265"/>
      <c r="C68" s="270"/>
      <c r="D68" s="396" t="s">
        <v>1847</v>
      </c>
      <c r="E68" s="396"/>
      <c r="F68" s="396"/>
      <c r="G68" s="396"/>
      <c r="H68" s="396"/>
      <c r="I68" s="396"/>
      <c r="J68" s="396"/>
      <c r="K68" s="266"/>
    </row>
    <row r="69" spans="2:11" s="1" customFormat="1" ht="15" customHeight="1">
      <c r="B69" s="265"/>
      <c r="C69" s="270"/>
      <c r="D69" s="396" t="s">
        <v>1848</v>
      </c>
      <c r="E69" s="396"/>
      <c r="F69" s="396"/>
      <c r="G69" s="396"/>
      <c r="H69" s="396"/>
      <c r="I69" s="396"/>
      <c r="J69" s="396"/>
      <c r="K69" s="266"/>
    </row>
    <row r="70" spans="2:11" s="1" customFormat="1" ht="15" customHeight="1">
      <c r="B70" s="265"/>
      <c r="C70" s="270"/>
      <c r="D70" s="396" t="s">
        <v>1849</v>
      </c>
      <c r="E70" s="396"/>
      <c r="F70" s="396"/>
      <c r="G70" s="396"/>
      <c r="H70" s="396"/>
      <c r="I70" s="396"/>
      <c r="J70" s="396"/>
      <c r="K70" s="266"/>
    </row>
    <row r="71" spans="2:1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pans="2:11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pans="2:11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pans="2:11" s="1" customFormat="1" ht="45" customHeight="1">
      <c r="B75" s="282"/>
      <c r="C75" s="400" t="s">
        <v>1850</v>
      </c>
      <c r="D75" s="400"/>
      <c r="E75" s="400"/>
      <c r="F75" s="400"/>
      <c r="G75" s="400"/>
      <c r="H75" s="400"/>
      <c r="I75" s="400"/>
      <c r="J75" s="400"/>
      <c r="K75" s="283"/>
    </row>
    <row r="76" spans="2:11" s="1" customFormat="1" ht="17.25" customHeight="1">
      <c r="B76" s="282"/>
      <c r="C76" s="284" t="s">
        <v>1851</v>
      </c>
      <c r="D76" s="284"/>
      <c r="E76" s="284"/>
      <c r="F76" s="284" t="s">
        <v>1852</v>
      </c>
      <c r="G76" s="285"/>
      <c r="H76" s="284" t="s">
        <v>53</v>
      </c>
      <c r="I76" s="284" t="s">
        <v>56</v>
      </c>
      <c r="J76" s="284" t="s">
        <v>1853</v>
      </c>
      <c r="K76" s="283"/>
    </row>
    <row r="77" spans="2:11" s="1" customFormat="1" ht="17.25" customHeight="1">
      <c r="B77" s="282"/>
      <c r="C77" s="286" t="s">
        <v>1854</v>
      </c>
      <c r="D77" s="286"/>
      <c r="E77" s="286"/>
      <c r="F77" s="287" t="s">
        <v>1855</v>
      </c>
      <c r="G77" s="288"/>
      <c r="H77" s="286"/>
      <c r="I77" s="286"/>
      <c r="J77" s="286" t="s">
        <v>1856</v>
      </c>
      <c r="K77" s="283"/>
    </row>
    <row r="78" spans="2:11" s="1" customFormat="1" ht="5.25" customHeight="1">
      <c r="B78" s="282"/>
      <c r="C78" s="289"/>
      <c r="D78" s="289"/>
      <c r="E78" s="289"/>
      <c r="F78" s="289"/>
      <c r="G78" s="290"/>
      <c r="H78" s="289"/>
      <c r="I78" s="289"/>
      <c r="J78" s="289"/>
      <c r="K78" s="283"/>
    </row>
    <row r="79" spans="2:11" s="1" customFormat="1" ht="15" customHeight="1">
      <c r="B79" s="282"/>
      <c r="C79" s="271" t="s">
        <v>52</v>
      </c>
      <c r="D79" s="291"/>
      <c r="E79" s="291"/>
      <c r="F79" s="292" t="s">
        <v>1857</v>
      </c>
      <c r="G79" s="293"/>
      <c r="H79" s="271" t="s">
        <v>1858</v>
      </c>
      <c r="I79" s="271" t="s">
        <v>1859</v>
      </c>
      <c r="J79" s="271">
        <v>20</v>
      </c>
      <c r="K79" s="283"/>
    </row>
    <row r="80" spans="2:11" s="1" customFormat="1" ht="15" customHeight="1">
      <c r="B80" s="282"/>
      <c r="C80" s="271" t="s">
        <v>1860</v>
      </c>
      <c r="D80" s="271"/>
      <c r="E80" s="271"/>
      <c r="F80" s="292" t="s">
        <v>1857</v>
      </c>
      <c r="G80" s="293"/>
      <c r="H80" s="271" t="s">
        <v>1861</v>
      </c>
      <c r="I80" s="271" t="s">
        <v>1859</v>
      </c>
      <c r="J80" s="271">
        <v>120</v>
      </c>
      <c r="K80" s="283"/>
    </row>
    <row r="81" spans="2:11" s="1" customFormat="1" ht="15" customHeight="1">
      <c r="B81" s="294"/>
      <c r="C81" s="271" t="s">
        <v>1862</v>
      </c>
      <c r="D81" s="271"/>
      <c r="E81" s="271"/>
      <c r="F81" s="292" t="s">
        <v>1863</v>
      </c>
      <c r="G81" s="293"/>
      <c r="H81" s="271" t="s">
        <v>1864</v>
      </c>
      <c r="I81" s="271" t="s">
        <v>1859</v>
      </c>
      <c r="J81" s="271">
        <v>50</v>
      </c>
      <c r="K81" s="283"/>
    </row>
    <row r="82" spans="2:11" s="1" customFormat="1" ht="15" customHeight="1">
      <c r="B82" s="294"/>
      <c r="C82" s="271" t="s">
        <v>1865</v>
      </c>
      <c r="D82" s="271"/>
      <c r="E82" s="271"/>
      <c r="F82" s="292" t="s">
        <v>1857</v>
      </c>
      <c r="G82" s="293"/>
      <c r="H82" s="271" t="s">
        <v>1866</v>
      </c>
      <c r="I82" s="271" t="s">
        <v>1867</v>
      </c>
      <c r="J82" s="271"/>
      <c r="K82" s="283"/>
    </row>
    <row r="83" spans="2:11" s="1" customFormat="1" ht="15" customHeight="1">
      <c r="B83" s="294"/>
      <c r="C83" s="295" t="s">
        <v>1868</v>
      </c>
      <c r="D83" s="295"/>
      <c r="E83" s="295"/>
      <c r="F83" s="296" t="s">
        <v>1863</v>
      </c>
      <c r="G83" s="295"/>
      <c r="H83" s="295" t="s">
        <v>1869</v>
      </c>
      <c r="I83" s="295" t="s">
        <v>1859</v>
      </c>
      <c r="J83" s="295">
        <v>15</v>
      </c>
      <c r="K83" s="283"/>
    </row>
    <row r="84" spans="2:11" s="1" customFormat="1" ht="15" customHeight="1">
      <c r="B84" s="294"/>
      <c r="C84" s="295" t="s">
        <v>1870</v>
      </c>
      <c r="D84" s="295"/>
      <c r="E84" s="295"/>
      <c r="F84" s="296" t="s">
        <v>1863</v>
      </c>
      <c r="G84" s="295"/>
      <c r="H84" s="295" t="s">
        <v>1871</v>
      </c>
      <c r="I84" s="295" t="s">
        <v>1859</v>
      </c>
      <c r="J84" s="295">
        <v>15</v>
      </c>
      <c r="K84" s="283"/>
    </row>
    <row r="85" spans="2:11" s="1" customFormat="1" ht="15" customHeight="1">
      <c r="B85" s="294"/>
      <c r="C85" s="295" t="s">
        <v>1872</v>
      </c>
      <c r="D85" s="295"/>
      <c r="E85" s="295"/>
      <c r="F85" s="296" t="s">
        <v>1863</v>
      </c>
      <c r="G85" s="295"/>
      <c r="H85" s="295" t="s">
        <v>1873</v>
      </c>
      <c r="I85" s="295" t="s">
        <v>1859</v>
      </c>
      <c r="J85" s="295">
        <v>20</v>
      </c>
      <c r="K85" s="283"/>
    </row>
    <row r="86" spans="2:11" s="1" customFormat="1" ht="15" customHeight="1">
      <c r="B86" s="294"/>
      <c r="C86" s="295" t="s">
        <v>1874</v>
      </c>
      <c r="D86" s="295"/>
      <c r="E86" s="295"/>
      <c r="F86" s="296" t="s">
        <v>1863</v>
      </c>
      <c r="G86" s="295"/>
      <c r="H86" s="295" t="s">
        <v>1875</v>
      </c>
      <c r="I86" s="295" t="s">
        <v>1859</v>
      </c>
      <c r="J86" s="295">
        <v>20</v>
      </c>
      <c r="K86" s="283"/>
    </row>
    <row r="87" spans="2:11" s="1" customFormat="1" ht="15" customHeight="1">
      <c r="B87" s="294"/>
      <c r="C87" s="271" t="s">
        <v>1876</v>
      </c>
      <c r="D87" s="271"/>
      <c r="E87" s="271"/>
      <c r="F87" s="292" t="s">
        <v>1863</v>
      </c>
      <c r="G87" s="293"/>
      <c r="H87" s="271" t="s">
        <v>1877</v>
      </c>
      <c r="I87" s="271" t="s">
        <v>1859</v>
      </c>
      <c r="J87" s="271">
        <v>50</v>
      </c>
      <c r="K87" s="283"/>
    </row>
    <row r="88" spans="2:11" s="1" customFormat="1" ht="15" customHeight="1">
      <c r="B88" s="294"/>
      <c r="C88" s="271" t="s">
        <v>1878</v>
      </c>
      <c r="D88" s="271"/>
      <c r="E88" s="271"/>
      <c r="F88" s="292" t="s">
        <v>1863</v>
      </c>
      <c r="G88" s="293"/>
      <c r="H88" s="271" t="s">
        <v>1879</v>
      </c>
      <c r="I88" s="271" t="s">
        <v>1859</v>
      </c>
      <c r="J88" s="271">
        <v>20</v>
      </c>
      <c r="K88" s="283"/>
    </row>
    <row r="89" spans="2:11" s="1" customFormat="1" ht="15" customHeight="1">
      <c r="B89" s="294"/>
      <c r="C89" s="271" t="s">
        <v>1880</v>
      </c>
      <c r="D89" s="271"/>
      <c r="E89" s="271"/>
      <c r="F89" s="292" t="s">
        <v>1863</v>
      </c>
      <c r="G89" s="293"/>
      <c r="H89" s="271" t="s">
        <v>1881</v>
      </c>
      <c r="I89" s="271" t="s">
        <v>1859</v>
      </c>
      <c r="J89" s="271">
        <v>20</v>
      </c>
      <c r="K89" s="283"/>
    </row>
    <row r="90" spans="2:11" s="1" customFormat="1" ht="15" customHeight="1">
      <c r="B90" s="294"/>
      <c r="C90" s="271" t="s">
        <v>1882</v>
      </c>
      <c r="D90" s="271"/>
      <c r="E90" s="271"/>
      <c r="F90" s="292" t="s">
        <v>1863</v>
      </c>
      <c r="G90" s="293"/>
      <c r="H90" s="271" t="s">
        <v>1883</v>
      </c>
      <c r="I90" s="271" t="s">
        <v>1859</v>
      </c>
      <c r="J90" s="271">
        <v>50</v>
      </c>
      <c r="K90" s="283"/>
    </row>
    <row r="91" spans="2:11" s="1" customFormat="1" ht="15" customHeight="1">
      <c r="B91" s="294"/>
      <c r="C91" s="271" t="s">
        <v>1884</v>
      </c>
      <c r="D91" s="271"/>
      <c r="E91" s="271"/>
      <c r="F91" s="292" t="s">
        <v>1863</v>
      </c>
      <c r="G91" s="293"/>
      <c r="H91" s="271" t="s">
        <v>1884</v>
      </c>
      <c r="I91" s="271" t="s">
        <v>1859</v>
      </c>
      <c r="J91" s="271">
        <v>50</v>
      </c>
      <c r="K91" s="283"/>
    </row>
    <row r="92" spans="2:11" s="1" customFormat="1" ht="15" customHeight="1">
      <c r="B92" s="294"/>
      <c r="C92" s="271" t="s">
        <v>1885</v>
      </c>
      <c r="D92" s="271"/>
      <c r="E92" s="271"/>
      <c r="F92" s="292" t="s">
        <v>1863</v>
      </c>
      <c r="G92" s="293"/>
      <c r="H92" s="271" t="s">
        <v>1886</v>
      </c>
      <c r="I92" s="271" t="s">
        <v>1859</v>
      </c>
      <c r="J92" s="271">
        <v>255</v>
      </c>
      <c r="K92" s="283"/>
    </row>
    <row r="93" spans="2:11" s="1" customFormat="1" ht="15" customHeight="1">
      <c r="B93" s="294"/>
      <c r="C93" s="271" t="s">
        <v>1887</v>
      </c>
      <c r="D93" s="271"/>
      <c r="E93" s="271"/>
      <c r="F93" s="292" t="s">
        <v>1857</v>
      </c>
      <c r="G93" s="293"/>
      <c r="H93" s="271" t="s">
        <v>1888</v>
      </c>
      <c r="I93" s="271" t="s">
        <v>1889</v>
      </c>
      <c r="J93" s="271"/>
      <c r="K93" s="283"/>
    </row>
    <row r="94" spans="2:11" s="1" customFormat="1" ht="15" customHeight="1">
      <c r="B94" s="294"/>
      <c r="C94" s="271" t="s">
        <v>1890</v>
      </c>
      <c r="D94" s="271"/>
      <c r="E94" s="271"/>
      <c r="F94" s="292" t="s">
        <v>1857</v>
      </c>
      <c r="G94" s="293"/>
      <c r="H94" s="271" t="s">
        <v>1891</v>
      </c>
      <c r="I94" s="271" t="s">
        <v>1892</v>
      </c>
      <c r="J94" s="271"/>
      <c r="K94" s="283"/>
    </row>
    <row r="95" spans="2:11" s="1" customFormat="1" ht="15" customHeight="1">
      <c r="B95" s="294"/>
      <c r="C95" s="271" t="s">
        <v>1893</v>
      </c>
      <c r="D95" s="271"/>
      <c r="E95" s="271"/>
      <c r="F95" s="292" t="s">
        <v>1857</v>
      </c>
      <c r="G95" s="293"/>
      <c r="H95" s="271" t="s">
        <v>1893</v>
      </c>
      <c r="I95" s="271" t="s">
        <v>1892</v>
      </c>
      <c r="J95" s="271"/>
      <c r="K95" s="283"/>
    </row>
    <row r="96" spans="2:11" s="1" customFormat="1" ht="15" customHeight="1">
      <c r="B96" s="294"/>
      <c r="C96" s="271" t="s">
        <v>37</v>
      </c>
      <c r="D96" s="271"/>
      <c r="E96" s="271"/>
      <c r="F96" s="292" t="s">
        <v>1857</v>
      </c>
      <c r="G96" s="293"/>
      <c r="H96" s="271" t="s">
        <v>1894</v>
      </c>
      <c r="I96" s="271" t="s">
        <v>1892</v>
      </c>
      <c r="J96" s="271"/>
      <c r="K96" s="283"/>
    </row>
    <row r="97" spans="2:11" s="1" customFormat="1" ht="15" customHeight="1">
      <c r="B97" s="294"/>
      <c r="C97" s="271" t="s">
        <v>47</v>
      </c>
      <c r="D97" s="271"/>
      <c r="E97" s="271"/>
      <c r="F97" s="292" t="s">
        <v>1857</v>
      </c>
      <c r="G97" s="293"/>
      <c r="H97" s="271" t="s">
        <v>1895</v>
      </c>
      <c r="I97" s="271" t="s">
        <v>1892</v>
      </c>
      <c r="J97" s="271"/>
      <c r="K97" s="283"/>
    </row>
    <row r="98" spans="2:11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pans="2:11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pans="2:11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pans="2:1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pans="2:11" s="1" customFormat="1" ht="45" customHeight="1">
      <c r="B102" s="282"/>
      <c r="C102" s="400" t="s">
        <v>1896</v>
      </c>
      <c r="D102" s="400"/>
      <c r="E102" s="400"/>
      <c r="F102" s="400"/>
      <c r="G102" s="400"/>
      <c r="H102" s="400"/>
      <c r="I102" s="400"/>
      <c r="J102" s="400"/>
      <c r="K102" s="283"/>
    </row>
    <row r="103" spans="2:11" s="1" customFormat="1" ht="17.25" customHeight="1">
      <c r="B103" s="282"/>
      <c r="C103" s="284" t="s">
        <v>1851</v>
      </c>
      <c r="D103" s="284"/>
      <c r="E103" s="284"/>
      <c r="F103" s="284" t="s">
        <v>1852</v>
      </c>
      <c r="G103" s="285"/>
      <c r="H103" s="284" t="s">
        <v>53</v>
      </c>
      <c r="I103" s="284" t="s">
        <v>56</v>
      </c>
      <c r="J103" s="284" t="s">
        <v>1853</v>
      </c>
      <c r="K103" s="283"/>
    </row>
    <row r="104" spans="2:11" s="1" customFormat="1" ht="17.25" customHeight="1">
      <c r="B104" s="282"/>
      <c r="C104" s="286" t="s">
        <v>1854</v>
      </c>
      <c r="D104" s="286"/>
      <c r="E104" s="286"/>
      <c r="F104" s="287" t="s">
        <v>1855</v>
      </c>
      <c r="G104" s="288"/>
      <c r="H104" s="286"/>
      <c r="I104" s="286"/>
      <c r="J104" s="286" t="s">
        <v>1856</v>
      </c>
      <c r="K104" s="283"/>
    </row>
    <row r="105" spans="2:11" s="1" customFormat="1" ht="5.25" customHeight="1">
      <c r="B105" s="282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pans="2:11" s="1" customFormat="1" ht="15" customHeight="1">
      <c r="B106" s="282"/>
      <c r="C106" s="271" t="s">
        <v>52</v>
      </c>
      <c r="D106" s="291"/>
      <c r="E106" s="291"/>
      <c r="F106" s="292" t="s">
        <v>1857</v>
      </c>
      <c r="G106" s="271"/>
      <c r="H106" s="271" t="s">
        <v>1897</v>
      </c>
      <c r="I106" s="271" t="s">
        <v>1859</v>
      </c>
      <c r="J106" s="271">
        <v>20</v>
      </c>
      <c r="K106" s="283"/>
    </row>
    <row r="107" spans="2:11" s="1" customFormat="1" ht="15" customHeight="1">
      <c r="B107" s="282"/>
      <c r="C107" s="271" t="s">
        <v>1860</v>
      </c>
      <c r="D107" s="271"/>
      <c r="E107" s="271"/>
      <c r="F107" s="292" t="s">
        <v>1857</v>
      </c>
      <c r="G107" s="271"/>
      <c r="H107" s="271" t="s">
        <v>1897</v>
      </c>
      <c r="I107" s="271" t="s">
        <v>1859</v>
      </c>
      <c r="J107" s="271">
        <v>120</v>
      </c>
      <c r="K107" s="283"/>
    </row>
    <row r="108" spans="2:11" s="1" customFormat="1" ht="15" customHeight="1">
      <c r="B108" s="294"/>
      <c r="C108" s="271" t="s">
        <v>1862</v>
      </c>
      <c r="D108" s="271"/>
      <c r="E108" s="271"/>
      <c r="F108" s="292" t="s">
        <v>1863</v>
      </c>
      <c r="G108" s="271"/>
      <c r="H108" s="271" t="s">
        <v>1897</v>
      </c>
      <c r="I108" s="271" t="s">
        <v>1859</v>
      </c>
      <c r="J108" s="271">
        <v>50</v>
      </c>
      <c r="K108" s="283"/>
    </row>
    <row r="109" spans="2:11" s="1" customFormat="1" ht="15" customHeight="1">
      <c r="B109" s="294"/>
      <c r="C109" s="271" t="s">
        <v>1865</v>
      </c>
      <c r="D109" s="271"/>
      <c r="E109" s="271"/>
      <c r="F109" s="292" t="s">
        <v>1857</v>
      </c>
      <c r="G109" s="271"/>
      <c r="H109" s="271" t="s">
        <v>1897</v>
      </c>
      <c r="I109" s="271" t="s">
        <v>1867</v>
      </c>
      <c r="J109" s="271"/>
      <c r="K109" s="283"/>
    </row>
    <row r="110" spans="2:11" s="1" customFormat="1" ht="15" customHeight="1">
      <c r="B110" s="294"/>
      <c r="C110" s="271" t="s">
        <v>1876</v>
      </c>
      <c r="D110" s="271"/>
      <c r="E110" s="271"/>
      <c r="F110" s="292" t="s">
        <v>1863</v>
      </c>
      <c r="G110" s="271"/>
      <c r="H110" s="271" t="s">
        <v>1897</v>
      </c>
      <c r="I110" s="271" t="s">
        <v>1859</v>
      </c>
      <c r="J110" s="271">
        <v>50</v>
      </c>
      <c r="K110" s="283"/>
    </row>
    <row r="111" spans="2:11" s="1" customFormat="1" ht="15" customHeight="1">
      <c r="B111" s="294"/>
      <c r="C111" s="271" t="s">
        <v>1884</v>
      </c>
      <c r="D111" s="271"/>
      <c r="E111" s="271"/>
      <c r="F111" s="292" t="s">
        <v>1863</v>
      </c>
      <c r="G111" s="271"/>
      <c r="H111" s="271" t="s">
        <v>1897</v>
      </c>
      <c r="I111" s="271" t="s">
        <v>1859</v>
      </c>
      <c r="J111" s="271">
        <v>50</v>
      </c>
      <c r="K111" s="283"/>
    </row>
    <row r="112" spans="2:11" s="1" customFormat="1" ht="15" customHeight="1">
      <c r="B112" s="294"/>
      <c r="C112" s="271" t="s">
        <v>1882</v>
      </c>
      <c r="D112" s="271"/>
      <c r="E112" s="271"/>
      <c r="F112" s="292" t="s">
        <v>1863</v>
      </c>
      <c r="G112" s="271"/>
      <c r="H112" s="271" t="s">
        <v>1897</v>
      </c>
      <c r="I112" s="271" t="s">
        <v>1859</v>
      </c>
      <c r="J112" s="271">
        <v>50</v>
      </c>
      <c r="K112" s="283"/>
    </row>
    <row r="113" spans="2:11" s="1" customFormat="1" ht="15" customHeight="1">
      <c r="B113" s="294"/>
      <c r="C113" s="271" t="s">
        <v>52</v>
      </c>
      <c r="D113" s="271"/>
      <c r="E113" s="271"/>
      <c r="F113" s="292" t="s">
        <v>1857</v>
      </c>
      <c r="G113" s="271"/>
      <c r="H113" s="271" t="s">
        <v>1898</v>
      </c>
      <c r="I113" s="271" t="s">
        <v>1859</v>
      </c>
      <c r="J113" s="271">
        <v>20</v>
      </c>
      <c r="K113" s="283"/>
    </row>
    <row r="114" spans="2:11" s="1" customFormat="1" ht="15" customHeight="1">
      <c r="B114" s="294"/>
      <c r="C114" s="271" t="s">
        <v>1899</v>
      </c>
      <c r="D114" s="271"/>
      <c r="E114" s="271"/>
      <c r="F114" s="292" t="s">
        <v>1857</v>
      </c>
      <c r="G114" s="271"/>
      <c r="H114" s="271" t="s">
        <v>1900</v>
      </c>
      <c r="I114" s="271" t="s">
        <v>1859</v>
      </c>
      <c r="J114" s="271">
        <v>120</v>
      </c>
      <c r="K114" s="283"/>
    </row>
    <row r="115" spans="2:11" s="1" customFormat="1" ht="15" customHeight="1">
      <c r="B115" s="294"/>
      <c r="C115" s="271" t="s">
        <v>37</v>
      </c>
      <c r="D115" s="271"/>
      <c r="E115" s="271"/>
      <c r="F115" s="292" t="s">
        <v>1857</v>
      </c>
      <c r="G115" s="271"/>
      <c r="H115" s="271" t="s">
        <v>1901</v>
      </c>
      <c r="I115" s="271" t="s">
        <v>1892</v>
      </c>
      <c r="J115" s="271"/>
      <c r="K115" s="283"/>
    </row>
    <row r="116" spans="2:11" s="1" customFormat="1" ht="15" customHeight="1">
      <c r="B116" s="294"/>
      <c r="C116" s="271" t="s">
        <v>47</v>
      </c>
      <c r="D116" s="271"/>
      <c r="E116" s="271"/>
      <c r="F116" s="292" t="s">
        <v>1857</v>
      </c>
      <c r="G116" s="271"/>
      <c r="H116" s="271" t="s">
        <v>1902</v>
      </c>
      <c r="I116" s="271" t="s">
        <v>1892</v>
      </c>
      <c r="J116" s="271"/>
      <c r="K116" s="283"/>
    </row>
    <row r="117" spans="2:11" s="1" customFormat="1" ht="15" customHeight="1">
      <c r="B117" s="294"/>
      <c r="C117" s="271" t="s">
        <v>56</v>
      </c>
      <c r="D117" s="271"/>
      <c r="E117" s="271"/>
      <c r="F117" s="292" t="s">
        <v>1857</v>
      </c>
      <c r="G117" s="271"/>
      <c r="H117" s="271" t="s">
        <v>1903</v>
      </c>
      <c r="I117" s="271" t="s">
        <v>1904</v>
      </c>
      <c r="J117" s="271"/>
      <c r="K117" s="283"/>
    </row>
    <row r="118" spans="2:11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pans="2:11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pans="2:11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pans="2:1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pans="2:11" s="1" customFormat="1" ht="45" customHeight="1">
      <c r="B122" s="310"/>
      <c r="C122" s="398" t="s">
        <v>1905</v>
      </c>
      <c r="D122" s="398"/>
      <c r="E122" s="398"/>
      <c r="F122" s="398"/>
      <c r="G122" s="398"/>
      <c r="H122" s="398"/>
      <c r="I122" s="398"/>
      <c r="J122" s="398"/>
      <c r="K122" s="311"/>
    </row>
    <row r="123" spans="2:11" s="1" customFormat="1" ht="17.25" customHeight="1">
      <c r="B123" s="312"/>
      <c r="C123" s="284" t="s">
        <v>1851</v>
      </c>
      <c r="D123" s="284"/>
      <c r="E123" s="284"/>
      <c r="F123" s="284" t="s">
        <v>1852</v>
      </c>
      <c r="G123" s="285"/>
      <c r="H123" s="284" t="s">
        <v>53</v>
      </c>
      <c r="I123" s="284" t="s">
        <v>56</v>
      </c>
      <c r="J123" s="284" t="s">
        <v>1853</v>
      </c>
      <c r="K123" s="313"/>
    </row>
    <row r="124" spans="2:11" s="1" customFormat="1" ht="17.25" customHeight="1">
      <c r="B124" s="312"/>
      <c r="C124" s="286" t="s">
        <v>1854</v>
      </c>
      <c r="D124" s="286"/>
      <c r="E124" s="286"/>
      <c r="F124" s="287" t="s">
        <v>1855</v>
      </c>
      <c r="G124" s="288"/>
      <c r="H124" s="286"/>
      <c r="I124" s="286"/>
      <c r="J124" s="286" t="s">
        <v>1856</v>
      </c>
      <c r="K124" s="313"/>
    </row>
    <row r="125" spans="2:11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pans="2:11" s="1" customFormat="1" ht="15" customHeight="1">
      <c r="B126" s="314"/>
      <c r="C126" s="271" t="s">
        <v>1860</v>
      </c>
      <c r="D126" s="291"/>
      <c r="E126" s="291"/>
      <c r="F126" s="292" t="s">
        <v>1857</v>
      </c>
      <c r="G126" s="271"/>
      <c r="H126" s="271" t="s">
        <v>1897</v>
      </c>
      <c r="I126" s="271" t="s">
        <v>1859</v>
      </c>
      <c r="J126" s="271">
        <v>120</v>
      </c>
      <c r="K126" s="317"/>
    </row>
    <row r="127" spans="2:11" s="1" customFormat="1" ht="15" customHeight="1">
      <c r="B127" s="314"/>
      <c r="C127" s="271" t="s">
        <v>1906</v>
      </c>
      <c r="D127" s="271"/>
      <c r="E127" s="271"/>
      <c r="F127" s="292" t="s">
        <v>1857</v>
      </c>
      <c r="G127" s="271"/>
      <c r="H127" s="271" t="s">
        <v>1907</v>
      </c>
      <c r="I127" s="271" t="s">
        <v>1859</v>
      </c>
      <c r="J127" s="271" t="s">
        <v>1908</v>
      </c>
      <c r="K127" s="317"/>
    </row>
    <row r="128" spans="2:11" s="1" customFormat="1" ht="15" customHeight="1">
      <c r="B128" s="314"/>
      <c r="C128" s="271" t="s">
        <v>1805</v>
      </c>
      <c r="D128" s="271"/>
      <c r="E128" s="271"/>
      <c r="F128" s="292" t="s">
        <v>1857</v>
      </c>
      <c r="G128" s="271"/>
      <c r="H128" s="271" t="s">
        <v>1909</v>
      </c>
      <c r="I128" s="271" t="s">
        <v>1859</v>
      </c>
      <c r="J128" s="271" t="s">
        <v>1908</v>
      </c>
      <c r="K128" s="317"/>
    </row>
    <row r="129" spans="2:11" s="1" customFormat="1" ht="15" customHeight="1">
      <c r="B129" s="314"/>
      <c r="C129" s="271" t="s">
        <v>1868</v>
      </c>
      <c r="D129" s="271"/>
      <c r="E129" s="271"/>
      <c r="F129" s="292" t="s">
        <v>1863</v>
      </c>
      <c r="G129" s="271"/>
      <c r="H129" s="271" t="s">
        <v>1869</v>
      </c>
      <c r="I129" s="271" t="s">
        <v>1859</v>
      </c>
      <c r="J129" s="271">
        <v>15</v>
      </c>
      <c r="K129" s="317"/>
    </row>
    <row r="130" spans="2:11" s="1" customFormat="1" ht="15" customHeight="1">
      <c r="B130" s="314"/>
      <c r="C130" s="295" t="s">
        <v>1870</v>
      </c>
      <c r="D130" s="295"/>
      <c r="E130" s="295"/>
      <c r="F130" s="296" t="s">
        <v>1863</v>
      </c>
      <c r="G130" s="295"/>
      <c r="H130" s="295" t="s">
        <v>1871</v>
      </c>
      <c r="I130" s="295" t="s">
        <v>1859</v>
      </c>
      <c r="J130" s="295">
        <v>15</v>
      </c>
      <c r="K130" s="317"/>
    </row>
    <row r="131" spans="2:11" s="1" customFormat="1" ht="15" customHeight="1">
      <c r="B131" s="314"/>
      <c r="C131" s="295" t="s">
        <v>1872</v>
      </c>
      <c r="D131" s="295"/>
      <c r="E131" s="295"/>
      <c r="F131" s="296" t="s">
        <v>1863</v>
      </c>
      <c r="G131" s="295"/>
      <c r="H131" s="295" t="s">
        <v>1873</v>
      </c>
      <c r="I131" s="295" t="s">
        <v>1859</v>
      </c>
      <c r="J131" s="295">
        <v>20</v>
      </c>
      <c r="K131" s="317"/>
    </row>
    <row r="132" spans="2:11" s="1" customFormat="1" ht="15" customHeight="1">
      <c r="B132" s="314"/>
      <c r="C132" s="295" t="s">
        <v>1874</v>
      </c>
      <c r="D132" s="295"/>
      <c r="E132" s="295"/>
      <c r="F132" s="296" t="s">
        <v>1863</v>
      </c>
      <c r="G132" s="295"/>
      <c r="H132" s="295" t="s">
        <v>1875</v>
      </c>
      <c r="I132" s="295" t="s">
        <v>1859</v>
      </c>
      <c r="J132" s="295">
        <v>20</v>
      </c>
      <c r="K132" s="317"/>
    </row>
    <row r="133" spans="2:11" s="1" customFormat="1" ht="15" customHeight="1">
      <c r="B133" s="314"/>
      <c r="C133" s="271" t="s">
        <v>1862</v>
      </c>
      <c r="D133" s="271"/>
      <c r="E133" s="271"/>
      <c r="F133" s="292" t="s">
        <v>1863</v>
      </c>
      <c r="G133" s="271"/>
      <c r="H133" s="271" t="s">
        <v>1897</v>
      </c>
      <c r="I133" s="271" t="s">
        <v>1859</v>
      </c>
      <c r="J133" s="271">
        <v>50</v>
      </c>
      <c r="K133" s="317"/>
    </row>
    <row r="134" spans="2:11" s="1" customFormat="1" ht="15" customHeight="1">
      <c r="B134" s="314"/>
      <c r="C134" s="271" t="s">
        <v>1876</v>
      </c>
      <c r="D134" s="271"/>
      <c r="E134" s="271"/>
      <c r="F134" s="292" t="s">
        <v>1863</v>
      </c>
      <c r="G134" s="271"/>
      <c r="H134" s="271" t="s">
        <v>1897</v>
      </c>
      <c r="I134" s="271" t="s">
        <v>1859</v>
      </c>
      <c r="J134" s="271">
        <v>50</v>
      </c>
      <c r="K134" s="317"/>
    </row>
    <row r="135" spans="2:11" s="1" customFormat="1" ht="15" customHeight="1">
      <c r="B135" s="314"/>
      <c r="C135" s="271" t="s">
        <v>1882</v>
      </c>
      <c r="D135" s="271"/>
      <c r="E135" s="271"/>
      <c r="F135" s="292" t="s">
        <v>1863</v>
      </c>
      <c r="G135" s="271"/>
      <c r="H135" s="271" t="s">
        <v>1897</v>
      </c>
      <c r="I135" s="271" t="s">
        <v>1859</v>
      </c>
      <c r="J135" s="271">
        <v>50</v>
      </c>
      <c r="K135" s="317"/>
    </row>
    <row r="136" spans="2:11" s="1" customFormat="1" ht="15" customHeight="1">
      <c r="B136" s="314"/>
      <c r="C136" s="271" t="s">
        <v>1884</v>
      </c>
      <c r="D136" s="271"/>
      <c r="E136" s="271"/>
      <c r="F136" s="292" t="s">
        <v>1863</v>
      </c>
      <c r="G136" s="271"/>
      <c r="H136" s="271" t="s">
        <v>1897</v>
      </c>
      <c r="I136" s="271" t="s">
        <v>1859</v>
      </c>
      <c r="J136" s="271">
        <v>50</v>
      </c>
      <c r="K136" s="317"/>
    </row>
    <row r="137" spans="2:11" s="1" customFormat="1" ht="15" customHeight="1">
      <c r="B137" s="314"/>
      <c r="C137" s="271" t="s">
        <v>1885</v>
      </c>
      <c r="D137" s="271"/>
      <c r="E137" s="271"/>
      <c r="F137" s="292" t="s">
        <v>1863</v>
      </c>
      <c r="G137" s="271"/>
      <c r="H137" s="271" t="s">
        <v>1910</v>
      </c>
      <c r="I137" s="271" t="s">
        <v>1859</v>
      </c>
      <c r="J137" s="271">
        <v>255</v>
      </c>
      <c r="K137" s="317"/>
    </row>
    <row r="138" spans="2:11" s="1" customFormat="1" ht="15" customHeight="1">
      <c r="B138" s="314"/>
      <c r="C138" s="271" t="s">
        <v>1887</v>
      </c>
      <c r="D138" s="271"/>
      <c r="E138" s="271"/>
      <c r="F138" s="292" t="s">
        <v>1857</v>
      </c>
      <c r="G138" s="271"/>
      <c r="H138" s="271" t="s">
        <v>1911</v>
      </c>
      <c r="I138" s="271" t="s">
        <v>1889</v>
      </c>
      <c r="J138" s="271"/>
      <c r="K138" s="317"/>
    </row>
    <row r="139" spans="2:11" s="1" customFormat="1" ht="15" customHeight="1">
      <c r="B139" s="314"/>
      <c r="C139" s="271" t="s">
        <v>1890</v>
      </c>
      <c r="D139" s="271"/>
      <c r="E139" s="271"/>
      <c r="F139" s="292" t="s">
        <v>1857</v>
      </c>
      <c r="G139" s="271"/>
      <c r="H139" s="271" t="s">
        <v>1912</v>
      </c>
      <c r="I139" s="271" t="s">
        <v>1892</v>
      </c>
      <c r="J139" s="271"/>
      <c r="K139" s="317"/>
    </row>
    <row r="140" spans="2:11" s="1" customFormat="1" ht="15" customHeight="1">
      <c r="B140" s="314"/>
      <c r="C140" s="271" t="s">
        <v>1893</v>
      </c>
      <c r="D140" s="271"/>
      <c r="E140" s="271"/>
      <c r="F140" s="292" t="s">
        <v>1857</v>
      </c>
      <c r="G140" s="271"/>
      <c r="H140" s="271" t="s">
        <v>1893</v>
      </c>
      <c r="I140" s="271" t="s">
        <v>1892</v>
      </c>
      <c r="J140" s="271"/>
      <c r="K140" s="317"/>
    </row>
    <row r="141" spans="2:11" s="1" customFormat="1" ht="15" customHeight="1">
      <c r="B141" s="314"/>
      <c r="C141" s="271" t="s">
        <v>37</v>
      </c>
      <c r="D141" s="271"/>
      <c r="E141" s="271"/>
      <c r="F141" s="292" t="s">
        <v>1857</v>
      </c>
      <c r="G141" s="271"/>
      <c r="H141" s="271" t="s">
        <v>1913</v>
      </c>
      <c r="I141" s="271" t="s">
        <v>1892</v>
      </c>
      <c r="J141" s="271"/>
      <c r="K141" s="317"/>
    </row>
    <row r="142" spans="2:11" s="1" customFormat="1" ht="15" customHeight="1">
      <c r="B142" s="314"/>
      <c r="C142" s="271" t="s">
        <v>1914</v>
      </c>
      <c r="D142" s="271"/>
      <c r="E142" s="271"/>
      <c r="F142" s="292" t="s">
        <v>1857</v>
      </c>
      <c r="G142" s="271"/>
      <c r="H142" s="271" t="s">
        <v>1915</v>
      </c>
      <c r="I142" s="271" t="s">
        <v>1892</v>
      </c>
      <c r="J142" s="271"/>
      <c r="K142" s="317"/>
    </row>
    <row r="143" spans="2:11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pans="2:11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pans="2:11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pans="2:11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pans="2:11" s="1" customFormat="1" ht="45" customHeight="1">
      <c r="B147" s="282"/>
      <c r="C147" s="400" t="s">
        <v>1916</v>
      </c>
      <c r="D147" s="400"/>
      <c r="E147" s="400"/>
      <c r="F147" s="400"/>
      <c r="G147" s="400"/>
      <c r="H147" s="400"/>
      <c r="I147" s="400"/>
      <c r="J147" s="400"/>
      <c r="K147" s="283"/>
    </row>
    <row r="148" spans="2:11" s="1" customFormat="1" ht="17.25" customHeight="1">
      <c r="B148" s="282"/>
      <c r="C148" s="284" t="s">
        <v>1851</v>
      </c>
      <c r="D148" s="284"/>
      <c r="E148" s="284"/>
      <c r="F148" s="284" t="s">
        <v>1852</v>
      </c>
      <c r="G148" s="285"/>
      <c r="H148" s="284" t="s">
        <v>53</v>
      </c>
      <c r="I148" s="284" t="s">
        <v>56</v>
      </c>
      <c r="J148" s="284" t="s">
        <v>1853</v>
      </c>
      <c r="K148" s="283"/>
    </row>
    <row r="149" spans="2:11" s="1" customFormat="1" ht="17.25" customHeight="1">
      <c r="B149" s="282"/>
      <c r="C149" s="286" t="s">
        <v>1854</v>
      </c>
      <c r="D149" s="286"/>
      <c r="E149" s="286"/>
      <c r="F149" s="287" t="s">
        <v>1855</v>
      </c>
      <c r="G149" s="288"/>
      <c r="H149" s="286"/>
      <c r="I149" s="286"/>
      <c r="J149" s="286" t="s">
        <v>1856</v>
      </c>
      <c r="K149" s="283"/>
    </row>
    <row r="150" spans="2:11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pans="2:11" s="1" customFormat="1" ht="15" customHeight="1">
      <c r="B151" s="294"/>
      <c r="C151" s="321" t="s">
        <v>1860</v>
      </c>
      <c r="D151" s="271"/>
      <c r="E151" s="271"/>
      <c r="F151" s="322" t="s">
        <v>1857</v>
      </c>
      <c r="G151" s="271"/>
      <c r="H151" s="321" t="s">
        <v>1897</v>
      </c>
      <c r="I151" s="321" t="s">
        <v>1859</v>
      </c>
      <c r="J151" s="321">
        <v>120</v>
      </c>
      <c r="K151" s="317"/>
    </row>
    <row r="152" spans="2:11" s="1" customFormat="1" ht="15" customHeight="1">
      <c r="B152" s="294"/>
      <c r="C152" s="321" t="s">
        <v>1906</v>
      </c>
      <c r="D152" s="271"/>
      <c r="E152" s="271"/>
      <c r="F152" s="322" t="s">
        <v>1857</v>
      </c>
      <c r="G152" s="271"/>
      <c r="H152" s="321" t="s">
        <v>1917</v>
      </c>
      <c r="I152" s="321" t="s">
        <v>1859</v>
      </c>
      <c r="J152" s="321" t="s">
        <v>1908</v>
      </c>
      <c r="K152" s="317"/>
    </row>
    <row r="153" spans="2:11" s="1" customFormat="1" ht="15" customHeight="1">
      <c r="B153" s="294"/>
      <c r="C153" s="321" t="s">
        <v>1805</v>
      </c>
      <c r="D153" s="271"/>
      <c r="E153" s="271"/>
      <c r="F153" s="322" t="s">
        <v>1857</v>
      </c>
      <c r="G153" s="271"/>
      <c r="H153" s="321" t="s">
        <v>1918</v>
      </c>
      <c r="I153" s="321" t="s">
        <v>1859</v>
      </c>
      <c r="J153" s="321" t="s">
        <v>1908</v>
      </c>
      <c r="K153" s="317"/>
    </row>
    <row r="154" spans="2:11" s="1" customFormat="1" ht="15" customHeight="1">
      <c r="B154" s="294"/>
      <c r="C154" s="321" t="s">
        <v>1862</v>
      </c>
      <c r="D154" s="271"/>
      <c r="E154" s="271"/>
      <c r="F154" s="322" t="s">
        <v>1863</v>
      </c>
      <c r="G154" s="271"/>
      <c r="H154" s="321" t="s">
        <v>1897</v>
      </c>
      <c r="I154" s="321" t="s">
        <v>1859</v>
      </c>
      <c r="J154" s="321">
        <v>50</v>
      </c>
      <c r="K154" s="317"/>
    </row>
    <row r="155" spans="2:11" s="1" customFormat="1" ht="15" customHeight="1">
      <c r="B155" s="294"/>
      <c r="C155" s="321" t="s">
        <v>1865</v>
      </c>
      <c r="D155" s="271"/>
      <c r="E155" s="271"/>
      <c r="F155" s="322" t="s">
        <v>1857</v>
      </c>
      <c r="G155" s="271"/>
      <c r="H155" s="321" t="s">
        <v>1897</v>
      </c>
      <c r="I155" s="321" t="s">
        <v>1867</v>
      </c>
      <c r="J155" s="321"/>
      <c r="K155" s="317"/>
    </row>
    <row r="156" spans="2:11" s="1" customFormat="1" ht="15" customHeight="1">
      <c r="B156" s="294"/>
      <c r="C156" s="321" t="s">
        <v>1876</v>
      </c>
      <c r="D156" s="271"/>
      <c r="E156" s="271"/>
      <c r="F156" s="322" t="s">
        <v>1863</v>
      </c>
      <c r="G156" s="271"/>
      <c r="H156" s="321" t="s">
        <v>1897</v>
      </c>
      <c r="I156" s="321" t="s">
        <v>1859</v>
      </c>
      <c r="J156" s="321">
        <v>50</v>
      </c>
      <c r="K156" s="317"/>
    </row>
    <row r="157" spans="2:11" s="1" customFormat="1" ht="15" customHeight="1">
      <c r="B157" s="294"/>
      <c r="C157" s="321" t="s">
        <v>1884</v>
      </c>
      <c r="D157" s="271"/>
      <c r="E157" s="271"/>
      <c r="F157" s="322" t="s">
        <v>1863</v>
      </c>
      <c r="G157" s="271"/>
      <c r="H157" s="321" t="s">
        <v>1897</v>
      </c>
      <c r="I157" s="321" t="s">
        <v>1859</v>
      </c>
      <c r="J157" s="321">
        <v>50</v>
      </c>
      <c r="K157" s="317"/>
    </row>
    <row r="158" spans="2:11" s="1" customFormat="1" ht="15" customHeight="1">
      <c r="B158" s="294"/>
      <c r="C158" s="321" t="s">
        <v>1882</v>
      </c>
      <c r="D158" s="271"/>
      <c r="E158" s="271"/>
      <c r="F158" s="322" t="s">
        <v>1863</v>
      </c>
      <c r="G158" s="271"/>
      <c r="H158" s="321" t="s">
        <v>1897</v>
      </c>
      <c r="I158" s="321" t="s">
        <v>1859</v>
      </c>
      <c r="J158" s="321">
        <v>50</v>
      </c>
      <c r="K158" s="317"/>
    </row>
    <row r="159" spans="2:11" s="1" customFormat="1" ht="15" customHeight="1">
      <c r="B159" s="294"/>
      <c r="C159" s="321" t="s">
        <v>97</v>
      </c>
      <c r="D159" s="271"/>
      <c r="E159" s="271"/>
      <c r="F159" s="322" t="s">
        <v>1857</v>
      </c>
      <c r="G159" s="271"/>
      <c r="H159" s="321" t="s">
        <v>1919</v>
      </c>
      <c r="I159" s="321" t="s">
        <v>1859</v>
      </c>
      <c r="J159" s="321" t="s">
        <v>1920</v>
      </c>
      <c r="K159" s="317"/>
    </row>
    <row r="160" spans="2:11" s="1" customFormat="1" ht="15" customHeight="1">
      <c r="B160" s="294"/>
      <c r="C160" s="321" t="s">
        <v>1921</v>
      </c>
      <c r="D160" s="271"/>
      <c r="E160" s="271"/>
      <c r="F160" s="322" t="s">
        <v>1857</v>
      </c>
      <c r="G160" s="271"/>
      <c r="H160" s="321" t="s">
        <v>1922</v>
      </c>
      <c r="I160" s="321" t="s">
        <v>1892</v>
      </c>
      <c r="J160" s="321"/>
      <c r="K160" s="317"/>
    </row>
    <row r="161" spans="2:1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pans="2:11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pans="2:11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pans="2:11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pans="2:11" s="1" customFormat="1" ht="45" customHeight="1">
      <c r="B165" s="263"/>
      <c r="C165" s="398" t="s">
        <v>1923</v>
      </c>
      <c r="D165" s="398"/>
      <c r="E165" s="398"/>
      <c r="F165" s="398"/>
      <c r="G165" s="398"/>
      <c r="H165" s="398"/>
      <c r="I165" s="398"/>
      <c r="J165" s="398"/>
      <c r="K165" s="264"/>
    </row>
    <row r="166" spans="2:11" s="1" customFormat="1" ht="17.25" customHeight="1">
      <c r="B166" s="263"/>
      <c r="C166" s="284" t="s">
        <v>1851</v>
      </c>
      <c r="D166" s="284"/>
      <c r="E166" s="284"/>
      <c r="F166" s="284" t="s">
        <v>1852</v>
      </c>
      <c r="G166" s="326"/>
      <c r="H166" s="327" t="s">
        <v>53</v>
      </c>
      <c r="I166" s="327" t="s">
        <v>56</v>
      </c>
      <c r="J166" s="284" t="s">
        <v>1853</v>
      </c>
      <c r="K166" s="264"/>
    </row>
    <row r="167" spans="2:11" s="1" customFormat="1" ht="17.25" customHeight="1">
      <c r="B167" s="265"/>
      <c r="C167" s="286" t="s">
        <v>1854</v>
      </c>
      <c r="D167" s="286"/>
      <c r="E167" s="286"/>
      <c r="F167" s="287" t="s">
        <v>1855</v>
      </c>
      <c r="G167" s="328"/>
      <c r="H167" s="329"/>
      <c r="I167" s="329"/>
      <c r="J167" s="286" t="s">
        <v>1856</v>
      </c>
      <c r="K167" s="266"/>
    </row>
    <row r="168" spans="2:11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pans="2:11" s="1" customFormat="1" ht="15" customHeight="1">
      <c r="B169" s="294"/>
      <c r="C169" s="271" t="s">
        <v>1860</v>
      </c>
      <c r="D169" s="271"/>
      <c r="E169" s="271"/>
      <c r="F169" s="292" t="s">
        <v>1857</v>
      </c>
      <c r="G169" s="271"/>
      <c r="H169" s="271" t="s">
        <v>1897</v>
      </c>
      <c r="I169" s="271" t="s">
        <v>1859</v>
      </c>
      <c r="J169" s="271">
        <v>120</v>
      </c>
      <c r="K169" s="317"/>
    </row>
    <row r="170" spans="2:11" s="1" customFormat="1" ht="15" customHeight="1">
      <c r="B170" s="294"/>
      <c r="C170" s="271" t="s">
        <v>1906</v>
      </c>
      <c r="D170" s="271"/>
      <c r="E170" s="271"/>
      <c r="F170" s="292" t="s">
        <v>1857</v>
      </c>
      <c r="G170" s="271"/>
      <c r="H170" s="271" t="s">
        <v>1907</v>
      </c>
      <c r="I170" s="271" t="s">
        <v>1859</v>
      </c>
      <c r="J170" s="271" t="s">
        <v>1908</v>
      </c>
      <c r="K170" s="317"/>
    </row>
    <row r="171" spans="2:11" s="1" customFormat="1" ht="15" customHeight="1">
      <c r="B171" s="294"/>
      <c r="C171" s="271" t="s">
        <v>1805</v>
      </c>
      <c r="D171" s="271"/>
      <c r="E171" s="271"/>
      <c r="F171" s="292" t="s">
        <v>1857</v>
      </c>
      <c r="G171" s="271"/>
      <c r="H171" s="271" t="s">
        <v>1924</v>
      </c>
      <c r="I171" s="271" t="s">
        <v>1859</v>
      </c>
      <c r="J171" s="271" t="s">
        <v>1908</v>
      </c>
      <c r="K171" s="317"/>
    </row>
    <row r="172" spans="2:11" s="1" customFormat="1" ht="15" customHeight="1">
      <c r="B172" s="294"/>
      <c r="C172" s="271" t="s">
        <v>1862</v>
      </c>
      <c r="D172" s="271"/>
      <c r="E172" s="271"/>
      <c r="F172" s="292" t="s">
        <v>1863</v>
      </c>
      <c r="G172" s="271"/>
      <c r="H172" s="271" t="s">
        <v>1924</v>
      </c>
      <c r="I172" s="271" t="s">
        <v>1859</v>
      </c>
      <c r="J172" s="271">
        <v>50</v>
      </c>
      <c r="K172" s="317"/>
    </row>
    <row r="173" spans="2:11" s="1" customFormat="1" ht="15" customHeight="1">
      <c r="B173" s="294"/>
      <c r="C173" s="271" t="s">
        <v>1865</v>
      </c>
      <c r="D173" s="271"/>
      <c r="E173" s="271"/>
      <c r="F173" s="292" t="s">
        <v>1857</v>
      </c>
      <c r="G173" s="271"/>
      <c r="H173" s="271" t="s">
        <v>1924</v>
      </c>
      <c r="I173" s="271" t="s">
        <v>1867</v>
      </c>
      <c r="J173" s="271"/>
      <c r="K173" s="317"/>
    </row>
    <row r="174" spans="2:11" s="1" customFormat="1" ht="15" customHeight="1">
      <c r="B174" s="294"/>
      <c r="C174" s="271" t="s">
        <v>1876</v>
      </c>
      <c r="D174" s="271"/>
      <c r="E174" s="271"/>
      <c r="F174" s="292" t="s">
        <v>1863</v>
      </c>
      <c r="G174" s="271"/>
      <c r="H174" s="271" t="s">
        <v>1924</v>
      </c>
      <c r="I174" s="271" t="s">
        <v>1859</v>
      </c>
      <c r="J174" s="271">
        <v>50</v>
      </c>
      <c r="K174" s="317"/>
    </row>
    <row r="175" spans="2:11" s="1" customFormat="1" ht="15" customHeight="1">
      <c r="B175" s="294"/>
      <c r="C175" s="271" t="s">
        <v>1884</v>
      </c>
      <c r="D175" s="271"/>
      <c r="E175" s="271"/>
      <c r="F175" s="292" t="s">
        <v>1863</v>
      </c>
      <c r="G175" s="271"/>
      <c r="H175" s="271" t="s">
        <v>1924</v>
      </c>
      <c r="I175" s="271" t="s">
        <v>1859</v>
      </c>
      <c r="J175" s="271">
        <v>50</v>
      </c>
      <c r="K175" s="317"/>
    </row>
    <row r="176" spans="2:11" s="1" customFormat="1" ht="15" customHeight="1">
      <c r="B176" s="294"/>
      <c r="C176" s="271" t="s">
        <v>1882</v>
      </c>
      <c r="D176" s="271"/>
      <c r="E176" s="271"/>
      <c r="F176" s="292" t="s">
        <v>1863</v>
      </c>
      <c r="G176" s="271"/>
      <c r="H176" s="271" t="s">
        <v>1924</v>
      </c>
      <c r="I176" s="271" t="s">
        <v>1859</v>
      </c>
      <c r="J176" s="271">
        <v>50</v>
      </c>
      <c r="K176" s="317"/>
    </row>
    <row r="177" spans="2:11" s="1" customFormat="1" ht="15" customHeight="1">
      <c r="B177" s="294"/>
      <c r="C177" s="271" t="s">
        <v>111</v>
      </c>
      <c r="D177" s="271"/>
      <c r="E177" s="271"/>
      <c r="F177" s="292" t="s">
        <v>1857</v>
      </c>
      <c r="G177" s="271"/>
      <c r="H177" s="271" t="s">
        <v>1925</v>
      </c>
      <c r="I177" s="271" t="s">
        <v>1926</v>
      </c>
      <c r="J177" s="271"/>
      <c r="K177" s="317"/>
    </row>
    <row r="178" spans="2:11" s="1" customFormat="1" ht="15" customHeight="1">
      <c r="B178" s="294"/>
      <c r="C178" s="271" t="s">
        <v>56</v>
      </c>
      <c r="D178" s="271"/>
      <c r="E178" s="271"/>
      <c r="F178" s="292" t="s">
        <v>1857</v>
      </c>
      <c r="G178" s="271"/>
      <c r="H178" s="271" t="s">
        <v>1927</v>
      </c>
      <c r="I178" s="271" t="s">
        <v>1928</v>
      </c>
      <c r="J178" s="271">
        <v>1</v>
      </c>
      <c r="K178" s="317"/>
    </row>
    <row r="179" spans="2:11" s="1" customFormat="1" ht="15" customHeight="1">
      <c r="B179" s="294"/>
      <c r="C179" s="271" t="s">
        <v>52</v>
      </c>
      <c r="D179" s="271"/>
      <c r="E179" s="271"/>
      <c r="F179" s="292" t="s">
        <v>1857</v>
      </c>
      <c r="G179" s="271"/>
      <c r="H179" s="271" t="s">
        <v>1929</v>
      </c>
      <c r="I179" s="271" t="s">
        <v>1859</v>
      </c>
      <c r="J179" s="271">
        <v>20</v>
      </c>
      <c r="K179" s="317"/>
    </row>
    <row r="180" spans="2:11" s="1" customFormat="1" ht="15" customHeight="1">
      <c r="B180" s="294"/>
      <c r="C180" s="271" t="s">
        <v>53</v>
      </c>
      <c r="D180" s="271"/>
      <c r="E180" s="271"/>
      <c r="F180" s="292" t="s">
        <v>1857</v>
      </c>
      <c r="G180" s="271"/>
      <c r="H180" s="271" t="s">
        <v>1930</v>
      </c>
      <c r="I180" s="271" t="s">
        <v>1859</v>
      </c>
      <c r="J180" s="271">
        <v>255</v>
      </c>
      <c r="K180" s="317"/>
    </row>
    <row r="181" spans="2:11" s="1" customFormat="1" ht="15" customHeight="1">
      <c r="B181" s="294"/>
      <c r="C181" s="271" t="s">
        <v>112</v>
      </c>
      <c r="D181" s="271"/>
      <c r="E181" s="271"/>
      <c r="F181" s="292" t="s">
        <v>1857</v>
      </c>
      <c r="G181" s="271"/>
      <c r="H181" s="271" t="s">
        <v>1821</v>
      </c>
      <c r="I181" s="271" t="s">
        <v>1859</v>
      </c>
      <c r="J181" s="271">
        <v>10</v>
      </c>
      <c r="K181" s="317"/>
    </row>
    <row r="182" spans="2:11" s="1" customFormat="1" ht="15" customHeight="1">
      <c r="B182" s="294"/>
      <c r="C182" s="271" t="s">
        <v>113</v>
      </c>
      <c r="D182" s="271"/>
      <c r="E182" s="271"/>
      <c r="F182" s="292" t="s">
        <v>1857</v>
      </c>
      <c r="G182" s="271"/>
      <c r="H182" s="271" t="s">
        <v>1931</v>
      </c>
      <c r="I182" s="271" t="s">
        <v>1892</v>
      </c>
      <c r="J182" s="271"/>
      <c r="K182" s="317"/>
    </row>
    <row r="183" spans="2:11" s="1" customFormat="1" ht="15" customHeight="1">
      <c r="B183" s="294"/>
      <c r="C183" s="271" t="s">
        <v>1932</v>
      </c>
      <c r="D183" s="271"/>
      <c r="E183" s="271"/>
      <c r="F183" s="292" t="s">
        <v>1857</v>
      </c>
      <c r="G183" s="271"/>
      <c r="H183" s="271" t="s">
        <v>1933</v>
      </c>
      <c r="I183" s="271" t="s">
        <v>1892</v>
      </c>
      <c r="J183" s="271"/>
      <c r="K183" s="317"/>
    </row>
    <row r="184" spans="2:11" s="1" customFormat="1" ht="15" customHeight="1">
      <c r="B184" s="294"/>
      <c r="C184" s="271" t="s">
        <v>1921</v>
      </c>
      <c r="D184" s="271"/>
      <c r="E184" s="271"/>
      <c r="F184" s="292" t="s">
        <v>1857</v>
      </c>
      <c r="G184" s="271"/>
      <c r="H184" s="271" t="s">
        <v>1934</v>
      </c>
      <c r="I184" s="271" t="s">
        <v>1892</v>
      </c>
      <c r="J184" s="271"/>
      <c r="K184" s="317"/>
    </row>
    <row r="185" spans="2:11" s="1" customFormat="1" ht="15" customHeight="1">
      <c r="B185" s="294"/>
      <c r="C185" s="271" t="s">
        <v>115</v>
      </c>
      <c r="D185" s="271"/>
      <c r="E185" s="271"/>
      <c r="F185" s="292" t="s">
        <v>1863</v>
      </c>
      <c r="G185" s="271"/>
      <c r="H185" s="271" t="s">
        <v>1935</v>
      </c>
      <c r="I185" s="271" t="s">
        <v>1859</v>
      </c>
      <c r="J185" s="271">
        <v>50</v>
      </c>
      <c r="K185" s="317"/>
    </row>
    <row r="186" spans="2:11" s="1" customFormat="1" ht="15" customHeight="1">
      <c r="B186" s="294"/>
      <c r="C186" s="271" t="s">
        <v>1936</v>
      </c>
      <c r="D186" s="271"/>
      <c r="E186" s="271"/>
      <c r="F186" s="292" t="s">
        <v>1863</v>
      </c>
      <c r="G186" s="271"/>
      <c r="H186" s="271" t="s">
        <v>1937</v>
      </c>
      <c r="I186" s="271" t="s">
        <v>1938</v>
      </c>
      <c r="J186" s="271"/>
      <c r="K186" s="317"/>
    </row>
    <row r="187" spans="2:11" s="1" customFormat="1" ht="15" customHeight="1">
      <c r="B187" s="294"/>
      <c r="C187" s="271" t="s">
        <v>1939</v>
      </c>
      <c r="D187" s="271"/>
      <c r="E187" s="271"/>
      <c r="F187" s="292" t="s">
        <v>1863</v>
      </c>
      <c r="G187" s="271"/>
      <c r="H187" s="271" t="s">
        <v>1940</v>
      </c>
      <c r="I187" s="271" t="s">
        <v>1938</v>
      </c>
      <c r="J187" s="271"/>
      <c r="K187" s="317"/>
    </row>
    <row r="188" spans="2:11" s="1" customFormat="1" ht="15" customHeight="1">
      <c r="B188" s="294"/>
      <c r="C188" s="271" t="s">
        <v>1941</v>
      </c>
      <c r="D188" s="271"/>
      <c r="E188" s="271"/>
      <c r="F188" s="292" t="s">
        <v>1863</v>
      </c>
      <c r="G188" s="271"/>
      <c r="H188" s="271" t="s">
        <v>1942</v>
      </c>
      <c r="I188" s="271" t="s">
        <v>1938</v>
      </c>
      <c r="J188" s="271"/>
      <c r="K188" s="317"/>
    </row>
    <row r="189" spans="2:11" s="1" customFormat="1" ht="15" customHeight="1">
      <c r="B189" s="294"/>
      <c r="C189" s="330" t="s">
        <v>1943</v>
      </c>
      <c r="D189" s="271"/>
      <c r="E189" s="271"/>
      <c r="F189" s="292" t="s">
        <v>1863</v>
      </c>
      <c r="G189" s="271"/>
      <c r="H189" s="271" t="s">
        <v>1944</v>
      </c>
      <c r="I189" s="271" t="s">
        <v>1945</v>
      </c>
      <c r="J189" s="331" t="s">
        <v>1946</v>
      </c>
      <c r="K189" s="317"/>
    </row>
    <row r="190" spans="2:11" s="18" customFormat="1" ht="15" customHeight="1">
      <c r="B190" s="332"/>
      <c r="C190" s="333" t="s">
        <v>1947</v>
      </c>
      <c r="D190" s="334"/>
      <c r="E190" s="334"/>
      <c r="F190" s="335" t="s">
        <v>1863</v>
      </c>
      <c r="G190" s="334"/>
      <c r="H190" s="334" t="s">
        <v>1948</v>
      </c>
      <c r="I190" s="334" t="s">
        <v>1945</v>
      </c>
      <c r="J190" s="336" t="s">
        <v>1946</v>
      </c>
      <c r="K190" s="337"/>
    </row>
    <row r="191" spans="2:11" s="1" customFormat="1" ht="15" customHeight="1">
      <c r="B191" s="294"/>
      <c r="C191" s="330" t="s">
        <v>41</v>
      </c>
      <c r="D191" s="271"/>
      <c r="E191" s="271"/>
      <c r="F191" s="292" t="s">
        <v>1857</v>
      </c>
      <c r="G191" s="271"/>
      <c r="H191" s="268" t="s">
        <v>1949</v>
      </c>
      <c r="I191" s="271" t="s">
        <v>1950</v>
      </c>
      <c r="J191" s="271"/>
      <c r="K191" s="317"/>
    </row>
    <row r="192" spans="2:11" s="1" customFormat="1" ht="15" customHeight="1">
      <c r="B192" s="294"/>
      <c r="C192" s="330" t="s">
        <v>1951</v>
      </c>
      <c r="D192" s="271"/>
      <c r="E192" s="271"/>
      <c r="F192" s="292" t="s">
        <v>1857</v>
      </c>
      <c r="G192" s="271"/>
      <c r="H192" s="271" t="s">
        <v>1952</v>
      </c>
      <c r="I192" s="271" t="s">
        <v>1892</v>
      </c>
      <c r="J192" s="271"/>
      <c r="K192" s="317"/>
    </row>
    <row r="193" spans="2:11" s="1" customFormat="1" ht="15" customHeight="1">
      <c r="B193" s="294"/>
      <c r="C193" s="330" t="s">
        <v>1953</v>
      </c>
      <c r="D193" s="271"/>
      <c r="E193" s="271"/>
      <c r="F193" s="292" t="s">
        <v>1857</v>
      </c>
      <c r="G193" s="271"/>
      <c r="H193" s="271" t="s">
        <v>1954</v>
      </c>
      <c r="I193" s="271" t="s">
        <v>1892</v>
      </c>
      <c r="J193" s="271"/>
      <c r="K193" s="317"/>
    </row>
    <row r="194" spans="2:11" s="1" customFormat="1" ht="15" customHeight="1">
      <c r="B194" s="294"/>
      <c r="C194" s="330" t="s">
        <v>1955</v>
      </c>
      <c r="D194" s="271"/>
      <c r="E194" s="271"/>
      <c r="F194" s="292" t="s">
        <v>1863</v>
      </c>
      <c r="G194" s="271"/>
      <c r="H194" s="271" t="s">
        <v>1956</v>
      </c>
      <c r="I194" s="271" t="s">
        <v>1892</v>
      </c>
      <c r="J194" s="271"/>
      <c r="K194" s="317"/>
    </row>
    <row r="195" spans="2:11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pans="2:11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pans="2:11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pans="2:11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pans="2:11" s="1" customFormat="1" ht="13.5">
      <c r="B199" s="260"/>
      <c r="C199" s="261"/>
      <c r="D199" s="261"/>
      <c r="E199" s="261"/>
      <c r="F199" s="261"/>
      <c r="G199" s="261"/>
      <c r="H199" s="261"/>
      <c r="I199" s="261"/>
      <c r="J199" s="261"/>
      <c r="K199" s="262"/>
    </row>
    <row r="200" spans="2:11" s="1" customFormat="1" ht="21">
      <c r="B200" s="263"/>
      <c r="C200" s="398" t="s">
        <v>1957</v>
      </c>
      <c r="D200" s="398"/>
      <c r="E200" s="398"/>
      <c r="F200" s="398"/>
      <c r="G200" s="398"/>
      <c r="H200" s="398"/>
      <c r="I200" s="398"/>
      <c r="J200" s="398"/>
      <c r="K200" s="264"/>
    </row>
    <row r="201" spans="2:11" s="1" customFormat="1" ht="25.5" customHeight="1">
      <c r="B201" s="263"/>
      <c r="C201" s="339" t="s">
        <v>1958</v>
      </c>
      <c r="D201" s="339"/>
      <c r="E201" s="339"/>
      <c r="F201" s="339" t="s">
        <v>1959</v>
      </c>
      <c r="G201" s="340"/>
      <c r="H201" s="401" t="s">
        <v>1960</v>
      </c>
      <c r="I201" s="401"/>
      <c r="J201" s="401"/>
      <c r="K201" s="264"/>
    </row>
    <row r="202" spans="2:11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pans="2:11" s="1" customFormat="1" ht="15" customHeight="1">
      <c r="B203" s="294"/>
      <c r="C203" s="271" t="s">
        <v>1950</v>
      </c>
      <c r="D203" s="271"/>
      <c r="E203" s="271"/>
      <c r="F203" s="292" t="s">
        <v>42</v>
      </c>
      <c r="G203" s="271"/>
      <c r="H203" s="402" t="s">
        <v>1961</v>
      </c>
      <c r="I203" s="402"/>
      <c r="J203" s="402"/>
      <c r="K203" s="317"/>
    </row>
    <row r="204" spans="2:11" s="1" customFormat="1" ht="15" customHeight="1">
      <c r="B204" s="294"/>
      <c r="C204" s="271"/>
      <c r="D204" s="271"/>
      <c r="E204" s="271"/>
      <c r="F204" s="292" t="s">
        <v>43</v>
      </c>
      <c r="G204" s="271"/>
      <c r="H204" s="402" t="s">
        <v>1962</v>
      </c>
      <c r="I204" s="402"/>
      <c r="J204" s="402"/>
      <c r="K204" s="317"/>
    </row>
    <row r="205" spans="2:11" s="1" customFormat="1" ht="15" customHeight="1">
      <c r="B205" s="294"/>
      <c r="C205" s="271"/>
      <c r="D205" s="271"/>
      <c r="E205" s="271"/>
      <c r="F205" s="292" t="s">
        <v>46</v>
      </c>
      <c r="G205" s="271"/>
      <c r="H205" s="402" t="s">
        <v>1963</v>
      </c>
      <c r="I205" s="402"/>
      <c r="J205" s="402"/>
      <c r="K205" s="317"/>
    </row>
    <row r="206" spans="2:11" s="1" customFormat="1" ht="15" customHeight="1">
      <c r="B206" s="294"/>
      <c r="C206" s="271"/>
      <c r="D206" s="271"/>
      <c r="E206" s="271"/>
      <c r="F206" s="292" t="s">
        <v>44</v>
      </c>
      <c r="G206" s="271"/>
      <c r="H206" s="402" t="s">
        <v>1964</v>
      </c>
      <c r="I206" s="402"/>
      <c r="J206" s="402"/>
      <c r="K206" s="317"/>
    </row>
    <row r="207" spans="2:11" s="1" customFormat="1" ht="15" customHeight="1">
      <c r="B207" s="294"/>
      <c r="C207" s="271"/>
      <c r="D207" s="271"/>
      <c r="E207" s="271"/>
      <c r="F207" s="292" t="s">
        <v>45</v>
      </c>
      <c r="G207" s="271"/>
      <c r="H207" s="402" t="s">
        <v>1965</v>
      </c>
      <c r="I207" s="402"/>
      <c r="J207" s="402"/>
      <c r="K207" s="317"/>
    </row>
    <row r="208" spans="2:11" s="1" customFormat="1" ht="15" customHeight="1">
      <c r="B208" s="294"/>
      <c r="C208" s="271"/>
      <c r="D208" s="271"/>
      <c r="E208" s="271"/>
      <c r="F208" s="292"/>
      <c r="G208" s="271"/>
      <c r="H208" s="271"/>
      <c r="I208" s="271"/>
      <c r="J208" s="271"/>
      <c r="K208" s="317"/>
    </row>
    <row r="209" spans="2:11" s="1" customFormat="1" ht="15" customHeight="1">
      <c r="B209" s="294"/>
      <c r="C209" s="271" t="s">
        <v>1904</v>
      </c>
      <c r="D209" s="271"/>
      <c r="E209" s="271"/>
      <c r="F209" s="292" t="s">
        <v>78</v>
      </c>
      <c r="G209" s="271"/>
      <c r="H209" s="402" t="s">
        <v>1966</v>
      </c>
      <c r="I209" s="402"/>
      <c r="J209" s="402"/>
      <c r="K209" s="317"/>
    </row>
    <row r="210" spans="2:11" s="1" customFormat="1" ht="15" customHeight="1">
      <c r="B210" s="294"/>
      <c r="C210" s="271"/>
      <c r="D210" s="271"/>
      <c r="E210" s="271"/>
      <c r="F210" s="292" t="s">
        <v>1800</v>
      </c>
      <c r="G210" s="271"/>
      <c r="H210" s="402" t="s">
        <v>1801</v>
      </c>
      <c r="I210" s="402"/>
      <c r="J210" s="402"/>
      <c r="K210" s="317"/>
    </row>
    <row r="211" spans="2:11" s="1" customFormat="1" ht="15" customHeight="1">
      <c r="B211" s="294"/>
      <c r="C211" s="271"/>
      <c r="D211" s="271"/>
      <c r="E211" s="271"/>
      <c r="F211" s="292" t="s">
        <v>1798</v>
      </c>
      <c r="G211" s="271"/>
      <c r="H211" s="402" t="s">
        <v>1967</v>
      </c>
      <c r="I211" s="402"/>
      <c r="J211" s="402"/>
      <c r="K211" s="317"/>
    </row>
    <row r="212" spans="2:11" s="1" customFormat="1" ht="15" customHeight="1">
      <c r="B212" s="341"/>
      <c r="C212" s="271"/>
      <c r="D212" s="271"/>
      <c r="E212" s="271"/>
      <c r="F212" s="292" t="s">
        <v>1802</v>
      </c>
      <c r="G212" s="330"/>
      <c r="H212" s="403" t="s">
        <v>90</v>
      </c>
      <c r="I212" s="403"/>
      <c r="J212" s="403"/>
      <c r="K212" s="342"/>
    </row>
    <row r="213" spans="2:11" s="1" customFormat="1" ht="15" customHeight="1">
      <c r="B213" s="341"/>
      <c r="C213" s="271"/>
      <c r="D213" s="271"/>
      <c r="E213" s="271"/>
      <c r="F213" s="292" t="s">
        <v>1803</v>
      </c>
      <c r="G213" s="330"/>
      <c r="H213" s="403" t="s">
        <v>1695</v>
      </c>
      <c r="I213" s="403"/>
      <c r="J213" s="403"/>
      <c r="K213" s="342"/>
    </row>
    <row r="214" spans="2:11" s="1" customFormat="1" ht="15" customHeight="1">
      <c r="B214" s="341"/>
      <c r="C214" s="271"/>
      <c r="D214" s="271"/>
      <c r="E214" s="271"/>
      <c r="F214" s="292"/>
      <c r="G214" s="330"/>
      <c r="H214" s="321"/>
      <c r="I214" s="321"/>
      <c r="J214" s="321"/>
      <c r="K214" s="342"/>
    </row>
    <row r="215" spans="2:11" s="1" customFormat="1" ht="15" customHeight="1">
      <c r="B215" s="341"/>
      <c r="C215" s="271" t="s">
        <v>1928</v>
      </c>
      <c r="D215" s="271"/>
      <c r="E215" s="271"/>
      <c r="F215" s="292">
        <v>1</v>
      </c>
      <c r="G215" s="330"/>
      <c r="H215" s="403" t="s">
        <v>1968</v>
      </c>
      <c r="I215" s="403"/>
      <c r="J215" s="403"/>
      <c r="K215" s="342"/>
    </row>
    <row r="216" spans="2:11" s="1" customFormat="1" ht="15" customHeight="1">
      <c r="B216" s="341"/>
      <c r="C216" s="271"/>
      <c r="D216" s="271"/>
      <c r="E216" s="271"/>
      <c r="F216" s="292">
        <v>2</v>
      </c>
      <c r="G216" s="330"/>
      <c r="H216" s="403" t="s">
        <v>1969</v>
      </c>
      <c r="I216" s="403"/>
      <c r="J216" s="403"/>
      <c r="K216" s="342"/>
    </row>
    <row r="217" spans="2:11" s="1" customFormat="1" ht="15" customHeight="1">
      <c r="B217" s="341"/>
      <c r="C217" s="271"/>
      <c r="D217" s="271"/>
      <c r="E217" s="271"/>
      <c r="F217" s="292">
        <v>3</v>
      </c>
      <c r="G217" s="330"/>
      <c r="H217" s="403" t="s">
        <v>1970</v>
      </c>
      <c r="I217" s="403"/>
      <c r="J217" s="403"/>
      <c r="K217" s="342"/>
    </row>
    <row r="218" spans="2:11" s="1" customFormat="1" ht="15" customHeight="1">
      <c r="B218" s="341"/>
      <c r="C218" s="271"/>
      <c r="D218" s="271"/>
      <c r="E218" s="271"/>
      <c r="F218" s="292">
        <v>4</v>
      </c>
      <c r="G218" s="330"/>
      <c r="H218" s="403" t="s">
        <v>1971</v>
      </c>
      <c r="I218" s="403"/>
      <c r="J218" s="403"/>
      <c r="K218" s="342"/>
    </row>
    <row r="219" spans="2:11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101 - KOMUNIKACE - siln. ...</vt:lpstr>
      <vt:lpstr>102 - MÍSTNÍ KOMUNIKACE, ...</vt:lpstr>
      <vt:lpstr>401 - Veřejné osvětlení</vt:lpstr>
      <vt:lpstr>VRN - Vedlejší a ostatní ...</vt:lpstr>
      <vt:lpstr>Pokyny pro vyplnění</vt:lpstr>
      <vt:lpstr>'101 - KOMUNIKACE - siln. ...'!Názvy_tisku</vt:lpstr>
      <vt:lpstr>'102 - MÍSTNÍ KOMUNIKACE, ...'!Názvy_tisku</vt:lpstr>
      <vt:lpstr>'401 - Veřejné osvětlení'!Názvy_tisku</vt:lpstr>
      <vt:lpstr>'Rekapitulace stavby'!Názvy_tisku</vt:lpstr>
      <vt:lpstr>'VRN - Vedlejší a ostatní ...'!Názvy_tisku</vt:lpstr>
      <vt:lpstr>'101 - KOMUNIKACE - siln. ...'!Oblast_tisku</vt:lpstr>
      <vt:lpstr>'102 - MÍSTNÍ KOMUNIKACE, ...'!Oblast_tisku</vt:lpstr>
      <vt:lpstr>'401 - Veřejné osvětlení'!Oblast_tisku</vt:lpstr>
      <vt:lpstr>'Pokyny pro vyplnění'!Oblast_tisku</vt:lpstr>
      <vt:lpstr>'Rekapitulace stavby'!Oblast_tisku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DESKTOP-ZITEK\Petr</dc:creator>
  <cp:lastModifiedBy>Mrázová Jana</cp:lastModifiedBy>
  <dcterms:created xsi:type="dcterms:W3CDTF">2025-06-30T11:02:06Z</dcterms:created>
  <dcterms:modified xsi:type="dcterms:W3CDTF">2025-07-01T11:11:05Z</dcterms:modified>
</cp:coreProperties>
</file>