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32 - Most ev.č. 180-023 D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'32 - Most ev.č. 180-023 D...'!$C$124:$K$229</definedName>
    <definedName name="_xlnm.Print_Area" localSheetId="1">'32 - Most ev.č. 180-023 D...'!$C$4:$J$76,'32 - Most ev.č. 180-023 D...'!$C$82:$J$106,'32 - Most ev.č. 180-023 D...'!$C$112:$J$229</definedName>
    <definedName name="_xlnm.Print_Titles" localSheetId="1">'32 - Most ev.č. 180-023 D...'!$124:$124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25"/>
  <c r="BH225"/>
  <c r="BG225"/>
  <c r="BF225"/>
  <c r="T225"/>
  <c r="T224"/>
  <c r="R225"/>
  <c r="R224"/>
  <c r="P225"/>
  <c r="P224"/>
  <c r="BI222"/>
  <c r="BH222"/>
  <c r="BG222"/>
  <c r="BF222"/>
  <c r="T222"/>
  <c r="T221"/>
  <c r="R222"/>
  <c r="R221"/>
  <c r="P222"/>
  <c r="P221"/>
  <c r="BI216"/>
  <c r="BH216"/>
  <c r="BG216"/>
  <c r="BF216"/>
  <c r="T216"/>
  <c r="T207"/>
  <c r="T206"/>
  <c r="R216"/>
  <c r="R207"/>
  <c r="R206"/>
  <c r="P216"/>
  <c r="P207"/>
  <c r="P206"/>
  <c r="BI208"/>
  <c r="BH208"/>
  <c r="BG208"/>
  <c r="BF208"/>
  <c r="T208"/>
  <c r="R208"/>
  <c r="P208"/>
  <c r="BI199"/>
  <c r="BH199"/>
  <c r="BG199"/>
  <c r="BF199"/>
  <c r="T199"/>
  <c r="R199"/>
  <c r="P199"/>
  <c r="BI194"/>
  <c r="BH194"/>
  <c r="BG194"/>
  <c r="BF194"/>
  <c r="T194"/>
  <c r="R194"/>
  <c r="P194"/>
  <c r="BI189"/>
  <c r="BH189"/>
  <c r="BG189"/>
  <c r="BF189"/>
  <c r="T189"/>
  <c r="R189"/>
  <c r="P189"/>
  <c r="BI184"/>
  <c r="BH184"/>
  <c r="BG184"/>
  <c r="BF184"/>
  <c r="T184"/>
  <c r="R184"/>
  <c r="P184"/>
  <c r="BI179"/>
  <c r="BH179"/>
  <c r="BG179"/>
  <c r="BF179"/>
  <c r="T179"/>
  <c r="R179"/>
  <c r="P179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6"/>
  <c r="BH156"/>
  <c r="BG156"/>
  <c r="BF156"/>
  <c r="T156"/>
  <c r="T155"/>
  <c r="R156"/>
  <c r="R155"/>
  <c r="P156"/>
  <c r="P155"/>
  <c r="BI150"/>
  <c r="BH150"/>
  <c r="BG150"/>
  <c r="BF150"/>
  <c r="T150"/>
  <c r="R150"/>
  <c r="P150"/>
  <c r="BI145"/>
  <c r="BH145"/>
  <c r="BG145"/>
  <c r="BF145"/>
  <c r="T145"/>
  <c r="R145"/>
  <c r="P145"/>
  <c r="BI139"/>
  <c r="BH139"/>
  <c r="BG139"/>
  <c r="BF139"/>
  <c r="T139"/>
  <c r="R139"/>
  <c r="P139"/>
  <c r="BI133"/>
  <c r="BH133"/>
  <c r="BG133"/>
  <c r="BF133"/>
  <c r="T133"/>
  <c r="T127"/>
  <c r="R133"/>
  <c r="R127"/>
  <c r="P133"/>
  <c r="P127"/>
  <c r="BI128"/>
  <c r="BH128"/>
  <c r="BG128"/>
  <c r="BF128"/>
  <c r="T128"/>
  <c r="R128"/>
  <c r="P128"/>
  <c r="F121"/>
  <c r="F119"/>
  <c r="E117"/>
  <c r="F91"/>
  <c r="F89"/>
  <c r="E87"/>
  <c r="J24"/>
  <c r="E24"/>
  <c r="J122"/>
  <c r="J23"/>
  <c r="J21"/>
  <c r="E21"/>
  <c r="J121"/>
  <c r="J20"/>
  <c r="J18"/>
  <c r="E18"/>
  <c r="F92"/>
  <c r="J17"/>
  <c r="J12"/>
  <c r="J119"/>
  <c r="E7"/>
  <c r="E115"/>
  <c i="1" r="L90"/>
  <c r="AM90"/>
  <c r="AM89"/>
  <c r="L89"/>
  <c r="AM87"/>
  <c r="L87"/>
  <c r="L85"/>
  <c r="L84"/>
  <c i="2" r="BK189"/>
  <c r="BK184"/>
  <c r="J179"/>
  <c r="J174"/>
  <c r="J170"/>
  <c r="J166"/>
  <c r="BK162"/>
  <c r="J150"/>
  <c r="BK133"/>
  <c r="BK194"/>
  <c r="BK225"/>
  <c r="BK222"/>
  <c r="BK216"/>
  <c r="BK208"/>
  <c r="BK199"/>
  <c r="J162"/>
  <c r="BK150"/>
  <c r="BK139"/>
  <c r="J128"/>
  <c r="J194"/>
  <c r="J184"/>
  <c r="BK179"/>
  <c r="BK174"/>
  <c r="BK170"/>
  <c r="BK166"/>
  <c r="BK156"/>
  <c r="BK145"/>
  <c r="J139"/>
  <c r="BK128"/>
  <c r="J189"/>
  <c r="J225"/>
  <c r="J222"/>
  <c r="J216"/>
  <c r="J208"/>
  <c r="J199"/>
  <c r="J156"/>
  <c r="J145"/>
  <c r="J133"/>
  <c i="1" r="AS94"/>
  <c i="2" l="1" r="P138"/>
  <c r="P126"/>
  <c r="P125"/>
  <c i="1" r="AU95"/>
  <c i="2" r="T138"/>
  <c r="T126"/>
  <c r="T125"/>
  <c r="BK161"/>
  <c r="J161"/>
  <c r="J101"/>
  <c r="T161"/>
  <c r="BK138"/>
  <c r="J138"/>
  <c r="J99"/>
  <c r="R138"/>
  <c r="R126"/>
  <c r="R125"/>
  <c r="P161"/>
  <c r="R161"/>
  <c r="BK207"/>
  <c r="BK127"/>
  <c r="J127"/>
  <c r="J98"/>
  <c r="BK155"/>
  <c r="J155"/>
  <c r="J100"/>
  <c r="BK221"/>
  <c r="J221"/>
  <c r="J104"/>
  <c r="BK224"/>
  <c r="J224"/>
  <c r="J105"/>
  <c r="J89"/>
  <c r="J91"/>
  <c r="J92"/>
  <c r="F122"/>
  <c r="BE145"/>
  <c r="BE150"/>
  <c r="BE184"/>
  <c r="BE194"/>
  <c r="BE199"/>
  <c r="BE208"/>
  <c r="BE216"/>
  <c r="BE222"/>
  <c r="BE225"/>
  <c r="BE189"/>
  <c r="E85"/>
  <c r="BE128"/>
  <c r="BE133"/>
  <c r="BE139"/>
  <c r="BE156"/>
  <c r="BE162"/>
  <c r="BE166"/>
  <c r="BE170"/>
  <c r="BE174"/>
  <c r="BE179"/>
  <c r="F35"/>
  <c i="1" r="BB95"/>
  <c r="BB94"/>
  <c r="W31"/>
  <c i="2" r="F34"/>
  <c i="1" r="BA95"/>
  <c r="BA94"/>
  <c r="W30"/>
  <c i="2" r="F37"/>
  <c i="1" r="BD95"/>
  <c r="BD94"/>
  <c r="W33"/>
  <c i="2" r="F36"/>
  <c i="1" r="BC95"/>
  <c r="BC94"/>
  <c r="W32"/>
  <c i="2" r="J34"/>
  <c i="1" r="AW95"/>
  <c r="AU94"/>
  <c i="2" l="1" r="BK206"/>
  <c r="J206"/>
  <c r="J102"/>
  <c r="BK126"/>
  <c r="BK125"/>
  <c r="J125"/>
  <c r="J96"/>
  <c r="J207"/>
  <c r="J103"/>
  <c i="1" r="AY94"/>
  <c r="AX94"/>
  <c i="2" r="F33"/>
  <c i="1" r="AZ95"/>
  <c r="AZ94"/>
  <c r="W29"/>
  <c r="AW94"/>
  <c r="AK30"/>
  <c i="2" r="J33"/>
  <c i="1" r="AV95"/>
  <c r="AT95"/>
  <c i="2" l="1" r="J126"/>
  <c r="J97"/>
  <c r="J30"/>
  <c i="1" r="AG95"/>
  <c r="AG94"/>
  <c r="AK26"/>
  <c r="AV94"/>
  <c r="AK29"/>
  <c r="AK35"/>
  <c i="2" l="1" r="J39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<sst xmlns="http://schemas.openxmlformats.org/spreadsheetml/2006/main">
  <si>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</si>
  <si>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</si>
  <si>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</si>
  <si>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</si>
  <si>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</si>
  <si>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{11f4c926-e92d-4633-b703-0829d59d51d2}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</si>
  <si>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</si>
  <si>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</si>
  <si>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</si>
  <si>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</si>
  <si>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</si>
  <si>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</si>
  <si>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</si>
  <si>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</si>
  <si>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</si>
  <si>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</si>
  <si>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</si>
  <si>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Most ev.č. 180-023 Dobřany - podepření pilíře V</t>
  </si>
  <si>
    <t>KSO:</t>
  </si>
  <si>
    <t>CC-CZ:</t>
  </si>
  <si>
    <t>Místo:</t>
  </si>
  <si>
    <t>Dobřany</t>
  </si>
  <si>
    <t>Datum:</t>
  </si>
  <si>
    <t>27. 8. 2025</t>
  </si>
  <si>
    <t>Zadavatel:</t>
  </si>
  <si>
    <t>IČ:</t>
  </si>
  <si>
    <t>SÚSPK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</si>
  <si>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</si>
  <si>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</si>
  <si>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</si>
  <si>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</si>
  <si>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</si>
  <si>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</si>
  <si>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</si>
  <si>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</si>
  <si>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</si>
  <si>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</si>
  <si>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</si>
  <si>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</si>
  <si>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</si>
  <si>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</si>
  <si>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</si>
  <si>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</si>
  <si>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</si>
  <si>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</si>
  <si>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</si>
  <si>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</si>
  <si>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</si>
  <si>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</si>
  <si>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</si>
  <si>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</si>
  <si>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</si>
  <si>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</si>
  <si>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</si>
  <si>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</si>
  <si>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</si>
  <si>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</si>
  <si>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</si>
  <si>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</si>
  <si>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</si>
  <si>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</si>
  <si>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</si>
  <si>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</si>
  <si>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</si>
  <si>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</si>
  <si>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</si>
  <si>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</si>
  <si>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</si>
  <si>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</si>
  <si>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</si>
  <si>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</si>
  <si>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</si>
  <si>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</si>
  <si>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</si>
  <si>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</si>
  <si>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</si>
  <si>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</si>
  <si>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</si>
  <si>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</si>
  <si>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</si>
  <si>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32</t>
  </si>
  <si>
    <t>STA</t>
  </si>
  <si>
    <t>1</t>
  </si>
  <si>
    <t>{f09fd1e6-3e57-4963-8c4c-e8a1ed04f92b}</t>
  </si>
  <si>
    <t>2</t>
  </si>
  <si>
    <t>KRYCÍ LIST SOUPISU PRACÍ</t>
  </si>
  <si>
    <t>Objekt:</t>
  </si>
  <si>
    <t>32 - Most ev.č. 180-023 Dobřany - podepření pilíře V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</si>
  <si>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</si>
  <si>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</si>
  <si>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</si>
  <si>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</si>
  <si>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</si>
  <si>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</si>
  <si>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</si>
  <si>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</si>
  <si>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</si>
  <si>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9 - Ostatní konstrukce a práce, bourání</t>
  </si>
  <si>
    <t>VRN - Vedlejší rozpočtové náklady</t>
  </si>
  <si>
    <t xml:space="preserve">    VRN1 - Průzkumné, zeměměřičské a projektové práce</t>
  </si>
  <si>
    <t xml:space="preserve">    VRN4 - Inženýrská činnost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</si>
  <si>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</si>
  <si>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</si>
  <si>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</si>
  <si>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</si>
  <si>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</si>
  <si>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</si>
  <si>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</si>
  <si>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</si>
  <si>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</si>
  <si>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</si>
  <si>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</si>
  <si>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</si>
  <si>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</si>
  <si>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</si>
  <si>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</si>
  <si>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</si>
  <si>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</si>
  <si>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</si>
  <si>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</si>
  <si>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113151111-R1</t>
  </si>
  <si>
    <t>Rozebrání zpevněných ploch ze silničních dílců, vč. odvozu na skládku zhotovitele</t>
  </si>
  <si>
    <t>m2</t>
  </si>
  <si>
    <t>4</t>
  </si>
  <si>
    <t>1238199124</t>
  </si>
  <si>
    <t>PP</t>
  </si>
  <si>
    <t>Rozebírání zpevněných ploch s přemístěním na skládku na vzdálenost do 20 m nebo s naložením na dopravní prostředek ze silničních panelů, vč. odvozu na skládku zhotovitele</t>
  </si>
  <si>
    <t>VV</t>
  </si>
  <si>
    <t>(3,5+5+3,5)*3" 2 vrstvy</t>
  </si>
  <si>
    <t>rozebrání panelové rovnaniny</t>
  </si>
  <si>
    <t>Součet</t>
  </si>
  <si>
    <t>122251101</t>
  </si>
  <si>
    <t>Odkopávky a prokopávky nezapažené v hornině třídy těžitelnosti I skupiny 3 objem do 20 m3 strojně</t>
  </si>
  <si>
    <t>m3</t>
  </si>
  <si>
    <t>-829222656</t>
  </si>
  <si>
    <t>Odkopávky a prokopávky nezapažené strojně v hornině třídy těžitelnosti I skupiny 3 do 20 m3</t>
  </si>
  <si>
    <t>4*16*0,3</t>
  </si>
  <si>
    <t>Výkop pro založení panelů, zemina bude rozprostřena v okolí jámy</t>
  </si>
  <si>
    <t>Zakládání</t>
  </si>
  <si>
    <t>3</t>
  </si>
  <si>
    <t>213311151</t>
  </si>
  <si>
    <t>Polštáře zhutněné pod základy ze štěrkodrti netříděné</t>
  </si>
  <si>
    <t>405795957</t>
  </si>
  <si>
    <t>fr. kameniva 0-32</t>
  </si>
  <si>
    <t>bude hutněno po vrstvách tl. 150 mm</t>
  </si>
  <si>
    <t>291211111</t>
  </si>
  <si>
    <t>Zřízení plochy ze silničních panelů do lože tl 50 mm z kameniva</t>
  </si>
  <si>
    <t>-1121102039</t>
  </si>
  <si>
    <t>Zřízení zpevněné plochy ze silničních panelů osazených do lože tl. 50 mm z kameniva</t>
  </si>
  <si>
    <t>(3,5+5+3,5)*3"2 vrstvy</t>
  </si>
  <si>
    <t>zřízení panelové rovnaniny</t>
  </si>
  <si>
    <t>5</t>
  </si>
  <si>
    <t>M</t>
  </si>
  <si>
    <t>CSB.0077604.URS</t>
  </si>
  <si>
    <t>Silniční panely 3000x1000x150 t 6</t>
  </si>
  <si>
    <t>kus</t>
  </si>
  <si>
    <t>8</t>
  </si>
  <si>
    <t>32144793</t>
  </si>
  <si>
    <t>2*36/3</t>
  </si>
  <si>
    <t>Silniční panel 1000x3000x150 mm - DODÁVKA</t>
  </si>
  <si>
    <t>Svislé a kompletní konstrukce</t>
  </si>
  <si>
    <t>6</t>
  </si>
  <si>
    <t>948421291</t>
  </si>
  <si>
    <t>Měsíční nájemné podpěrné konstrukce dočasné z ocelových nosníků</t>
  </si>
  <si>
    <t>t</t>
  </si>
  <si>
    <t>88209544</t>
  </si>
  <si>
    <t>Podpěrné konstrukce dočasné z ocelových nosníků měsíční nájemné nosníku</t>
  </si>
  <si>
    <t>30*4,536</t>
  </si>
  <si>
    <t>roznášecí rošt z profilů HEB 240</t>
  </si>
  <si>
    <t>9</t>
  </si>
  <si>
    <t>Ostatní konstrukce a práce, bourání</t>
  </si>
  <si>
    <t>7</t>
  </si>
  <si>
    <t>948411121</t>
  </si>
  <si>
    <t>Zřízení podpěry dočasné kovové Pižmo výšky do 12 m</t>
  </si>
  <si>
    <t>194817989</t>
  </si>
  <si>
    <t>Podpěrné skruže a podpěry dočasné kovové zřízení podpěr výšky do 12 m Pižmo</t>
  </si>
  <si>
    <t>24" podle výkresové dokumentace</t>
  </si>
  <si>
    <t>948411221</t>
  </si>
  <si>
    <t>Odstranění podpěry dočasné kovové Pižmo výšky do 12 m</t>
  </si>
  <si>
    <t>-1927229205</t>
  </si>
  <si>
    <t>Podpěrné skruže a podpěry dočasné kovové odstranění podpěr výšky do 12 m Pižmo</t>
  </si>
  <si>
    <t>948411921</t>
  </si>
  <si>
    <t>Měsíční nájemné podpěry dočasné kovové Pižmo výšky do 12 m</t>
  </si>
  <si>
    <t>396636271</t>
  </si>
  <si>
    <t>Podpěrné skruže a podpěry dočasné kovové měsíční nájemné podpěr výšky do 12 m Pižmo</t>
  </si>
  <si>
    <t>30*24</t>
  </si>
  <si>
    <t>10</t>
  </si>
  <si>
    <t>948421111-R</t>
  </si>
  <si>
    <t>Zřízení podpěrné konstrukce dočasné z ocelových nosníků</t>
  </si>
  <si>
    <t>1942388800</t>
  </si>
  <si>
    <t>Podpěrné konstrukce dočasné z ocelových nosníků</t>
  </si>
  <si>
    <t>(16*2+2*11)*0,084</t>
  </si>
  <si>
    <t>11</t>
  </si>
  <si>
    <t>948421211-R</t>
  </si>
  <si>
    <t xml:space="preserve">Odstranění podpěrné konstrukce dočasné z ocelových nosníků </t>
  </si>
  <si>
    <t>-1697245419</t>
  </si>
  <si>
    <t xml:space="preserve">Podpěrné konstrukce dočasné z ocelových nosníků odstranění </t>
  </si>
  <si>
    <t>948521111-R</t>
  </si>
  <si>
    <t>Zřízení podpěrný rošt dočasný ze dřeva, včetně dodávky dřeva</t>
  </si>
  <si>
    <t>-902184583</t>
  </si>
  <si>
    <t>Podpěrný rošt dočasný ze dřeva, včetně dodávky dřeva</t>
  </si>
  <si>
    <t>16*(1*0,3*0,2)*0,6</t>
  </si>
  <si>
    <t>dubové pražce vč. vyříznutí v místě podepření</t>
  </si>
  <si>
    <t>13</t>
  </si>
  <si>
    <t>948521121-R</t>
  </si>
  <si>
    <t>Odstranění podpěrný rošt dočasný ze dřeva, včetně odvozu a likvidace</t>
  </si>
  <si>
    <t>1500717238</t>
  </si>
  <si>
    <t>Podpěrný rošt dočasný ze dřeva odstranění, včetně odvozu a likvidace</t>
  </si>
  <si>
    <t>dubové pražce</t>
  </si>
  <si>
    <t>14</t>
  </si>
  <si>
    <t>993221111-R</t>
  </si>
  <si>
    <t xml:space="preserve">Dovoz a odvoz mostních kovových podpěrných skruží  včetně naložení a složení</t>
  </si>
  <si>
    <t>KPL</t>
  </si>
  <si>
    <t>63376882</t>
  </si>
  <si>
    <t>Dovoz a odvoz mostních kovových podpěrných konstrukcí včetně naložení a složení skruží</t>
  </si>
  <si>
    <t>do/z místa skládky zhotovitele</t>
  </si>
  <si>
    <t>1"2x</t>
  </si>
  <si>
    <t>15</t>
  </si>
  <si>
    <t>993221211-R</t>
  </si>
  <si>
    <t>Dovoz a odvoz ostatních mostních kovových podpěr a nosníků včetně naložení a složení</t>
  </si>
  <si>
    <t>-427044595</t>
  </si>
  <si>
    <t>Dovoz a odvoz mostních kovových podpěrných konstrukcí včetně naložení a složení podpěr a nosníků</t>
  </si>
  <si>
    <t>2x</t>
  </si>
  <si>
    <t>VRN</t>
  </si>
  <si>
    <t>Vedlejší rozpočtové náklady</t>
  </si>
  <si>
    <t>VRN1</t>
  </si>
  <si>
    <t>Průzkumné, zeměměřičské a projektové práce</t>
  </si>
  <si>
    <t>16</t>
  </si>
  <si>
    <t>012303000-R</t>
  </si>
  <si>
    <t>Aktivace podepžení pomocí hydraulických lisů</t>
  </si>
  <si>
    <t>1024</t>
  </si>
  <si>
    <t>474516074</t>
  </si>
  <si>
    <t>Aktivace podepření pomocí hydraulických lisů</t>
  </si>
  <si>
    <t>včetně vkládání ocelových plechů při zdvihu</t>
  </si>
  <si>
    <t>aktivace při montáži podepření - 1 kpl</t>
  </si>
  <si>
    <t>reaktivace při dosednutí podepření (na pokyn objednatele) - 2 kpl</t>
  </si>
  <si>
    <t>deaktivace při demontáži podepření - 1 kpl</t>
  </si>
  <si>
    <t>17</t>
  </si>
  <si>
    <t>013002000</t>
  </si>
  <si>
    <t>Projektové práce</t>
  </si>
  <si>
    <t>1315390128</t>
  </si>
  <si>
    <t>VTD podepření</t>
  </si>
  <si>
    <t>VRN4</t>
  </si>
  <si>
    <t>Inženýrská činnost</t>
  </si>
  <si>
    <t>18</t>
  </si>
  <si>
    <t>040001000-R</t>
  </si>
  <si>
    <t>Kontrolní činnost</t>
  </si>
  <si>
    <t>253068407</t>
  </si>
  <si>
    <t>VRN6</t>
  </si>
  <si>
    <t>Územní vlivy</t>
  </si>
  <si>
    <t>19</t>
  </si>
  <si>
    <t>063603000</t>
  </si>
  <si>
    <t>Omezený přístup těžké techniky</t>
  </si>
  <si>
    <t>-321584956</t>
  </si>
  <si>
    <t>práce pod stávajícím mostem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</si>
</sst>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111</xdr:row>
      <xdr:rowOff>0</xdr:rowOff>
    </xdr:from>
    <xdr:to>
      <xdr:col>9</xdr:col>
      <xdr:colOff>1215390</xdr:colOff>
      <xdr:row>115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33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Most ev.č. 180-023 Dobřany - podepření pilíře V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Dobřany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27. 8. 2025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SÚSPK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74</v>
      </c>
      <c r="BT94" s="117" t="s">
        <v>75</v>
      </c>
      <c r="BU94" s="118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24.75" customHeight="1">
      <c r="A95" s="119" t="s">
        <v>79</v>
      </c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17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'32 - Most ev.č. 180-023 D...'!J30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81</v>
      </c>
      <c r="AR95" s="126"/>
      <c r="AS95" s="127">
        <v>0</v>
      </c>
      <c r="AT95" s="128">
        <f>ROUND(SUM(AV95:AW95),2)</f>
        <v>0</v>
      </c>
      <c r="AU95" s="129">
        <f>'32 - Most ev.č. 180-023 D...'!P125</f>
        <v>0</v>
      </c>
      <c r="AV95" s="128">
        <f>'32 - Most ev.č. 180-023 D...'!J33</f>
        <v>0</v>
      </c>
      <c r="AW95" s="128">
        <f>'32 - Most ev.č. 180-023 D...'!J34</f>
        <v>0</v>
      </c>
      <c r="AX95" s="128">
        <f>'32 - Most ev.č. 180-023 D...'!J35</f>
        <v>0</v>
      </c>
      <c r="AY95" s="128">
        <f>'32 - Most ev.č. 180-023 D...'!J36</f>
        <v>0</v>
      </c>
      <c r="AZ95" s="128">
        <f>'32 - Most ev.č. 180-023 D...'!F33</f>
        <v>0</v>
      </c>
      <c r="BA95" s="128">
        <f>'32 - Most ev.č. 180-023 D...'!F34</f>
        <v>0</v>
      </c>
      <c r="BB95" s="128">
        <f>'32 - Most ev.č. 180-023 D...'!F35</f>
        <v>0</v>
      </c>
      <c r="BC95" s="128">
        <f>'32 - Most ev.č. 180-023 D...'!F36</f>
        <v>0</v>
      </c>
      <c r="BD95" s="130">
        <f>'32 - Most ev.č. 180-023 D...'!F37</f>
        <v>0</v>
      </c>
      <c r="BE95" s="7"/>
      <c r="BT95" s="131" t="s">
        <v>82</v>
      </c>
      <c r="BV95" s="131" t="s">
        <v>77</v>
      </c>
      <c r="BW95" s="131" t="s">
        <v>83</v>
      </c>
      <c r="BX95" s="131" t="s">
        <v>5</v>
      </c>
      <c r="CL95" s="131" t="s">
        <v>1</v>
      </c>
      <c r="CM95" s="131" t="s">
        <v>84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Gdsyg8ZatOSbs+LskL6gxC2ITYUTIgPzo3M0dRdxuO3Maj9FF67cIezeLblcyRtyosI6rTu0laPzDlxpCLb7/w==" hashValue="b3J5iEPZqTsPKxwIqUT76gPc0Uxa3vdApp4E6nfleskHGRlIbQrm64CSr8Cvh40Z1Cx24L697emqPE/Tch/G2w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32 - Most ev.č. 180-023 D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84</v>
      </c>
    </row>
    <row r="4" s="1" customFormat="1" ht="24.96" customHeight="1">
      <c r="B4" s="20"/>
      <c r="D4" s="134" t="s">
        <v>85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>Most ev.č. 180-023 Dobřany - podepření pilíře V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86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87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27. 8. 2025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">
        <v>26</v>
      </c>
      <c r="F15" s="38"/>
      <c r="G15" s="38"/>
      <c r="H15" s="38"/>
      <c r="I15" s="136" t="s">
        <v>27</v>
      </c>
      <c r="J15" s="139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28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30</v>
      </c>
      <c r="E20" s="38"/>
      <c r="F20" s="38"/>
      <c r="G20" s="38"/>
      <c r="H20" s="38"/>
      <c r="I20" s="136" t="s">
        <v>25</v>
      </c>
      <c r="J20" s="139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tr">
        <f>IF('Rekapitulace stavby'!E17="","",'Rekapitulace stavby'!E17)</f>
        <v xml:space="preserve"> </v>
      </c>
      <c r="F21" s="38"/>
      <c r="G21" s="38"/>
      <c r="H21" s="38"/>
      <c r="I21" s="136" t="s">
        <v>27</v>
      </c>
      <c r="J21" s="139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33</v>
      </c>
      <c r="E23" s="38"/>
      <c r="F23" s="38"/>
      <c r="G23" s="38"/>
      <c r="H23" s="38"/>
      <c r="I23" s="136" t="s">
        <v>25</v>
      </c>
      <c r="J23" s="139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tr">
        <f>IF('Rekapitulace stavby'!E20="","",'Rekapitulace stavby'!E20)</f>
        <v xml:space="preserve"> </v>
      </c>
      <c r="F24" s="38"/>
      <c r="G24" s="38"/>
      <c r="H24" s="38"/>
      <c r="I24" s="136" t="s">
        <v>27</v>
      </c>
      <c r="J24" s="139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35</v>
      </c>
      <c r="E30" s="38"/>
      <c r="F30" s="38"/>
      <c r="G30" s="38"/>
      <c r="H30" s="38"/>
      <c r="I30" s="38"/>
      <c r="J30" s="147">
        <f>ROUND(J125,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37</v>
      </c>
      <c r="G32" s="38"/>
      <c r="H32" s="38"/>
      <c r="I32" s="148" t="s">
        <v>36</v>
      </c>
      <c r="J32" s="148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39</v>
      </c>
      <c r="E33" s="136" t="s">
        <v>40</v>
      </c>
      <c r="F33" s="150">
        <f>ROUND((SUM(BE125:BE229)),  2)</f>
        <v>0</v>
      </c>
      <c r="G33" s="38"/>
      <c r="H33" s="38"/>
      <c r="I33" s="151">
        <v>0.20999999999999999</v>
      </c>
      <c r="J33" s="150">
        <f>ROUND(((SUM(BE125:BE229))*I33),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41</v>
      </c>
      <c r="F34" s="150">
        <f>ROUND((SUM(BF125:BF229)),  2)</f>
        <v>0</v>
      </c>
      <c r="G34" s="38"/>
      <c r="H34" s="38"/>
      <c r="I34" s="151">
        <v>0.12</v>
      </c>
      <c r="J34" s="150">
        <f>ROUND(((SUM(BF125:BF229))*I34),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42</v>
      </c>
      <c r="F35" s="150">
        <f>ROUND((SUM(BG125:BG229)),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43</v>
      </c>
      <c r="F36" s="150">
        <f>ROUND((SUM(BH125:BH229)),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44</v>
      </c>
      <c r="F37" s="150">
        <f>ROUND((SUM(BI125:BI229)),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48</v>
      </c>
      <c r="E50" s="160"/>
      <c r="F50" s="160"/>
      <c r="G50" s="159" t="s">
        <v>49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50</v>
      </c>
      <c r="E61" s="162"/>
      <c r="F61" s="163" t="s">
        <v>51</v>
      </c>
      <c r="G61" s="161" t="s">
        <v>50</v>
      </c>
      <c r="H61" s="162"/>
      <c r="I61" s="162"/>
      <c r="J61" s="164" t="s">
        <v>51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52</v>
      </c>
      <c r="E65" s="165"/>
      <c r="F65" s="165"/>
      <c r="G65" s="159" t="s">
        <v>53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50</v>
      </c>
      <c r="E76" s="162"/>
      <c r="F76" s="163" t="s">
        <v>51</v>
      </c>
      <c r="G76" s="161" t="s">
        <v>50</v>
      </c>
      <c r="H76" s="162"/>
      <c r="I76" s="162"/>
      <c r="J76" s="164" t="s">
        <v>51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>Most ev.č. 180-023 Dobřany - podepření pilíře V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32 - Most ev.č. 180-023 Dobřany - podepření pilíře V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Dobřany</v>
      </c>
      <c r="G89" s="40"/>
      <c r="H89" s="40"/>
      <c r="I89" s="32" t="s">
        <v>22</v>
      </c>
      <c r="J89" s="79" t="str">
        <f>IF(J12="","",J12)</f>
        <v>27. 8. 2025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SÚSPK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89</v>
      </c>
      <c r="D94" s="172"/>
      <c r="E94" s="172"/>
      <c r="F94" s="172"/>
      <c r="G94" s="172"/>
      <c r="H94" s="172"/>
      <c r="I94" s="172"/>
      <c r="J94" s="173" t="s">
        <v>90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91</v>
      </c>
      <c r="D96" s="40"/>
      <c r="E96" s="40"/>
      <c r="F96" s="40"/>
      <c r="G96" s="40"/>
      <c r="H96" s="40"/>
      <c r="I96" s="40"/>
      <c r="J96" s="110">
        <f>J125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92</v>
      </c>
    </row>
    <row r="97" s="9" customFormat="1" ht="24.96" customHeight="1">
      <c r="A97" s="9"/>
      <c r="B97" s="175"/>
      <c r="C97" s="176"/>
      <c r="D97" s="177" t="s">
        <v>93</v>
      </c>
      <c r="E97" s="178"/>
      <c r="F97" s="178"/>
      <c r="G97" s="178"/>
      <c r="H97" s="178"/>
      <c r="I97" s="178"/>
      <c r="J97" s="179">
        <f>J126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94</v>
      </c>
      <c r="E98" s="184"/>
      <c r="F98" s="184"/>
      <c r="G98" s="184"/>
      <c r="H98" s="184"/>
      <c r="I98" s="184"/>
      <c r="J98" s="185">
        <f>J127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95</v>
      </c>
      <c r="E99" s="184"/>
      <c r="F99" s="184"/>
      <c r="G99" s="184"/>
      <c r="H99" s="184"/>
      <c r="I99" s="184"/>
      <c r="J99" s="185">
        <f>J138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96</v>
      </c>
      <c r="E100" s="184"/>
      <c r="F100" s="184"/>
      <c r="G100" s="184"/>
      <c r="H100" s="184"/>
      <c r="I100" s="184"/>
      <c r="J100" s="185">
        <f>J155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97</v>
      </c>
      <c r="E101" s="184"/>
      <c r="F101" s="184"/>
      <c r="G101" s="184"/>
      <c r="H101" s="184"/>
      <c r="I101" s="184"/>
      <c r="J101" s="185">
        <f>J161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5"/>
      <c r="C102" s="176"/>
      <c r="D102" s="177" t="s">
        <v>98</v>
      </c>
      <c r="E102" s="178"/>
      <c r="F102" s="178"/>
      <c r="G102" s="178"/>
      <c r="H102" s="178"/>
      <c r="I102" s="178"/>
      <c r="J102" s="179">
        <f>J206</f>
        <v>0</v>
      </c>
      <c r="K102" s="176"/>
      <c r="L102" s="18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1"/>
      <c r="C103" s="182"/>
      <c r="D103" s="183" t="s">
        <v>99</v>
      </c>
      <c r="E103" s="184"/>
      <c r="F103" s="184"/>
      <c r="G103" s="184"/>
      <c r="H103" s="184"/>
      <c r="I103" s="184"/>
      <c r="J103" s="185">
        <f>J207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1"/>
      <c r="C104" s="182"/>
      <c r="D104" s="183" t="s">
        <v>100</v>
      </c>
      <c r="E104" s="184"/>
      <c r="F104" s="184"/>
      <c r="G104" s="184"/>
      <c r="H104" s="184"/>
      <c r="I104" s="184"/>
      <c r="J104" s="185">
        <f>J221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1"/>
      <c r="C105" s="182"/>
      <c r="D105" s="183" t="s">
        <v>101</v>
      </c>
      <c r="E105" s="184"/>
      <c r="F105" s="184"/>
      <c r="G105" s="184"/>
      <c r="H105" s="184"/>
      <c r="I105" s="184"/>
      <c r="J105" s="185">
        <f>J224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102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70" t="str">
        <f>E7</f>
        <v>Most ev.č. 180-023 Dobřany - podepření pilíře V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86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E9</f>
        <v>32 - Most ev.č. 180-023 Dobřany - podepření pilíře V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F12</f>
        <v>Dobřany</v>
      </c>
      <c r="G119" s="40"/>
      <c r="H119" s="40"/>
      <c r="I119" s="32" t="s">
        <v>22</v>
      </c>
      <c r="J119" s="79" t="str">
        <f>IF(J12="","",J12)</f>
        <v>27. 8. 2025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24</v>
      </c>
      <c r="D121" s="40"/>
      <c r="E121" s="40"/>
      <c r="F121" s="27" t="str">
        <f>E15</f>
        <v>SÚSPK</v>
      </c>
      <c r="G121" s="40"/>
      <c r="H121" s="40"/>
      <c r="I121" s="32" t="s">
        <v>30</v>
      </c>
      <c r="J121" s="36" t="str">
        <f>E21</f>
        <v xml:space="preserve"> 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IF(E18="","",E18)</f>
        <v>Vyplň údaj</v>
      </c>
      <c r="G122" s="40"/>
      <c r="H122" s="40"/>
      <c r="I122" s="32" t="s">
        <v>33</v>
      </c>
      <c r="J122" s="36" t="str">
        <f>E24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87"/>
      <c r="B124" s="188"/>
      <c r="C124" s="189" t="s">
        <v>103</v>
      </c>
      <c r="D124" s="190" t="s">
        <v>60</v>
      </c>
      <c r="E124" s="190" t="s">
        <v>56</v>
      </c>
      <c r="F124" s="190" t="s">
        <v>57</v>
      </c>
      <c r="G124" s="190" t="s">
        <v>104</v>
      </c>
      <c r="H124" s="190" t="s">
        <v>105</v>
      </c>
      <c r="I124" s="190" t="s">
        <v>106</v>
      </c>
      <c r="J124" s="191" t="s">
        <v>90</v>
      </c>
      <c r="K124" s="192" t="s">
        <v>107</v>
      </c>
      <c r="L124" s="193"/>
      <c r="M124" s="100" t="s">
        <v>1</v>
      </c>
      <c r="N124" s="101" t="s">
        <v>39</v>
      </c>
      <c r="O124" s="101" t="s">
        <v>108</v>
      </c>
      <c r="P124" s="101" t="s">
        <v>109</v>
      </c>
      <c r="Q124" s="101" t="s">
        <v>110</v>
      </c>
      <c r="R124" s="101" t="s">
        <v>111</v>
      </c>
      <c r="S124" s="101" t="s">
        <v>112</v>
      </c>
      <c r="T124" s="102" t="s">
        <v>113</v>
      </c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</row>
    <row r="125" s="2" customFormat="1" ht="22.8" customHeight="1">
      <c r="A125" s="38"/>
      <c r="B125" s="39"/>
      <c r="C125" s="107" t="s">
        <v>114</v>
      </c>
      <c r="D125" s="40"/>
      <c r="E125" s="40"/>
      <c r="F125" s="40"/>
      <c r="G125" s="40"/>
      <c r="H125" s="40"/>
      <c r="I125" s="40"/>
      <c r="J125" s="194">
        <f>BK125</f>
        <v>0</v>
      </c>
      <c r="K125" s="40"/>
      <c r="L125" s="44"/>
      <c r="M125" s="103"/>
      <c r="N125" s="195"/>
      <c r="O125" s="104"/>
      <c r="P125" s="196">
        <f>P126+P206</f>
        <v>0</v>
      </c>
      <c r="Q125" s="104"/>
      <c r="R125" s="196">
        <f>R126+R206</f>
        <v>72.379281600000013</v>
      </c>
      <c r="S125" s="104"/>
      <c r="T125" s="197">
        <f>T126+T206</f>
        <v>12.779999999999999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74</v>
      </c>
      <c r="AU125" s="17" t="s">
        <v>92</v>
      </c>
      <c r="BK125" s="198">
        <f>BK126+BK206</f>
        <v>0</v>
      </c>
    </row>
    <row r="126" s="12" customFormat="1" ht="25.92" customHeight="1">
      <c r="A126" s="12"/>
      <c r="B126" s="199"/>
      <c r="C126" s="200"/>
      <c r="D126" s="201" t="s">
        <v>74</v>
      </c>
      <c r="E126" s="202" t="s">
        <v>115</v>
      </c>
      <c r="F126" s="202" t="s">
        <v>116</v>
      </c>
      <c r="G126" s="200"/>
      <c r="H126" s="200"/>
      <c r="I126" s="203"/>
      <c r="J126" s="204">
        <f>BK126</f>
        <v>0</v>
      </c>
      <c r="K126" s="200"/>
      <c r="L126" s="205"/>
      <c r="M126" s="206"/>
      <c r="N126" s="207"/>
      <c r="O126" s="207"/>
      <c r="P126" s="208">
        <f>P127+P138+P155+P161</f>
        <v>0</v>
      </c>
      <c r="Q126" s="207"/>
      <c r="R126" s="208">
        <f>R127+R138+R155+R161</f>
        <v>72.379281600000013</v>
      </c>
      <c r="S126" s="207"/>
      <c r="T126" s="209">
        <f>T127+T138+T155+T161</f>
        <v>12.779999999999999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0" t="s">
        <v>82</v>
      </c>
      <c r="AT126" s="211" t="s">
        <v>74</v>
      </c>
      <c r="AU126" s="211" t="s">
        <v>75</v>
      </c>
      <c r="AY126" s="210" t="s">
        <v>117</v>
      </c>
      <c r="BK126" s="212">
        <f>BK127+BK138+BK155+BK161</f>
        <v>0</v>
      </c>
    </row>
    <row r="127" s="12" customFormat="1" ht="22.8" customHeight="1">
      <c r="A127" s="12"/>
      <c r="B127" s="199"/>
      <c r="C127" s="200"/>
      <c r="D127" s="201" t="s">
        <v>74</v>
      </c>
      <c r="E127" s="213" t="s">
        <v>82</v>
      </c>
      <c r="F127" s="213" t="s">
        <v>118</v>
      </c>
      <c r="G127" s="200"/>
      <c r="H127" s="200"/>
      <c r="I127" s="203"/>
      <c r="J127" s="214">
        <f>BK127</f>
        <v>0</v>
      </c>
      <c r="K127" s="200"/>
      <c r="L127" s="205"/>
      <c r="M127" s="206"/>
      <c r="N127" s="207"/>
      <c r="O127" s="207"/>
      <c r="P127" s="208">
        <f>SUM(P128:P137)</f>
        <v>0</v>
      </c>
      <c r="Q127" s="207"/>
      <c r="R127" s="208">
        <f>SUM(R128:R137)</f>
        <v>0</v>
      </c>
      <c r="S127" s="207"/>
      <c r="T127" s="209">
        <f>SUM(T128:T137)</f>
        <v>12.779999999999999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0" t="s">
        <v>82</v>
      </c>
      <c r="AT127" s="211" t="s">
        <v>74</v>
      </c>
      <c r="AU127" s="211" t="s">
        <v>82</v>
      </c>
      <c r="AY127" s="210" t="s">
        <v>117</v>
      </c>
      <c r="BK127" s="212">
        <f>SUM(BK128:BK137)</f>
        <v>0</v>
      </c>
    </row>
    <row r="128" s="2" customFormat="1" ht="24.15" customHeight="1">
      <c r="A128" s="38"/>
      <c r="B128" s="39"/>
      <c r="C128" s="215" t="s">
        <v>82</v>
      </c>
      <c r="D128" s="215" t="s">
        <v>119</v>
      </c>
      <c r="E128" s="216" t="s">
        <v>120</v>
      </c>
      <c r="F128" s="217" t="s">
        <v>121</v>
      </c>
      <c r="G128" s="218" t="s">
        <v>122</v>
      </c>
      <c r="H128" s="219">
        <v>36</v>
      </c>
      <c r="I128" s="220"/>
      <c r="J128" s="221">
        <f>ROUND(I128*H128,2)</f>
        <v>0</v>
      </c>
      <c r="K128" s="222"/>
      <c r="L128" s="44"/>
      <c r="M128" s="223" t="s">
        <v>1</v>
      </c>
      <c r="N128" s="224" t="s">
        <v>40</v>
      </c>
      <c r="O128" s="91"/>
      <c r="P128" s="225">
        <f>O128*H128</f>
        <v>0</v>
      </c>
      <c r="Q128" s="225">
        <v>0</v>
      </c>
      <c r="R128" s="225">
        <f>Q128*H128</f>
        <v>0</v>
      </c>
      <c r="S128" s="225">
        <v>0.35499999999999998</v>
      </c>
      <c r="T128" s="226">
        <f>S128*H128</f>
        <v>12.779999999999999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7" t="s">
        <v>123</v>
      </c>
      <c r="AT128" s="227" t="s">
        <v>119</v>
      </c>
      <c r="AU128" s="227" t="s">
        <v>84</v>
      </c>
      <c r="AY128" s="17" t="s">
        <v>117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17" t="s">
        <v>82</v>
      </c>
      <c r="BK128" s="228">
        <f>ROUND(I128*H128,2)</f>
        <v>0</v>
      </c>
      <c r="BL128" s="17" t="s">
        <v>123</v>
      </c>
      <c r="BM128" s="227" t="s">
        <v>124</v>
      </c>
    </row>
    <row r="129" s="2" customFormat="1">
      <c r="A129" s="38"/>
      <c r="B129" s="39"/>
      <c r="C129" s="40"/>
      <c r="D129" s="229" t="s">
        <v>125</v>
      </c>
      <c r="E129" s="40"/>
      <c r="F129" s="230" t="s">
        <v>126</v>
      </c>
      <c r="G129" s="40"/>
      <c r="H129" s="40"/>
      <c r="I129" s="231"/>
      <c r="J129" s="40"/>
      <c r="K129" s="40"/>
      <c r="L129" s="44"/>
      <c r="M129" s="232"/>
      <c r="N129" s="233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125</v>
      </c>
      <c r="AU129" s="17" t="s">
        <v>84</v>
      </c>
    </row>
    <row r="130" s="13" customFormat="1">
      <c r="A130" s="13"/>
      <c r="B130" s="234"/>
      <c r="C130" s="235"/>
      <c r="D130" s="229" t="s">
        <v>127</v>
      </c>
      <c r="E130" s="236" t="s">
        <v>1</v>
      </c>
      <c r="F130" s="237" t="s">
        <v>128</v>
      </c>
      <c r="G130" s="235"/>
      <c r="H130" s="238">
        <v>36</v>
      </c>
      <c r="I130" s="239"/>
      <c r="J130" s="235"/>
      <c r="K130" s="235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127</v>
      </c>
      <c r="AU130" s="244" t="s">
        <v>84</v>
      </c>
      <c r="AV130" s="13" t="s">
        <v>84</v>
      </c>
      <c r="AW130" s="13" t="s">
        <v>32</v>
      </c>
      <c r="AX130" s="13" t="s">
        <v>75</v>
      </c>
      <c r="AY130" s="244" t="s">
        <v>117</v>
      </c>
    </row>
    <row r="131" s="14" customFormat="1">
      <c r="A131" s="14"/>
      <c r="B131" s="245"/>
      <c r="C131" s="246"/>
      <c r="D131" s="229" t="s">
        <v>127</v>
      </c>
      <c r="E131" s="247" t="s">
        <v>1</v>
      </c>
      <c r="F131" s="248" t="s">
        <v>129</v>
      </c>
      <c r="G131" s="246"/>
      <c r="H131" s="247" t="s">
        <v>1</v>
      </c>
      <c r="I131" s="249"/>
      <c r="J131" s="246"/>
      <c r="K131" s="246"/>
      <c r="L131" s="250"/>
      <c r="M131" s="251"/>
      <c r="N131" s="252"/>
      <c r="O131" s="252"/>
      <c r="P131" s="252"/>
      <c r="Q131" s="252"/>
      <c r="R131" s="252"/>
      <c r="S131" s="252"/>
      <c r="T131" s="253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4" t="s">
        <v>127</v>
      </c>
      <c r="AU131" s="254" t="s">
        <v>84</v>
      </c>
      <c r="AV131" s="14" t="s">
        <v>82</v>
      </c>
      <c r="AW131" s="14" t="s">
        <v>32</v>
      </c>
      <c r="AX131" s="14" t="s">
        <v>75</v>
      </c>
      <c r="AY131" s="254" t="s">
        <v>117</v>
      </c>
    </row>
    <row r="132" s="15" customFormat="1">
      <c r="A132" s="15"/>
      <c r="B132" s="255"/>
      <c r="C132" s="256"/>
      <c r="D132" s="229" t="s">
        <v>127</v>
      </c>
      <c r="E132" s="257" t="s">
        <v>1</v>
      </c>
      <c r="F132" s="258" t="s">
        <v>130</v>
      </c>
      <c r="G132" s="256"/>
      <c r="H132" s="259">
        <v>36</v>
      </c>
      <c r="I132" s="260"/>
      <c r="J132" s="256"/>
      <c r="K132" s="256"/>
      <c r="L132" s="261"/>
      <c r="M132" s="262"/>
      <c r="N132" s="263"/>
      <c r="O132" s="263"/>
      <c r="P132" s="263"/>
      <c r="Q132" s="263"/>
      <c r="R132" s="263"/>
      <c r="S132" s="263"/>
      <c r="T132" s="264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65" t="s">
        <v>127</v>
      </c>
      <c r="AU132" s="265" t="s">
        <v>84</v>
      </c>
      <c r="AV132" s="15" t="s">
        <v>123</v>
      </c>
      <c r="AW132" s="15" t="s">
        <v>32</v>
      </c>
      <c r="AX132" s="15" t="s">
        <v>82</v>
      </c>
      <c r="AY132" s="265" t="s">
        <v>117</v>
      </c>
    </row>
    <row r="133" s="2" customFormat="1" ht="33" customHeight="1">
      <c r="A133" s="38"/>
      <c r="B133" s="39"/>
      <c r="C133" s="215" t="s">
        <v>84</v>
      </c>
      <c r="D133" s="215" t="s">
        <v>119</v>
      </c>
      <c r="E133" s="216" t="s">
        <v>131</v>
      </c>
      <c r="F133" s="217" t="s">
        <v>132</v>
      </c>
      <c r="G133" s="218" t="s">
        <v>133</v>
      </c>
      <c r="H133" s="219">
        <v>19.199999999999999</v>
      </c>
      <c r="I133" s="220"/>
      <c r="J133" s="221">
        <f>ROUND(I133*H133,2)</f>
        <v>0</v>
      </c>
      <c r="K133" s="222"/>
      <c r="L133" s="44"/>
      <c r="M133" s="223" t="s">
        <v>1</v>
      </c>
      <c r="N133" s="224" t="s">
        <v>40</v>
      </c>
      <c r="O133" s="91"/>
      <c r="P133" s="225">
        <f>O133*H133</f>
        <v>0</v>
      </c>
      <c r="Q133" s="225">
        <v>0</v>
      </c>
      <c r="R133" s="225">
        <f>Q133*H133</f>
        <v>0</v>
      </c>
      <c r="S133" s="225">
        <v>0</v>
      </c>
      <c r="T133" s="226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7" t="s">
        <v>123</v>
      </c>
      <c r="AT133" s="227" t="s">
        <v>119</v>
      </c>
      <c r="AU133" s="227" t="s">
        <v>84</v>
      </c>
      <c r="AY133" s="17" t="s">
        <v>117</v>
      </c>
      <c r="BE133" s="228">
        <f>IF(N133="základní",J133,0)</f>
        <v>0</v>
      </c>
      <c r="BF133" s="228">
        <f>IF(N133="snížená",J133,0)</f>
        <v>0</v>
      </c>
      <c r="BG133" s="228">
        <f>IF(N133="zákl. přenesená",J133,0)</f>
        <v>0</v>
      </c>
      <c r="BH133" s="228">
        <f>IF(N133="sníž. přenesená",J133,0)</f>
        <v>0</v>
      </c>
      <c r="BI133" s="228">
        <f>IF(N133="nulová",J133,0)</f>
        <v>0</v>
      </c>
      <c r="BJ133" s="17" t="s">
        <v>82</v>
      </c>
      <c r="BK133" s="228">
        <f>ROUND(I133*H133,2)</f>
        <v>0</v>
      </c>
      <c r="BL133" s="17" t="s">
        <v>123</v>
      </c>
      <c r="BM133" s="227" t="s">
        <v>134</v>
      </c>
    </row>
    <row r="134" s="2" customFormat="1">
      <c r="A134" s="38"/>
      <c r="B134" s="39"/>
      <c r="C134" s="40"/>
      <c r="D134" s="229" t="s">
        <v>125</v>
      </c>
      <c r="E134" s="40"/>
      <c r="F134" s="230" t="s">
        <v>135</v>
      </c>
      <c r="G134" s="40"/>
      <c r="H134" s="40"/>
      <c r="I134" s="231"/>
      <c r="J134" s="40"/>
      <c r="K134" s="40"/>
      <c r="L134" s="44"/>
      <c r="M134" s="232"/>
      <c r="N134" s="233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125</v>
      </c>
      <c r="AU134" s="17" t="s">
        <v>84</v>
      </c>
    </row>
    <row r="135" s="13" customFormat="1">
      <c r="A135" s="13"/>
      <c r="B135" s="234"/>
      <c r="C135" s="235"/>
      <c r="D135" s="229" t="s">
        <v>127</v>
      </c>
      <c r="E135" s="236" t="s">
        <v>1</v>
      </c>
      <c r="F135" s="237" t="s">
        <v>136</v>
      </c>
      <c r="G135" s="235"/>
      <c r="H135" s="238">
        <v>19.199999999999999</v>
      </c>
      <c r="I135" s="239"/>
      <c r="J135" s="235"/>
      <c r="K135" s="235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127</v>
      </c>
      <c r="AU135" s="244" t="s">
        <v>84</v>
      </c>
      <c r="AV135" s="13" t="s">
        <v>84</v>
      </c>
      <c r="AW135" s="13" t="s">
        <v>32</v>
      </c>
      <c r="AX135" s="13" t="s">
        <v>75</v>
      </c>
      <c r="AY135" s="244" t="s">
        <v>117</v>
      </c>
    </row>
    <row r="136" s="14" customFormat="1">
      <c r="A136" s="14"/>
      <c r="B136" s="245"/>
      <c r="C136" s="246"/>
      <c r="D136" s="229" t="s">
        <v>127</v>
      </c>
      <c r="E136" s="247" t="s">
        <v>1</v>
      </c>
      <c r="F136" s="248" t="s">
        <v>137</v>
      </c>
      <c r="G136" s="246"/>
      <c r="H136" s="247" t="s">
        <v>1</v>
      </c>
      <c r="I136" s="249"/>
      <c r="J136" s="246"/>
      <c r="K136" s="246"/>
      <c r="L136" s="250"/>
      <c r="M136" s="251"/>
      <c r="N136" s="252"/>
      <c r="O136" s="252"/>
      <c r="P136" s="252"/>
      <c r="Q136" s="252"/>
      <c r="R136" s="252"/>
      <c r="S136" s="252"/>
      <c r="T136" s="25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4" t="s">
        <v>127</v>
      </c>
      <c r="AU136" s="254" t="s">
        <v>84</v>
      </c>
      <c r="AV136" s="14" t="s">
        <v>82</v>
      </c>
      <c r="AW136" s="14" t="s">
        <v>32</v>
      </c>
      <c r="AX136" s="14" t="s">
        <v>75</v>
      </c>
      <c r="AY136" s="254" t="s">
        <v>117</v>
      </c>
    </row>
    <row r="137" s="15" customFormat="1">
      <c r="A137" s="15"/>
      <c r="B137" s="255"/>
      <c r="C137" s="256"/>
      <c r="D137" s="229" t="s">
        <v>127</v>
      </c>
      <c r="E137" s="257" t="s">
        <v>1</v>
      </c>
      <c r="F137" s="258" t="s">
        <v>130</v>
      </c>
      <c r="G137" s="256"/>
      <c r="H137" s="259">
        <v>19.199999999999999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5" t="s">
        <v>127</v>
      </c>
      <c r="AU137" s="265" t="s">
        <v>84</v>
      </c>
      <c r="AV137" s="15" t="s">
        <v>123</v>
      </c>
      <c r="AW137" s="15" t="s">
        <v>32</v>
      </c>
      <c r="AX137" s="15" t="s">
        <v>82</v>
      </c>
      <c r="AY137" s="265" t="s">
        <v>117</v>
      </c>
    </row>
    <row r="138" s="12" customFormat="1" ht="22.8" customHeight="1">
      <c r="A138" s="12"/>
      <c r="B138" s="199"/>
      <c r="C138" s="200"/>
      <c r="D138" s="201" t="s">
        <v>74</v>
      </c>
      <c r="E138" s="213" t="s">
        <v>84</v>
      </c>
      <c r="F138" s="213" t="s">
        <v>138</v>
      </c>
      <c r="G138" s="200"/>
      <c r="H138" s="200"/>
      <c r="I138" s="203"/>
      <c r="J138" s="214">
        <f>BK138</f>
        <v>0</v>
      </c>
      <c r="K138" s="200"/>
      <c r="L138" s="205"/>
      <c r="M138" s="206"/>
      <c r="N138" s="207"/>
      <c r="O138" s="207"/>
      <c r="P138" s="208">
        <f>SUM(P139:P154)</f>
        <v>0</v>
      </c>
      <c r="Q138" s="207"/>
      <c r="R138" s="208">
        <f>SUM(R139:R154)</f>
        <v>72.240000000000009</v>
      </c>
      <c r="S138" s="207"/>
      <c r="T138" s="209">
        <f>SUM(T139:T154)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0" t="s">
        <v>82</v>
      </c>
      <c r="AT138" s="211" t="s">
        <v>74</v>
      </c>
      <c r="AU138" s="211" t="s">
        <v>82</v>
      </c>
      <c r="AY138" s="210" t="s">
        <v>117</v>
      </c>
      <c r="BK138" s="212">
        <f>SUM(BK139:BK154)</f>
        <v>0</v>
      </c>
    </row>
    <row r="139" s="2" customFormat="1" ht="21.75" customHeight="1">
      <c r="A139" s="38"/>
      <c r="B139" s="39"/>
      <c r="C139" s="215" t="s">
        <v>139</v>
      </c>
      <c r="D139" s="215" t="s">
        <v>119</v>
      </c>
      <c r="E139" s="216" t="s">
        <v>140</v>
      </c>
      <c r="F139" s="217" t="s">
        <v>141</v>
      </c>
      <c r="G139" s="218" t="s">
        <v>133</v>
      </c>
      <c r="H139" s="219">
        <v>19.199999999999999</v>
      </c>
      <c r="I139" s="220"/>
      <c r="J139" s="221">
        <f>ROUND(I139*H139,2)</f>
        <v>0</v>
      </c>
      <c r="K139" s="222"/>
      <c r="L139" s="44"/>
      <c r="M139" s="223" t="s">
        <v>1</v>
      </c>
      <c r="N139" s="224" t="s">
        <v>40</v>
      </c>
      <c r="O139" s="91"/>
      <c r="P139" s="225">
        <f>O139*H139</f>
        <v>0</v>
      </c>
      <c r="Q139" s="225">
        <v>2.1600000000000001</v>
      </c>
      <c r="R139" s="225">
        <f>Q139*H139</f>
        <v>41.472000000000001</v>
      </c>
      <c r="S139" s="225">
        <v>0</v>
      </c>
      <c r="T139" s="22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7" t="s">
        <v>123</v>
      </c>
      <c r="AT139" s="227" t="s">
        <v>119</v>
      </c>
      <c r="AU139" s="227" t="s">
        <v>84</v>
      </c>
      <c r="AY139" s="17" t="s">
        <v>117</v>
      </c>
      <c r="BE139" s="228">
        <f>IF(N139="základní",J139,0)</f>
        <v>0</v>
      </c>
      <c r="BF139" s="228">
        <f>IF(N139="snížená",J139,0)</f>
        <v>0</v>
      </c>
      <c r="BG139" s="228">
        <f>IF(N139="zákl. přenesená",J139,0)</f>
        <v>0</v>
      </c>
      <c r="BH139" s="228">
        <f>IF(N139="sníž. přenesená",J139,0)</f>
        <v>0</v>
      </c>
      <c r="BI139" s="228">
        <f>IF(N139="nulová",J139,0)</f>
        <v>0</v>
      </c>
      <c r="BJ139" s="17" t="s">
        <v>82</v>
      </c>
      <c r="BK139" s="228">
        <f>ROUND(I139*H139,2)</f>
        <v>0</v>
      </c>
      <c r="BL139" s="17" t="s">
        <v>123</v>
      </c>
      <c r="BM139" s="227" t="s">
        <v>142</v>
      </c>
    </row>
    <row r="140" s="2" customFormat="1">
      <c r="A140" s="38"/>
      <c r="B140" s="39"/>
      <c r="C140" s="40"/>
      <c r="D140" s="229" t="s">
        <v>125</v>
      </c>
      <c r="E140" s="40"/>
      <c r="F140" s="230" t="s">
        <v>141</v>
      </c>
      <c r="G140" s="40"/>
      <c r="H140" s="40"/>
      <c r="I140" s="231"/>
      <c r="J140" s="40"/>
      <c r="K140" s="40"/>
      <c r="L140" s="44"/>
      <c r="M140" s="232"/>
      <c r="N140" s="233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125</v>
      </c>
      <c r="AU140" s="17" t="s">
        <v>84</v>
      </c>
    </row>
    <row r="141" s="13" customFormat="1">
      <c r="A141" s="13"/>
      <c r="B141" s="234"/>
      <c r="C141" s="235"/>
      <c r="D141" s="229" t="s">
        <v>127</v>
      </c>
      <c r="E141" s="236" t="s">
        <v>1</v>
      </c>
      <c r="F141" s="237" t="s">
        <v>136</v>
      </c>
      <c r="G141" s="235"/>
      <c r="H141" s="238">
        <v>19.199999999999999</v>
      </c>
      <c r="I141" s="239"/>
      <c r="J141" s="235"/>
      <c r="K141" s="235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127</v>
      </c>
      <c r="AU141" s="244" t="s">
        <v>84</v>
      </c>
      <c r="AV141" s="13" t="s">
        <v>84</v>
      </c>
      <c r="AW141" s="13" t="s">
        <v>32</v>
      </c>
      <c r="AX141" s="13" t="s">
        <v>75</v>
      </c>
      <c r="AY141" s="244" t="s">
        <v>117</v>
      </c>
    </row>
    <row r="142" s="14" customFormat="1">
      <c r="A142" s="14"/>
      <c r="B142" s="245"/>
      <c r="C142" s="246"/>
      <c r="D142" s="229" t="s">
        <v>127</v>
      </c>
      <c r="E142" s="247" t="s">
        <v>1</v>
      </c>
      <c r="F142" s="248" t="s">
        <v>143</v>
      </c>
      <c r="G142" s="246"/>
      <c r="H142" s="247" t="s">
        <v>1</v>
      </c>
      <c r="I142" s="249"/>
      <c r="J142" s="246"/>
      <c r="K142" s="246"/>
      <c r="L142" s="250"/>
      <c r="M142" s="251"/>
      <c r="N142" s="252"/>
      <c r="O142" s="252"/>
      <c r="P142" s="252"/>
      <c r="Q142" s="252"/>
      <c r="R142" s="252"/>
      <c r="S142" s="252"/>
      <c r="T142" s="25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4" t="s">
        <v>127</v>
      </c>
      <c r="AU142" s="254" t="s">
        <v>84</v>
      </c>
      <c r="AV142" s="14" t="s">
        <v>82</v>
      </c>
      <c r="AW142" s="14" t="s">
        <v>32</v>
      </c>
      <c r="AX142" s="14" t="s">
        <v>75</v>
      </c>
      <c r="AY142" s="254" t="s">
        <v>117</v>
      </c>
    </row>
    <row r="143" s="14" customFormat="1">
      <c r="A143" s="14"/>
      <c r="B143" s="245"/>
      <c r="C143" s="246"/>
      <c r="D143" s="229" t="s">
        <v>127</v>
      </c>
      <c r="E143" s="247" t="s">
        <v>1</v>
      </c>
      <c r="F143" s="248" t="s">
        <v>144</v>
      </c>
      <c r="G143" s="246"/>
      <c r="H143" s="247" t="s">
        <v>1</v>
      </c>
      <c r="I143" s="249"/>
      <c r="J143" s="246"/>
      <c r="K143" s="246"/>
      <c r="L143" s="250"/>
      <c r="M143" s="251"/>
      <c r="N143" s="252"/>
      <c r="O143" s="252"/>
      <c r="P143" s="252"/>
      <c r="Q143" s="252"/>
      <c r="R143" s="252"/>
      <c r="S143" s="252"/>
      <c r="T143" s="2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4" t="s">
        <v>127</v>
      </c>
      <c r="AU143" s="254" t="s">
        <v>84</v>
      </c>
      <c r="AV143" s="14" t="s">
        <v>82</v>
      </c>
      <c r="AW143" s="14" t="s">
        <v>32</v>
      </c>
      <c r="AX143" s="14" t="s">
        <v>75</v>
      </c>
      <c r="AY143" s="254" t="s">
        <v>117</v>
      </c>
    </row>
    <row r="144" s="15" customFormat="1">
      <c r="A144" s="15"/>
      <c r="B144" s="255"/>
      <c r="C144" s="256"/>
      <c r="D144" s="229" t="s">
        <v>127</v>
      </c>
      <c r="E144" s="257" t="s">
        <v>1</v>
      </c>
      <c r="F144" s="258" t="s">
        <v>130</v>
      </c>
      <c r="G144" s="256"/>
      <c r="H144" s="259">
        <v>19.199999999999999</v>
      </c>
      <c r="I144" s="260"/>
      <c r="J144" s="256"/>
      <c r="K144" s="256"/>
      <c r="L144" s="261"/>
      <c r="M144" s="262"/>
      <c r="N144" s="263"/>
      <c r="O144" s="263"/>
      <c r="P144" s="263"/>
      <c r="Q144" s="263"/>
      <c r="R144" s="263"/>
      <c r="S144" s="263"/>
      <c r="T144" s="264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5" t="s">
        <v>127</v>
      </c>
      <c r="AU144" s="265" t="s">
        <v>84</v>
      </c>
      <c r="AV144" s="15" t="s">
        <v>123</v>
      </c>
      <c r="AW144" s="15" t="s">
        <v>32</v>
      </c>
      <c r="AX144" s="15" t="s">
        <v>82</v>
      </c>
      <c r="AY144" s="265" t="s">
        <v>117</v>
      </c>
    </row>
    <row r="145" s="2" customFormat="1" ht="24.15" customHeight="1">
      <c r="A145" s="38"/>
      <c r="B145" s="39"/>
      <c r="C145" s="215" t="s">
        <v>123</v>
      </c>
      <c r="D145" s="215" t="s">
        <v>119</v>
      </c>
      <c r="E145" s="216" t="s">
        <v>145</v>
      </c>
      <c r="F145" s="217" t="s">
        <v>146</v>
      </c>
      <c r="G145" s="218" t="s">
        <v>122</v>
      </c>
      <c r="H145" s="219">
        <v>36</v>
      </c>
      <c r="I145" s="220"/>
      <c r="J145" s="221">
        <f>ROUND(I145*H145,2)</f>
        <v>0</v>
      </c>
      <c r="K145" s="222"/>
      <c r="L145" s="44"/>
      <c r="M145" s="223" t="s">
        <v>1</v>
      </c>
      <c r="N145" s="224" t="s">
        <v>40</v>
      </c>
      <c r="O145" s="91"/>
      <c r="P145" s="225">
        <f>O145*H145</f>
        <v>0</v>
      </c>
      <c r="Q145" s="225">
        <v>0.108</v>
      </c>
      <c r="R145" s="225">
        <f>Q145*H145</f>
        <v>3.8879999999999999</v>
      </c>
      <c r="S145" s="225">
        <v>0</v>
      </c>
      <c r="T145" s="22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7" t="s">
        <v>123</v>
      </c>
      <c r="AT145" s="227" t="s">
        <v>119</v>
      </c>
      <c r="AU145" s="227" t="s">
        <v>84</v>
      </c>
      <c r="AY145" s="17" t="s">
        <v>117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17" t="s">
        <v>82</v>
      </c>
      <c r="BK145" s="228">
        <f>ROUND(I145*H145,2)</f>
        <v>0</v>
      </c>
      <c r="BL145" s="17" t="s">
        <v>123</v>
      </c>
      <c r="BM145" s="227" t="s">
        <v>147</v>
      </c>
    </row>
    <row r="146" s="2" customFormat="1">
      <c r="A146" s="38"/>
      <c r="B146" s="39"/>
      <c r="C146" s="40"/>
      <c r="D146" s="229" t="s">
        <v>125</v>
      </c>
      <c r="E146" s="40"/>
      <c r="F146" s="230" t="s">
        <v>148</v>
      </c>
      <c r="G146" s="40"/>
      <c r="H146" s="40"/>
      <c r="I146" s="231"/>
      <c r="J146" s="40"/>
      <c r="K146" s="40"/>
      <c r="L146" s="44"/>
      <c r="M146" s="232"/>
      <c r="N146" s="233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125</v>
      </c>
      <c r="AU146" s="17" t="s">
        <v>84</v>
      </c>
    </row>
    <row r="147" s="13" customFormat="1">
      <c r="A147" s="13"/>
      <c r="B147" s="234"/>
      <c r="C147" s="235"/>
      <c r="D147" s="229" t="s">
        <v>127</v>
      </c>
      <c r="E147" s="236" t="s">
        <v>1</v>
      </c>
      <c r="F147" s="237" t="s">
        <v>149</v>
      </c>
      <c r="G147" s="235"/>
      <c r="H147" s="238">
        <v>36</v>
      </c>
      <c r="I147" s="239"/>
      <c r="J147" s="235"/>
      <c r="K147" s="235"/>
      <c r="L147" s="240"/>
      <c r="M147" s="241"/>
      <c r="N147" s="242"/>
      <c r="O147" s="242"/>
      <c r="P147" s="242"/>
      <c r="Q147" s="242"/>
      <c r="R147" s="242"/>
      <c r="S147" s="242"/>
      <c r="T147" s="24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4" t="s">
        <v>127</v>
      </c>
      <c r="AU147" s="244" t="s">
        <v>84</v>
      </c>
      <c r="AV147" s="13" t="s">
        <v>84</v>
      </c>
      <c r="AW147" s="13" t="s">
        <v>32</v>
      </c>
      <c r="AX147" s="13" t="s">
        <v>75</v>
      </c>
      <c r="AY147" s="244" t="s">
        <v>117</v>
      </c>
    </row>
    <row r="148" s="14" customFormat="1">
      <c r="A148" s="14"/>
      <c r="B148" s="245"/>
      <c r="C148" s="246"/>
      <c r="D148" s="229" t="s">
        <v>127</v>
      </c>
      <c r="E148" s="247" t="s">
        <v>1</v>
      </c>
      <c r="F148" s="248" t="s">
        <v>150</v>
      </c>
      <c r="G148" s="246"/>
      <c r="H148" s="247" t="s">
        <v>1</v>
      </c>
      <c r="I148" s="249"/>
      <c r="J148" s="246"/>
      <c r="K148" s="246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127</v>
      </c>
      <c r="AU148" s="254" t="s">
        <v>84</v>
      </c>
      <c r="AV148" s="14" t="s">
        <v>82</v>
      </c>
      <c r="AW148" s="14" t="s">
        <v>32</v>
      </c>
      <c r="AX148" s="14" t="s">
        <v>75</v>
      </c>
      <c r="AY148" s="254" t="s">
        <v>117</v>
      </c>
    </row>
    <row r="149" s="15" customFormat="1">
      <c r="A149" s="15"/>
      <c r="B149" s="255"/>
      <c r="C149" s="256"/>
      <c r="D149" s="229" t="s">
        <v>127</v>
      </c>
      <c r="E149" s="257" t="s">
        <v>1</v>
      </c>
      <c r="F149" s="258" t="s">
        <v>130</v>
      </c>
      <c r="G149" s="256"/>
      <c r="H149" s="259">
        <v>36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5" t="s">
        <v>127</v>
      </c>
      <c r="AU149" s="265" t="s">
        <v>84</v>
      </c>
      <c r="AV149" s="15" t="s">
        <v>123</v>
      </c>
      <c r="AW149" s="15" t="s">
        <v>32</v>
      </c>
      <c r="AX149" s="15" t="s">
        <v>82</v>
      </c>
      <c r="AY149" s="265" t="s">
        <v>117</v>
      </c>
    </row>
    <row r="150" s="2" customFormat="1" ht="24.15" customHeight="1">
      <c r="A150" s="38"/>
      <c r="B150" s="39"/>
      <c r="C150" s="266" t="s">
        <v>151</v>
      </c>
      <c r="D150" s="266" t="s">
        <v>152</v>
      </c>
      <c r="E150" s="267" t="s">
        <v>153</v>
      </c>
      <c r="F150" s="268" t="s">
        <v>154</v>
      </c>
      <c r="G150" s="269" t="s">
        <v>155</v>
      </c>
      <c r="H150" s="270">
        <v>24</v>
      </c>
      <c r="I150" s="271"/>
      <c r="J150" s="272">
        <f>ROUND(I150*H150,2)</f>
        <v>0</v>
      </c>
      <c r="K150" s="273"/>
      <c r="L150" s="274"/>
      <c r="M150" s="275" t="s">
        <v>1</v>
      </c>
      <c r="N150" s="276" t="s">
        <v>40</v>
      </c>
      <c r="O150" s="91"/>
      <c r="P150" s="225">
        <f>O150*H150</f>
        <v>0</v>
      </c>
      <c r="Q150" s="225">
        <v>1.1200000000000001</v>
      </c>
      <c r="R150" s="225">
        <f>Q150*H150</f>
        <v>26.880000000000003</v>
      </c>
      <c r="S150" s="225">
        <v>0</v>
      </c>
      <c r="T150" s="22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7" t="s">
        <v>156</v>
      </c>
      <c r="AT150" s="227" t="s">
        <v>152</v>
      </c>
      <c r="AU150" s="227" t="s">
        <v>84</v>
      </c>
      <c r="AY150" s="17" t="s">
        <v>117</v>
      </c>
      <c r="BE150" s="228">
        <f>IF(N150="základní",J150,0)</f>
        <v>0</v>
      </c>
      <c r="BF150" s="228">
        <f>IF(N150="snížená",J150,0)</f>
        <v>0</v>
      </c>
      <c r="BG150" s="228">
        <f>IF(N150="zákl. přenesená",J150,0)</f>
        <v>0</v>
      </c>
      <c r="BH150" s="228">
        <f>IF(N150="sníž. přenesená",J150,0)</f>
        <v>0</v>
      </c>
      <c r="BI150" s="228">
        <f>IF(N150="nulová",J150,0)</f>
        <v>0</v>
      </c>
      <c r="BJ150" s="17" t="s">
        <v>82</v>
      </c>
      <c r="BK150" s="228">
        <f>ROUND(I150*H150,2)</f>
        <v>0</v>
      </c>
      <c r="BL150" s="17" t="s">
        <v>123</v>
      </c>
      <c r="BM150" s="227" t="s">
        <v>157</v>
      </c>
    </row>
    <row r="151" s="2" customFormat="1">
      <c r="A151" s="38"/>
      <c r="B151" s="39"/>
      <c r="C151" s="40"/>
      <c r="D151" s="229" t="s">
        <v>125</v>
      </c>
      <c r="E151" s="40"/>
      <c r="F151" s="230" t="s">
        <v>154</v>
      </c>
      <c r="G151" s="40"/>
      <c r="H151" s="40"/>
      <c r="I151" s="231"/>
      <c r="J151" s="40"/>
      <c r="K151" s="40"/>
      <c r="L151" s="44"/>
      <c r="M151" s="232"/>
      <c r="N151" s="233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125</v>
      </c>
      <c r="AU151" s="17" t="s">
        <v>84</v>
      </c>
    </row>
    <row r="152" s="13" customFormat="1">
      <c r="A152" s="13"/>
      <c r="B152" s="234"/>
      <c r="C152" s="235"/>
      <c r="D152" s="229" t="s">
        <v>127</v>
      </c>
      <c r="E152" s="236" t="s">
        <v>1</v>
      </c>
      <c r="F152" s="237" t="s">
        <v>158</v>
      </c>
      <c r="G152" s="235"/>
      <c r="H152" s="238">
        <v>24</v>
      </c>
      <c r="I152" s="239"/>
      <c r="J152" s="235"/>
      <c r="K152" s="235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127</v>
      </c>
      <c r="AU152" s="244" t="s">
        <v>84</v>
      </c>
      <c r="AV152" s="13" t="s">
        <v>84</v>
      </c>
      <c r="AW152" s="13" t="s">
        <v>32</v>
      </c>
      <c r="AX152" s="13" t="s">
        <v>75</v>
      </c>
      <c r="AY152" s="244" t="s">
        <v>117</v>
      </c>
    </row>
    <row r="153" s="14" customFormat="1">
      <c r="A153" s="14"/>
      <c r="B153" s="245"/>
      <c r="C153" s="246"/>
      <c r="D153" s="229" t="s">
        <v>127</v>
      </c>
      <c r="E153" s="247" t="s">
        <v>1</v>
      </c>
      <c r="F153" s="248" t="s">
        <v>159</v>
      </c>
      <c r="G153" s="246"/>
      <c r="H153" s="247" t="s">
        <v>1</v>
      </c>
      <c r="I153" s="249"/>
      <c r="J153" s="246"/>
      <c r="K153" s="246"/>
      <c r="L153" s="250"/>
      <c r="M153" s="251"/>
      <c r="N153" s="252"/>
      <c r="O153" s="252"/>
      <c r="P153" s="252"/>
      <c r="Q153" s="252"/>
      <c r="R153" s="252"/>
      <c r="S153" s="252"/>
      <c r="T153" s="25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127</v>
      </c>
      <c r="AU153" s="254" t="s">
        <v>84</v>
      </c>
      <c r="AV153" s="14" t="s">
        <v>82</v>
      </c>
      <c r="AW153" s="14" t="s">
        <v>32</v>
      </c>
      <c r="AX153" s="14" t="s">
        <v>75</v>
      </c>
      <c r="AY153" s="254" t="s">
        <v>117</v>
      </c>
    </row>
    <row r="154" s="15" customFormat="1">
      <c r="A154" s="15"/>
      <c r="B154" s="255"/>
      <c r="C154" s="256"/>
      <c r="D154" s="229" t="s">
        <v>127</v>
      </c>
      <c r="E154" s="257" t="s">
        <v>1</v>
      </c>
      <c r="F154" s="258" t="s">
        <v>130</v>
      </c>
      <c r="G154" s="256"/>
      <c r="H154" s="259">
        <v>24</v>
      </c>
      <c r="I154" s="260"/>
      <c r="J154" s="256"/>
      <c r="K154" s="256"/>
      <c r="L154" s="261"/>
      <c r="M154" s="262"/>
      <c r="N154" s="263"/>
      <c r="O154" s="263"/>
      <c r="P154" s="263"/>
      <c r="Q154" s="263"/>
      <c r="R154" s="263"/>
      <c r="S154" s="263"/>
      <c r="T154" s="264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5" t="s">
        <v>127</v>
      </c>
      <c r="AU154" s="265" t="s">
        <v>84</v>
      </c>
      <c r="AV154" s="15" t="s">
        <v>123</v>
      </c>
      <c r="AW154" s="15" t="s">
        <v>32</v>
      </c>
      <c r="AX154" s="15" t="s">
        <v>82</v>
      </c>
      <c r="AY154" s="265" t="s">
        <v>117</v>
      </c>
    </row>
    <row r="155" s="12" customFormat="1" ht="22.8" customHeight="1">
      <c r="A155" s="12"/>
      <c r="B155" s="199"/>
      <c r="C155" s="200"/>
      <c r="D155" s="201" t="s">
        <v>74</v>
      </c>
      <c r="E155" s="213" t="s">
        <v>139</v>
      </c>
      <c r="F155" s="213" t="s">
        <v>160</v>
      </c>
      <c r="G155" s="200"/>
      <c r="H155" s="200"/>
      <c r="I155" s="203"/>
      <c r="J155" s="214">
        <f>BK155</f>
        <v>0</v>
      </c>
      <c r="K155" s="200"/>
      <c r="L155" s="205"/>
      <c r="M155" s="206"/>
      <c r="N155" s="207"/>
      <c r="O155" s="207"/>
      <c r="P155" s="208">
        <f>SUM(P156:P160)</f>
        <v>0</v>
      </c>
      <c r="Q155" s="207"/>
      <c r="R155" s="208">
        <f>SUM(R156:R160)</f>
        <v>0</v>
      </c>
      <c r="S155" s="207"/>
      <c r="T155" s="209">
        <f>SUM(T156:T160)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0" t="s">
        <v>82</v>
      </c>
      <c r="AT155" s="211" t="s">
        <v>74</v>
      </c>
      <c r="AU155" s="211" t="s">
        <v>82</v>
      </c>
      <c r="AY155" s="210" t="s">
        <v>117</v>
      </c>
      <c r="BK155" s="212">
        <f>SUM(BK156:BK160)</f>
        <v>0</v>
      </c>
    </row>
    <row r="156" s="2" customFormat="1" ht="24.15" customHeight="1">
      <c r="A156" s="38"/>
      <c r="B156" s="39"/>
      <c r="C156" s="215" t="s">
        <v>161</v>
      </c>
      <c r="D156" s="215" t="s">
        <v>119</v>
      </c>
      <c r="E156" s="216" t="s">
        <v>162</v>
      </c>
      <c r="F156" s="217" t="s">
        <v>163</v>
      </c>
      <c r="G156" s="218" t="s">
        <v>164</v>
      </c>
      <c r="H156" s="219">
        <v>136.08000000000001</v>
      </c>
      <c r="I156" s="220"/>
      <c r="J156" s="221">
        <f>ROUND(I156*H156,2)</f>
        <v>0</v>
      </c>
      <c r="K156" s="222"/>
      <c r="L156" s="44"/>
      <c r="M156" s="223" t="s">
        <v>1</v>
      </c>
      <c r="N156" s="224" t="s">
        <v>40</v>
      </c>
      <c r="O156" s="91"/>
      <c r="P156" s="225">
        <f>O156*H156</f>
        <v>0</v>
      </c>
      <c r="Q156" s="225">
        <v>0</v>
      </c>
      <c r="R156" s="225">
        <f>Q156*H156</f>
        <v>0</v>
      </c>
      <c r="S156" s="225">
        <v>0</v>
      </c>
      <c r="T156" s="22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7" t="s">
        <v>123</v>
      </c>
      <c r="AT156" s="227" t="s">
        <v>119</v>
      </c>
      <c r="AU156" s="227" t="s">
        <v>84</v>
      </c>
      <c r="AY156" s="17" t="s">
        <v>117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17" t="s">
        <v>82</v>
      </c>
      <c r="BK156" s="228">
        <f>ROUND(I156*H156,2)</f>
        <v>0</v>
      </c>
      <c r="BL156" s="17" t="s">
        <v>123</v>
      </c>
      <c r="BM156" s="227" t="s">
        <v>165</v>
      </c>
    </row>
    <row r="157" s="2" customFormat="1">
      <c r="A157" s="38"/>
      <c r="B157" s="39"/>
      <c r="C157" s="40"/>
      <c r="D157" s="229" t="s">
        <v>125</v>
      </c>
      <c r="E157" s="40"/>
      <c r="F157" s="230" t="s">
        <v>166</v>
      </c>
      <c r="G157" s="40"/>
      <c r="H157" s="40"/>
      <c r="I157" s="231"/>
      <c r="J157" s="40"/>
      <c r="K157" s="40"/>
      <c r="L157" s="44"/>
      <c r="M157" s="232"/>
      <c r="N157" s="233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125</v>
      </c>
      <c r="AU157" s="17" t="s">
        <v>84</v>
      </c>
    </row>
    <row r="158" s="13" customFormat="1">
      <c r="A158" s="13"/>
      <c r="B158" s="234"/>
      <c r="C158" s="235"/>
      <c r="D158" s="229" t="s">
        <v>127</v>
      </c>
      <c r="E158" s="236" t="s">
        <v>1</v>
      </c>
      <c r="F158" s="237" t="s">
        <v>167</v>
      </c>
      <c r="G158" s="235"/>
      <c r="H158" s="238">
        <v>136.08000000000001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127</v>
      </c>
      <c r="AU158" s="244" t="s">
        <v>84</v>
      </c>
      <c r="AV158" s="13" t="s">
        <v>84</v>
      </c>
      <c r="AW158" s="13" t="s">
        <v>32</v>
      </c>
      <c r="AX158" s="13" t="s">
        <v>75</v>
      </c>
      <c r="AY158" s="244" t="s">
        <v>117</v>
      </c>
    </row>
    <row r="159" s="14" customFormat="1">
      <c r="A159" s="14"/>
      <c r="B159" s="245"/>
      <c r="C159" s="246"/>
      <c r="D159" s="229" t="s">
        <v>127</v>
      </c>
      <c r="E159" s="247" t="s">
        <v>1</v>
      </c>
      <c r="F159" s="248" t="s">
        <v>168</v>
      </c>
      <c r="G159" s="246"/>
      <c r="H159" s="247" t="s">
        <v>1</v>
      </c>
      <c r="I159" s="249"/>
      <c r="J159" s="246"/>
      <c r="K159" s="246"/>
      <c r="L159" s="250"/>
      <c r="M159" s="251"/>
      <c r="N159" s="252"/>
      <c r="O159" s="252"/>
      <c r="P159" s="252"/>
      <c r="Q159" s="252"/>
      <c r="R159" s="252"/>
      <c r="S159" s="252"/>
      <c r="T159" s="253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4" t="s">
        <v>127</v>
      </c>
      <c r="AU159" s="254" t="s">
        <v>84</v>
      </c>
      <c r="AV159" s="14" t="s">
        <v>82</v>
      </c>
      <c r="AW159" s="14" t="s">
        <v>32</v>
      </c>
      <c r="AX159" s="14" t="s">
        <v>75</v>
      </c>
      <c r="AY159" s="254" t="s">
        <v>117</v>
      </c>
    </row>
    <row r="160" s="15" customFormat="1">
      <c r="A160" s="15"/>
      <c r="B160" s="255"/>
      <c r="C160" s="256"/>
      <c r="D160" s="229" t="s">
        <v>127</v>
      </c>
      <c r="E160" s="257" t="s">
        <v>1</v>
      </c>
      <c r="F160" s="258" t="s">
        <v>130</v>
      </c>
      <c r="G160" s="256"/>
      <c r="H160" s="259">
        <v>136.08000000000001</v>
      </c>
      <c r="I160" s="260"/>
      <c r="J160" s="256"/>
      <c r="K160" s="256"/>
      <c r="L160" s="261"/>
      <c r="M160" s="262"/>
      <c r="N160" s="263"/>
      <c r="O160" s="263"/>
      <c r="P160" s="263"/>
      <c r="Q160" s="263"/>
      <c r="R160" s="263"/>
      <c r="S160" s="263"/>
      <c r="T160" s="264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65" t="s">
        <v>127</v>
      </c>
      <c r="AU160" s="265" t="s">
        <v>84</v>
      </c>
      <c r="AV160" s="15" t="s">
        <v>123</v>
      </c>
      <c r="AW160" s="15" t="s">
        <v>32</v>
      </c>
      <c r="AX160" s="15" t="s">
        <v>82</v>
      </c>
      <c r="AY160" s="265" t="s">
        <v>117</v>
      </c>
    </row>
    <row r="161" s="12" customFormat="1" ht="22.8" customHeight="1">
      <c r="A161" s="12"/>
      <c r="B161" s="199"/>
      <c r="C161" s="200"/>
      <c r="D161" s="201" t="s">
        <v>74</v>
      </c>
      <c r="E161" s="213" t="s">
        <v>169</v>
      </c>
      <c r="F161" s="213" t="s">
        <v>170</v>
      </c>
      <c r="G161" s="200"/>
      <c r="H161" s="200"/>
      <c r="I161" s="203"/>
      <c r="J161" s="214">
        <f>BK161</f>
        <v>0</v>
      </c>
      <c r="K161" s="200"/>
      <c r="L161" s="205"/>
      <c r="M161" s="206"/>
      <c r="N161" s="207"/>
      <c r="O161" s="207"/>
      <c r="P161" s="208">
        <f>SUM(P162:P205)</f>
        <v>0</v>
      </c>
      <c r="Q161" s="207"/>
      <c r="R161" s="208">
        <f>SUM(R162:R205)</f>
        <v>0.13928160000000001</v>
      </c>
      <c r="S161" s="207"/>
      <c r="T161" s="209">
        <f>SUM(T162:T205)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0" t="s">
        <v>82</v>
      </c>
      <c r="AT161" s="211" t="s">
        <v>74</v>
      </c>
      <c r="AU161" s="211" t="s">
        <v>82</v>
      </c>
      <c r="AY161" s="210" t="s">
        <v>117</v>
      </c>
      <c r="BK161" s="212">
        <f>SUM(BK162:BK205)</f>
        <v>0</v>
      </c>
    </row>
    <row r="162" s="2" customFormat="1" ht="21.75" customHeight="1">
      <c r="A162" s="38"/>
      <c r="B162" s="39"/>
      <c r="C162" s="215" t="s">
        <v>171</v>
      </c>
      <c r="D162" s="215" t="s">
        <v>119</v>
      </c>
      <c r="E162" s="216" t="s">
        <v>172</v>
      </c>
      <c r="F162" s="217" t="s">
        <v>173</v>
      </c>
      <c r="G162" s="218" t="s">
        <v>164</v>
      </c>
      <c r="H162" s="219">
        <v>24</v>
      </c>
      <c r="I162" s="220"/>
      <c r="J162" s="221">
        <f>ROUND(I162*H162,2)</f>
        <v>0</v>
      </c>
      <c r="K162" s="222"/>
      <c r="L162" s="44"/>
      <c r="M162" s="223" t="s">
        <v>1</v>
      </c>
      <c r="N162" s="224" t="s">
        <v>40</v>
      </c>
      <c r="O162" s="91"/>
      <c r="P162" s="225">
        <f>O162*H162</f>
        <v>0</v>
      </c>
      <c r="Q162" s="225">
        <v>0.0044000000000000003</v>
      </c>
      <c r="R162" s="225">
        <f>Q162*H162</f>
        <v>0.1056</v>
      </c>
      <c r="S162" s="225">
        <v>0</v>
      </c>
      <c r="T162" s="226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7" t="s">
        <v>123</v>
      </c>
      <c r="AT162" s="227" t="s">
        <v>119</v>
      </c>
      <c r="AU162" s="227" t="s">
        <v>84</v>
      </c>
      <c r="AY162" s="17" t="s">
        <v>117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17" t="s">
        <v>82</v>
      </c>
      <c r="BK162" s="228">
        <f>ROUND(I162*H162,2)</f>
        <v>0</v>
      </c>
      <c r="BL162" s="17" t="s">
        <v>123</v>
      </c>
      <c r="BM162" s="227" t="s">
        <v>174</v>
      </c>
    </row>
    <row r="163" s="2" customFormat="1">
      <c r="A163" s="38"/>
      <c r="B163" s="39"/>
      <c r="C163" s="40"/>
      <c r="D163" s="229" t="s">
        <v>125</v>
      </c>
      <c r="E163" s="40"/>
      <c r="F163" s="230" t="s">
        <v>175</v>
      </c>
      <c r="G163" s="40"/>
      <c r="H163" s="40"/>
      <c r="I163" s="231"/>
      <c r="J163" s="40"/>
      <c r="K163" s="40"/>
      <c r="L163" s="44"/>
      <c r="M163" s="232"/>
      <c r="N163" s="233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125</v>
      </c>
      <c r="AU163" s="17" t="s">
        <v>84</v>
      </c>
    </row>
    <row r="164" s="13" customFormat="1">
      <c r="A164" s="13"/>
      <c r="B164" s="234"/>
      <c r="C164" s="235"/>
      <c r="D164" s="229" t="s">
        <v>127</v>
      </c>
      <c r="E164" s="236" t="s">
        <v>1</v>
      </c>
      <c r="F164" s="237" t="s">
        <v>176</v>
      </c>
      <c r="G164" s="235"/>
      <c r="H164" s="238">
        <v>24</v>
      </c>
      <c r="I164" s="239"/>
      <c r="J164" s="235"/>
      <c r="K164" s="235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127</v>
      </c>
      <c r="AU164" s="244" t="s">
        <v>84</v>
      </c>
      <c r="AV164" s="13" t="s">
        <v>84</v>
      </c>
      <c r="AW164" s="13" t="s">
        <v>32</v>
      </c>
      <c r="AX164" s="13" t="s">
        <v>75</v>
      </c>
      <c r="AY164" s="244" t="s">
        <v>117</v>
      </c>
    </row>
    <row r="165" s="15" customFormat="1">
      <c r="A165" s="15"/>
      <c r="B165" s="255"/>
      <c r="C165" s="256"/>
      <c r="D165" s="229" t="s">
        <v>127</v>
      </c>
      <c r="E165" s="257" t="s">
        <v>1</v>
      </c>
      <c r="F165" s="258" t="s">
        <v>130</v>
      </c>
      <c r="G165" s="256"/>
      <c r="H165" s="259">
        <v>24</v>
      </c>
      <c r="I165" s="260"/>
      <c r="J165" s="256"/>
      <c r="K165" s="256"/>
      <c r="L165" s="261"/>
      <c r="M165" s="262"/>
      <c r="N165" s="263"/>
      <c r="O165" s="263"/>
      <c r="P165" s="263"/>
      <c r="Q165" s="263"/>
      <c r="R165" s="263"/>
      <c r="S165" s="263"/>
      <c r="T165" s="264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65" t="s">
        <v>127</v>
      </c>
      <c r="AU165" s="265" t="s">
        <v>84</v>
      </c>
      <c r="AV165" s="15" t="s">
        <v>123</v>
      </c>
      <c r="AW165" s="15" t="s">
        <v>32</v>
      </c>
      <c r="AX165" s="15" t="s">
        <v>82</v>
      </c>
      <c r="AY165" s="265" t="s">
        <v>117</v>
      </c>
    </row>
    <row r="166" s="2" customFormat="1" ht="24.15" customHeight="1">
      <c r="A166" s="38"/>
      <c r="B166" s="39"/>
      <c r="C166" s="215" t="s">
        <v>156</v>
      </c>
      <c r="D166" s="215" t="s">
        <v>119</v>
      </c>
      <c r="E166" s="216" t="s">
        <v>177</v>
      </c>
      <c r="F166" s="217" t="s">
        <v>178</v>
      </c>
      <c r="G166" s="218" t="s">
        <v>164</v>
      </c>
      <c r="H166" s="219">
        <v>24</v>
      </c>
      <c r="I166" s="220"/>
      <c r="J166" s="221">
        <f>ROUND(I166*H166,2)</f>
        <v>0</v>
      </c>
      <c r="K166" s="222"/>
      <c r="L166" s="44"/>
      <c r="M166" s="223" t="s">
        <v>1</v>
      </c>
      <c r="N166" s="224" t="s">
        <v>40</v>
      </c>
      <c r="O166" s="91"/>
      <c r="P166" s="225">
        <f>O166*H166</f>
        <v>0</v>
      </c>
      <c r="Q166" s="225">
        <v>0</v>
      </c>
      <c r="R166" s="225">
        <f>Q166*H166</f>
        <v>0</v>
      </c>
      <c r="S166" s="225">
        <v>0</v>
      </c>
      <c r="T166" s="22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7" t="s">
        <v>123</v>
      </c>
      <c r="AT166" s="227" t="s">
        <v>119</v>
      </c>
      <c r="AU166" s="227" t="s">
        <v>84</v>
      </c>
      <c r="AY166" s="17" t="s">
        <v>117</v>
      </c>
      <c r="BE166" s="228">
        <f>IF(N166="základní",J166,0)</f>
        <v>0</v>
      </c>
      <c r="BF166" s="228">
        <f>IF(N166="snížená",J166,0)</f>
        <v>0</v>
      </c>
      <c r="BG166" s="228">
        <f>IF(N166="zákl. přenesená",J166,0)</f>
        <v>0</v>
      </c>
      <c r="BH166" s="228">
        <f>IF(N166="sníž. přenesená",J166,0)</f>
        <v>0</v>
      </c>
      <c r="BI166" s="228">
        <f>IF(N166="nulová",J166,0)</f>
        <v>0</v>
      </c>
      <c r="BJ166" s="17" t="s">
        <v>82</v>
      </c>
      <c r="BK166" s="228">
        <f>ROUND(I166*H166,2)</f>
        <v>0</v>
      </c>
      <c r="BL166" s="17" t="s">
        <v>123</v>
      </c>
      <c r="BM166" s="227" t="s">
        <v>179</v>
      </c>
    </row>
    <row r="167" s="2" customFormat="1">
      <c r="A167" s="38"/>
      <c r="B167" s="39"/>
      <c r="C167" s="40"/>
      <c r="D167" s="229" t="s">
        <v>125</v>
      </c>
      <c r="E167" s="40"/>
      <c r="F167" s="230" t="s">
        <v>180</v>
      </c>
      <c r="G167" s="40"/>
      <c r="H167" s="40"/>
      <c r="I167" s="231"/>
      <c r="J167" s="40"/>
      <c r="K167" s="40"/>
      <c r="L167" s="44"/>
      <c r="M167" s="232"/>
      <c r="N167" s="233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125</v>
      </c>
      <c r="AU167" s="17" t="s">
        <v>84</v>
      </c>
    </row>
    <row r="168" s="13" customFormat="1">
      <c r="A168" s="13"/>
      <c r="B168" s="234"/>
      <c r="C168" s="235"/>
      <c r="D168" s="229" t="s">
        <v>127</v>
      </c>
      <c r="E168" s="236" t="s">
        <v>1</v>
      </c>
      <c r="F168" s="237" t="s">
        <v>176</v>
      </c>
      <c r="G168" s="235"/>
      <c r="H168" s="238">
        <v>24</v>
      </c>
      <c r="I168" s="239"/>
      <c r="J168" s="235"/>
      <c r="K168" s="235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127</v>
      </c>
      <c r="AU168" s="244" t="s">
        <v>84</v>
      </c>
      <c r="AV168" s="13" t="s">
        <v>84</v>
      </c>
      <c r="AW168" s="13" t="s">
        <v>32</v>
      </c>
      <c r="AX168" s="13" t="s">
        <v>75</v>
      </c>
      <c r="AY168" s="244" t="s">
        <v>117</v>
      </c>
    </row>
    <row r="169" s="15" customFormat="1">
      <c r="A169" s="15"/>
      <c r="B169" s="255"/>
      <c r="C169" s="256"/>
      <c r="D169" s="229" t="s">
        <v>127</v>
      </c>
      <c r="E169" s="257" t="s">
        <v>1</v>
      </c>
      <c r="F169" s="258" t="s">
        <v>130</v>
      </c>
      <c r="G169" s="256"/>
      <c r="H169" s="259">
        <v>24</v>
      </c>
      <c r="I169" s="260"/>
      <c r="J169" s="256"/>
      <c r="K169" s="256"/>
      <c r="L169" s="261"/>
      <c r="M169" s="262"/>
      <c r="N169" s="263"/>
      <c r="O169" s="263"/>
      <c r="P169" s="263"/>
      <c r="Q169" s="263"/>
      <c r="R169" s="263"/>
      <c r="S169" s="263"/>
      <c r="T169" s="264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65" t="s">
        <v>127</v>
      </c>
      <c r="AU169" s="265" t="s">
        <v>84</v>
      </c>
      <c r="AV169" s="15" t="s">
        <v>123</v>
      </c>
      <c r="AW169" s="15" t="s">
        <v>32</v>
      </c>
      <c r="AX169" s="15" t="s">
        <v>82</v>
      </c>
      <c r="AY169" s="265" t="s">
        <v>117</v>
      </c>
    </row>
    <row r="170" s="2" customFormat="1" ht="24.15" customHeight="1">
      <c r="A170" s="38"/>
      <c r="B170" s="39"/>
      <c r="C170" s="215" t="s">
        <v>169</v>
      </c>
      <c r="D170" s="215" t="s">
        <v>119</v>
      </c>
      <c r="E170" s="216" t="s">
        <v>181</v>
      </c>
      <c r="F170" s="217" t="s">
        <v>182</v>
      </c>
      <c r="G170" s="218" t="s">
        <v>164</v>
      </c>
      <c r="H170" s="219">
        <v>720</v>
      </c>
      <c r="I170" s="220"/>
      <c r="J170" s="221">
        <f>ROUND(I170*H170,2)</f>
        <v>0</v>
      </c>
      <c r="K170" s="222"/>
      <c r="L170" s="44"/>
      <c r="M170" s="223" t="s">
        <v>1</v>
      </c>
      <c r="N170" s="224" t="s">
        <v>40</v>
      </c>
      <c r="O170" s="91"/>
      <c r="P170" s="225">
        <f>O170*H170</f>
        <v>0</v>
      </c>
      <c r="Q170" s="225">
        <v>0</v>
      </c>
      <c r="R170" s="225">
        <f>Q170*H170</f>
        <v>0</v>
      </c>
      <c r="S170" s="225">
        <v>0</v>
      </c>
      <c r="T170" s="22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7" t="s">
        <v>123</v>
      </c>
      <c r="AT170" s="227" t="s">
        <v>119</v>
      </c>
      <c r="AU170" s="227" t="s">
        <v>84</v>
      </c>
      <c r="AY170" s="17" t="s">
        <v>117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17" t="s">
        <v>82</v>
      </c>
      <c r="BK170" s="228">
        <f>ROUND(I170*H170,2)</f>
        <v>0</v>
      </c>
      <c r="BL170" s="17" t="s">
        <v>123</v>
      </c>
      <c r="BM170" s="227" t="s">
        <v>183</v>
      </c>
    </row>
    <row r="171" s="2" customFormat="1">
      <c r="A171" s="38"/>
      <c r="B171" s="39"/>
      <c r="C171" s="40"/>
      <c r="D171" s="229" t="s">
        <v>125</v>
      </c>
      <c r="E171" s="40"/>
      <c r="F171" s="230" t="s">
        <v>184</v>
      </c>
      <c r="G171" s="40"/>
      <c r="H171" s="40"/>
      <c r="I171" s="231"/>
      <c r="J171" s="40"/>
      <c r="K171" s="40"/>
      <c r="L171" s="44"/>
      <c r="M171" s="232"/>
      <c r="N171" s="233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125</v>
      </c>
      <c r="AU171" s="17" t="s">
        <v>84</v>
      </c>
    </row>
    <row r="172" s="13" customFormat="1">
      <c r="A172" s="13"/>
      <c r="B172" s="234"/>
      <c r="C172" s="235"/>
      <c r="D172" s="229" t="s">
        <v>127</v>
      </c>
      <c r="E172" s="236" t="s">
        <v>1</v>
      </c>
      <c r="F172" s="237" t="s">
        <v>185</v>
      </c>
      <c r="G172" s="235"/>
      <c r="H172" s="238">
        <v>720</v>
      </c>
      <c r="I172" s="239"/>
      <c r="J172" s="235"/>
      <c r="K172" s="235"/>
      <c r="L172" s="240"/>
      <c r="M172" s="241"/>
      <c r="N172" s="242"/>
      <c r="O172" s="242"/>
      <c r="P172" s="242"/>
      <c r="Q172" s="242"/>
      <c r="R172" s="242"/>
      <c r="S172" s="242"/>
      <c r="T172" s="2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4" t="s">
        <v>127</v>
      </c>
      <c r="AU172" s="244" t="s">
        <v>84</v>
      </c>
      <c r="AV172" s="13" t="s">
        <v>84</v>
      </c>
      <c r="AW172" s="13" t="s">
        <v>32</v>
      </c>
      <c r="AX172" s="13" t="s">
        <v>75</v>
      </c>
      <c r="AY172" s="244" t="s">
        <v>117</v>
      </c>
    </row>
    <row r="173" s="15" customFormat="1">
      <c r="A173" s="15"/>
      <c r="B173" s="255"/>
      <c r="C173" s="256"/>
      <c r="D173" s="229" t="s">
        <v>127</v>
      </c>
      <c r="E173" s="257" t="s">
        <v>1</v>
      </c>
      <c r="F173" s="258" t="s">
        <v>130</v>
      </c>
      <c r="G173" s="256"/>
      <c r="H173" s="259">
        <v>720</v>
      </c>
      <c r="I173" s="260"/>
      <c r="J173" s="256"/>
      <c r="K173" s="256"/>
      <c r="L173" s="261"/>
      <c r="M173" s="262"/>
      <c r="N173" s="263"/>
      <c r="O173" s="263"/>
      <c r="P173" s="263"/>
      <c r="Q173" s="263"/>
      <c r="R173" s="263"/>
      <c r="S173" s="263"/>
      <c r="T173" s="264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65" t="s">
        <v>127</v>
      </c>
      <c r="AU173" s="265" t="s">
        <v>84</v>
      </c>
      <c r="AV173" s="15" t="s">
        <v>123</v>
      </c>
      <c r="AW173" s="15" t="s">
        <v>32</v>
      </c>
      <c r="AX173" s="15" t="s">
        <v>82</v>
      </c>
      <c r="AY173" s="265" t="s">
        <v>117</v>
      </c>
    </row>
    <row r="174" s="2" customFormat="1" ht="24.15" customHeight="1">
      <c r="A174" s="38"/>
      <c r="B174" s="39"/>
      <c r="C174" s="215" t="s">
        <v>186</v>
      </c>
      <c r="D174" s="215" t="s">
        <v>119</v>
      </c>
      <c r="E174" s="216" t="s">
        <v>187</v>
      </c>
      <c r="F174" s="217" t="s">
        <v>188</v>
      </c>
      <c r="G174" s="218" t="s">
        <v>164</v>
      </c>
      <c r="H174" s="219">
        <v>4.5359999999999996</v>
      </c>
      <c r="I174" s="220"/>
      <c r="J174" s="221">
        <f>ROUND(I174*H174,2)</f>
        <v>0</v>
      </c>
      <c r="K174" s="222"/>
      <c r="L174" s="44"/>
      <c r="M174" s="223" t="s">
        <v>1</v>
      </c>
      <c r="N174" s="224" t="s">
        <v>40</v>
      </c>
      <c r="O174" s="91"/>
      <c r="P174" s="225">
        <f>O174*H174</f>
        <v>0</v>
      </c>
      <c r="Q174" s="225">
        <v>0.0073200000000000001</v>
      </c>
      <c r="R174" s="225">
        <f>Q174*H174</f>
        <v>0.03320352</v>
      </c>
      <c r="S174" s="225">
        <v>0</v>
      </c>
      <c r="T174" s="22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7" t="s">
        <v>123</v>
      </c>
      <c r="AT174" s="227" t="s">
        <v>119</v>
      </c>
      <c r="AU174" s="227" t="s">
        <v>84</v>
      </c>
      <c r="AY174" s="17" t="s">
        <v>117</v>
      </c>
      <c r="BE174" s="228">
        <f>IF(N174="základní",J174,0)</f>
        <v>0</v>
      </c>
      <c r="BF174" s="228">
        <f>IF(N174="snížená",J174,0)</f>
        <v>0</v>
      </c>
      <c r="BG174" s="228">
        <f>IF(N174="zákl. přenesená",J174,0)</f>
        <v>0</v>
      </c>
      <c r="BH174" s="228">
        <f>IF(N174="sníž. přenesená",J174,0)</f>
        <v>0</v>
      </c>
      <c r="BI174" s="228">
        <f>IF(N174="nulová",J174,0)</f>
        <v>0</v>
      </c>
      <c r="BJ174" s="17" t="s">
        <v>82</v>
      </c>
      <c r="BK174" s="228">
        <f>ROUND(I174*H174,2)</f>
        <v>0</v>
      </c>
      <c r="BL174" s="17" t="s">
        <v>123</v>
      </c>
      <c r="BM174" s="227" t="s">
        <v>189</v>
      </c>
    </row>
    <row r="175" s="2" customFormat="1">
      <c r="A175" s="38"/>
      <c r="B175" s="39"/>
      <c r="C175" s="40"/>
      <c r="D175" s="229" t="s">
        <v>125</v>
      </c>
      <c r="E175" s="40"/>
      <c r="F175" s="230" t="s">
        <v>190</v>
      </c>
      <c r="G175" s="40"/>
      <c r="H175" s="40"/>
      <c r="I175" s="231"/>
      <c r="J175" s="40"/>
      <c r="K175" s="40"/>
      <c r="L175" s="44"/>
      <c r="M175" s="232"/>
      <c r="N175" s="233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125</v>
      </c>
      <c r="AU175" s="17" t="s">
        <v>84</v>
      </c>
    </row>
    <row r="176" s="13" customFormat="1">
      <c r="A176" s="13"/>
      <c r="B176" s="234"/>
      <c r="C176" s="235"/>
      <c r="D176" s="229" t="s">
        <v>127</v>
      </c>
      <c r="E176" s="236" t="s">
        <v>1</v>
      </c>
      <c r="F176" s="237" t="s">
        <v>191</v>
      </c>
      <c r="G176" s="235"/>
      <c r="H176" s="238">
        <v>4.5359999999999996</v>
      </c>
      <c r="I176" s="239"/>
      <c r="J176" s="235"/>
      <c r="K176" s="235"/>
      <c r="L176" s="240"/>
      <c r="M176" s="241"/>
      <c r="N176" s="242"/>
      <c r="O176" s="242"/>
      <c r="P176" s="242"/>
      <c r="Q176" s="242"/>
      <c r="R176" s="242"/>
      <c r="S176" s="242"/>
      <c r="T176" s="24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4" t="s">
        <v>127</v>
      </c>
      <c r="AU176" s="244" t="s">
        <v>84</v>
      </c>
      <c r="AV176" s="13" t="s">
        <v>84</v>
      </c>
      <c r="AW176" s="13" t="s">
        <v>32</v>
      </c>
      <c r="AX176" s="13" t="s">
        <v>75</v>
      </c>
      <c r="AY176" s="244" t="s">
        <v>117</v>
      </c>
    </row>
    <row r="177" s="14" customFormat="1">
      <c r="A177" s="14"/>
      <c r="B177" s="245"/>
      <c r="C177" s="246"/>
      <c r="D177" s="229" t="s">
        <v>127</v>
      </c>
      <c r="E177" s="247" t="s">
        <v>1</v>
      </c>
      <c r="F177" s="248" t="s">
        <v>168</v>
      </c>
      <c r="G177" s="246"/>
      <c r="H177" s="247" t="s">
        <v>1</v>
      </c>
      <c r="I177" s="249"/>
      <c r="J177" s="246"/>
      <c r="K177" s="246"/>
      <c r="L177" s="250"/>
      <c r="M177" s="251"/>
      <c r="N177" s="252"/>
      <c r="O177" s="252"/>
      <c r="P177" s="252"/>
      <c r="Q177" s="252"/>
      <c r="R177" s="252"/>
      <c r="S177" s="252"/>
      <c r="T177" s="253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4" t="s">
        <v>127</v>
      </c>
      <c r="AU177" s="254" t="s">
        <v>84</v>
      </c>
      <c r="AV177" s="14" t="s">
        <v>82</v>
      </c>
      <c r="AW177" s="14" t="s">
        <v>32</v>
      </c>
      <c r="AX177" s="14" t="s">
        <v>75</v>
      </c>
      <c r="AY177" s="254" t="s">
        <v>117</v>
      </c>
    </row>
    <row r="178" s="15" customFormat="1">
      <c r="A178" s="15"/>
      <c r="B178" s="255"/>
      <c r="C178" s="256"/>
      <c r="D178" s="229" t="s">
        <v>127</v>
      </c>
      <c r="E178" s="257" t="s">
        <v>1</v>
      </c>
      <c r="F178" s="258" t="s">
        <v>130</v>
      </c>
      <c r="G178" s="256"/>
      <c r="H178" s="259">
        <v>4.5359999999999996</v>
      </c>
      <c r="I178" s="260"/>
      <c r="J178" s="256"/>
      <c r="K178" s="256"/>
      <c r="L178" s="261"/>
      <c r="M178" s="262"/>
      <c r="N178" s="263"/>
      <c r="O178" s="263"/>
      <c r="P178" s="263"/>
      <c r="Q178" s="263"/>
      <c r="R178" s="263"/>
      <c r="S178" s="263"/>
      <c r="T178" s="264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5" t="s">
        <v>127</v>
      </c>
      <c r="AU178" s="265" t="s">
        <v>84</v>
      </c>
      <c r="AV178" s="15" t="s">
        <v>123</v>
      </c>
      <c r="AW178" s="15" t="s">
        <v>32</v>
      </c>
      <c r="AX178" s="15" t="s">
        <v>82</v>
      </c>
      <c r="AY178" s="265" t="s">
        <v>117</v>
      </c>
    </row>
    <row r="179" s="2" customFormat="1" ht="24.15" customHeight="1">
      <c r="A179" s="38"/>
      <c r="B179" s="39"/>
      <c r="C179" s="215" t="s">
        <v>192</v>
      </c>
      <c r="D179" s="215" t="s">
        <v>119</v>
      </c>
      <c r="E179" s="216" t="s">
        <v>193</v>
      </c>
      <c r="F179" s="217" t="s">
        <v>194</v>
      </c>
      <c r="G179" s="218" t="s">
        <v>164</v>
      </c>
      <c r="H179" s="219">
        <v>4.5359999999999996</v>
      </c>
      <c r="I179" s="220"/>
      <c r="J179" s="221">
        <f>ROUND(I179*H179,2)</f>
        <v>0</v>
      </c>
      <c r="K179" s="222"/>
      <c r="L179" s="44"/>
      <c r="M179" s="223" t="s">
        <v>1</v>
      </c>
      <c r="N179" s="224" t="s">
        <v>40</v>
      </c>
      <c r="O179" s="91"/>
      <c r="P179" s="225">
        <f>O179*H179</f>
        <v>0</v>
      </c>
      <c r="Q179" s="225">
        <v>0</v>
      </c>
      <c r="R179" s="225">
        <f>Q179*H179</f>
        <v>0</v>
      </c>
      <c r="S179" s="225">
        <v>0</v>
      </c>
      <c r="T179" s="226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7" t="s">
        <v>123</v>
      </c>
      <c r="AT179" s="227" t="s">
        <v>119</v>
      </c>
      <c r="AU179" s="227" t="s">
        <v>84</v>
      </c>
      <c r="AY179" s="17" t="s">
        <v>117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7" t="s">
        <v>82</v>
      </c>
      <c r="BK179" s="228">
        <f>ROUND(I179*H179,2)</f>
        <v>0</v>
      </c>
      <c r="BL179" s="17" t="s">
        <v>123</v>
      </c>
      <c r="BM179" s="227" t="s">
        <v>195</v>
      </c>
    </row>
    <row r="180" s="2" customFormat="1">
      <c r="A180" s="38"/>
      <c r="B180" s="39"/>
      <c r="C180" s="40"/>
      <c r="D180" s="229" t="s">
        <v>125</v>
      </c>
      <c r="E180" s="40"/>
      <c r="F180" s="230" t="s">
        <v>196</v>
      </c>
      <c r="G180" s="40"/>
      <c r="H180" s="40"/>
      <c r="I180" s="231"/>
      <c r="J180" s="40"/>
      <c r="K180" s="40"/>
      <c r="L180" s="44"/>
      <c r="M180" s="232"/>
      <c r="N180" s="233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125</v>
      </c>
      <c r="AU180" s="17" t="s">
        <v>84</v>
      </c>
    </row>
    <row r="181" s="13" customFormat="1">
      <c r="A181" s="13"/>
      <c r="B181" s="234"/>
      <c r="C181" s="235"/>
      <c r="D181" s="229" t="s">
        <v>127</v>
      </c>
      <c r="E181" s="236" t="s">
        <v>1</v>
      </c>
      <c r="F181" s="237" t="s">
        <v>191</v>
      </c>
      <c r="G181" s="235"/>
      <c r="H181" s="238">
        <v>4.5359999999999996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127</v>
      </c>
      <c r="AU181" s="244" t="s">
        <v>84</v>
      </c>
      <c r="AV181" s="13" t="s">
        <v>84</v>
      </c>
      <c r="AW181" s="13" t="s">
        <v>32</v>
      </c>
      <c r="AX181" s="13" t="s">
        <v>75</v>
      </c>
      <c r="AY181" s="244" t="s">
        <v>117</v>
      </c>
    </row>
    <row r="182" s="14" customFormat="1">
      <c r="A182" s="14"/>
      <c r="B182" s="245"/>
      <c r="C182" s="246"/>
      <c r="D182" s="229" t="s">
        <v>127</v>
      </c>
      <c r="E182" s="247" t="s">
        <v>1</v>
      </c>
      <c r="F182" s="248" t="s">
        <v>168</v>
      </c>
      <c r="G182" s="246"/>
      <c r="H182" s="247" t="s">
        <v>1</v>
      </c>
      <c r="I182" s="249"/>
      <c r="J182" s="246"/>
      <c r="K182" s="246"/>
      <c r="L182" s="250"/>
      <c r="M182" s="251"/>
      <c r="N182" s="252"/>
      <c r="O182" s="252"/>
      <c r="P182" s="252"/>
      <c r="Q182" s="252"/>
      <c r="R182" s="252"/>
      <c r="S182" s="252"/>
      <c r="T182" s="253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4" t="s">
        <v>127</v>
      </c>
      <c r="AU182" s="254" t="s">
        <v>84</v>
      </c>
      <c r="AV182" s="14" t="s">
        <v>82</v>
      </c>
      <c r="AW182" s="14" t="s">
        <v>32</v>
      </c>
      <c r="AX182" s="14" t="s">
        <v>75</v>
      </c>
      <c r="AY182" s="254" t="s">
        <v>117</v>
      </c>
    </row>
    <row r="183" s="15" customFormat="1">
      <c r="A183" s="15"/>
      <c r="B183" s="255"/>
      <c r="C183" s="256"/>
      <c r="D183" s="229" t="s">
        <v>127</v>
      </c>
      <c r="E183" s="257" t="s">
        <v>1</v>
      </c>
      <c r="F183" s="258" t="s">
        <v>130</v>
      </c>
      <c r="G183" s="256"/>
      <c r="H183" s="259">
        <v>4.5359999999999996</v>
      </c>
      <c r="I183" s="260"/>
      <c r="J183" s="256"/>
      <c r="K183" s="256"/>
      <c r="L183" s="261"/>
      <c r="M183" s="262"/>
      <c r="N183" s="263"/>
      <c r="O183" s="263"/>
      <c r="P183" s="263"/>
      <c r="Q183" s="263"/>
      <c r="R183" s="263"/>
      <c r="S183" s="263"/>
      <c r="T183" s="264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5" t="s">
        <v>127</v>
      </c>
      <c r="AU183" s="265" t="s">
        <v>84</v>
      </c>
      <c r="AV183" s="15" t="s">
        <v>123</v>
      </c>
      <c r="AW183" s="15" t="s">
        <v>32</v>
      </c>
      <c r="AX183" s="15" t="s">
        <v>82</v>
      </c>
      <c r="AY183" s="265" t="s">
        <v>117</v>
      </c>
    </row>
    <row r="184" s="2" customFormat="1" ht="24.15" customHeight="1">
      <c r="A184" s="38"/>
      <c r="B184" s="39"/>
      <c r="C184" s="215" t="s">
        <v>8</v>
      </c>
      <c r="D184" s="215" t="s">
        <v>119</v>
      </c>
      <c r="E184" s="216" t="s">
        <v>197</v>
      </c>
      <c r="F184" s="217" t="s">
        <v>198</v>
      </c>
      <c r="G184" s="218" t="s">
        <v>164</v>
      </c>
      <c r="H184" s="219">
        <v>0.57599999999999996</v>
      </c>
      <c r="I184" s="220"/>
      <c r="J184" s="221">
        <f>ROUND(I184*H184,2)</f>
        <v>0</v>
      </c>
      <c r="K184" s="222"/>
      <c r="L184" s="44"/>
      <c r="M184" s="223" t="s">
        <v>1</v>
      </c>
      <c r="N184" s="224" t="s">
        <v>40</v>
      </c>
      <c r="O184" s="91"/>
      <c r="P184" s="225">
        <f>O184*H184</f>
        <v>0</v>
      </c>
      <c r="Q184" s="225">
        <v>0.00083000000000000001</v>
      </c>
      <c r="R184" s="225">
        <f>Q184*H184</f>
        <v>0.00047807999999999998</v>
      </c>
      <c r="S184" s="225">
        <v>0</v>
      </c>
      <c r="T184" s="22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7" t="s">
        <v>123</v>
      </c>
      <c r="AT184" s="227" t="s">
        <v>119</v>
      </c>
      <c r="AU184" s="227" t="s">
        <v>84</v>
      </c>
      <c r="AY184" s="17" t="s">
        <v>117</v>
      </c>
      <c r="BE184" s="228">
        <f>IF(N184="základní",J184,0)</f>
        <v>0</v>
      </c>
      <c r="BF184" s="228">
        <f>IF(N184="snížená",J184,0)</f>
        <v>0</v>
      </c>
      <c r="BG184" s="228">
        <f>IF(N184="zákl. přenesená",J184,0)</f>
        <v>0</v>
      </c>
      <c r="BH184" s="228">
        <f>IF(N184="sníž. přenesená",J184,0)</f>
        <v>0</v>
      </c>
      <c r="BI184" s="228">
        <f>IF(N184="nulová",J184,0)</f>
        <v>0</v>
      </c>
      <c r="BJ184" s="17" t="s">
        <v>82</v>
      </c>
      <c r="BK184" s="228">
        <f>ROUND(I184*H184,2)</f>
        <v>0</v>
      </c>
      <c r="BL184" s="17" t="s">
        <v>123</v>
      </c>
      <c r="BM184" s="227" t="s">
        <v>199</v>
      </c>
    </row>
    <row r="185" s="2" customFormat="1">
      <c r="A185" s="38"/>
      <c r="B185" s="39"/>
      <c r="C185" s="40"/>
      <c r="D185" s="229" t="s">
        <v>125</v>
      </c>
      <c r="E185" s="40"/>
      <c r="F185" s="230" t="s">
        <v>200</v>
      </c>
      <c r="G185" s="40"/>
      <c r="H185" s="40"/>
      <c r="I185" s="231"/>
      <c r="J185" s="40"/>
      <c r="K185" s="40"/>
      <c r="L185" s="44"/>
      <c r="M185" s="232"/>
      <c r="N185" s="233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125</v>
      </c>
      <c r="AU185" s="17" t="s">
        <v>84</v>
      </c>
    </row>
    <row r="186" s="13" customFormat="1">
      <c r="A186" s="13"/>
      <c r="B186" s="234"/>
      <c r="C186" s="235"/>
      <c r="D186" s="229" t="s">
        <v>127</v>
      </c>
      <c r="E186" s="236" t="s">
        <v>1</v>
      </c>
      <c r="F186" s="237" t="s">
        <v>201</v>
      </c>
      <c r="G186" s="235"/>
      <c r="H186" s="238">
        <v>0.57599999999999996</v>
      </c>
      <c r="I186" s="239"/>
      <c r="J186" s="235"/>
      <c r="K186" s="235"/>
      <c r="L186" s="240"/>
      <c r="M186" s="241"/>
      <c r="N186" s="242"/>
      <c r="O186" s="242"/>
      <c r="P186" s="242"/>
      <c r="Q186" s="242"/>
      <c r="R186" s="242"/>
      <c r="S186" s="242"/>
      <c r="T186" s="24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4" t="s">
        <v>127</v>
      </c>
      <c r="AU186" s="244" t="s">
        <v>84</v>
      </c>
      <c r="AV186" s="13" t="s">
        <v>84</v>
      </c>
      <c r="AW186" s="13" t="s">
        <v>32</v>
      </c>
      <c r="AX186" s="13" t="s">
        <v>75</v>
      </c>
      <c r="AY186" s="244" t="s">
        <v>117</v>
      </c>
    </row>
    <row r="187" s="14" customFormat="1">
      <c r="A187" s="14"/>
      <c r="B187" s="245"/>
      <c r="C187" s="246"/>
      <c r="D187" s="229" t="s">
        <v>127</v>
      </c>
      <c r="E187" s="247" t="s">
        <v>1</v>
      </c>
      <c r="F187" s="248" t="s">
        <v>202</v>
      </c>
      <c r="G187" s="246"/>
      <c r="H187" s="247" t="s">
        <v>1</v>
      </c>
      <c r="I187" s="249"/>
      <c r="J187" s="246"/>
      <c r="K187" s="246"/>
      <c r="L187" s="250"/>
      <c r="M187" s="251"/>
      <c r="N187" s="252"/>
      <c r="O187" s="252"/>
      <c r="P187" s="252"/>
      <c r="Q187" s="252"/>
      <c r="R187" s="252"/>
      <c r="S187" s="252"/>
      <c r="T187" s="253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4" t="s">
        <v>127</v>
      </c>
      <c r="AU187" s="254" t="s">
        <v>84</v>
      </c>
      <c r="AV187" s="14" t="s">
        <v>82</v>
      </c>
      <c r="AW187" s="14" t="s">
        <v>32</v>
      </c>
      <c r="AX187" s="14" t="s">
        <v>75</v>
      </c>
      <c r="AY187" s="254" t="s">
        <v>117</v>
      </c>
    </row>
    <row r="188" s="15" customFormat="1">
      <c r="A188" s="15"/>
      <c r="B188" s="255"/>
      <c r="C188" s="256"/>
      <c r="D188" s="229" t="s">
        <v>127</v>
      </c>
      <c r="E188" s="257" t="s">
        <v>1</v>
      </c>
      <c r="F188" s="258" t="s">
        <v>130</v>
      </c>
      <c r="G188" s="256"/>
      <c r="H188" s="259">
        <v>0.57599999999999996</v>
      </c>
      <c r="I188" s="260"/>
      <c r="J188" s="256"/>
      <c r="K188" s="256"/>
      <c r="L188" s="261"/>
      <c r="M188" s="262"/>
      <c r="N188" s="263"/>
      <c r="O188" s="263"/>
      <c r="P188" s="263"/>
      <c r="Q188" s="263"/>
      <c r="R188" s="263"/>
      <c r="S188" s="263"/>
      <c r="T188" s="264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65" t="s">
        <v>127</v>
      </c>
      <c r="AU188" s="265" t="s">
        <v>84</v>
      </c>
      <c r="AV188" s="15" t="s">
        <v>123</v>
      </c>
      <c r="AW188" s="15" t="s">
        <v>32</v>
      </c>
      <c r="AX188" s="15" t="s">
        <v>82</v>
      </c>
      <c r="AY188" s="265" t="s">
        <v>117</v>
      </c>
    </row>
    <row r="189" s="2" customFormat="1" ht="24.15" customHeight="1">
      <c r="A189" s="38"/>
      <c r="B189" s="39"/>
      <c r="C189" s="215" t="s">
        <v>203</v>
      </c>
      <c r="D189" s="215" t="s">
        <v>119</v>
      </c>
      <c r="E189" s="216" t="s">
        <v>204</v>
      </c>
      <c r="F189" s="217" t="s">
        <v>205</v>
      </c>
      <c r="G189" s="218" t="s">
        <v>164</v>
      </c>
      <c r="H189" s="219">
        <v>0.57599999999999996</v>
      </c>
      <c r="I189" s="220"/>
      <c r="J189" s="221">
        <f>ROUND(I189*H189,2)</f>
        <v>0</v>
      </c>
      <c r="K189" s="222"/>
      <c r="L189" s="44"/>
      <c r="M189" s="223" t="s">
        <v>1</v>
      </c>
      <c r="N189" s="224" t="s">
        <v>40</v>
      </c>
      <c r="O189" s="91"/>
      <c r="P189" s="225">
        <f>O189*H189</f>
        <v>0</v>
      </c>
      <c r="Q189" s="225">
        <v>0</v>
      </c>
      <c r="R189" s="225">
        <f>Q189*H189</f>
        <v>0</v>
      </c>
      <c r="S189" s="225">
        <v>0</v>
      </c>
      <c r="T189" s="22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7" t="s">
        <v>123</v>
      </c>
      <c r="AT189" s="227" t="s">
        <v>119</v>
      </c>
      <c r="AU189" s="227" t="s">
        <v>84</v>
      </c>
      <c r="AY189" s="17" t="s">
        <v>117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17" t="s">
        <v>82</v>
      </c>
      <c r="BK189" s="228">
        <f>ROUND(I189*H189,2)</f>
        <v>0</v>
      </c>
      <c r="BL189" s="17" t="s">
        <v>123</v>
      </c>
      <c r="BM189" s="227" t="s">
        <v>206</v>
      </c>
    </row>
    <row r="190" s="2" customFormat="1">
      <c r="A190" s="38"/>
      <c r="B190" s="39"/>
      <c r="C190" s="40"/>
      <c r="D190" s="229" t="s">
        <v>125</v>
      </c>
      <c r="E190" s="40"/>
      <c r="F190" s="230" t="s">
        <v>207</v>
      </c>
      <c r="G190" s="40"/>
      <c r="H190" s="40"/>
      <c r="I190" s="231"/>
      <c r="J190" s="40"/>
      <c r="K190" s="40"/>
      <c r="L190" s="44"/>
      <c r="M190" s="232"/>
      <c r="N190" s="233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125</v>
      </c>
      <c r="AU190" s="17" t="s">
        <v>84</v>
      </c>
    </row>
    <row r="191" s="13" customFormat="1">
      <c r="A191" s="13"/>
      <c r="B191" s="234"/>
      <c r="C191" s="235"/>
      <c r="D191" s="229" t="s">
        <v>127</v>
      </c>
      <c r="E191" s="236" t="s">
        <v>1</v>
      </c>
      <c r="F191" s="237" t="s">
        <v>201</v>
      </c>
      <c r="G191" s="235"/>
      <c r="H191" s="238">
        <v>0.57599999999999996</v>
      </c>
      <c r="I191" s="239"/>
      <c r="J191" s="235"/>
      <c r="K191" s="235"/>
      <c r="L191" s="240"/>
      <c r="M191" s="241"/>
      <c r="N191" s="242"/>
      <c r="O191" s="242"/>
      <c r="P191" s="242"/>
      <c r="Q191" s="242"/>
      <c r="R191" s="242"/>
      <c r="S191" s="242"/>
      <c r="T191" s="24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4" t="s">
        <v>127</v>
      </c>
      <c r="AU191" s="244" t="s">
        <v>84</v>
      </c>
      <c r="AV191" s="13" t="s">
        <v>84</v>
      </c>
      <c r="AW191" s="13" t="s">
        <v>32</v>
      </c>
      <c r="AX191" s="13" t="s">
        <v>75</v>
      </c>
      <c r="AY191" s="244" t="s">
        <v>117</v>
      </c>
    </row>
    <row r="192" s="14" customFormat="1">
      <c r="A192" s="14"/>
      <c r="B192" s="245"/>
      <c r="C192" s="246"/>
      <c r="D192" s="229" t="s">
        <v>127</v>
      </c>
      <c r="E192" s="247" t="s">
        <v>1</v>
      </c>
      <c r="F192" s="248" t="s">
        <v>208</v>
      </c>
      <c r="G192" s="246"/>
      <c r="H192" s="247" t="s">
        <v>1</v>
      </c>
      <c r="I192" s="249"/>
      <c r="J192" s="246"/>
      <c r="K192" s="246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127</v>
      </c>
      <c r="AU192" s="254" t="s">
        <v>84</v>
      </c>
      <c r="AV192" s="14" t="s">
        <v>82</v>
      </c>
      <c r="AW192" s="14" t="s">
        <v>32</v>
      </c>
      <c r="AX192" s="14" t="s">
        <v>75</v>
      </c>
      <c r="AY192" s="254" t="s">
        <v>117</v>
      </c>
    </row>
    <row r="193" s="15" customFormat="1">
      <c r="A193" s="15"/>
      <c r="B193" s="255"/>
      <c r="C193" s="256"/>
      <c r="D193" s="229" t="s">
        <v>127</v>
      </c>
      <c r="E193" s="257" t="s">
        <v>1</v>
      </c>
      <c r="F193" s="258" t="s">
        <v>130</v>
      </c>
      <c r="G193" s="256"/>
      <c r="H193" s="259">
        <v>0.57599999999999996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5" t="s">
        <v>127</v>
      </c>
      <c r="AU193" s="265" t="s">
        <v>84</v>
      </c>
      <c r="AV193" s="15" t="s">
        <v>123</v>
      </c>
      <c r="AW193" s="15" t="s">
        <v>32</v>
      </c>
      <c r="AX193" s="15" t="s">
        <v>82</v>
      </c>
      <c r="AY193" s="265" t="s">
        <v>117</v>
      </c>
    </row>
    <row r="194" s="2" customFormat="1" ht="24.15" customHeight="1">
      <c r="A194" s="38"/>
      <c r="B194" s="39"/>
      <c r="C194" s="215" t="s">
        <v>209</v>
      </c>
      <c r="D194" s="215" t="s">
        <v>119</v>
      </c>
      <c r="E194" s="216" t="s">
        <v>210</v>
      </c>
      <c r="F194" s="217" t="s">
        <v>211</v>
      </c>
      <c r="G194" s="218" t="s">
        <v>212</v>
      </c>
      <c r="H194" s="219">
        <v>1</v>
      </c>
      <c r="I194" s="220"/>
      <c r="J194" s="221">
        <f>ROUND(I194*H194,2)</f>
        <v>0</v>
      </c>
      <c r="K194" s="222"/>
      <c r="L194" s="44"/>
      <c r="M194" s="223" t="s">
        <v>1</v>
      </c>
      <c r="N194" s="224" t="s">
        <v>40</v>
      </c>
      <c r="O194" s="91"/>
      <c r="P194" s="225">
        <f>O194*H194</f>
        <v>0</v>
      </c>
      <c r="Q194" s="225">
        <v>0</v>
      </c>
      <c r="R194" s="225">
        <f>Q194*H194</f>
        <v>0</v>
      </c>
      <c r="S194" s="225">
        <v>0</v>
      </c>
      <c r="T194" s="22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7" t="s">
        <v>123</v>
      </c>
      <c r="AT194" s="227" t="s">
        <v>119</v>
      </c>
      <c r="AU194" s="227" t="s">
        <v>84</v>
      </c>
      <c r="AY194" s="17" t="s">
        <v>117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17" t="s">
        <v>82</v>
      </c>
      <c r="BK194" s="228">
        <f>ROUND(I194*H194,2)</f>
        <v>0</v>
      </c>
      <c r="BL194" s="17" t="s">
        <v>123</v>
      </c>
      <c r="BM194" s="227" t="s">
        <v>213</v>
      </c>
    </row>
    <row r="195" s="2" customFormat="1">
      <c r="A195" s="38"/>
      <c r="B195" s="39"/>
      <c r="C195" s="40"/>
      <c r="D195" s="229" t="s">
        <v>125</v>
      </c>
      <c r="E195" s="40"/>
      <c r="F195" s="230" t="s">
        <v>214</v>
      </c>
      <c r="G195" s="40"/>
      <c r="H195" s="40"/>
      <c r="I195" s="231"/>
      <c r="J195" s="40"/>
      <c r="K195" s="40"/>
      <c r="L195" s="44"/>
      <c r="M195" s="232"/>
      <c r="N195" s="233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125</v>
      </c>
      <c r="AU195" s="17" t="s">
        <v>84</v>
      </c>
    </row>
    <row r="196" s="14" customFormat="1">
      <c r="A196" s="14"/>
      <c r="B196" s="245"/>
      <c r="C196" s="246"/>
      <c r="D196" s="229" t="s">
        <v>127</v>
      </c>
      <c r="E196" s="247" t="s">
        <v>1</v>
      </c>
      <c r="F196" s="248" t="s">
        <v>215</v>
      </c>
      <c r="G196" s="246"/>
      <c r="H196" s="247" t="s">
        <v>1</v>
      </c>
      <c r="I196" s="249"/>
      <c r="J196" s="246"/>
      <c r="K196" s="246"/>
      <c r="L196" s="250"/>
      <c r="M196" s="251"/>
      <c r="N196" s="252"/>
      <c r="O196" s="252"/>
      <c r="P196" s="252"/>
      <c r="Q196" s="252"/>
      <c r="R196" s="252"/>
      <c r="S196" s="252"/>
      <c r="T196" s="25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4" t="s">
        <v>127</v>
      </c>
      <c r="AU196" s="254" t="s">
        <v>84</v>
      </c>
      <c r="AV196" s="14" t="s">
        <v>82</v>
      </c>
      <c r="AW196" s="14" t="s">
        <v>32</v>
      </c>
      <c r="AX196" s="14" t="s">
        <v>75</v>
      </c>
      <c r="AY196" s="254" t="s">
        <v>117</v>
      </c>
    </row>
    <row r="197" s="13" customFormat="1">
      <c r="A197" s="13"/>
      <c r="B197" s="234"/>
      <c r="C197" s="235"/>
      <c r="D197" s="229" t="s">
        <v>127</v>
      </c>
      <c r="E197" s="236" t="s">
        <v>1</v>
      </c>
      <c r="F197" s="237" t="s">
        <v>216</v>
      </c>
      <c r="G197" s="235"/>
      <c r="H197" s="238">
        <v>1</v>
      </c>
      <c r="I197" s="239"/>
      <c r="J197" s="235"/>
      <c r="K197" s="235"/>
      <c r="L197" s="240"/>
      <c r="M197" s="241"/>
      <c r="N197" s="242"/>
      <c r="O197" s="242"/>
      <c r="P197" s="242"/>
      <c r="Q197" s="242"/>
      <c r="R197" s="242"/>
      <c r="S197" s="242"/>
      <c r="T197" s="24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4" t="s">
        <v>127</v>
      </c>
      <c r="AU197" s="244" t="s">
        <v>84</v>
      </c>
      <c r="AV197" s="13" t="s">
        <v>84</v>
      </c>
      <c r="AW197" s="13" t="s">
        <v>32</v>
      </c>
      <c r="AX197" s="13" t="s">
        <v>75</v>
      </c>
      <c r="AY197" s="244" t="s">
        <v>117</v>
      </c>
    </row>
    <row r="198" s="15" customFormat="1">
      <c r="A198" s="15"/>
      <c r="B198" s="255"/>
      <c r="C198" s="256"/>
      <c r="D198" s="229" t="s">
        <v>127</v>
      </c>
      <c r="E198" s="257" t="s">
        <v>1</v>
      </c>
      <c r="F198" s="258" t="s">
        <v>130</v>
      </c>
      <c r="G198" s="256"/>
      <c r="H198" s="259">
        <v>1</v>
      </c>
      <c r="I198" s="260"/>
      <c r="J198" s="256"/>
      <c r="K198" s="256"/>
      <c r="L198" s="261"/>
      <c r="M198" s="262"/>
      <c r="N198" s="263"/>
      <c r="O198" s="263"/>
      <c r="P198" s="263"/>
      <c r="Q198" s="263"/>
      <c r="R198" s="263"/>
      <c r="S198" s="263"/>
      <c r="T198" s="264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65" t="s">
        <v>127</v>
      </c>
      <c r="AU198" s="265" t="s">
        <v>84</v>
      </c>
      <c r="AV198" s="15" t="s">
        <v>123</v>
      </c>
      <c r="AW198" s="15" t="s">
        <v>32</v>
      </c>
      <c r="AX198" s="15" t="s">
        <v>82</v>
      </c>
      <c r="AY198" s="265" t="s">
        <v>117</v>
      </c>
    </row>
    <row r="199" s="2" customFormat="1" ht="24.15" customHeight="1">
      <c r="A199" s="38"/>
      <c r="B199" s="39"/>
      <c r="C199" s="215" t="s">
        <v>217</v>
      </c>
      <c r="D199" s="215" t="s">
        <v>119</v>
      </c>
      <c r="E199" s="216" t="s">
        <v>218</v>
      </c>
      <c r="F199" s="217" t="s">
        <v>219</v>
      </c>
      <c r="G199" s="218" t="s">
        <v>212</v>
      </c>
      <c r="H199" s="219">
        <v>1</v>
      </c>
      <c r="I199" s="220"/>
      <c r="J199" s="221">
        <f>ROUND(I199*H199,2)</f>
        <v>0</v>
      </c>
      <c r="K199" s="222"/>
      <c r="L199" s="44"/>
      <c r="M199" s="223" t="s">
        <v>1</v>
      </c>
      <c r="N199" s="224" t="s">
        <v>40</v>
      </c>
      <c r="O199" s="91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7" t="s">
        <v>123</v>
      </c>
      <c r="AT199" s="227" t="s">
        <v>119</v>
      </c>
      <c r="AU199" s="227" t="s">
        <v>84</v>
      </c>
      <c r="AY199" s="17" t="s">
        <v>117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17" t="s">
        <v>82</v>
      </c>
      <c r="BK199" s="228">
        <f>ROUND(I199*H199,2)</f>
        <v>0</v>
      </c>
      <c r="BL199" s="17" t="s">
        <v>123</v>
      </c>
      <c r="BM199" s="227" t="s">
        <v>220</v>
      </c>
    </row>
    <row r="200" s="2" customFormat="1">
      <c r="A200" s="38"/>
      <c r="B200" s="39"/>
      <c r="C200" s="40"/>
      <c r="D200" s="229" t="s">
        <v>125</v>
      </c>
      <c r="E200" s="40"/>
      <c r="F200" s="230" t="s">
        <v>221</v>
      </c>
      <c r="G200" s="40"/>
      <c r="H200" s="40"/>
      <c r="I200" s="231"/>
      <c r="J200" s="40"/>
      <c r="K200" s="40"/>
      <c r="L200" s="44"/>
      <c r="M200" s="232"/>
      <c r="N200" s="233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125</v>
      </c>
      <c r="AU200" s="17" t="s">
        <v>84</v>
      </c>
    </row>
    <row r="201" s="14" customFormat="1">
      <c r="A201" s="14"/>
      <c r="B201" s="245"/>
      <c r="C201" s="246"/>
      <c r="D201" s="229" t="s">
        <v>127</v>
      </c>
      <c r="E201" s="247" t="s">
        <v>1</v>
      </c>
      <c r="F201" s="248" t="s">
        <v>168</v>
      </c>
      <c r="G201" s="246"/>
      <c r="H201" s="247" t="s">
        <v>1</v>
      </c>
      <c r="I201" s="249"/>
      <c r="J201" s="246"/>
      <c r="K201" s="246"/>
      <c r="L201" s="250"/>
      <c r="M201" s="251"/>
      <c r="N201" s="252"/>
      <c r="O201" s="252"/>
      <c r="P201" s="252"/>
      <c r="Q201" s="252"/>
      <c r="R201" s="252"/>
      <c r="S201" s="252"/>
      <c r="T201" s="253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4" t="s">
        <v>127</v>
      </c>
      <c r="AU201" s="254" t="s">
        <v>84</v>
      </c>
      <c r="AV201" s="14" t="s">
        <v>82</v>
      </c>
      <c r="AW201" s="14" t="s">
        <v>32</v>
      </c>
      <c r="AX201" s="14" t="s">
        <v>75</v>
      </c>
      <c r="AY201" s="254" t="s">
        <v>117</v>
      </c>
    </row>
    <row r="202" s="14" customFormat="1">
      <c r="A202" s="14"/>
      <c r="B202" s="245"/>
      <c r="C202" s="246"/>
      <c r="D202" s="229" t="s">
        <v>127</v>
      </c>
      <c r="E202" s="247" t="s">
        <v>1</v>
      </c>
      <c r="F202" s="248" t="s">
        <v>215</v>
      </c>
      <c r="G202" s="246"/>
      <c r="H202" s="247" t="s">
        <v>1</v>
      </c>
      <c r="I202" s="249"/>
      <c r="J202" s="246"/>
      <c r="K202" s="246"/>
      <c r="L202" s="250"/>
      <c r="M202" s="251"/>
      <c r="N202" s="252"/>
      <c r="O202" s="252"/>
      <c r="P202" s="252"/>
      <c r="Q202" s="252"/>
      <c r="R202" s="252"/>
      <c r="S202" s="252"/>
      <c r="T202" s="253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4" t="s">
        <v>127</v>
      </c>
      <c r="AU202" s="254" t="s">
        <v>84</v>
      </c>
      <c r="AV202" s="14" t="s">
        <v>82</v>
      </c>
      <c r="AW202" s="14" t="s">
        <v>32</v>
      </c>
      <c r="AX202" s="14" t="s">
        <v>75</v>
      </c>
      <c r="AY202" s="254" t="s">
        <v>117</v>
      </c>
    </row>
    <row r="203" s="14" customFormat="1">
      <c r="A203" s="14"/>
      <c r="B203" s="245"/>
      <c r="C203" s="246"/>
      <c r="D203" s="229" t="s">
        <v>127</v>
      </c>
      <c r="E203" s="247" t="s">
        <v>1</v>
      </c>
      <c r="F203" s="248" t="s">
        <v>222</v>
      </c>
      <c r="G203" s="246"/>
      <c r="H203" s="247" t="s">
        <v>1</v>
      </c>
      <c r="I203" s="249"/>
      <c r="J203" s="246"/>
      <c r="K203" s="246"/>
      <c r="L203" s="250"/>
      <c r="M203" s="251"/>
      <c r="N203" s="252"/>
      <c r="O203" s="252"/>
      <c r="P203" s="252"/>
      <c r="Q203" s="252"/>
      <c r="R203" s="252"/>
      <c r="S203" s="252"/>
      <c r="T203" s="253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4" t="s">
        <v>127</v>
      </c>
      <c r="AU203" s="254" t="s">
        <v>84</v>
      </c>
      <c r="AV203" s="14" t="s">
        <v>82</v>
      </c>
      <c r="AW203" s="14" t="s">
        <v>32</v>
      </c>
      <c r="AX203" s="14" t="s">
        <v>75</v>
      </c>
      <c r="AY203" s="254" t="s">
        <v>117</v>
      </c>
    </row>
    <row r="204" s="13" customFormat="1">
      <c r="A204" s="13"/>
      <c r="B204" s="234"/>
      <c r="C204" s="235"/>
      <c r="D204" s="229" t="s">
        <v>127</v>
      </c>
      <c r="E204" s="236" t="s">
        <v>1</v>
      </c>
      <c r="F204" s="237" t="s">
        <v>82</v>
      </c>
      <c r="G204" s="235"/>
      <c r="H204" s="238">
        <v>1</v>
      </c>
      <c r="I204" s="239"/>
      <c r="J204" s="235"/>
      <c r="K204" s="235"/>
      <c r="L204" s="240"/>
      <c r="M204" s="241"/>
      <c r="N204" s="242"/>
      <c r="O204" s="242"/>
      <c r="P204" s="242"/>
      <c r="Q204" s="242"/>
      <c r="R204" s="242"/>
      <c r="S204" s="242"/>
      <c r="T204" s="24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4" t="s">
        <v>127</v>
      </c>
      <c r="AU204" s="244" t="s">
        <v>84</v>
      </c>
      <c r="AV204" s="13" t="s">
        <v>84</v>
      </c>
      <c r="AW204" s="13" t="s">
        <v>32</v>
      </c>
      <c r="AX204" s="13" t="s">
        <v>75</v>
      </c>
      <c r="AY204" s="244" t="s">
        <v>117</v>
      </c>
    </row>
    <row r="205" s="15" customFormat="1">
      <c r="A205" s="15"/>
      <c r="B205" s="255"/>
      <c r="C205" s="256"/>
      <c r="D205" s="229" t="s">
        <v>127</v>
      </c>
      <c r="E205" s="257" t="s">
        <v>1</v>
      </c>
      <c r="F205" s="258" t="s">
        <v>130</v>
      </c>
      <c r="G205" s="256"/>
      <c r="H205" s="259">
        <v>1</v>
      </c>
      <c r="I205" s="260"/>
      <c r="J205" s="256"/>
      <c r="K205" s="256"/>
      <c r="L205" s="261"/>
      <c r="M205" s="262"/>
      <c r="N205" s="263"/>
      <c r="O205" s="263"/>
      <c r="P205" s="263"/>
      <c r="Q205" s="263"/>
      <c r="R205" s="263"/>
      <c r="S205" s="263"/>
      <c r="T205" s="264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65" t="s">
        <v>127</v>
      </c>
      <c r="AU205" s="265" t="s">
        <v>84</v>
      </c>
      <c r="AV205" s="15" t="s">
        <v>123</v>
      </c>
      <c r="AW205" s="15" t="s">
        <v>32</v>
      </c>
      <c r="AX205" s="15" t="s">
        <v>82</v>
      </c>
      <c r="AY205" s="265" t="s">
        <v>117</v>
      </c>
    </row>
    <row r="206" s="12" customFormat="1" ht="25.92" customHeight="1">
      <c r="A206" s="12"/>
      <c r="B206" s="199"/>
      <c r="C206" s="200"/>
      <c r="D206" s="201" t="s">
        <v>74</v>
      </c>
      <c r="E206" s="202" t="s">
        <v>223</v>
      </c>
      <c r="F206" s="202" t="s">
        <v>224</v>
      </c>
      <c r="G206" s="200"/>
      <c r="H206" s="200"/>
      <c r="I206" s="203"/>
      <c r="J206" s="204">
        <f>BK206</f>
        <v>0</v>
      </c>
      <c r="K206" s="200"/>
      <c r="L206" s="205"/>
      <c r="M206" s="206"/>
      <c r="N206" s="207"/>
      <c r="O206" s="207"/>
      <c r="P206" s="208">
        <f>P207+P221+P224</f>
        <v>0</v>
      </c>
      <c r="Q206" s="207"/>
      <c r="R206" s="208">
        <f>R207+R221+R224</f>
        <v>0</v>
      </c>
      <c r="S206" s="207"/>
      <c r="T206" s="209">
        <f>T207+T221+T224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0" t="s">
        <v>151</v>
      </c>
      <c r="AT206" s="211" t="s">
        <v>74</v>
      </c>
      <c r="AU206" s="211" t="s">
        <v>75</v>
      </c>
      <c r="AY206" s="210" t="s">
        <v>117</v>
      </c>
      <c r="BK206" s="212">
        <f>BK207+BK221+BK224</f>
        <v>0</v>
      </c>
    </row>
    <row r="207" s="12" customFormat="1" ht="22.8" customHeight="1">
      <c r="A207" s="12"/>
      <c r="B207" s="199"/>
      <c r="C207" s="200"/>
      <c r="D207" s="201" t="s">
        <v>74</v>
      </c>
      <c r="E207" s="213" t="s">
        <v>225</v>
      </c>
      <c r="F207" s="213" t="s">
        <v>226</v>
      </c>
      <c r="G207" s="200"/>
      <c r="H207" s="200"/>
      <c r="I207" s="203"/>
      <c r="J207" s="214">
        <f>BK207</f>
        <v>0</v>
      </c>
      <c r="K207" s="200"/>
      <c r="L207" s="205"/>
      <c r="M207" s="206"/>
      <c r="N207" s="207"/>
      <c r="O207" s="207"/>
      <c r="P207" s="208">
        <f>SUM(P208:P220)</f>
        <v>0</v>
      </c>
      <c r="Q207" s="207"/>
      <c r="R207" s="208">
        <f>SUM(R208:R220)</f>
        <v>0</v>
      </c>
      <c r="S207" s="207"/>
      <c r="T207" s="209">
        <f>SUM(T208:T220)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10" t="s">
        <v>151</v>
      </c>
      <c r="AT207" s="211" t="s">
        <v>74</v>
      </c>
      <c r="AU207" s="211" t="s">
        <v>82</v>
      </c>
      <c r="AY207" s="210" t="s">
        <v>117</v>
      </c>
      <c r="BK207" s="212">
        <f>SUM(BK208:BK220)</f>
        <v>0</v>
      </c>
    </row>
    <row r="208" s="2" customFormat="1" ht="16.5" customHeight="1">
      <c r="A208" s="38"/>
      <c r="B208" s="39"/>
      <c r="C208" s="215" t="s">
        <v>227</v>
      </c>
      <c r="D208" s="215" t="s">
        <v>119</v>
      </c>
      <c r="E208" s="216" t="s">
        <v>228</v>
      </c>
      <c r="F208" s="217" t="s">
        <v>229</v>
      </c>
      <c r="G208" s="218" t="s">
        <v>212</v>
      </c>
      <c r="H208" s="219">
        <v>4</v>
      </c>
      <c r="I208" s="220"/>
      <c r="J208" s="221">
        <f>ROUND(I208*H208,2)</f>
        <v>0</v>
      </c>
      <c r="K208" s="222"/>
      <c r="L208" s="44"/>
      <c r="M208" s="223" t="s">
        <v>1</v>
      </c>
      <c r="N208" s="224" t="s">
        <v>40</v>
      </c>
      <c r="O208" s="91"/>
      <c r="P208" s="225">
        <f>O208*H208</f>
        <v>0</v>
      </c>
      <c r="Q208" s="225">
        <v>0</v>
      </c>
      <c r="R208" s="225">
        <f>Q208*H208</f>
        <v>0</v>
      </c>
      <c r="S208" s="225">
        <v>0</v>
      </c>
      <c r="T208" s="22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7" t="s">
        <v>230</v>
      </c>
      <c r="AT208" s="227" t="s">
        <v>119</v>
      </c>
      <c r="AU208" s="227" t="s">
        <v>84</v>
      </c>
      <c r="AY208" s="17" t="s">
        <v>117</v>
      </c>
      <c r="BE208" s="228">
        <f>IF(N208="základní",J208,0)</f>
        <v>0</v>
      </c>
      <c r="BF208" s="228">
        <f>IF(N208="snížená",J208,0)</f>
        <v>0</v>
      </c>
      <c r="BG208" s="228">
        <f>IF(N208="zákl. přenesená",J208,0)</f>
        <v>0</v>
      </c>
      <c r="BH208" s="228">
        <f>IF(N208="sníž. přenesená",J208,0)</f>
        <v>0</v>
      </c>
      <c r="BI208" s="228">
        <f>IF(N208="nulová",J208,0)</f>
        <v>0</v>
      </c>
      <c r="BJ208" s="17" t="s">
        <v>82</v>
      </c>
      <c r="BK208" s="228">
        <f>ROUND(I208*H208,2)</f>
        <v>0</v>
      </c>
      <c r="BL208" s="17" t="s">
        <v>230</v>
      </c>
      <c r="BM208" s="227" t="s">
        <v>231</v>
      </c>
    </row>
    <row r="209" s="2" customFormat="1">
      <c r="A209" s="38"/>
      <c r="B209" s="39"/>
      <c r="C209" s="40"/>
      <c r="D209" s="229" t="s">
        <v>125</v>
      </c>
      <c r="E209" s="40"/>
      <c r="F209" s="230" t="s">
        <v>232</v>
      </c>
      <c r="G209" s="40"/>
      <c r="H209" s="40"/>
      <c r="I209" s="231"/>
      <c r="J209" s="40"/>
      <c r="K209" s="40"/>
      <c r="L209" s="44"/>
      <c r="M209" s="232"/>
      <c r="N209" s="233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125</v>
      </c>
      <c r="AU209" s="17" t="s">
        <v>84</v>
      </c>
    </row>
    <row r="210" s="14" customFormat="1">
      <c r="A210" s="14"/>
      <c r="B210" s="245"/>
      <c r="C210" s="246"/>
      <c r="D210" s="229" t="s">
        <v>127</v>
      </c>
      <c r="E210" s="247" t="s">
        <v>1</v>
      </c>
      <c r="F210" s="248" t="s">
        <v>233</v>
      </c>
      <c r="G210" s="246"/>
      <c r="H210" s="247" t="s">
        <v>1</v>
      </c>
      <c r="I210" s="249"/>
      <c r="J210" s="246"/>
      <c r="K210" s="246"/>
      <c r="L210" s="250"/>
      <c r="M210" s="251"/>
      <c r="N210" s="252"/>
      <c r="O210" s="252"/>
      <c r="P210" s="252"/>
      <c r="Q210" s="252"/>
      <c r="R210" s="252"/>
      <c r="S210" s="252"/>
      <c r="T210" s="253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4" t="s">
        <v>127</v>
      </c>
      <c r="AU210" s="254" t="s">
        <v>84</v>
      </c>
      <c r="AV210" s="14" t="s">
        <v>82</v>
      </c>
      <c r="AW210" s="14" t="s">
        <v>32</v>
      </c>
      <c r="AX210" s="14" t="s">
        <v>75</v>
      </c>
      <c r="AY210" s="254" t="s">
        <v>117</v>
      </c>
    </row>
    <row r="211" s="14" customFormat="1">
      <c r="A211" s="14"/>
      <c r="B211" s="245"/>
      <c r="C211" s="246"/>
      <c r="D211" s="229" t="s">
        <v>127</v>
      </c>
      <c r="E211" s="247" t="s">
        <v>1</v>
      </c>
      <c r="F211" s="248" t="s">
        <v>234</v>
      </c>
      <c r="G211" s="246"/>
      <c r="H211" s="247" t="s">
        <v>1</v>
      </c>
      <c r="I211" s="249"/>
      <c r="J211" s="246"/>
      <c r="K211" s="246"/>
      <c r="L211" s="250"/>
      <c r="M211" s="251"/>
      <c r="N211" s="252"/>
      <c r="O211" s="252"/>
      <c r="P211" s="252"/>
      <c r="Q211" s="252"/>
      <c r="R211" s="252"/>
      <c r="S211" s="252"/>
      <c r="T211" s="253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4" t="s">
        <v>127</v>
      </c>
      <c r="AU211" s="254" t="s">
        <v>84</v>
      </c>
      <c r="AV211" s="14" t="s">
        <v>82</v>
      </c>
      <c r="AW211" s="14" t="s">
        <v>32</v>
      </c>
      <c r="AX211" s="14" t="s">
        <v>75</v>
      </c>
      <c r="AY211" s="254" t="s">
        <v>117</v>
      </c>
    </row>
    <row r="212" s="14" customFormat="1">
      <c r="A212" s="14"/>
      <c r="B212" s="245"/>
      <c r="C212" s="246"/>
      <c r="D212" s="229" t="s">
        <v>127</v>
      </c>
      <c r="E212" s="247" t="s">
        <v>1</v>
      </c>
      <c r="F212" s="248" t="s">
        <v>235</v>
      </c>
      <c r="G212" s="246"/>
      <c r="H212" s="247" t="s">
        <v>1</v>
      </c>
      <c r="I212" s="249"/>
      <c r="J212" s="246"/>
      <c r="K212" s="246"/>
      <c r="L212" s="250"/>
      <c r="M212" s="251"/>
      <c r="N212" s="252"/>
      <c r="O212" s="252"/>
      <c r="P212" s="252"/>
      <c r="Q212" s="252"/>
      <c r="R212" s="252"/>
      <c r="S212" s="252"/>
      <c r="T212" s="253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4" t="s">
        <v>127</v>
      </c>
      <c r="AU212" s="254" t="s">
        <v>84</v>
      </c>
      <c r="AV212" s="14" t="s">
        <v>82</v>
      </c>
      <c r="AW212" s="14" t="s">
        <v>32</v>
      </c>
      <c r="AX212" s="14" t="s">
        <v>75</v>
      </c>
      <c r="AY212" s="254" t="s">
        <v>117</v>
      </c>
    </row>
    <row r="213" s="14" customFormat="1">
      <c r="A213" s="14"/>
      <c r="B213" s="245"/>
      <c r="C213" s="246"/>
      <c r="D213" s="229" t="s">
        <v>127</v>
      </c>
      <c r="E213" s="247" t="s">
        <v>1</v>
      </c>
      <c r="F213" s="248" t="s">
        <v>236</v>
      </c>
      <c r="G213" s="246"/>
      <c r="H213" s="247" t="s">
        <v>1</v>
      </c>
      <c r="I213" s="249"/>
      <c r="J213" s="246"/>
      <c r="K213" s="246"/>
      <c r="L213" s="250"/>
      <c r="M213" s="251"/>
      <c r="N213" s="252"/>
      <c r="O213" s="252"/>
      <c r="P213" s="252"/>
      <c r="Q213" s="252"/>
      <c r="R213" s="252"/>
      <c r="S213" s="252"/>
      <c r="T213" s="253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4" t="s">
        <v>127</v>
      </c>
      <c r="AU213" s="254" t="s">
        <v>84</v>
      </c>
      <c r="AV213" s="14" t="s">
        <v>82</v>
      </c>
      <c r="AW213" s="14" t="s">
        <v>32</v>
      </c>
      <c r="AX213" s="14" t="s">
        <v>75</v>
      </c>
      <c r="AY213" s="254" t="s">
        <v>117</v>
      </c>
    </row>
    <row r="214" s="13" customFormat="1">
      <c r="A214" s="13"/>
      <c r="B214" s="234"/>
      <c r="C214" s="235"/>
      <c r="D214" s="229" t="s">
        <v>127</v>
      </c>
      <c r="E214" s="236" t="s">
        <v>1</v>
      </c>
      <c r="F214" s="237" t="s">
        <v>123</v>
      </c>
      <c r="G214" s="235"/>
      <c r="H214" s="238">
        <v>4</v>
      </c>
      <c r="I214" s="239"/>
      <c r="J214" s="235"/>
      <c r="K214" s="235"/>
      <c r="L214" s="240"/>
      <c r="M214" s="241"/>
      <c r="N214" s="242"/>
      <c r="O214" s="242"/>
      <c r="P214" s="242"/>
      <c r="Q214" s="242"/>
      <c r="R214" s="242"/>
      <c r="S214" s="242"/>
      <c r="T214" s="24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4" t="s">
        <v>127</v>
      </c>
      <c r="AU214" s="244" t="s">
        <v>84</v>
      </c>
      <c r="AV214" s="13" t="s">
        <v>84</v>
      </c>
      <c r="AW214" s="13" t="s">
        <v>32</v>
      </c>
      <c r="AX214" s="13" t="s">
        <v>75</v>
      </c>
      <c r="AY214" s="244" t="s">
        <v>117</v>
      </c>
    </row>
    <row r="215" s="15" customFormat="1">
      <c r="A215" s="15"/>
      <c r="B215" s="255"/>
      <c r="C215" s="256"/>
      <c r="D215" s="229" t="s">
        <v>127</v>
      </c>
      <c r="E215" s="257" t="s">
        <v>1</v>
      </c>
      <c r="F215" s="258" t="s">
        <v>130</v>
      </c>
      <c r="G215" s="256"/>
      <c r="H215" s="259">
        <v>4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5" t="s">
        <v>127</v>
      </c>
      <c r="AU215" s="265" t="s">
        <v>84</v>
      </c>
      <c r="AV215" s="15" t="s">
        <v>123</v>
      </c>
      <c r="AW215" s="15" t="s">
        <v>32</v>
      </c>
      <c r="AX215" s="15" t="s">
        <v>82</v>
      </c>
      <c r="AY215" s="265" t="s">
        <v>117</v>
      </c>
    </row>
    <row r="216" s="2" customFormat="1" ht="16.5" customHeight="1">
      <c r="A216" s="38"/>
      <c r="B216" s="39"/>
      <c r="C216" s="215" t="s">
        <v>237</v>
      </c>
      <c r="D216" s="215" t="s">
        <v>119</v>
      </c>
      <c r="E216" s="216" t="s">
        <v>238</v>
      </c>
      <c r="F216" s="217" t="s">
        <v>239</v>
      </c>
      <c r="G216" s="218" t="s">
        <v>212</v>
      </c>
      <c r="H216" s="219">
        <v>1</v>
      </c>
      <c r="I216" s="220"/>
      <c r="J216" s="221">
        <f>ROUND(I216*H216,2)</f>
        <v>0</v>
      </c>
      <c r="K216" s="222"/>
      <c r="L216" s="44"/>
      <c r="M216" s="223" t="s">
        <v>1</v>
      </c>
      <c r="N216" s="224" t="s">
        <v>40</v>
      </c>
      <c r="O216" s="91"/>
      <c r="P216" s="225">
        <f>O216*H216</f>
        <v>0</v>
      </c>
      <c r="Q216" s="225">
        <v>0</v>
      </c>
      <c r="R216" s="225">
        <f>Q216*H216</f>
        <v>0</v>
      </c>
      <c r="S216" s="225">
        <v>0</v>
      </c>
      <c r="T216" s="22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7" t="s">
        <v>230</v>
      </c>
      <c r="AT216" s="227" t="s">
        <v>119</v>
      </c>
      <c r="AU216" s="227" t="s">
        <v>84</v>
      </c>
      <c r="AY216" s="17" t="s">
        <v>117</v>
      </c>
      <c r="BE216" s="228">
        <f>IF(N216="základní",J216,0)</f>
        <v>0</v>
      </c>
      <c r="BF216" s="228">
        <f>IF(N216="snížená",J216,0)</f>
        <v>0</v>
      </c>
      <c r="BG216" s="228">
        <f>IF(N216="zákl. přenesená",J216,0)</f>
        <v>0</v>
      </c>
      <c r="BH216" s="228">
        <f>IF(N216="sníž. přenesená",J216,0)</f>
        <v>0</v>
      </c>
      <c r="BI216" s="228">
        <f>IF(N216="nulová",J216,0)</f>
        <v>0</v>
      </c>
      <c r="BJ216" s="17" t="s">
        <v>82</v>
      </c>
      <c r="BK216" s="228">
        <f>ROUND(I216*H216,2)</f>
        <v>0</v>
      </c>
      <c r="BL216" s="17" t="s">
        <v>230</v>
      </c>
      <c r="BM216" s="227" t="s">
        <v>240</v>
      </c>
    </row>
    <row r="217" s="2" customFormat="1">
      <c r="A217" s="38"/>
      <c r="B217" s="39"/>
      <c r="C217" s="40"/>
      <c r="D217" s="229" t="s">
        <v>125</v>
      </c>
      <c r="E217" s="40"/>
      <c r="F217" s="230" t="s">
        <v>239</v>
      </c>
      <c r="G217" s="40"/>
      <c r="H217" s="40"/>
      <c r="I217" s="231"/>
      <c r="J217" s="40"/>
      <c r="K217" s="40"/>
      <c r="L217" s="44"/>
      <c r="M217" s="232"/>
      <c r="N217" s="233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125</v>
      </c>
      <c r="AU217" s="17" t="s">
        <v>84</v>
      </c>
    </row>
    <row r="218" s="14" customFormat="1">
      <c r="A218" s="14"/>
      <c r="B218" s="245"/>
      <c r="C218" s="246"/>
      <c r="D218" s="229" t="s">
        <v>127</v>
      </c>
      <c r="E218" s="247" t="s">
        <v>1</v>
      </c>
      <c r="F218" s="248" t="s">
        <v>241</v>
      </c>
      <c r="G218" s="246"/>
      <c r="H218" s="247" t="s">
        <v>1</v>
      </c>
      <c r="I218" s="249"/>
      <c r="J218" s="246"/>
      <c r="K218" s="246"/>
      <c r="L218" s="250"/>
      <c r="M218" s="251"/>
      <c r="N218" s="252"/>
      <c r="O218" s="252"/>
      <c r="P218" s="252"/>
      <c r="Q218" s="252"/>
      <c r="R218" s="252"/>
      <c r="S218" s="252"/>
      <c r="T218" s="253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4" t="s">
        <v>127</v>
      </c>
      <c r="AU218" s="254" t="s">
        <v>84</v>
      </c>
      <c r="AV218" s="14" t="s">
        <v>82</v>
      </c>
      <c r="AW218" s="14" t="s">
        <v>32</v>
      </c>
      <c r="AX218" s="14" t="s">
        <v>75</v>
      </c>
      <c r="AY218" s="254" t="s">
        <v>117</v>
      </c>
    </row>
    <row r="219" s="13" customFormat="1">
      <c r="A219" s="13"/>
      <c r="B219" s="234"/>
      <c r="C219" s="235"/>
      <c r="D219" s="229" t="s">
        <v>127</v>
      </c>
      <c r="E219" s="236" t="s">
        <v>1</v>
      </c>
      <c r="F219" s="237" t="s">
        <v>82</v>
      </c>
      <c r="G219" s="235"/>
      <c r="H219" s="238">
        <v>1</v>
      </c>
      <c r="I219" s="239"/>
      <c r="J219" s="235"/>
      <c r="K219" s="235"/>
      <c r="L219" s="240"/>
      <c r="M219" s="241"/>
      <c r="N219" s="242"/>
      <c r="O219" s="242"/>
      <c r="P219" s="242"/>
      <c r="Q219" s="242"/>
      <c r="R219" s="242"/>
      <c r="S219" s="242"/>
      <c r="T219" s="24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4" t="s">
        <v>127</v>
      </c>
      <c r="AU219" s="244" t="s">
        <v>84</v>
      </c>
      <c r="AV219" s="13" t="s">
        <v>84</v>
      </c>
      <c r="AW219" s="13" t="s">
        <v>32</v>
      </c>
      <c r="AX219" s="13" t="s">
        <v>75</v>
      </c>
      <c r="AY219" s="244" t="s">
        <v>117</v>
      </c>
    </row>
    <row r="220" s="15" customFormat="1">
      <c r="A220" s="15"/>
      <c r="B220" s="255"/>
      <c r="C220" s="256"/>
      <c r="D220" s="229" t="s">
        <v>127</v>
      </c>
      <c r="E220" s="257" t="s">
        <v>1</v>
      </c>
      <c r="F220" s="258" t="s">
        <v>130</v>
      </c>
      <c r="G220" s="256"/>
      <c r="H220" s="259">
        <v>1</v>
      </c>
      <c r="I220" s="260"/>
      <c r="J220" s="256"/>
      <c r="K220" s="256"/>
      <c r="L220" s="261"/>
      <c r="M220" s="262"/>
      <c r="N220" s="263"/>
      <c r="O220" s="263"/>
      <c r="P220" s="263"/>
      <c r="Q220" s="263"/>
      <c r="R220" s="263"/>
      <c r="S220" s="263"/>
      <c r="T220" s="264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65" t="s">
        <v>127</v>
      </c>
      <c r="AU220" s="265" t="s">
        <v>84</v>
      </c>
      <c r="AV220" s="15" t="s">
        <v>123</v>
      </c>
      <c r="AW220" s="15" t="s">
        <v>32</v>
      </c>
      <c r="AX220" s="15" t="s">
        <v>82</v>
      </c>
      <c r="AY220" s="265" t="s">
        <v>117</v>
      </c>
    </row>
    <row r="221" s="12" customFormat="1" ht="22.8" customHeight="1">
      <c r="A221" s="12"/>
      <c r="B221" s="199"/>
      <c r="C221" s="200"/>
      <c r="D221" s="201" t="s">
        <v>74</v>
      </c>
      <c r="E221" s="213" t="s">
        <v>242</v>
      </c>
      <c r="F221" s="213" t="s">
        <v>243</v>
      </c>
      <c r="G221" s="200"/>
      <c r="H221" s="200"/>
      <c r="I221" s="203"/>
      <c r="J221" s="214">
        <f>BK221</f>
        <v>0</v>
      </c>
      <c r="K221" s="200"/>
      <c r="L221" s="205"/>
      <c r="M221" s="206"/>
      <c r="N221" s="207"/>
      <c r="O221" s="207"/>
      <c r="P221" s="208">
        <f>SUM(P222:P223)</f>
        <v>0</v>
      </c>
      <c r="Q221" s="207"/>
      <c r="R221" s="208">
        <f>SUM(R222:R223)</f>
        <v>0</v>
      </c>
      <c r="S221" s="207"/>
      <c r="T221" s="209">
        <f>SUM(T222:T223)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10" t="s">
        <v>151</v>
      </c>
      <c r="AT221" s="211" t="s">
        <v>74</v>
      </c>
      <c r="AU221" s="211" t="s">
        <v>82</v>
      </c>
      <c r="AY221" s="210" t="s">
        <v>117</v>
      </c>
      <c r="BK221" s="212">
        <f>SUM(BK222:BK223)</f>
        <v>0</v>
      </c>
    </row>
    <row r="222" s="2" customFormat="1" ht="16.5" customHeight="1">
      <c r="A222" s="38"/>
      <c r="B222" s="39"/>
      <c r="C222" s="215" t="s">
        <v>244</v>
      </c>
      <c r="D222" s="215" t="s">
        <v>119</v>
      </c>
      <c r="E222" s="216" t="s">
        <v>245</v>
      </c>
      <c r="F222" s="217" t="s">
        <v>246</v>
      </c>
      <c r="G222" s="218" t="s">
        <v>212</v>
      </c>
      <c r="H222" s="219">
        <v>1</v>
      </c>
      <c r="I222" s="220"/>
      <c r="J222" s="221">
        <f>ROUND(I222*H222,2)</f>
        <v>0</v>
      </c>
      <c r="K222" s="222"/>
      <c r="L222" s="44"/>
      <c r="M222" s="223" t="s">
        <v>1</v>
      </c>
      <c r="N222" s="224" t="s">
        <v>40</v>
      </c>
      <c r="O222" s="91"/>
      <c r="P222" s="225">
        <f>O222*H222</f>
        <v>0</v>
      </c>
      <c r="Q222" s="225">
        <v>0</v>
      </c>
      <c r="R222" s="225">
        <f>Q222*H222</f>
        <v>0</v>
      </c>
      <c r="S222" s="225">
        <v>0</v>
      </c>
      <c r="T222" s="22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7" t="s">
        <v>230</v>
      </c>
      <c r="AT222" s="227" t="s">
        <v>119</v>
      </c>
      <c r="AU222" s="227" t="s">
        <v>84</v>
      </c>
      <c r="AY222" s="17" t="s">
        <v>117</v>
      </c>
      <c r="BE222" s="228">
        <f>IF(N222="základní",J222,0)</f>
        <v>0</v>
      </c>
      <c r="BF222" s="228">
        <f>IF(N222="snížená",J222,0)</f>
        <v>0</v>
      </c>
      <c r="BG222" s="228">
        <f>IF(N222="zákl. přenesená",J222,0)</f>
        <v>0</v>
      </c>
      <c r="BH222" s="228">
        <f>IF(N222="sníž. přenesená",J222,0)</f>
        <v>0</v>
      </c>
      <c r="BI222" s="228">
        <f>IF(N222="nulová",J222,0)</f>
        <v>0</v>
      </c>
      <c r="BJ222" s="17" t="s">
        <v>82</v>
      </c>
      <c r="BK222" s="228">
        <f>ROUND(I222*H222,2)</f>
        <v>0</v>
      </c>
      <c r="BL222" s="17" t="s">
        <v>230</v>
      </c>
      <c r="BM222" s="227" t="s">
        <v>247</v>
      </c>
    </row>
    <row r="223" s="2" customFormat="1">
      <c r="A223" s="38"/>
      <c r="B223" s="39"/>
      <c r="C223" s="40"/>
      <c r="D223" s="229" t="s">
        <v>125</v>
      </c>
      <c r="E223" s="40"/>
      <c r="F223" s="230" t="s">
        <v>246</v>
      </c>
      <c r="G223" s="40"/>
      <c r="H223" s="40"/>
      <c r="I223" s="231"/>
      <c r="J223" s="40"/>
      <c r="K223" s="40"/>
      <c r="L223" s="44"/>
      <c r="M223" s="232"/>
      <c r="N223" s="233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125</v>
      </c>
      <c r="AU223" s="17" t="s">
        <v>84</v>
      </c>
    </row>
    <row r="224" s="12" customFormat="1" ht="22.8" customHeight="1">
      <c r="A224" s="12"/>
      <c r="B224" s="199"/>
      <c r="C224" s="200"/>
      <c r="D224" s="201" t="s">
        <v>74</v>
      </c>
      <c r="E224" s="213" t="s">
        <v>248</v>
      </c>
      <c r="F224" s="213" t="s">
        <v>249</v>
      </c>
      <c r="G224" s="200"/>
      <c r="H224" s="200"/>
      <c r="I224" s="203"/>
      <c r="J224" s="214">
        <f>BK224</f>
        <v>0</v>
      </c>
      <c r="K224" s="200"/>
      <c r="L224" s="205"/>
      <c r="M224" s="206"/>
      <c r="N224" s="207"/>
      <c r="O224" s="207"/>
      <c r="P224" s="208">
        <f>SUM(P225:P229)</f>
        <v>0</v>
      </c>
      <c r="Q224" s="207"/>
      <c r="R224" s="208">
        <f>SUM(R225:R229)</f>
        <v>0</v>
      </c>
      <c r="S224" s="207"/>
      <c r="T224" s="209">
        <f>SUM(T225:T229)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10" t="s">
        <v>151</v>
      </c>
      <c r="AT224" s="211" t="s">
        <v>74</v>
      </c>
      <c r="AU224" s="211" t="s">
        <v>82</v>
      </c>
      <c r="AY224" s="210" t="s">
        <v>117</v>
      </c>
      <c r="BK224" s="212">
        <f>SUM(BK225:BK229)</f>
        <v>0</v>
      </c>
    </row>
    <row r="225" s="2" customFormat="1" ht="16.5" customHeight="1">
      <c r="A225" s="38"/>
      <c r="B225" s="39"/>
      <c r="C225" s="215" t="s">
        <v>250</v>
      </c>
      <c r="D225" s="215" t="s">
        <v>119</v>
      </c>
      <c r="E225" s="216" t="s">
        <v>251</v>
      </c>
      <c r="F225" s="217" t="s">
        <v>252</v>
      </c>
      <c r="G225" s="218" t="s">
        <v>212</v>
      </c>
      <c r="H225" s="219">
        <v>1</v>
      </c>
      <c r="I225" s="220"/>
      <c r="J225" s="221">
        <f>ROUND(I225*H225,2)</f>
        <v>0</v>
      </c>
      <c r="K225" s="222"/>
      <c r="L225" s="44"/>
      <c r="M225" s="223" t="s">
        <v>1</v>
      </c>
      <c r="N225" s="224" t="s">
        <v>40</v>
      </c>
      <c r="O225" s="91"/>
      <c r="P225" s="225">
        <f>O225*H225</f>
        <v>0</v>
      </c>
      <c r="Q225" s="225">
        <v>0</v>
      </c>
      <c r="R225" s="225">
        <f>Q225*H225</f>
        <v>0</v>
      </c>
      <c r="S225" s="225">
        <v>0</v>
      </c>
      <c r="T225" s="226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7" t="s">
        <v>230</v>
      </c>
      <c r="AT225" s="227" t="s">
        <v>119</v>
      </c>
      <c r="AU225" s="227" t="s">
        <v>84</v>
      </c>
      <c r="AY225" s="17" t="s">
        <v>117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17" t="s">
        <v>82</v>
      </c>
      <c r="BK225" s="228">
        <f>ROUND(I225*H225,2)</f>
        <v>0</v>
      </c>
      <c r="BL225" s="17" t="s">
        <v>230</v>
      </c>
      <c r="BM225" s="227" t="s">
        <v>253</v>
      </c>
    </row>
    <row r="226" s="2" customFormat="1">
      <c r="A226" s="38"/>
      <c r="B226" s="39"/>
      <c r="C226" s="40"/>
      <c r="D226" s="229" t="s">
        <v>125</v>
      </c>
      <c r="E226" s="40"/>
      <c r="F226" s="230" t="s">
        <v>252</v>
      </c>
      <c r="G226" s="40"/>
      <c r="H226" s="40"/>
      <c r="I226" s="231"/>
      <c r="J226" s="40"/>
      <c r="K226" s="40"/>
      <c r="L226" s="44"/>
      <c r="M226" s="232"/>
      <c r="N226" s="233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125</v>
      </c>
      <c r="AU226" s="17" t="s">
        <v>84</v>
      </c>
    </row>
    <row r="227" s="14" customFormat="1">
      <c r="A227" s="14"/>
      <c r="B227" s="245"/>
      <c r="C227" s="246"/>
      <c r="D227" s="229" t="s">
        <v>127</v>
      </c>
      <c r="E227" s="247" t="s">
        <v>1</v>
      </c>
      <c r="F227" s="248" t="s">
        <v>254</v>
      </c>
      <c r="G227" s="246"/>
      <c r="H227" s="247" t="s">
        <v>1</v>
      </c>
      <c r="I227" s="249"/>
      <c r="J227" s="246"/>
      <c r="K227" s="246"/>
      <c r="L227" s="250"/>
      <c r="M227" s="251"/>
      <c r="N227" s="252"/>
      <c r="O227" s="252"/>
      <c r="P227" s="252"/>
      <c r="Q227" s="252"/>
      <c r="R227" s="252"/>
      <c r="S227" s="252"/>
      <c r="T227" s="253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4" t="s">
        <v>127</v>
      </c>
      <c r="AU227" s="254" t="s">
        <v>84</v>
      </c>
      <c r="AV227" s="14" t="s">
        <v>82</v>
      </c>
      <c r="AW227" s="14" t="s">
        <v>32</v>
      </c>
      <c r="AX227" s="14" t="s">
        <v>75</v>
      </c>
      <c r="AY227" s="254" t="s">
        <v>117</v>
      </c>
    </row>
    <row r="228" s="13" customFormat="1">
      <c r="A228" s="13"/>
      <c r="B228" s="234"/>
      <c r="C228" s="235"/>
      <c r="D228" s="229" t="s">
        <v>127</v>
      </c>
      <c r="E228" s="236" t="s">
        <v>1</v>
      </c>
      <c r="F228" s="237" t="s">
        <v>82</v>
      </c>
      <c r="G228" s="235"/>
      <c r="H228" s="238">
        <v>1</v>
      </c>
      <c r="I228" s="239"/>
      <c r="J228" s="235"/>
      <c r="K228" s="235"/>
      <c r="L228" s="240"/>
      <c r="M228" s="241"/>
      <c r="N228" s="242"/>
      <c r="O228" s="242"/>
      <c r="P228" s="242"/>
      <c r="Q228" s="242"/>
      <c r="R228" s="242"/>
      <c r="S228" s="242"/>
      <c r="T228" s="24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4" t="s">
        <v>127</v>
      </c>
      <c r="AU228" s="244" t="s">
        <v>84</v>
      </c>
      <c r="AV228" s="13" t="s">
        <v>84</v>
      </c>
      <c r="AW228" s="13" t="s">
        <v>32</v>
      </c>
      <c r="AX228" s="13" t="s">
        <v>75</v>
      </c>
      <c r="AY228" s="244" t="s">
        <v>117</v>
      </c>
    </row>
    <row r="229" s="15" customFormat="1">
      <c r="A229" s="15"/>
      <c r="B229" s="255"/>
      <c r="C229" s="256"/>
      <c r="D229" s="229" t="s">
        <v>127</v>
      </c>
      <c r="E229" s="257" t="s">
        <v>1</v>
      </c>
      <c r="F229" s="258" t="s">
        <v>130</v>
      </c>
      <c r="G229" s="256"/>
      <c r="H229" s="259">
        <v>1</v>
      </c>
      <c r="I229" s="260"/>
      <c r="J229" s="256"/>
      <c r="K229" s="256"/>
      <c r="L229" s="261"/>
      <c r="M229" s="277"/>
      <c r="N229" s="278"/>
      <c r="O229" s="278"/>
      <c r="P229" s="278"/>
      <c r="Q229" s="278"/>
      <c r="R229" s="278"/>
      <c r="S229" s="278"/>
      <c r="T229" s="279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5" t="s">
        <v>127</v>
      </c>
      <c r="AU229" s="265" t="s">
        <v>84</v>
      </c>
      <c r="AV229" s="15" t="s">
        <v>123</v>
      </c>
      <c r="AW229" s="15" t="s">
        <v>32</v>
      </c>
      <c r="AX229" s="15" t="s">
        <v>82</v>
      </c>
      <c r="AY229" s="265" t="s">
        <v>117</v>
      </c>
    </row>
    <row r="230" s="2" customFormat="1" ht="6.96" customHeight="1">
      <c r="A230" s="38"/>
      <c r="B230" s="66"/>
      <c r="C230" s="67"/>
      <c r="D230" s="67"/>
      <c r="E230" s="67"/>
      <c r="F230" s="67"/>
      <c r="G230" s="67"/>
      <c r="H230" s="67"/>
      <c r="I230" s="67"/>
      <c r="J230" s="67"/>
      <c r="K230" s="67"/>
      <c r="L230" s="44"/>
      <c r="M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</row>
  </sheetData>
  <sheetProtection sheet="1" autoFilter="0" formatColumns="0" formatRows="0" objects="1" scenarios="1" spinCount="100000" saltValue="xLSoqES6MIZbPGqyOqjTGqmiLHNLuPNMXO54e+j2Dv1Yw2PWbTcIjDSK6he58OYEcWMR5rq/w7M42zPgb5pi1Q==" hashValue="duc9rq6durTLynTpPXODw+y0XdvanC20W8/IqVDCplfeRV3qCvDHcAiPG+HK7jF9MeG9hK04FMW/GsA8eIg0Dw==" algorithmName="SHA-512" password="CC35"/>
  <autoFilter ref="C124:K229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2025-08-29T10:36:17Z</dcterms:created>
  <dcterms:modified xsi:type="dcterms:W3CDTF">2025-08-29T10:36:20Z</dcterms:modified>
</cp:coreProperties>
</file>