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úpravy Smet..." sheetId="2" r:id="rId2"/>
    <sheet name="03 - EPS" sheetId="3" r:id="rId3"/>
    <sheet name="04 - ELEKTROINSTALACE SIL..." sheetId="4" r:id="rId4"/>
    <sheet name="05 - Vytápění" sheetId="5" r:id="rId5"/>
    <sheet name="06 - Vzduchotechnika" sheetId="6" r:id="rId6"/>
    <sheet name="07 - ZTI" sheetId="7" r:id="rId7"/>
    <sheet name="10 - Vedlejší rozpočtové ..." sheetId="8" r:id="rId8"/>
  </sheets>
  <definedNames>
    <definedName name="_xlnm.Print_Area" localSheetId="0">'Rekapitulace stavby'!$D$4:$AO$76,'Rekapitulace stavby'!$C$82:$AQ$102</definedName>
    <definedName name="_xlnm.Print_Titles" localSheetId="0">'Rekapitulace stavby'!$92:$92</definedName>
    <definedName name="_xlnm._FilterDatabase" localSheetId="1" hidden="1">'01 - Stavební úpravy Smet...'!$C$134:$K$691</definedName>
    <definedName name="_xlnm.Print_Area" localSheetId="1">'01 - Stavební úpravy Smet...'!$C$4:$J$76,'01 - Stavební úpravy Smet...'!$C$82:$J$116,'01 - Stavební úpravy Smet...'!$C$122:$J$691</definedName>
    <definedName name="_xlnm.Print_Titles" localSheetId="1">'01 - Stavební úpravy Smet...'!$134:$134</definedName>
    <definedName name="_xlnm._FilterDatabase" localSheetId="2" hidden="1">'03 - EPS'!$C$117:$K$168</definedName>
    <definedName name="_xlnm.Print_Area" localSheetId="2">'03 - EPS'!$C$4:$J$76,'03 - EPS'!$C$82:$J$99,'03 - EPS'!$C$105:$J$168</definedName>
    <definedName name="_xlnm.Print_Titles" localSheetId="2">'03 - EPS'!$117:$117</definedName>
    <definedName name="_xlnm._FilterDatabase" localSheetId="3" hidden="1">'04 - ELEKTROINSTALACE SIL...'!$C$127:$K$352</definedName>
    <definedName name="_xlnm.Print_Area" localSheetId="3">'04 - ELEKTROINSTALACE SIL...'!$C$4:$J$76,'04 - ELEKTROINSTALACE SIL...'!$C$82:$J$109,'04 - ELEKTROINSTALACE SIL...'!$C$115:$J$352</definedName>
    <definedName name="_xlnm.Print_Titles" localSheetId="3">'04 - ELEKTROINSTALACE SIL...'!$127:$127</definedName>
    <definedName name="_xlnm._FilterDatabase" localSheetId="4" hidden="1">'05 - Vytápění'!$C$124:$K$266</definedName>
    <definedName name="_xlnm.Print_Area" localSheetId="4">'05 - Vytápění'!$C$4:$J$76,'05 - Vytápění'!$C$82:$J$106,'05 - Vytápění'!$C$112:$J$266</definedName>
    <definedName name="_xlnm.Print_Titles" localSheetId="4">'05 - Vytápění'!$124:$124</definedName>
    <definedName name="_xlnm._FilterDatabase" localSheetId="5" hidden="1">'06 - Vzduchotechnika'!$C$123:$K$216</definedName>
    <definedName name="_xlnm.Print_Area" localSheetId="5">'06 - Vzduchotechnika'!$C$4:$J$76,'06 - Vzduchotechnika'!$C$82:$J$105,'06 - Vzduchotechnika'!$C$111:$J$216</definedName>
    <definedName name="_xlnm.Print_Titles" localSheetId="5">'06 - Vzduchotechnika'!$123:$123</definedName>
    <definedName name="_xlnm._FilterDatabase" localSheetId="6" hidden="1">'07 - ZTI'!$C$119:$K$162</definedName>
    <definedName name="_xlnm.Print_Area" localSheetId="6">'07 - ZTI'!$C$4:$J$76,'07 - ZTI'!$C$82:$J$101,'07 - ZTI'!$C$107:$J$162</definedName>
    <definedName name="_xlnm.Print_Titles" localSheetId="6">'07 - ZTI'!$119:$119</definedName>
    <definedName name="_xlnm._FilterDatabase" localSheetId="7" hidden="1">'10 - Vedlejší rozpočtové ...'!$C$120:$K$137</definedName>
    <definedName name="_xlnm.Print_Area" localSheetId="7">'10 - Vedlejší rozpočtové ...'!$C$4:$J$76,'10 - Vedlejší rozpočtové ...'!$C$82:$J$102,'10 - Vedlejší rozpočtové ...'!$C$108:$J$137</definedName>
    <definedName name="_xlnm.Print_Titles" localSheetId="7">'10 - Vedlejší rozpočtové ...'!$120:$120</definedName>
  </definedNames>
  <calcPr/>
</workbook>
</file>

<file path=xl/calcChain.xml><?xml version="1.0" encoding="utf-8"?>
<calcChain xmlns="http://schemas.openxmlformats.org/spreadsheetml/2006/main">
  <c i="8" l="1" r="J37"/>
  <c r="J36"/>
  <c i="1" r="AY101"/>
  <c i="8" r="J35"/>
  <c i="1" r="AX101"/>
  <c i="8" r="BI136"/>
  <c r="BH136"/>
  <c r="BG136"/>
  <c r="BF136"/>
  <c r="T136"/>
  <c r="T135"/>
  <c r="R136"/>
  <c r="R135"/>
  <c r="P136"/>
  <c r="P135"/>
  <c r="BI133"/>
  <c r="BH133"/>
  <c r="BG133"/>
  <c r="BF133"/>
  <c r="T133"/>
  <c r="T132"/>
  <c r="R133"/>
  <c r="R132"/>
  <c r="P133"/>
  <c r="P132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T123"/>
  <c r="R124"/>
  <c r="R123"/>
  <c r="P124"/>
  <c r="P123"/>
  <c r="J118"/>
  <c r="J117"/>
  <c r="F117"/>
  <c r="F115"/>
  <c r="E113"/>
  <c r="J92"/>
  <c r="J91"/>
  <c r="F91"/>
  <c r="F89"/>
  <c r="E87"/>
  <c r="J18"/>
  <c r="E18"/>
  <c r="F118"/>
  <c r="J17"/>
  <c r="J12"/>
  <c r="J89"/>
  <c r="E7"/>
  <c r="E111"/>
  <c i="7" r="J37"/>
  <c r="J36"/>
  <c i="1" r="AY100"/>
  <c i="7" r="J35"/>
  <c i="1" r="AX100"/>
  <c i="7"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T122"/>
  <c r="R123"/>
  <c r="R122"/>
  <c r="P123"/>
  <c r="P122"/>
  <c r="J117"/>
  <c r="J116"/>
  <c r="F116"/>
  <c r="F114"/>
  <c r="E112"/>
  <c r="J92"/>
  <c r="J91"/>
  <c r="F91"/>
  <c r="F89"/>
  <c r="E87"/>
  <c r="J18"/>
  <c r="E18"/>
  <c r="F117"/>
  <c r="J17"/>
  <c r="J12"/>
  <c r="J114"/>
  <c r="E7"/>
  <c r="E110"/>
  <c i="6" r="J37"/>
  <c r="J36"/>
  <c i="1" r="AY99"/>
  <c i="6" r="J35"/>
  <c i="1" r="AX99"/>
  <c i="6"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T188"/>
  <c r="R189"/>
  <c r="R188"/>
  <c r="P189"/>
  <c r="P188"/>
  <c r="BI186"/>
  <c r="BH186"/>
  <c r="BG186"/>
  <c r="BF186"/>
  <c r="T186"/>
  <c r="T185"/>
  <c r="R186"/>
  <c r="R185"/>
  <c r="P186"/>
  <c r="P185"/>
  <c r="BI183"/>
  <c r="BH183"/>
  <c r="BG183"/>
  <c r="BF183"/>
  <c r="T183"/>
  <c r="T182"/>
  <c r="R183"/>
  <c r="R182"/>
  <c r="P183"/>
  <c r="P182"/>
  <c r="BI180"/>
  <c r="BH180"/>
  <c r="BG180"/>
  <c r="BF180"/>
  <c r="T180"/>
  <c r="T179"/>
  <c r="R180"/>
  <c r="R179"/>
  <c r="P180"/>
  <c r="P179"/>
  <c r="BI177"/>
  <c r="BH177"/>
  <c r="BG177"/>
  <c r="BF177"/>
  <c r="T177"/>
  <c r="T176"/>
  <c r="R177"/>
  <c r="R176"/>
  <c r="P177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J121"/>
  <c r="J120"/>
  <c r="F120"/>
  <c r="F118"/>
  <c r="E116"/>
  <c r="J92"/>
  <c r="J91"/>
  <c r="F91"/>
  <c r="F89"/>
  <c r="E87"/>
  <c r="J18"/>
  <c r="E18"/>
  <c r="F121"/>
  <c r="J17"/>
  <c r="J12"/>
  <c r="J118"/>
  <c r="E7"/>
  <c r="E114"/>
  <c i="5" r="J37"/>
  <c r="J36"/>
  <c i="1" r="AY98"/>
  <c i="5" r="J35"/>
  <c i="1" r="AX98"/>
  <c i="5" r="BI265"/>
  <c r="BH265"/>
  <c r="BG265"/>
  <c r="BF265"/>
  <c r="T265"/>
  <c r="T264"/>
  <c r="R265"/>
  <c r="R264"/>
  <c r="P265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J122"/>
  <c r="J121"/>
  <c r="F121"/>
  <c r="F119"/>
  <c r="E117"/>
  <c r="J92"/>
  <c r="J91"/>
  <c r="F91"/>
  <c r="F89"/>
  <c r="E87"/>
  <c r="J18"/>
  <c r="E18"/>
  <c r="F122"/>
  <c r="J17"/>
  <c r="J12"/>
  <c r="J119"/>
  <c r="E7"/>
  <c r="E115"/>
  <c i="4" r="J37"/>
  <c r="J36"/>
  <c i="1" r="AY97"/>
  <c i="4" r="J35"/>
  <c i="1" r="AX97"/>
  <c i="4"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T227"/>
  <c r="R228"/>
  <c r="R227"/>
  <c r="P228"/>
  <c r="P227"/>
  <c r="BI225"/>
  <c r="BH225"/>
  <c r="BG225"/>
  <c r="BF225"/>
  <c r="T225"/>
  <c r="R225"/>
  <c r="P225"/>
  <c r="BI223"/>
  <c r="BH223"/>
  <c r="BG223"/>
  <c r="BF223"/>
  <c r="T223"/>
  <c r="R223"/>
  <c r="P223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T199"/>
  <c r="R200"/>
  <c r="R199"/>
  <c r="P200"/>
  <c r="P199"/>
  <c r="BI197"/>
  <c r="BH197"/>
  <c r="BG197"/>
  <c r="BF197"/>
  <c r="T197"/>
  <c r="T196"/>
  <c r="R197"/>
  <c r="R196"/>
  <c r="P197"/>
  <c r="P196"/>
  <c r="BI194"/>
  <c r="BH194"/>
  <c r="BG194"/>
  <c r="BF194"/>
  <c r="T194"/>
  <c r="T193"/>
  <c r="R194"/>
  <c r="R193"/>
  <c r="P194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J125"/>
  <c r="J124"/>
  <c r="F124"/>
  <c r="F122"/>
  <c r="E120"/>
  <c r="J92"/>
  <c r="J91"/>
  <c r="F91"/>
  <c r="F89"/>
  <c r="E87"/>
  <c r="J18"/>
  <c r="E18"/>
  <c r="F125"/>
  <c r="J17"/>
  <c r="J12"/>
  <c r="J122"/>
  <c r="E7"/>
  <c r="E118"/>
  <c i="3" r="J37"/>
  <c r="J36"/>
  <c i="1" r="AY96"/>
  <c i="3" r="J35"/>
  <c i="1" r="AX96"/>
  <c i="3"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J115"/>
  <c r="J114"/>
  <c r="F114"/>
  <c r="F112"/>
  <c r="E110"/>
  <c r="J92"/>
  <c r="J91"/>
  <c r="F91"/>
  <c r="F89"/>
  <c r="E87"/>
  <c r="J18"/>
  <c r="E18"/>
  <c r="F115"/>
  <c r="J17"/>
  <c r="J12"/>
  <c r="J89"/>
  <c r="E7"/>
  <c r="E85"/>
  <c i="2" r="J37"/>
  <c r="J36"/>
  <c i="1" r="AY95"/>
  <c i="2" r="J35"/>
  <c i="1" r="AX95"/>
  <c i="2" r="BI684"/>
  <c r="BH684"/>
  <c r="BG684"/>
  <c r="BF684"/>
  <c r="T684"/>
  <c r="R684"/>
  <c r="P684"/>
  <c r="BI676"/>
  <c r="BH676"/>
  <c r="BG676"/>
  <c r="BF676"/>
  <c r="T676"/>
  <c r="R676"/>
  <c r="P676"/>
  <c r="BI668"/>
  <c r="BH668"/>
  <c r="BG668"/>
  <c r="BF668"/>
  <c r="T668"/>
  <c r="R668"/>
  <c r="P668"/>
  <c r="BI665"/>
  <c r="BH665"/>
  <c r="BG665"/>
  <c r="BF665"/>
  <c r="T665"/>
  <c r="R665"/>
  <c r="P665"/>
  <c r="BI662"/>
  <c r="BH662"/>
  <c r="BG662"/>
  <c r="BF662"/>
  <c r="T662"/>
  <c r="R662"/>
  <c r="P662"/>
  <c r="BI650"/>
  <c r="BH650"/>
  <c r="BG650"/>
  <c r="BF650"/>
  <c r="T650"/>
  <c r="R650"/>
  <c r="P650"/>
  <c r="BI647"/>
  <c r="BH647"/>
  <c r="BG647"/>
  <c r="BF647"/>
  <c r="T647"/>
  <c r="R647"/>
  <c r="P647"/>
  <c r="BI645"/>
  <c r="BH645"/>
  <c r="BG645"/>
  <c r="BF645"/>
  <c r="T645"/>
  <c r="R645"/>
  <c r="P645"/>
  <c r="BI638"/>
  <c r="BH638"/>
  <c r="BG638"/>
  <c r="BF638"/>
  <c r="T638"/>
  <c r="R638"/>
  <c r="P638"/>
  <c r="BI635"/>
  <c r="BH635"/>
  <c r="BG635"/>
  <c r="BF635"/>
  <c r="T635"/>
  <c r="R635"/>
  <c r="P635"/>
  <c r="BI633"/>
  <c r="BH633"/>
  <c r="BG633"/>
  <c r="BF633"/>
  <c r="T633"/>
  <c r="R633"/>
  <c r="P633"/>
  <c r="BI629"/>
  <c r="BH629"/>
  <c r="BG629"/>
  <c r="BF629"/>
  <c r="T629"/>
  <c r="R629"/>
  <c r="P629"/>
  <c r="BI624"/>
  <c r="BH624"/>
  <c r="BG624"/>
  <c r="BF624"/>
  <c r="T624"/>
  <c r="R624"/>
  <c r="P624"/>
  <c r="BI620"/>
  <c r="BH620"/>
  <c r="BG620"/>
  <c r="BF620"/>
  <c r="T620"/>
  <c r="R620"/>
  <c r="P620"/>
  <c r="BI617"/>
  <c r="BH617"/>
  <c r="BG617"/>
  <c r="BF617"/>
  <c r="T617"/>
  <c r="R617"/>
  <c r="P617"/>
  <c r="BI613"/>
  <c r="BH613"/>
  <c r="BG613"/>
  <c r="BF613"/>
  <c r="T613"/>
  <c r="R613"/>
  <c r="P613"/>
  <c r="BI609"/>
  <c r="BH609"/>
  <c r="BG609"/>
  <c r="BF609"/>
  <c r="T609"/>
  <c r="R609"/>
  <c r="P609"/>
  <c r="BI604"/>
  <c r="BH604"/>
  <c r="BG604"/>
  <c r="BF604"/>
  <c r="T604"/>
  <c r="R604"/>
  <c r="P604"/>
  <c r="BI599"/>
  <c r="BH599"/>
  <c r="BG599"/>
  <c r="BF599"/>
  <c r="T599"/>
  <c r="R599"/>
  <c r="P599"/>
  <c r="BI596"/>
  <c r="BH596"/>
  <c r="BG596"/>
  <c r="BF596"/>
  <c r="T596"/>
  <c r="R596"/>
  <c r="P596"/>
  <c r="BI594"/>
  <c r="BH594"/>
  <c r="BG594"/>
  <c r="BF594"/>
  <c r="T594"/>
  <c r="R594"/>
  <c r="P594"/>
  <c r="BI592"/>
  <c r="BH592"/>
  <c r="BG592"/>
  <c r="BF592"/>
  <c r="T592"/>
  <c r="R592"/>
  <c r="P592"/>
  <c r="BI590"/>
  <c r="BH590"/>
  <c r="BG590"/>
  <c r="BF590"/>
  <c r="T590"/>
  <c r="R590"/>
  <c r="P590"/>
  <c r="BI587"/>
  <c r="BH587"/>
  <c r="BG587"/>
  <c r="BF587"/>
  <c r="T587"/>
  <c r="R587"/>
  <c r="P587"/>
  <c r="BI584"/>
  <c r="BH584"/>
  <c r="BG584"/>
  <c r="BF584"/>
  <c r="T584"/>
  <c r="R584"/>
  <c r="P584"/>
  <c r="BI581"/>
  <c r="BH581"/>
  <c r="BG581"/>
  <c r="BF581"/>
  <c r="T581"/>
  <c r="R581"/>
  <c r="P581"/>
  <c r="BI578"/>
  <c r="BH578"/>
  <c r="BG578"/>
  <c r="BF578"/>
  <c r="T578"/>
  <c r="R578"/>
  <c r="P578"/>
  <c r="BI575"/>
  <c r="BH575"/>
  <c r="BG575"/>
  <c r="BF575"/>
  <c r="T575"/>
  <c r="R575"/>
  <c r="P575"/>
  <c r="BI572"/>
  <c r="BH572"/>
  <c r="BG572"/>
  <c r="BF572"/>
  <c r="T572"/>
  <c r="R572"/>
  <c r="P572"/>
  <c r="BI569"/>
  <c r="BH569"/>
  <c r="BG569"/>
  <c r="BF569"/>
  <c r="T569"/>
  <c r="R569"/>
  <c r="P569"/>
  <c r="BI566"/>
  <c r="BH566"/>
  <c r="BG566"/>
  <c r="BF566"/>
  <c r="T566"/>
  <c r="R566"/>
  <c r="P566"/>
  <c r="BI562"/>
  <c r="BH562"/>
  <c r="BG562"/>
  <c r="BF562"/>
  <c r="T562"/>
  <c r="R562"/>
  <c r="P562"/>
  <c r="BI558"/>
  <c r="BH558"/>
  <c r="BG558"/>
  <c r="BF558"/>
  <c r="T558"/>
  <c r="R558"/>
  <c r="P558"/>
  <c r="BI554"/>
  <c r="BH554"/>
  <c r="BG554"/>
  <c r="BF554"/>
  <c r="T554"/>
  <c r="R554"/>
  <c r="P554"/>
  <c r="BI552"/>
  <c r="BH552"/>
  <c r="BG552"/>
  <c r="BF552"/>
  <c r="T552"/>
  <c r="R552"/>
  <c r="P552"/>
  <c r="BI550"/>
  <c r="BH550"/>
  <c r="BG550"/>
  <c r="BF550"/>
  <c r="T550"/>
  <c r="R550"/>
  <c r="P550"/>
  <c r="BI548"/>
  <c r="BH548"/>
  <c r="BG548"/>
  <c r="BF548"/>
  <c r="T548"/>
  <c r="R548"/>
  <c r="P548"/>
  <c r="BI546"/>
  <c r="BH546"/>
  <c r="BG546"/>
  <c r="BF546"/>
  <c r="T546"/>
  <c r="R546"/>
  <c r="P546"/>
  <c r="BI544"/>
  <c r="BH544"/>
  <c r="BG544"/>
  <c r="BF544"/>
  <c r="T544"/>
  <c r="R544"/>
  <c r="P544"/>
  <c r="BI542"/>
  <c r="BH542"/>
  <c r="BG542"/>
  <c r="BF542"/>
  <c r="T542"/>
  <c r="R542"/>
  <c r="P542"/>
  <c r="BI540"/>
  <c r="BH540"/>
  <c r="BG540"/>
  <c r="BF540"/>
  <c r="T540"/>
  <c r="R540"/>
  <c r="P540"/>
  <c r="BI538"/>
  <c r="BH538"/>
  <c r="BG538"/>
  <c r="BF538"/>
  <c r="T538"/>
  <c r="R538"/>
  <c r="P538"/>
  <c r="BI536"/>
  <c r="BH536"/>
  <c r="BG536"/>
  <c r="BF536"/>
  <c r="T536"/>
  <c r="R536"/>
  <c r="P536"/>
  <c r="BI532"/>
  <c r="BH532"/>
  <c r="BG532"/>
  <c r="BF532"/>
  <c r="T532"/>
  <c r="R532"/>
  <c r="P532"/>
  <c r="BI530"/>
  <c r="BH530"/>
  <c r="BG530"/>
  <c r="BF530"/>
  <c r="T530"/>
  <c r="R530"/>
  <c r="P530"/>
  <c r="BI528"/>
  <c r="BH528"/>
  <c r="BG528"/>
  <c r="BF528"/>
  <c r="T528"/>
  <c r="R528"/>
  <c r="P528"/>
  <c r="BI526"/>
  <c r="BH526"/>
  <c r="BG526"/>
  <c r="BF526"/>
  <c r="T526"/>
  <c r="R526"/>
  <c r="P526"/>
  <c r="BI524"/>
  <c r="BH524"/>
  <c r="BG524"/>
  <c r="BF524"/>
  <c r="T524"/>
  <c r="R524"/>
  <c r="P524"/>
  <c r="BI522"/>
  <c r="BH522"/>
  <c r="BG522"/>
  <c r="BF522"/>
  <c r="T522"/>
  <c r="R522"/>
  <c r="P522"/>
  <c r="BI519"/>
  <c r="BH519"/>
  <c r="BG519"/>
  <c r="BF519"/>
  <c r="T519"/>
  <c r="R519"/>
  <c r="P519"/>
  <c r="BI515"/>
  <c r="BH515"/>
  <c r="BG515"/>
  <c r="BF515"/>
  <c r="T515"/>
  <c r="R515"/>
  <c r="P515"/>
  <c r="BI510"/>
  <c r="BH510"/>
  <c r="BG510"/>
  <c r="BF510"/>
  <c r="T510"/>
  <c r="R510"/>
  <c r="P510"/>
  <c r="BI507"/>
  <c r="BH507"/>
  <c r="BG507"/>
  <c r="BF507"/>
  <c r="T507"/>
  <c r="R507"/>
  <c r="P507"/>
  <c r="BI505"/>
  <c r="BH505"/>
  <c r="BG505"/>
  <c r="BF505"/>
  <c r="T505"/>
  <c r="R505"/>
  <c r="P505"/>
  <c r="BI499"/>
  <c r="BH499"/>
  <c r="BG499"/>
  <c r="BF499"/>
  <c r="T499"/>
  <c r="R499"/>
  <c r="P499"/>
  <c r="BI495"/>
  <c r="BH495"/>
  <c r="BG495"/>
  <c r="BF495"/>
  <c r="T495"/>
  <c r="R495"/>
  <c r="P495"/>
  <c r="BI490"/>
  <c r="BH490"/>
  <c r="BG490"/>
  <c r="BF490"/>
  <c r="T490"/>
  <c r="R490"/>
  <c r="P490"/>
  <c r="BI485"/>
  <c r="BH485"/>
  <c r="BG485"/>
  <c r="BF485"/>
  <c r="T485"/>
  <c r="R485"/>
  <c r="P485"/>
  <c r="BI481"/>
  <c r="BH481"/>
  <c r="BG481"/>
  <c r="BF481"/>
  <c r="T481"/>
  <c r="R481"/>
  <c r="P481"/>
  <c r="BI477"/>
  <c r="BH477"/>
  <c r="BG477"/>
  <c r="BF477"/>
  <c r="T477"/>
  <c r="R477"/>
  <c r="P477"/>
  <c r="BI474"/>
  <c r="BH474"/>
  <c r="BG474"/>
  <c r="BF474"/>
  <c r="T474"/>
  <c r="R474"/>
  <c r="P474"/>
  <c r="BI469"/>
  <c r="BH469"/>
  <c r="BG469"/>
  <c r="BF469"/>
  <c r="T469"/>
  <c r="R469"/>
  <c r="P469"/>
  <c r="BI467"/>
  <c r="BH467"/>
  <c r="BG467"/>
  <c r="BF467"/>
  <c r="T467"/>
  <c r="R467"/>
  <c r="P467"/>
  <c r="BI462"/>
  <c r="BH462"/>
  <c r="BG462"/>
  <c r="BF462"/>
  <c r="T462"/>
  <c r="R462"/>
  <c r="P462"/>
  <c r="BI458"/>
  <c r="BH458"/>
  <c r="BG458"/>
  <c r="BF458"/>
  <c r="T458"/>
  <c r="R458"/>
  <c r="P458"/>
  <c r="BI456"/>
  <c r="BH456"/>
  <c r="BG456"/>
  <c r="BF456"/>
  <c r="T456"/>
  <c r="R456"/>
  <c r="P456"/>
  <c r="BI451"/>
  <c r="BH451"/>
  <c r="BG451"/>
  <c r="BF451"/>
  <c r="T451"/>
  <c r="R451"/>
  <c r="P451"/>
  <c r="BI446"/>
  <c r="BH446"/>
  <c r="BG446"/>
  <c r="BF446"/>
  <c r="T446"/>
  <c r="R446"/>
  <c r="P446"/>
  <c r="BI442"/>
  <c r="BH442"/>
  <c r="BG442"/>
  <c r="BF442"/>
  <c r="T442"/>
  <c r="R442"/>
  <c r="P442"/>
  <c r="BI439"/>
  <c r="BH439"/>
  <c r="BG439"/>
  <c r="BF439"/>
  <c r="T439"/>
  <c r="R439"/>
  <c r="P439"/>
  <c r="BI437"/>
  <c r="BH437"/>
  <c r="BG437"/>
  <c r="BF437"/>
  <c r="T437"/>
  <c r="R437"/>
  <c r="P437"/>
  <c r="BI434"/>
  <c r="BH434"/>
  <c r="BG434"/>
  <c r="BF434"/>
  <c r="T434"/>
  <c r="R434"/>
  <c r="P434"/>
  <c r="BI432"/>
  <c r="BH432"/>
  <c r="BG432"/>
  <c r="BF432"/>
  <c r="T432"/>
  <c r="R432"/>
  <c r="P432"/>
  <c r="BI430"/>
  <c r="BH430"/>
  <c r="BG430"/>
  <c r="BF430"/>
  <c r="T430"/>
  <c r="R430"/>
  <c r="P430"/>
  <c r="BI428"/>
  <c r="BH428"/>
  <c r="BG428"/>
  <c r="BF428"/>
  <c r="T428"/>
  <c r="R428"/>
  <c r="P428"/>
  <c r="BI426"/>
  <c r="BH426"/>
  <c r="BG426"/>
  <c r="BF426"/>
  <c r="T426"/>
  <c r="R426"/>
  <c r="P426"/>
  <c r="BI424"/>
  <c r="BH424"/>
  <c r="BG424"/>
  <c r="BF424"/>
  <c r="T424"/>
  <c r="R424"/>
  <c r="P424"/>
  <c r="BI422"/>
  <c r="BH422"/>
  <c r="BG422"/>
  <c r="BF422"/>
  <c r="T422"/>
  <c r="R422"/>
  <c r="P422"/>
  <c r="BI420"/>
  <c r="BH420"/>
  <c r="BG420"/>
  <c r="BF420"/>
  <c r="T420"/>
  <c r="R420"/>
  <c r="P420"/>
  <c r="BI418"/>
  <c r="BH418"/>
  <c r="BG418"/>
  <c r="BF418"/>
  <c r="T418"/>
  <c r="R418"/>
  <c r="P418"/>
  <c r="BI416"/>
  <c r="BH416"/>
  <c r="BG416"/>
  <c r="BF416"/>
  <c r="T416"/>
  <c r="R416"/>
  <c r="P416"/>
  <c r="BI414"/>
  <c r="BH414"/>
  <c r="BG414"/>
  <c r="BF414"/>
  <c r="T414"/>
  <c r="R414"/>
  <c r="P414"/>
  <c r="BI412"/>
  <c r="BH412"/>
  <c r="BG412"/>
  <c r="BF412"/>
  <c r="T412"/>
  <c r="R412"/>
  <c r="P412"/>
  <c r="BI410"/>
  <c r="BH410"/>
  <c r="BG410"/>
  <c r="BF410"/>
  <c r="T410"/>
  <c r="R410"/>
  <c r="P410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401"/>
  <c r="BH401"/>
  <c r="BG401"/>
  <c r="BF401"/>
  <c r="T401"/>
  <c r="R401"/>
  <c r="P401"/>
  <c r="BI399"/>
  <c r="BH399"/>
  <c r="BG399"/>
  <c r="BF399"/>
  <c r="T399"/>
  <c r="R399"/>
  <c r="P399"/>
  <c r="BI397"/>
  <c r="BH397"/>
  <c r="BG397"/>
  <c r="BF397"/>
  <c r="T397"/>
  <c r="R397"/>
  <c r="P397"/>
  <c r="BI395"/>
  <c r="BH395"/>
  <c r="BG395"/>
  <c r="BF395"/>
  <c r="T395"/>
  <c r="R395"/>
  <c r="P395"/>
  <c r="BI392"/>
  <c r="BH392"/>
  <c r="BG392"/>
  <c r="BF392"/>
  <c r="T392"/>
  <c r="R392"/>
  <c r="P392"/>
  <c r="BI390"/>
  <c r="BH390"/>
  <c r="BG390"/>
  <c r="BF390"/>
  <c r="T390"/>
  <c r="R390"/>
  <c r="P390"/>
  <c r="BI388"/>
  <c r="BH388"/>
  <c r="BG388"/>
  <c r="BF388"/>
  <c r="T388"/>
  <c r="R388"/>
  <c r="P388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59"/>
  <c r="BH359"/>
  <c r="BG359"/>
  <c r="BF359"/>
  <c r="T359"/>
  <c r="R359"/>
  <c r="P359"/>
  <c r="BI354"/>
  <c r="BH354"/>
  <c r="BG354"/>
  <c r="BF354"/>
  <c r="T354"/>
  <c r="R354"/>
  <c r="P354"/>
  <c r="BI350"/>
  <c r="BH350"/>
  <c r="BG350"/>
  <c r="BF350"/>
  <c r="T350"/>
  <c r="R350"/>
  <c r="P350"/>
  <c r="BI346"/>
  <c r="BH346"/>
  <c r="BG346"/>
  <c r="BF346"/>
  <c r="T346"/>
  <c r="R346"/>
  <c r="P346"/>
  <c r="BI342"/>
  <c r="BH342"/>
  <c r="BG342"/>
  <c r="BF342"/>
  <c r="T342"/>
  <c r="R342"/>
  <c r="P342"/>
  <c r="BI338"/>
  <c r="BH338"/>
  <c r="BG338"/>
  <c r="BF338"/>
  <c r="T338"/>
  <c r="R338"/>
  <c r="P338"/>
  <c r="BI331"/>
  <c r="BH331"/>
  <c r="BG331"/>
  <c r="BF331"/>
  <c r="T331"/>
  <c r="R331"/>
  <c r="P331"/>
  <c r="BI326"/>
  <c r="BH326"/>
  <c r="BG326"/>
  <c r="BF326"/>
  <c r="T326"/>
  <c r="R326"/>
  <c r="P326"/>
  <c r="BI322"/>
  <c r="BH322"/>
  <c r="BG322"/>
  <c r="BF322"/>
  <c r="T322"/>
  <c r="R322"/>
  <c r="P322"/>
  <c r="BI317"/>
  <c r="BH317"/>
  <c r="BG317"/>
  <c r="BF317"/>
  <c r="T317"/>
  <c r="R317"/>
  <c r="P317"/>
  <c r="BI312"/>
  <c r="BH312"/>
  <c r="BG312"/>
  <c r="BF312"/>
  <c r="T312"/>
  <c r="R312"/>
  <c r="P312"/>
  <c r="BI308"/>
  <c r="BH308"/>
  <c r="BG308"/>
  <c r="BF308"/>
  <c r="T308"/>
  <c r="R308"/>
  <c r="P308"/>
  <c r="BI302"/>
  <c r="BH302"/>
  <c r="BG302"/>
  <c r="BF302"/>
  <c r="T302"/>
  <c r="R302"/>
  <c r="P302"/>
  <c r="BI298"/>
  <c r="BH298"/>
  <c r="BG298"/>
  <c r="BF298"/>
  <c r="T298"/>
  <c r="R298"/>
  <c r="P298"/>
  <c r="BI296"/>
  <c r="BH296"/>
  <c r="BG296"/>
  <c r="BF296"/>
  <c r="T296"/>
  <c r="R296"/>
  <c r="P296"/>
  <c r="BI292"/>
  <c r="BH292"/>
  <c r="BG292"/>
  <c r="BF292"/>
  <c r="T292"/>
  <c r="R292"/>
  <c r="P292"/>
  <c r="BI288"/>
  <c r="BH288"/>
  <c r="BG288"/>
  <c r="BF288"/>
  <c r="T288"/>
  <c r="R288"/>
  <c r="P288"/>
  <c r="BI284"/>
  <c r="BH284"/>
  <c r="BG284"/>
  <c r="BF284"/>
  <c r="T284"/>
  <c r="R284"/>
  <c r="P284"/>
  <c r="BI279"/>
  <c r="BH279"/>
  <c r="BG279"/>
  <c r="BF279"/>
  <c r="T279"/>
  <c r="R279"/>
  <c r="P279"/>
  <c r="BI275"/>
  <c r="BH275"/>
  <c r="BG275"/>
  <c r="BF275"/>
  <c r="T275"/>
  <c r="R275"/>
  <c r="P275"/>
  <c r="BI271"/>
  <c r="BH271"/>
  <c r="BG271"/>
  <c r="BF271"/>
  <c r="T271"/>
  <c r="R271"/>
  <c r="P271"/>
  <c r="BI267"/>
  <c r="BH267"/>
  <c r="BG267"/>
  <c r="BF267"/>
  <c r="T267"/>
  <c r="R267"/>
  <c r="P267"/>
  <c r="BI263"/>
  <c r="BH263"/>
  <c r="BG263"/>
  <c r="BF263"/>
  <c r="T263"/>
  <c r="R263"/>
  <c r="P263"/>
  <c r="BI259"/>
  <c r="BH259"/>
  <c r="BG259"/>
  <c r="BF259"/>
  <c r="T259"/>
  <c r="R259"/>
  <c r="P259"/>
  <c r="BI255"/>
  <c r="BH255"/>
  <c r="BG255"/>
  <c r="BF255"/>
  <c r="T255"/>
  <c r="R255"/>
  <c r="P255"/>
  <c r="BI251"/>
  <c r="BH251"/>
  <c r="BG251"/>
  <c r="BF251"/>
  <c r="T251"/>
  <c r="R251"/>
  <c r="P251"/>
  <c r="BI250"/>
  <c r="BH250"/>
  <c r="BG250"/>
  <c r="BF250"/>
  <c r="T250"/>
  <c r="R250"/>
  <c r="P250"/>
  <c r="BI239"/>
  <c r="BH239"/>
  <c r="BG239"/>
  <c r="BF239"/>
  <c r="T239"/>
  <c r="R239"/>
  <c r="P239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T215"/>
  <c r="R216"/>
  <c r="R215"/>
  <c r="P216"/>
  <c r="P215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201"/>
  <c r="BH201"/>
  <c r="BG201"/>
  <c r="BF201"/>
  <c r="T201"/>
  <c r="R201"/>
  <c r="P201"/>
  <c r="BI196"/>
  <c r="BH196"/>
  <c r="BG196"/>
  <c r="BF196"/>
  <c r="T196"/>
  <c r="R196"/>
  <c r="P196"/>
  <c r="BI191"/>
  <c r="BH191"/>
  <c r="BG191"/>
  <c r="BF191"/>
  <c r="T191"/>
  <c r="R191"/>
  <c r="P191"/>
  <c r="BI186"/>
  <c r="BH186"/>
  <c r="BG186"/>
  <c r="BF186"/>
  <c r="T186"/>
  <c r="R186"/>
  <c r="P186"/>
  <c r="BI175"/>
  <c r="BH175"/>
  <c r="BG175"/>
  <c r="BF175"/>
  <c r="T175"/>
  <c r="R175"/>
  <c r="P175"/>
  <c r="BI173"/>
  <c r="BH173"/>
  <c r="BG173"/>
  <c r="BF173"/>
  <c r="T173"/>
  <c r="R173"/>
  <c r="P173"/>
  <c r="BI168"/>
  <c r="BH168"/>
  <c r="BG168"/>
  <c r="BF168"/>
  <c r="T168"/>
  <c r="R168"/>
  <c r="P168"/>
  <c r="BI164"/>
  <c r="BH164"/>
  <c r="BG164"/>
  <c r="BF164"/>
  <c r="T164"/>
  <c r="R164"/>
  <c r="P164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2"/>
  <c r="BH142"/>
  <c r="BG142"/>
  <c r="BF142"/>
  <c r="T142"/>
  <c r="R142"/>
  <c r="P142"/>
  <c r="BI138"/>
  <c r="BH138"/>
  <c r="BG138"/>
  <c r="BF138"/>
  <c r="T138"/>
  <c r="R138"/>
  <c r="P138"/>
  <c r="J132"/>
  <c r="J131"/>
  <c r="F131"/>
  <c r="F129"/>
  <c r="E127"/>
  <c r="J92"/>
  <c r="J91"/>
  <c r="F91"/>
  <c r="F89"/>
  <c r="E87"/>
  <c r="J18"/>
  <c r="E18"/>
  <c r="F132"/>
  <c r="J17"/>
  <c r="J12"/>
  <c r="J89"/>
  <c r="E7"/>
  <c r="E125"/>
  <c i="1" r="L90"/>
  <c r="AM90"/>
  <c r="AM89"/>
  <c r="L89"/>
  <c r="AM87"/>
  <c r="L87"/>
  <c r="L85"/>
  <c r="L84"/>
  <c i="2" r="BK668"/>
  <c r="J645"/>
  <c r="J624"/>
  <c r="BK617"/>
  <c r="BK604"/>
  <c r="J592"/>
  <c r="BK578"/>
  <c r="J546"/>
  <c r="J519"/>
  <c r="J505"/>
  <c r="J474"/>
  <c r="BK456"/>
  <c r="BK430"/>
  <c r="J414"/>
  <c r="J401"/>
  <c r="BK390"/>
  <c r="BK346"/>
  <c r="J302"/>
  <c r="J279"/>
  <c r="BK255"/>
  <c r="J223"/>
  <c r="J216"/>
  <c r="J196"/>
  <c r="J168"/>
  <c i="1" r="AS94"/>
  <c i="2" r="J633"/>
  <c r="BK575"/>
  <c r="BK552"/>
  <c r="J544"/>
  <c r="BK530"/>
  <c r="J515"/>
  <c r="J495"/>
  <c r="J458"/>
  <c r="J442"/>
  <c r="J422"/>
  <c r="BK410"/>
  <c r="J395"/>
  <c r="BK374"/>
  <c r="J346"/>
  <c r="J322"/>
  <c r="J284"/>
  <c r="J267"/>
  <c r="J239"/>
  <c r="BK221"/>
  <c r="BK186"/>
  <c r="BK684"/>
  <c r="BK629"/>
  <c r="BK584"/>
  <c r="J558"/>
  <c r="BK542"/>
  <c r="J522"/>
  <c r="J469"/>
  <c r="J428"/>
  <c r="BK405"/>
  <c r="J386"/>
  <c r="J317"/>
  <c r="BK251"/>
  <c r="J203"/>
  <c r="BK164"/>
  <c r="BK142"/>
  <c r="BK596"/>
  <c r="J575"/>
  <c r="BK532"/>
  <c r="BK522"/>
  <c r="BK474"/>
  <c r="J446"/>
  <c r="J430"/>
  <c r="BK422"/>
  <c r="J403"/>
  <c r="BK382"/>
  <c r="J370"/>
  <c r="BK326"/>
  <c r="BK298"/>
  <c r="BK259"/>
  <c r="J164"/>
  <c i="3" r="BK167"/>
  <c r="BK150"/>
  <c r="BK142"/>
  <c r="J134"/>
  <c r="J126"/>
  <c r="BK163"/>
  <c r="J150"/>
  <c r="J148"/>
  <c r="BK126"/>
  <c r="J159"/>
  <c r="BK144"/>
  <c r="J130"/>
  <c r="J122"/>
  <c i="4" r="BK343"/>
  <c r="BK331"/>
  <c r="J308"/>
  <c r="BK298"/>
  <c r="BK289"/>
  <c r="BK279"/>
  <c r="J267"/>
  <c r="J251"/>
  <c r="BK218"/>
  <c r="BK209"/>
  <c r="BK187"/>
  <c r="J180"/>
  <c r="J166"/>
  <c r="BK150"/>
  <c r="BK347"/>
  <c r="J343"/>
  <c r="J337"/>
  <c r="J327"/>
  <c r="BK317"/>
  <c r="J303"/>
  <c r="BK299"/>
  <c r="BK293"/>
  <c r="J283"/>
  <c r="J277"/>
  <c r="J259"/>
  <c r="BK245"/>
  <c r="J239"/>
  <c r="J231"/>
  <c r="J220"/>
  <c r="BK194"/>
  <c r="J178"/>
  <c r="J164"/>
  <c r="BK144"/>
  <c r="J130"/>
  <c r="J331"/>
  <c r="J316"/>
  <c r="BK310"/>
  <c r="J285"/>
  <c r="BK271"/>
  <c r="J261"/>
  <c r="J218"/>
  <c r="J184"/>
  <c r="J172"/>
  <c r="BK156"/>
  <c r="J298"/>
  <c r="BK280"/>
  <c r="BK263"/>
  <c r="BK247"/>
  <c r="BK239"/>
  <c r="BK231"/>
  <c r="BK223"/>
  <c r="BK211"/>
  <c r="BK197"/>
  <c r="J187"/>
  <c r="J160"/>
  <c r="J150"/>
  <c r="BK140"/>
  <c i="5" r="BK185"/>
  <c r="J170"/>
  <c r="BK151"/>
  <c r="J133"/>
  <c r="J249"/>
  <c r="BK236"/>
  <c r="BK226"/>
  <c r="BK201"/>
  <c r="BK189"/>
  <c r="J164"/>
  <c r="J151"/>
  <c r="BK145"/>
  <c r="BK127"/>
  <c r="J255"/>
  <c r="J242"/>
  <c r="J203"/>
  <c r="J189"/>
  <c r="BK170"/>
  <c r="J145"/>
  <c r="J135"/>
  <c r="BK129"/>
  <c r="J246"/>
  <c r="J234"/>
  <c r="BK224"/>
  <c r="BK208"/>
  <c r="J195"/>
  <c r="BK179"/>
  <c r="BK162"/>
  <c r="BK147"/>
  <c i="6" r="BK201"/>
  <c r="BK168"/>
  <c r="J162"/>
  <c r="BK142"/>
  <c r="J213"/>
  <c r="J194"/>
  <c r="BK183"/>
  <c r="BK172"/>
  <c r="BK154"/>
  <c r="BK126"/>
  <c r="J201"/>
  <c r="J170"/>
  <c r="BK144"/>
  <c r="BK130"/>
  <c r="J207"/>
  <c r="J172"/>
  <c r="J154"/>
  <c r="J144"/>
  <c i="7" r="BK157"/>
  <c r="J149"/>
  <c r="J132"/>
  <c r="J161"/>
  <c r="BK145"/>
  <c r="J147"/>
  <c r="J153"/>
  <c r="J136"/>
  <c r="BK126"/>
  <c i="8" r="J133"/>
  <c r="J129"/>
  <c r="J124"/>
  <c r="BK133"/>
  <c i="2" r="BK662"/>
  <c r="BK638"/>
  <c r="J581"/>
  <c r="J566"/>
  <c r="BK550"/>
  <c r="J542"/>
  <c r="J528"/>
  <c r="BK510"/>
  <c r="J490"/>
  <c r="BK462"/>
  <c r="BK439"/>
  <c r="BK420"/>
  <c r="BK412"/>
  <c r="J397"/>
  <c r="J384"/>
  <c r="BK370"/>
  <c r="J338"/>
  <c r="J312"/>
  <c r="BK292"/>
  <c r="BK275"/>
  <c r="J263"/>
  <c r="BK226"/>
  <c r="BK219"/>
  <c r="J186"/>
  <c r="BK147"/>
  <c r="BK635"/>
  <c r="BK624"/>
  <c r="J617"/>
  <c r="BK566"/>
  <c r="J552"/>
  <c r="BK538"/>
  <c r="J526"/>
  <c r="BK490"/>
  <c r="J462"/>
  <c r="BK414"/>
  <c r="J399"/>
  <c r="J382"/>
  <c r="BK302"/>
  <c r="J211"/>
  <c r="J175"/>
  <c r="BK159"/>
  <c r="BK138"/>
  <c r="J599"/>
  <c r="BK592"/>
  <c r="J572"/>
  <c r="J530"/>
  <c r="BK499"/>
  <c r="BK469"/>
  <c r="BK442"/>
  <c r="BK432"/>
  <c r="J420"/>
  <c r="BK401"/>
  <c r="BK376"/>
  <c r="BK354"/>
  <c r="BK322"/>
  <c r="BK296"/>
  <c r="BK267"/>
  <c r="J229"/>
  <c r="J138"/>
  <c i="3" r="J155"/>
  <c r="J144"/>
  <c r="BK136"/>
  <c r="BK128"/>
  <c r="BK120"/>
  <c r="BK157"/>
  <c r="J138"/>
  <c r="J132"/>
  <c r="J163"/>
  <c r="BK148"/>
  <c r="BK134"/>
  <c r="J120"/>
  <c i="4" r="BK345"/>
  <c r="BK337"/>
  <c r="J314"/>
  <c r="J307"/>
  <c r="J301"/>
  <c r="J295"/>
  <c r="J271"/>
  <c r="J257"/>
  <c r="BK249"/>
  <c r="BK215"/>
  <c r="BK207"/>
  <c r="BK184"/>
  <c r="BK176"/>
  <c r="J162"/>
  <c r="BK142"/>
  <c r="J349"/>
  <c r="BK339"/>
  <c r="BK320"/>
  <c r="BK307"/>
  <c r="BK295"/>
  <c r="J281"/>
  <c r="J269"/>
  <c r="BK255"/>
  <c r="J237"/>
  <c r="BK228"/>
  <c r="J207"/>
  <c r="BK189"/>
  <c r="BK172"/>
  <c r="BK160"/>
  <c r="J146"/>
  <c r="BK134"/>
  <c r="BK349"/>
  <c r="J324"/>
  <c r="BK314"/>
  <c r="BK305"/>
  <c r="BK278"/>
  <c r="BK269"/>
  <c r="J255"/>
  <c r="J249"/>
  <c r="J197"/>
  <c r="J170"/>
  <c r="J168"/>
  <c r="BK154"/>
  <c r="J142"/>
  <c r="J138"/>
  <c r="BK130"/>
  <c r="BK333"/>
  <c r="BK327"/>
  <c r="J317"/>
  <c r="BK291"/>
  <c r="BK285"/>
  <c r="J275"/>
  <c r="BK261"/>
  <c r="J245"/>
  <c r="BK237"/>
  <c r="J228"/>
  <c r="J213"/>
  <c r="BK203"/>
  <c r="J194"/>
  <c r="BK170"/>
  <c r="J154"/>
  <c r="J144"/>
  <c i="5" r="BK191"/>
  <c r="J179"/>
  <c r="J157"/>
  <c r="BK135"/>
  <c r="BK262"/>
  <c r="J251"/>
  <c r="BK240"/>
  <c r="J228"/>
  <c r="BK220"/>
  <c r="J199"/>
  <c r="J181"/>
  <c r="J162"/>
  <c r="BK149"/>
  <c r="BK131"/>
  <c r="J260"/>
  <c r="BK249"/>
  <c r="J238"/>
  <c r="BK218"/>
  <c r="BK195"/>
  <c r="J174"/>
  <c r="J155"/>
  <c r="J137"/>
  <c r="J131"/>
  <c r="BK255"/>
  <c r="BK238"/>
  <c r="J226"/>
  <c r="J214"/>
  <c r="BK203"/>
  <c r="BK187"/>
  <c r="J172"/>
  <c r="J160"/>
  <c i="6" r="J215"/>
  <c r="J199"/>
  <c r="J183"/>
  <c r="J160"/>
  <c r="BK146"/>
  <c r="J134"/>
  <c r="BK215"/>
  <c r="J203"/>
  <c r="J189"/>
  <c r="BK180"/>
  <c r="J168"/>
  <c r="J152"/>
  <c r="J138"/>
  <c r="BK211"/>
  <c r="BK199"/>
  <c r="BK174"/>
  <c r="BK156"/>
  <c r="J142"/>
  <c r="J126"/>
  <c r="BK189"/>
  <c r="BK170"/>
  <c r="J156"/>
  <c r="BK132"/>
  <c i="7" r="BK161"/>
  <c r="BK151"/>
  <c r="J128"/>
  <c r="J159"/>
  <c r="BK159"/>
  <c r="BK138"/>
  <c r="BK123"/>
  <c r="J145"/>
  <c r="J134"/>
  <c i="8" r="BK124"/>
  <c r="BK136"/>
  <c i="2" r="J668"/>
  <c r="J635"/>
  <c r="BK620"/>
  <c r="J613"/>
  <c r="BK599"/>
  <c r="J584"/>
  <c r="J569"/>
  <c r="J548"/>
  <c r="BK536"/>
  <c r="J510"/>
  <c r="BK485"/>
  <c r="J434"/>
  <c r="BK428"/>
  <c r="J412"/>
  <c r="BK397"/>
  <c r="J388"/>
  <c r="J359"/>
  <c r="J342"/>
  <c r="BK284"/>
  <c r="J271"/>
  <c r="J226"/>
  <c r="J219"/>
  <c r="BK207"/>
  <c r="J173"/>
  <c r="J147"/>
  <c r="J684"/>
  <c r="J676"/>
  <c r="J665"/>
  <c r="BK647"/>
  <c r="J594"/>
  <c r="BK569"/>
  <c r="J554"/>
  <c r="BK548"/>
  <c r="J536"/>
  <c r="BK526"/>
  <c r="BK507"/>
  <c r="BK481"/>
  <c r="BK451"/>
  <c r="J424"/>
  <c r="BK416"/>
  <c r="J405"/>
  <c r="J376"/>
  <c r="BK359"/>
  <c r="BK331"/>
  <c r="J308"/>
  <c r="J288"/>
  <c r="BK271"/>
  <c r="J250"/>
  <c r="BK223"/>
  <c r="BK203"/>
  <c r="BK173"/>
  <c r="J638"/>
  <c r="J620"/>
  <c r="BK572"/>
  <c r="BK554"/>
  <c r="J532"/>
  <c r="BK519"/>
  <c r="BK477"/>
  <c r="J439"/>
  <c r="J410"/>
  <c r="BK388"/>
  <c r="BK342"/>
  <c r="BK288"/>
  <c r="BK250"/>
  <c r="J201"/>
  <c r="BK168"/>
  <c r="J151"/>
  <c r="J604"/>
  <c r="BK590"/>
  <c r="J550"/>
  <c r="J524"/>
  <c r="J485"/>
  <c r="J456"/>
  <c r="J437"/>
  <c r="BK424"/>
  <c r="J407"/>
  <c r="J392"/>
  <c r="J374"/>
  <c r="BK350"/>
  <c r="BK308"/>
  <c r="BK263"/>
  <c r="BK201"/>
  <c r="BK151"/>
  <c i="3" r="J161"/>
  <c r="BK146"/>
  <c r="BK140"/>
  <c r="BK130"/>
  <c r="BK165"/>
  <c r="BK161"/>
  <c r="BK155"/>
  <c r="J136"/>
  <c r="BK124"/>
  <c r="J157"/>
  <c r="J142"/>
  <c r="J124"/>
  <c i="4" r="J351"/>
  <c r="J341"/>
  <c r="J320"/>
  <c r="J312"/>
  <c r="J305"/>
  <c r="BK297"/>
  <c r="BK281"/>
  <c r="BK275"/>
  <c r="BK265"/>
  <c r="J243"/>
  <c r="J211"/>
  <c r="J191"/>
  <c r="BK178"/>
  <c r="BK164"/>
  <c r="BK138"/>
  <c r="J345"/>
  <c r="BK341"/>
  <c r="J333"/>
  <c r="BK322"/>
  <c r="J318"/>
  <c r="BK316"/>
  <c r="BK301"/>
  <c r="J291"/>
  <c r="J287"/>
  <c r="J279"/>
  <c r="BK260"/>
  <c r="BK257"/>
  <c r="BK241"/>
  <c r="J235"/>
  <c r="J223"/>
  <c r="J205"/>
  <c r="J182"/>
  <c r="BK168"/>
  <c r="J158"/>
  <c r="BK136"/>
  <c r="BK351"/>
  <c r="BK329"/>
  <c r="J315"/>
  <c r="J299"/>
  <c r="J293"/>
  <c r="BK273"/>
  <c r="J263"/>
  <c r="BK251"/>
  <c r="BK200"/>
  <c r="BK148"/>
  <c r="BK146"/>
  <c r="J140"/>
  <c r="BK132"/>
  <c r="J335"/>
  <c r="J329"/>
  <c r="BK324"/>
  <c r="BK308"/>
  <c r="J289"/>
  <c r="BK283"/>
  <c r="J273"/>
  <c r="J260"/>
  <c r="BK243"/>
  <c r="BK235"/>
  <c r="BK220"/>
  <c r="J209"/>
  <c r="BK174"/>
  <c r="J156"/>
  <c r="J148"/>
  <c i="5" r="BK193"/>
  <c r="BK181"/>
  <c r="BK166"/>
  <c r="BK141"/>
  <c r="J127"/>
  <c r="BK258"/>
  <c r="BK246"/>
  <c r="J230"/>
  <c r="BK222"/>
  <c r="BK212"/>
  <c r="J193"/>
  <c r="BK174"/>
  <c r="J166"/>
  <c r="BK160"/>
  <c r="J143"/>
  <c r="BK265"/>
  <c r="J253"/>
  <c r="J244"/>
  <c r="BK228"/>
  <c r="BK199"/>
  <c r="BK177"/>
  <c r="J149"/>
  <c r="J141"/>
  <c r="BK260"/>
  <c r="J240"/>
  <c r="J232"/>
  <c r="J218"/>
  <c r="BK210"/>
  <c r="J197"/>
  <c r="BK183"/>
  <c r="BK164"/>
  <c r="BK157"/>
  <c i="6" r="J211"/>
  <c r="BK197"/>
  <c r="BK177"/>
  <c r="BK164"/>
  <c r="BK148"/>
  <c r="BK136"/>
  <c r="BK209"/>
  <c r="BK192"/>
  <c r="J174"/>
  <c r="J164"/>
  <c r="J140"/>
  <c r="BK134"/>
  <c r="J209"/>
  <c r="BK194"/>
  <c r="BK162"/>
  <c r="J150"/>
  <c r="BK140"/>
  <c r="BK213"/>
  <c r="J197"/>
  <c r="BK166"/>
  <c r="BK152"/>
  <c r="J128"/>
  <c i="7" r="BK153"/>
  <c r="BK136"/>
  <c r="J123"/>
  <c r="BK149"/>
  <c r="J155"/>
  <c r="BK134"/>
  <c r="J126"/>
  <c r="BK147"/>
  <c r="BK142"/>
  <c r="J130"/>
  <c i="8" r="BK127"/>
  <c r="BK129"/>
  <c i="2" r="J662"/>
  <c r="J647"/>
  <c r="J629"/>
  <c r="BK613"/>
  <c r="J609"/>
  <c r="J596"/>
  <c r="BK581"/>
  <c r="J562"/>
  <c r="BK540"/>
  <c r="BK515"/>
  <c r="J499"/>
  <c r="J467"/>
  <c r="BK458"/>
  <c r="J432"/>
  <c r="J426"/>
  <c r="BK403"/>
  <c r="BK395"/>
  <c r="BK386"/>
  <c r="J350"/>
  <c r="BK317"/>
  <c r="J298"/>
  <c r="J275"/>
  <c r="BK239"/>
  <c r="J221"/>
  <c r="BK211"/>
  <c r="BK191"/>
  <c r="BK155"/>
  <c r="J142"/>
  <c r="BK676"/>
  <c r="BK665"/>
  <c r="BK650"/>
  <c r="BK645"/>
  <c r="J590"/>
  <c r="J578"/>
  <c r="BK558"/>
  <c r="BK546"/>
  <c r="J538"/>
  <c r="BK524"/>
  <c r="BK505"/>
  <c r="J477"/>
  <c r="BK446"/>
  <c r="BK437"/>
  <c r="BK418"/>
  <c r="BK407"/>
  <c r="BK392"/>
  <c r="J372"/>
  <c r="J354"/>
  <c r="J326"/>
  <c r="J296"/>
  <c r="BK279"/>
  <c r="J251"/>
  <c r="BK229"/>
  <c r="BK216"/>
  <c r="J191"/>
  <c r="BK175"/>
  <c r="J650"/>
  <c r="BK633"/>
  <c r="BK587"/>
  <c r="BK562"/>
  <c r="BK544"/>
  <c r="BK528"/>
  <c r="BK495"/>
  <c r="BK467"/>
  <c r="J416"/>
  <c r="J390"/>
  <c r="BK384"/>
  <c r="BK338"/>
  <c r="J259"/>
  <c r="J207"/>
  <c r="BK196"/>
  <c r="J155"/>
  <c r="BK609"/>
  <c r="BK594"/>
  <c r="J587"/>
  <c r="J540"/>
  <c r="J507"/>
  <c r="J481"/>
  <c r="J451"/>
  <c r="BK434"/>
  <c r="BK426"/>
  <c r="J418"/>
  <c r="BK399"/>
  <c r="BK372"/>
  <c r="J331"/>
  <c r="BK312"/>
  <c r="J292"/>
  <c r="J255"/>
  <c r="J159"/>
  <c i="3" r="J165"/>
  <c r="J152"/>
  <c r="BK138"/>
  <c r="BK132"/>
  <c r="J167"/>
  <c r="BK159"/>
  <c r="J146"/>
  <c r="BK122"/>
  <c r="BK152"/>
  <c r="J140"/>
  <c r="J128"/>
  <c i="4" r="J347"/>
  <c r="J339"/>
  <c r="BK318"/>
  <c r="J310"/>
  <c r="BK303"/>
  <c r="BK287"/>
  <c r="BK277"/>
  <c r="J253"/>
  <c r="J247"/>
  <c r="BK213"/>
  <c r="J203"/>
  <c r="BK182"/>
  <c r="J174"/>
  <c r="BK158"/>
  <c r="J136"/>
  <c r="BK233"/>
  <c r="BK225"/>
  <c r="J215"/>
  <c r="BK191"/>
  <c r="BK180"/>
  <c r="BK166"/>
  <c r="J152"/>
  <c r="J132"/>
  <c r="BK335"/>
  <c r="J322"/>
  <c r="BK312"/>
  <c r="J297"/>
  <c r="J280"/>
  <c r="J265"/>
  <c r="BK253"/>
  <c r="BK205"/>
  <c r="J176"/>
  <c r="BK315"/>
  <c r="J278"/>
  <c r="BK267"/>
  <c r="BK259"/>
  <c r="J241"/>
  <c r="J233"/>
  <c r="J225"/>
  <c r="J200"/>
  <c r="J189"/>
  <c r="BK162"/>
  <c r="BK152"/>
  <c r="J134"/>
  <c i="5" r="BK234"/>
  <c r="J220"/>
  <c r="J216"/>
  <c r="BK214"/>
  <c r="J212"/>
  <c r="BK205"/>
  <c r="J201"/>
  <c r="J187"/>
  <c r="BK172"/>
  <c r="BK155"/>
  <c r="BK137"/>
  <c r="J265"/>
  <c r="BK253"/>
  <c r="BK242"/>
  <c r="BK232"/>
  <c r="J224"/>
  <c r="J210"/>
  <c r="BK197"/>
  <c r="J183"/>
  <c r="J168"/>
  <c r="BK153"/>
  <c r="J147"/>
  <c r="J129"/>
  <c r="J258"/>
  <c r="BK251"/>
  <c r="J236"/>
  <c r="J208"/>
  <c r="J185"/>
  <c r="BK168"/>
  <c r="BK143"/>
  <c r="BK133"/>
  <c r="J262"/>
  <c r="BK244"/>
  <c r="BK230"/>
  <c r="J222"/>
  <c r="BK216"/>
  <c r="J205"/>
  <c r="J191"/>
  <c r="J177"/>
  <c r="J153"/>
  <c i="6" r="BK205"/>
  <c r="J192"/>
  <c r="J166"/>
  <c r="BK150"/>
  <c r="BK138"/>
  <c r="BK128"/>
  <c r="BK207"/>
  <c r="J186"/>
  <c r="J177"/>
  <c r="J158"/>
  <c r="J146"/>
  <c r="J136"/>
  <c r="BK203"/>
  <c r="BK186"/>
  <c r="BK158"/>
  <c r="J132"/>
  <c r="J205"/>
  <c r="J180"/>
  <c r="BK160"/>
  <c r="J148"/>
  <c r="J130"/>
  <c i="7" r="BK155"/>
  <c r="J138"/>
  <c r="BK130"/>
  <c r="J151"/>
  <c r="J142"/>
  <c r="J140"/>
  <c r="BK132"/>
  <c r="J157"/>
  <c r="BK140"/>
  <c r="BK128"/>
  <c i="8" r="J136"/>
  <c r="J127"/>
  <c i="2" l="1" r="T137"/>
  <c r="T163"/>
  <c r="T218"/>
  <c r="P228"/>
  <c r="T381"/>
  <c r="R394"/>
  <c r="T409"/>
  <c r="T436"/>
  <c r="T441"/>
  <c r="R476"/>
  <c r="T509"/>
  <c r="T521"/>
  <c r="T598"/>
  <c r="T619"/>
  <c r="T637"/>
  <c r="BK649"/>
  <c r="J649"/>
  <c r="J115"/>
  <c i="3" r="T119"/>
  <c r="T118"/>
  <c r="T154"/>
  <c i="4" r="T129"/>
  <c r="T186"/>
  <c r="BK202"/>
  <c r="J202"/>
  <c r="J102"/>
  <c r="BK217"/>
  <c r="J217"/>
  <c r="J103"/>
  <c r="BK222"/>
  <c r="J222"/>
  <c r="J104"/>
  <c r="T230"/>
  <c r="R319"/>
  <c r="P326"/>
  <c i="5" r="P126"/>
  <c r="P140"/>
  <c r="P159"/>
  <c r="T176"/>
  <c r="P207"/>
  <c r="BK248"/>
  <c r="J248"/>
  <c r="J103"/>
  <c r="BK257"/>
  <c r="J257"/>
  <c r="J104"/>
  <c i="6" r="P125"/>
  <c r="P196"/>
  <c i="2" r="P137"/>
  <c r="BK163"/>
  <c r="J163"/>
  <c r="J99"/>
  <c r="BK218"/>
  <c r="J218"/>
  <c r="J101"/>
  <c r="BK228"/>
  <c r="J228"/>
  <c r="J102"/>
  <c r="P381"/>
  <c r="BK394"/>
  <c r="J394"/>
  <c r="J105"/>
  <c r="BK409"/>
  <c r="J409"/>
  <c r="J106"/>
  <c r="R436"/>
  <c r="P441"/>
  <c r="BK476"/>
  <c r="J476"/>
  <c r="J109"/>
  <c r="R509"/>
  <c r="R521"/>
  <c r="P598"/>
  <c r="P619"/>
  <c r="BK637"/>
  <c r="J637"/>
  <c r="J114"/>
  <c r="P649"/>
  <c i="3" r="P119"/>
  <c r="BK154"/>
  <c r="J154"/>
  <c r="J98"/>
  <c i="4" r="BK129"/>
  <c r="J129"/>
  <c r="J97"/>
  <c r="BK186"/>
  <c r="J186"/>
  <c r="J98"/>
  <c r="P202"/>
  <c r="P217"/>
  <c r="P222"/>
  <c r="BK230"/>
  <c r="J230"/>
  <c r="J106"/>
  <c r="BK319"/>
  <c r="J319"/>
  <c r="J107"/>
  <c r="R326"/>
  <c i="5" r="T126"/>
  <c r="BK140"/>
  <c r="J140"/>
  <c r="J99"/>
  <c r="BK159"/>
  <c r="J159"/>
  <c r="J100"/>
  <c r="R176"/>
  <c r="BK207"/>
  <c r="J207"/>
  <c r="J102"/>
  <c r="P248"/>
  <c r="P257"/>
  <c i="6" r="R125"/>
  <c r="BK196"/>
  <c r="J196"/>
  <c r="J104"/>
  <c i="7" r="R125"/>
  <c r="R121"/>
  <c r="R120"/>
  <c r="R144"/>
  <c i="2" r="BK137"/>
  <c r="J137"/>
  <c r="J98"/>
  <c r="R163"/>
  <c r="R218"/>
  <c r="R228"/>
  <c r="BK381"/>
  <c r="J381"/>
  <c r="J104"/>
  <c r="T394"/>
  <c r="R409"/>
  <c r="P436"/>
  <c r="BK441"/>
  <c r="J441"/>
  <c r="J108"/>
  <c r="T476"/>
  <c r="P509"/>
  <c r="P521"/>
  <c r="R598"/>
  <c r="R619"/>
  <c r="R637"/>
  <c r="T649"/>
  <c i="3" r="BK119"/>
  <c r="J119"/>
  <c r="J97"/>
  <c r="P154"/>
  <c i="4" r="P129"/>
  <c r="P186"/>
  <c r="T202"/>
  <c r="R217"/>
  <c r="R222"/>
  <c r="P230"/>
  <c r="P319"/>
  <c r="T326"/>
  <c i="5" r="R126"/>
  <c r="T140"/>
  <c r="T159"/>
  <c r="P176"/>
  <c r="T207"/>
  <c r="T248"/>
  <c r="T257"/>
  <c i="6" r="BK125"/>
  <c r="J125"/>
  <c r="J97"/>
  <c r="BK191"/>
  <c r="J191"/>
  <c r="J103"/>
  <c r="R191"/>
  <c r="T196"/>
  <c i="7" r="P125"/>
  <c r="P121"/>
  <c r="P120"/>
  <c i="1" r="AU100"/>
  <c i="7" r="T125"/>
  <c r="T121"/>
  <c r="T120"/>
  <c r="T144"/>
  <c i="8" r="BK126"/>
  <c r="J126"/>
  <c r="J99"/>
  <c r="R126"/>
  <c r="R122"/>
  <c r="R121"/>
  <c i="2" r="R137"/>
  <c r="R136"/>
  <c r="P163"/>
  <c r="P218"/>
  <c r="T228"/>
  <c r="R381"/>
  <c r="P394"/>
  <c r="P409"/>
  <c r="BK436"/>
  <c r="J436"/>
  <c r="J107"/>
  <c r="R441"/>
  <c r="P476"/>
  <c r="BK509"/>
  <c r="J509"/>
  <c r="J110"/>
  <c r="BK521"/>
  <c r="J521"/>
  <c r="J111"/>
  <c r="BK598"/>
  <c r="J598"/>
  <c r="J112"/>
  <c r="BK619"/>
  <c r="J619"/>
  <c r="J113"/>
  <c r="P637"/>
  <c r="R649"/>
  <c i="3" r="R119"/>
  <c r="R118"/>
  <c r="R154"/>
  <c i="4" r="R129"/>
  <c r="R186"/>
  <c r="R202"/>
  <c r="T217"/>
  <c r="T222"/>
  <c r="R230"/>
  <c r="T319"/>
  <c r="BK326"/>
  <c r="J326"/>
  <c r="J108"/>
  <c i="5" r="BK126"/>
  <c r="J126"/>
  <c r="J97"/>
  <c r="R140"/>
  <c r="R159"/>
  <c r="BK176"/>
  <c r="J176"/>
  <c r="J101"/>
  <c r="R207"/>
  <c r="R248"/>
  <c r="R257"/>
  <c i="6" r="T125"/>
  <c r="T124"/>
  <c r="P191"/>
  <c r="T191"/>
  <c r="R196"/>
  <c i="7" r="BK125"/>
  <c r="J125"/>
  <c r="J99"/>
  <c r="BK144"/>
  <c r="J144"/>
  <c r="J100"/>
  <c r="P144"/>
  <c i="8" r="P126"/>
  <c r="P122"/>
  <c r="P121"/>
  <c i="1" r="AU101"/>
  <c i="8" r="T126"/>
  <c r="T122"/>
  <c r="T121"/>
  <c i="4" r="BK227"/>
  <c r="J227"/>
  <c r="J105"/>
  <c i="2" r="BK215"/>
  <c r="J215"/>
  <c r="J100"/>
  <c i="4" r="BK193"/>
  <c r="J193"/>
  <c r="J99"/>
  <c r="BK196"/>
  <c r="J196"/>
  <c r="J100"/>
  <c r="BK199"/>
  <c r="J199"/>
  <c r="J101"/>
  <c i="5" r="BK264"/>
  <c r="J264"/>
  <c r="J105"/>
  <c i="6" r="BK176"/>
  <c r="J176"/>
  <c r="J98"/>
  <c r="BK179"/>
  <c r="J179"/>
  <c r="J99"/>
  <c r="BK182"/>
  <c r="J182"/>
  <c r="J100"/>
  <c r="BK185"/>
  <c r="J185"/>
  <c r="J101"/>
  <c r="BK188"/>
  <c r="J188"/>
  <c r="J102"/>
  <c i="7" r="BK122"/>
  <c r="J122"/>
  <c r="J98"/>
  <c i="8" r="BK123"/>
  <c r="J123"/>
  <c r="J98"/>
  <c r="BK132"/>
  <c r="J132"/>
  <c r="J100"/>
  <c r="BK135"/>
  <c r="J135"/>
  <c r="J101"/>
  <c r="F92"/>
  <c r="J115"/>
  <c r="BE124"/>
  <c r="BE129"/>
  <c r="E85"/>
  <c r="BE136"/>
  <c r="BE127"/>
  <c r="BE133"/>
  <c i="7" r="E85"/>
  <c r="F92"/>
  <c r="BE123"/>
  <c r="BE136"/>
  <c r="J89"/>
  <c r="BE147"/>
  <c r="BE149"/>
  <c r="BE151"/>
  <c r="BE155"/>
  <c r="BE161"/>
  <c r="BE126"/>
  <c r="BE128"/>
  <c r="BE130"/>
  <c r="BE134"/>
  <c r="BE140"/>
  <c r="BE142"/>
  <c r="BE153"/>
  <c r="BE132"/>
  <c r="BE138"/>
  <c r="BE145"/>
  <c r="BE157"/>
  <c r="BE159"/>
  <c i="6" r="J89"/>
  <c r="F92"/>
  <c r="BE134"/>
  <c r="BE136"/>
  <c r="BE144"/>
  <c r="BE162"/>
  <c r="BE174"/>
  <c r="BE180"/>
  <c r="BE183"/>
  <c r="BE192"/>
  <c r="BE194"/>
  <c r="BE199"/>
  <c r="BE201"/>
  <c r="BE203"/>
  <c r="BE207"/>
  <c r="E85"/>
  <c r="BE128"/>
  <c r="BE150"/>
  <c r="BE152"/>
  <c r="BE164"/>
  <c r="BE166"/>
  <c r="BE177"/>
  <c r="BE189"/>
  <c r="BE213"/>
  <c r="BE138"/>
  <c r="BE142"/>
  <c r="BE146"/>
  <c r="BE148"/>
  <c r="BE158"/>
  <c r="BE160"/>
  <c r="BE168"/>
  <c r="BE197"/>
  <c r="BE211"/>
  <c r="BE126"/>
  <c r="BE130"/>
  <c r="BE132"/>
  <c r="BE140"/>
  <c r="BE154"/>
  <c r="BE156"/>
  <c r="BE170"/>
  <c r="BE172"/>
  <c r="BE186"/>
  <c r="BE205"/>
  <c r="BE209"/>
  <c r="BE215"/>
  <c i="5" r="J89"/>
  <c r="F92"/>
  <c r="BE131"/>
  <c r="BE133"/>
  <c r="BE135"/>
  <c r="BE137"/>
  <c r="BE141"/>
  <c r="BE143"/>
  <c r="BE166"/>
  <c r="BE170"/>
  <c r="BE172"/>
  <c r="BE191"/>
  <c r="BE193"/>
  <c r="BE197"/>
  <c r="BE199"/>
  <c r="BE232"/>
  <c r="BE236"/>
  <c r="BE240"/>
  <c r="BE242"/>
  <c r="BE253"/>
  <c r="BE265"/>
  <c r="E85"/>
  <c r="BE127"/>
  <c r="BE145"/>
  <c r="BE149"/>
  <c r="BE151"/>
  <c r="BE155"/>
  <c r="BE157"/>
  <c r="BE162"/>
  <c r="BE164"/>
  <c r="BE179"/>
  <c r="BE181"/>
  <c r="BE210"/>
  <c r="BE212"/>
  <c r="BE214"/>
  <c r="BE218"/>
  <c r="BE230"/>
  <c r="BE244"/>
  <c r="BE246"/>
  <c r="BE251"/>
  <c r="BE255"/>
  <c r="BE258"/>
  <c r="BE262"/>
  <c r="BE153"/>
  <c r="BE177"/>
  <c r="BE183"/>
  <c r="BE185"/>
  <c r="BE187"/>
  <c r="BE201"/>
  <c r="BE203"/>
  <c r="BE205"/>
  <c r="BE216"/>
  <c r="BE234"/>
  <c r="BE238"/>
  <c r="BE249"/>
  <c r="BE260"/>
  <c r="BE129"/>
  <c r="BE147"/>
  <c r="BE160"/>
  <c r="BE168"/>
  <c r="BE174"/>
  <c r="BE189"/>
  <c r="BE195"/>
  <c r="BE208"/>
  <c r="BE220"/>
  <c r="BE222"/>
  <c r="BE224"/>
  <c r="BE226"/>
  <c r="BE228"/>
  <c i="4" r="E85"/>
  <c r="F92"/>
  <c r="BE130"/>
  <c r="BE136"/>
  <c r="BE154"/>
  <c r="BE156"/>
  <c r="BE180"/>
  <c r="BE182"/>
  <c r="BE203"/>
  <c r="BE205"/>
  <c r="BE213"/>
  <c r="BE215"/>
  <c r="BE218"/>
  <c r="BE228"/>
  <c r="BE231"/>
  <c r="BE235"/>
  <c r="BE241"/>
  <c r="BE245"/>
  <c r="BE247"/>
  <c r="BE249"/>
  <c r="BE251"/>
  <c r="BE255"/>
  <c r="BE275"/>
  <c r="BE293"/>
  <c r="BE295"/>
  <c r="BE301"/>
  <c r="BE303"/>
  <c r="BE305"/>
  <c r="BE310"/>
  <c r="BE318"/>
  <c r="BE322"/>
  <c r="BE339"/>
  <c r="BE341"/>
  <c r="J89"/>
  <c r="BE134"/>
  <c r="BE150"/>
  <c r="BE152"/>
  <c r="BE158"/>
  <c r="BE160"/>
  <c r="BE162"/>
  <c r="BE164"/>
  <c r="BE178"/>
  <c r="BE184"/>
  <c r="BE187"/>
  <c r="BE191"/>
  <c r="BE207"/>
  <c r="BE253"/>
  <c r="BE257"/>
  <c r="BE267"/>
  <c r="BE277"/>
  <c r="BE280"/>
  <c r="BE281"/>
  <c r="BE289"/>
  <c r="BE297"/>
  <c r="BE299"/>
  <c r="BE307"/>
  <c r="BE317"/>
  <c r="BE320"/>
  <c r="BE331"/>
  <c r="BE337"/>
  <c r="BE343"/>
  <c r="BE345"/>
  <c r="BE347"/>
  <c r="BE138"/>
  <c r="BE140"/>
  <c r="BE142"/>
  <c r="BE148"/>
  <c r="BE172"/>
  <c r="BE174"/>
  <c r="BE200"/>
  <c r="BE209"/>
  <c r="BE211"/>
  <c r="BE220"/>
  <c r="BE223"/>
  <c r="BE225"/>
  <c r="BE233"/>
  <c r="BE237"/>
  <c r="BE239"/>
  <c r="BE243"/>
  <c r="BE261"/>
  <c r="BE265"/>
  <c r="BE269"/>
  <c r="BE271"/>
  <c r="BE273"/>
  <c r="BE279"/>
  <c r="BE285"/>
  <c r="BE287"/>
  <c r="BE298"/>
  <c r="BE308"/>
  <c r="BE312"/>
  <c r="BE314"/>
  <c r="BE327"/>
  <c r="BE329"/>
  <c r="BE333"/>
  <c r="BE349"/>
  <c r="BE132"/>
  <c r="BE144"/>
  <c r="BE146"/>
  <c r="BE166"/>
  <c r="BE168"/>
  <c r="BE170"/>
  <c r="BE176"/>
  <c r="BE189"/>
  <c r="BE194"/>
  <c r="BE197"/>
  <c r="BE259"/>
  <c r="BE260"/>
  <c r="BE263"/>
  <c r="BE278"/>
  <c r="BE283"/>
  <c r="BE291"/>
  <c r="BE315"/>
  <c r="BE316"/>
  <c r="BE324"/>
  <c r="BE335"/>
  <c r="BE351"/>
  <c i="3" r="F92"/>
  <c r="J112"/>
  <c r="BE126"/>
  <c r="BE130"/>
  <c r="BE132"/>
  <c r="BE120"/>
  <c r="BE122"/>
  <c r="BE124"/>
  <c r="BE136"/>
  <c r="BE138"/>
  <c r="BE150"/>
  <c r="BE155"/>
  <c r="E108"/>
  <c r="BE128"/>
  <c r="BE134"/>
  <c r="BE140"/>
  <c r="BE152"/>
  <c r="BE157"/>
  <c r="BE163"/>
  <c r="BE165"/>
  <c r="BE167"/>
  <c r="BE142"/>
  <c r="BE144"/>
  <c r="BE146"/>
  <c r="BE148"/>
  <c r="BE159"/>
  <c r="BE161"/>
  <c i="2" r="F92"/>
  <c r="BE142"/>
  <c r="BE168"/>
  <c r="BE211"/>
  <c r="BE219"/>
  <c r="BE229"/>
  <c r="BE239"/>
  <c r="BE251"/>
  <c r="BE271"/>
  <c r="BE279"/>
  <c r="BE302"/>
  <c r="BE342"/>
  <c r="BE386"/>
  <c r="BE395"/>
  <c r="BE403"/>
  <c r="BE410"/>
  <c r="BE412"/>
  <c r="BE414"/>
  <c r="BE428"/>
  <c r="BE437"/>
  <c r="BE439"/>
  <c r="BE458"/>
  <c r="BE462"/>
  <c r="BE490"/>
  <c r="BE495"/>
  <c r="BE510"/>
  <c r="BE515"/>
  <c r="BE532"/>
  <c r="BE536"/>
  <c r="BE542"/>
  <c r="BE546"/>
  <c r="BE550"/>
  <c r="BE562"/>
  <c r="BE566"/>
  <c r="BE584"/>
  <c r="BE594"/>
  <c r="BE668"/>
  <c r="BE684"/>
  <c r="J129"/>
  <c r="BE173"/>
  <c r="BE186"/>
  <c r="BE191"/>
  <c r="BE216"/>
  <c r="BE221"/>
  <c r="BE223"/>
  <c r="BE267"/>
  <c r="BE275"/>
  <c r="BE292"/>
  <c r="BE296"/>
  <c r="BE308"/>
  <c r="BE354"/>
  <c r="BE359"/>
  <c r="BE372"/>
  <c r="BE390"/>
  <c r="BE392"/>
  <c r="BE420"/>
  <c r="BE424"/>
  <c r="BE432"/>
  <c r="BE442"/>
  <c r="BE446"/>
  <c r="BE451"/>
  <c r="BE456"/>
  <c r="BE481"/>
  <c r="BE485"/>
  <c r="BE499"/>
  <c r="BE505"/>
  <c r="BE530"/>
  <c r="BE569"/>
  <c r="BE575"/>
  <c r="BE578"/>
  <c r="E85"/>
  <c r="BE138"/>
  <c r="BE151"/>
  <c r="BE155"/>
  <c r="BE159"/>
  <c r="BE164"/>
  <c r="BE196"/>
  <c r="BE207"/>
  <c r="BE255"/>
  <c r="BE284"/>
  <c r="BE298"/>
  <c r="BE312"/>
  <c r="BE317"/>
  <c r="BE338"/>
  <c r="BE346"/>
  <c r="BE376"/>
  <c r="BE384"/>
  <c r="BE388"/>
  <c r="BE397"/>
  <c r="BE399"/>
  <c r="BE401"/>
  <c r="BE430"/>
  <c r="BE434"/>
  <c r="BE467"/>
  <c r="BE469"/>
  <c r="BE519"/>
  <c r="BE538"/>
  <c r="BE540"/>
  <c r="BE544"/>
  <c r="BE581"/>
  <c r="BE592"/>
  <c r="BE635"/>
  <c r="BE638"/>
  <c r="BE662"/>
  <c r="BE676"/>
  <c r="BE147"/>
  <c r="BE175"/>
  <c r="BE201"/>
  <c r="BE203"/>
  <c r="BE226"/>
  <c r="BE250"/>
  <c r="BE259"/>
  <c r="BE263"/>
  <c r="BE288"/>
  <c r="BE322"/>
  <c r="BE326"/>
  <c r="BE331"/>
  <c r="BE350"/>
  <c r="BE370"/>
  <c r="BE374"/>
  <c r="BE382"/>
  <c r="BE405"/>
  <c r="BE407"/>
  <c r="BE416"/>
  <c r="BE418"/>
  <c r="BE422"/>
  <c r="BE426"/>
  <c r="BE474"/>
  <c r="BE477"/>
  <c r="BE507"/>
  <c r="BE522"/>
  <c r="BE524"/>
  <c r="BE526"/>
  <c r="BE528"/>
  <c r="BE548"/>
  <c r="BE552"/>
  <c r="BE554"/>
  <c r="BE558"/>
  <c r="BE572"/>
  <c r="BE587"/>
  <c r="BE590"/>
  <c r="BE596"/>
  <c r="BE599"/>
  <c r="BE604"/>
  <c r="BE609"/>
  <c r="BE613"/>
  <c r="BE617"/>
  <c r="BE620"/>
  <c r="BE624"/>
  <c r="BE629"/>
  <c r="BE633"/>
  <c r="BE645"/>
  <c r="BE647"/>
  <c r="BE650"/>
  <c r="BE665"/>
  <c r="F36"/>
  <c i="1" r="BC95"/>
  <c i="3" r="J34"/>
  <c i="1" r="AW96"/>
  <c i="4" r="F35"/>
  <c i="1" r="BB97"/>
  <c i="5" r="F37"/>
  <c i="1" r="BD98"/>
  <c i="6" r="F34"/>
  <c i="1" r="BA99"/>
  <c i="6" r="J34"/>
  <c i="1" r="AW99"/>
  <c i="7" r="J34"/>
  <c i="1" r="AW100"/>
  <c i="7" r="F36"/>
  <c i="1" r="BC100"/>
  <c i="2" r="F37"/>
  <c i="1" r="BD95"/>
  <c i="3" r="F36"/>
  <c i="1" r="BC96"/>
  <c i="4" r="J34"/>
  <c i="1" r="AW97"/>
  <c i="5" r="F34"/>
  <c i="1" r="BA98"/>
  <c i="5" r="J34"/>
  <c i="1" r="AW98"/>
  <c i="6" r="F36"/>
  <c i="1" r="BC99"/>
  <c i="7" r="F35"/>
  <c i="1" r="BB100"/>
  <c i="7" r="F34"/>
  <c i="1" r="BA100"/>
  <c i="8" r="F37"/>
  <c i="1" r="BD101"/>
  <c i="8" r="F36"/>
  <c i="1" r="BC101"/>
  <c i="2" r="F34"/>
  <c i="1" r="BA95"/>
  <c i="3" r="F35"/>
  <c i="1" r="BB96"/>
  <c i="4" r="F34"/>
  <c i="1" r="BA97"/>
  <c i="4" r="F36"/>
  <c i="1" r="BC97"/>
  <c i="6" r="F35"/>
  <c i="1" r="BB99"/>
  <c i="6" r="F37"/>
  <c i="1" r="BD99"/>
  <c i="8" r="F35"/>
  <c i="1" r="BB101"/>
  <c i="8" r="F34"/>
  <c i="1" r="BA101"/>
  <c i="2" r="F35"/>
  <c i="1" r="BB95"/>
  <c i="2" r="J34"/>
  <c i="1" r="AW95"/>
  <c i="3" r="F34"/>
  <c i="1" r="BA96"/>
  <c i="3" r="F37"/>
  <c i="1" r="BD96"/>
  <c i="4" r="F37"/>
  <c i="1" r="BD97"/>
  <c i="5" r="F35"/>
  <c i="1" r="BB98"/>
  <c i="5" r="F36"/>
  <c i="1" r="BC98"/>
  <c i="7" r="F37"/>
  <c i="1" r="BD100"/>
  <c i="8" r="J34"/>
  <c i="1" r="AW101"/>
  <c i="2" l="1" r="P136"/>
  <c i="5" r="R139"/>
  <c i="4" r="R128"/>
  <c i="5" r="T139"/>
  <c r="T125"/>
  <c i="6" r="R124"/>
  <c i="2" r="P380"/>
  <c i="5" r="P139"/>
  <c r="P125"/>
  <c i="1" r="AU98"/>
  <c i="4" r="T128"/>
  <c i="2" r="T380"/>
  <c i="5" r="R125"/>
  <c i="3" r="P118"/>
  <c i="1" r="AU96"/>
  <c i="6" r="P124"/>
  <c i="1" r="AU99"/>
  <c i="2" r="R380"/>
  <c r="R135"/>
  <c i="4" r="P128"/>
  <c i="1" r="AU97"/>
  <c i="2" r="T136"/>
  <c r="T135"/>
  <c r="BK380"/>
  <c r="J380"/>
  <c r="J103"/>
  <c i="5" r="BK139"/>
  <c r="J139"/>
  <c r="J98"/>
  <c i="2" r="BK136"/>
  <c r="J136"/>
  <c r="J97"/>
  <c i="6" r="BK124"/>
  <c r="J124"/>
  <c r="J96"/>
  <c i="8" r="BK122"/>
  <c r="J122"/>
  <c r="J97"/>
  <c i="3" r="BK118"/>
  <c r="J118"/>
  <c r="J96"/>
  <c i="4" r="BK128"/>
  <c r="J128"/>
  <c r="J96"/>
  <c i="7" r="BK121"/>
  <c r="J121"/>
  <c r="J97"/>
  <c i="3" r="F33"/>
  <c i="1" r="AZ96"/>
  <c i="4" r="F33"/>
  <c i="1" r="AZ97"/>
  <c i="5" r="F33"/>
  <c i="1" r="AZ98"/>
  <c i="6" r="F33"/>
  <c i="1" r="AZ99"/>
  <c r="BC94"/>
  <c r="W32"/>
  <c i="2" r="F33"/>
  <c i="1" r="AZ95"/>
  <c i="7" r="J33"/>
  <c i="1" r="AV100"/>
  <c r="AT100"/>
  <c r="BD94"/>
  <c r="W33"/>
  <c r="BB94"/>
  <c r="W31"/>
  <c r="BA94"/>
  <c r="AW94"/>
  <c r="AK30"/>
  <c i="2" r="J33"/>
  <c i="1" r="AV95"/>
  <c r="AT95"/>
  <c i="7" r="F33"/>
  <c i="1" r="AZ100"/>
  <c i="8" r="F33"/>
  <c i="1" r="AZ101"/>
  <c i="8" r="J33"/>
  <c i="1" r="AV101"/>
  <c r="AT101"/>
  <c i="3" r="J33"/>
  <c i="1" r="AV96"/>
  <c r="AT96"/>
  <c i="4" r="J33"/>
  <c i="1" r="AV97"/>
  <c r="AT97"/>
  <c i="5" r="J33"/>
  <c i="1" r="AV98"/>
  <c r="AT98"/>
  <c i="6" r="J33"/>
  <c i="1" r="AV99"/>
  <c r="AT99"/>
  <c i="2" l="1" r="P135"/>
  <c i="1" r="AU95"/>
  <c i="2" r="BK135"/>
  <c r="J135"/>
  <c r="J96"/>
  <c i="5" r="BK125"/>
  <c r="J125"/>
  <c i="7" r="BK120"/>
  <c r="J120"/>
  <c r="J96"/>
  <c i="8" r="BK121"/>
  <c r="J121"/>
  <c r="J96"/>
  <c i="1" r="AU94"/>
  <c i="6" r="J30"/>
  <c i="1" r="AG99"/>
  <c r="AY94"/>
  <c i="3" r="J30"/>
  <c i="1" r="AG96"/>
  <c i="4" r="J30"/>
  <c i="1" r="AG97"/>
  <c i="5" r="J30"/>
  <c i="1" r="AG98"/>
  <c r="W30"/>
  <c r="AX94"/>
  <c r="AZ94"/>
  <c r="W29"/>
  <c i="4" l="1" r="J39"/>
  <c i="6" r="J39"/>
  <c i="3" r="J39"/>
  <c i="5" r="J39"/>
  <c r="J96"/>
  <c i="1" r="AN96"/>
  <c r="AN97"/>
  <c r="AN98"/>
  <c r="AN99"/>
  <c i="8" r="J30"/>
  <c i="1" r="AG101"/>
  <c i="7" r="J30"/>
  <c i="1" r="AG100"/>
  <c r="AV94"/>
  <c r="AK29"/>
  <c i="2" r="J30"/>
  <c i="1" r="AG95"/>
  <c i="8" l="1" r="J39"/>
  <c i="2" r="J39"/>
  <c i="7" r="J39"/>
  <c i="1" r="AN100"/>
  <c r="AN95"/>
  <c r="AN101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<sst xmlns="http://schemas.openxmlformats.org/spreadsheetml/2006/main">
  <si>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</si>
  <si>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</si>
  <si>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</si>
  <si>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</si>
  <si>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</si>
  <si>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{2ccd1c45-f1e9-4638-9331-2f20b5734930}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</si>
  <si>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</si>
  <si>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</si>
  <si>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</si>
  <si>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</si>
  <si>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</si>
  <si>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</si>
  <si>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</si>
  <si>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</si>
  <si>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3403e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</si>
  <si>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</si>
  <si>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</si>
  <si>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SVK Smetanova síň</t>
  </si>
  <si>
    <t>KSO:</t>
  </si>
  <si>
    <t>802 1</t>
  </si>
  <si>
    <t>CC-CZ:</t>
  </si>
  <si>
    <t>Místo:</t>
  </si>
  <si>
    <t>Smetanovy sady 179/2 Plzeň</t>
  </si>
  <si>
    <t>Datum:</t>
  </si>
  <si>
    <t>23. 5. 2025</t>
  </si>
  <si>
    <t>CZ-CPA:</t>
  </si>
  <si>
    <t>41.00.4</t>
  </si>
  <si>
    <t>Zadavatel:</t>
  </si>
  <si>
    <t>IČ:</t>
  </si>
  <si>
    <t>Studijní a vědecká knihovna Plzeňského kraje</t>
  </si>
  <si>
    <t>DIČ:</t>
  </si>
  <si>
    <t>Uchazeč:</t>
  </si>
  <si>
    <t>Vyplň údaj</t>
  </si>
  <si>
    <t>Projektant:</t>
  </si>
  <si>
    <t>Ing. arch M. Vachuda</t>
  </si>
  <si>
    <t>True</t>
  </si>
  <si>
    <t>Zpracovatel:</t>
  </si>
  <si>
    <t>René Hartman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</si>
  <si>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</si>
  <si>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</si>
  <si>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</si>
  <si>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</si>
  <si>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</si>
  <si>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</si>
  <si>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</si>
  <si>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</si>
  <si>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</si>
  <si>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</si>
  <si>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</si>
  <si>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</si>
  <si>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</si>
  <si>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</si>
  <si>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</si>
  <si>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</si>
  <si>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</si>
  <si>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</si>
  <si>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</si>
  <si>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</si>
  <si>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</si>
  <si>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</si>
  <si>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</si>
  <si>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</si>
  <si>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</si>
  <si>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</si>
  <si>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</si>
  <si>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</si>
  <si>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</si>
  <si>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</si>
  <si>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</si>
  <si>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</si>
  <si>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</si>
  <si>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</si>
  <si>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</si>
  <si>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</si>
  <si>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</si>
  <si>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</si>
  <si>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</si>
  <si>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</si>
  <si>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</si>
  <si>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</si>
  <si>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</si>
  <si>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</si>
  <si>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</si>
  <si>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</si>
  <si>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</si>
  <si>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úpravy Smetanova síť</t>
  </si>
  <si>
    <t>STA</t>
  </si>
  <si>
    <t>1</t>
  </si>
  <si>
    <t>{299c92d7-d30d-44d6-83e3-a57b9c261897}</t>
  </si>
  <si>
    <t>2</t>
  </si>
  <si>
    <t>03</t>
  </si>
  <si>
    <t>EPS</t>
  </si>
  <si>
    <t>{c8c352f9-3249-4be1-b16d-08c76774433b}</t>
  </si>
  <si>
    <t>04</t>
  </si>
  <si>
    <t>ELEKTROINSTALACE SILNOPROUDÁ</t>
  </si>
  <si>
    <t>{865d2530-8cc4-4c55-8173-9a059ddf4a06}</t>
  </si>
  <si>
    <t>05</t>
  </si>
  <si>
    <t>Vytápění</t>
  </si>
  <si>
    <t>{d696b3fd-fc2f-4953-8e8a-827c04ec3cdd}</t>
  </si>
  <si>
    <t>06</t>
  </si>
  <si>
    <t>Vzduchotechnika</t>
  </si>
  <si>
    <t>{b61d6347-0b7c-4208-a1f1-ce06be6cb7ce}</t>
  </si>
  <si>
    <t>07</t>
  </si>
  <si>
    <t>ZTI</t>
  </si>
  <si>
    <t>{af8753a7-a40b-4e19-8e1f-9eba2bc7f7a8}</t>
  </si>
  <si>
    <t>10</t>
  </si>
  <si>
    <t>Vedlejší rozpočtové náklady</t>
  </si>
  <si>
    <t>{8c499e01-622d-4232-a0c0-a9f45b5068f5}</t>
  </si>
  <si>
    <t>KRYCÍ LIST SOUPISU PRACÍ</t>
  </si>
  <si>
    <t>Objekt:</t>
  </si>
  <si>
    <t>01 - Stavební úpravy Smetanova síť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</si>
  <si>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</si>
  <si>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</si>
  <si>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</si>
  <si>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</si>
  <si>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</si>
  <si>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</si>
  <si>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</si>
  <si>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</si>
  <si>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998 - Přesun hmot</t>
  </si>
  <si>
    <t xml:space="preserve">    997 - Přesun sutě</t>
  </si>
  <si>
    <t xml:space="preserve">    9 - Ostatní konstrukce a práce-bourání</t>
  </si>
  <si>
    <t>PSV - Práce a dodávky PSV</t>
  </si>
  <si>
    <t xml:space="preserve">    750.1 - Opona</t>
  </si>
  <si>
    <t xml:space="preserve">    750.2 - Scénické osvětlení</t>
  </si>
  <si>
    <t xml:space="preserve">    750.3 - Ostatní dle projektové dokumentace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</si>
  <si>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</si>
  <si>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</si>
  <si>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</si>
  <si>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</si>
  <si>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</si>
  <si>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776 - Podlahy povlakové</t>
  </si>
  <si>
    <t xml:space="preserve">    781 - Dokončovací práce - obklady keramické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</si>
  <si>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</si>
  <si>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</si>
  <si>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</si>
  <si>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</si>
  <si>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</si>
  <si>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</si>
  <si>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</si>
  <si>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</si>
  <si>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</si>
  <si>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</si>
  <si>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</si>
  <si>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</si>
  <si>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</si>
  <si>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</si>
  <si>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</si>
  <si>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</si>
  <si>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</si>
  <si>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</si>
  <si>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</si>
  <si>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</si>
  <si>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</si>
  <si>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317234410</t>
  </si>
  <si>
    <t>Vyzdívka mezi nosníky z cihel pálených na MC</t>
  </si>
  <si>
    <t>m3</t>
  </si>
  <si>
    <t>4</t>
  </si>
  <si>
    <t>PP</t>
  </si>
  <si>
    <t xml:space="preserve">Vyzdívka mezi nosníky cihlami pálenými  na maltu cementovou</t>
  </si>
  <si>
    <t>VV</t>
  </si>
  <si>
    <t>2,75*0,2*0,45</t>
  </si>
  <si>
    <t>Součet</t>
  </si>
  <si>
    <t>317944323</t>
  </si>
  <si>
    <t>Válcované nosníky č.14 až 22 dodatečně osazované do připravených otvorů</t>
  </si>
  <si>
    <t>t</t>
  </si>
  <si>
    <t xml:space="preserve">Válcované nosníky dodatečně osazované do připravených otvorů  bez zazdění hlav č. 14 až 22</t>
  </si>
  <si>
    <t>(2,66*3*0,00832*1,1)</t>
  </si>
  <si>
    <t>"nad výústí VZT" (1,2*2*2*0,00446)*1,1</t>
  </si>
  <si>
    <t>342272248</t>
  </si>
  <si>
    <t>Příčka z pórobetonových hladkých tvárnic na tenkovrstvou maltu tl 75 mm</t>
  </si>
  <si>
    <t>m2</t>
  </si>
  <si>
    <t>6</t>
  </si>
  <si>
    <t>Příčky z pórobetonových tvárnic hladkých na tenké maltové lože objemová hmotnost do 500 kg/m3, tloušťka příčky 75 mm</t>
  </si>
  <si>
    <t>6,5*0,95</t>
  </si>
  <si>
    <t>319201321</t>
  </si>
  <si>
    <t>Vyrovnání nerovného povrchu zdiva tl do 30 mm maltou</t>
  </si>
  <si>
    <t>8</t>
  </si>
  <si>
    <t xml:space="preserve">Vyrovnání nerovného povrchu vnitřního i vnějšího zdiva  bez odsekání vadných cihel, maltou (s dodáním hmot) tl. do 30 mm</t>
  </si>
  <si>
    <t>0,8*0,45*8+(0,68+0,57+0,71+0,58)*0,8</t>
  </si>
  <si>
    <t>5</t>
  </si>
  <si>
    <t>346244381</t>
  </si>
  <si>
    <t>Plentování jednostranné v do 200 mm válcovaných nosníků cihlami</t>
  </si>
  <si>
    <t xml:space="preserve">Plentování ocelových válcovaných nosníků jednostranné cihlami  na maltu, výška stojiny do 200 mm</t>
  </si>
  <si>
    <t>2,75*0,15</t>
  </si>
  <si>
    <t>3462443821</t>
  </si>
  <si>
    <t>Plentování jednostranné instalací, zaplnění rýh</t>
  </si>
  <si>
    <t>"1.PP pro napojení na instalace" (1,2+2)*0,3</t>
  </si>
  <si>
    <t>Úpravy povrchů, podlahy a osazování výplní</t>
  </si>
  <si>
    <t>7</t>
  </si>
  <si>
    <t>611325416</t>
  </si>
  <si>
    <t>Oprava vnitřní vápenocementové hladké omítky tl do 20 mm stropů v rozsahu plochy do 10 % s celoplošným přeštukováním tl do 3 mm</t>
  </si>
  <si>
    <t>14</t>
  </si>
  <si>
    <t>Oprava vápenocementové omítky vnitřních ploch hladké, tl. do 20 mm, s celoplošným přeštukováním, tl. štuku do 3 mm stropů, v rozsahu opravované plochy do 10%</t>
  </si>
  <si>
    <t>10,46*9,64</t>
  </si>
  <si>
    <t>612321141</t>
  </si>
  <si>
    <t>Vápenocementová omítka štuková dvouvrstvá vnitřních stěn nanášená ručně</t>
  </si>
  <si>
    <t>16</t>
  </si>
  <si>
    <t xml:space="preserve">Omítka vápenocementová vnitřních ploch  nanášená ručně dvouvrstvá, tloušťky jádrové omítky do 10 mm a tloušťky štuku do 3 mm štuková svislých konstrukcí stěn</t>
  </si>
  <si>
    <t>"zarovnání ostění bouraných nik"</t>
  </si>
  <si>
    <t>9</t>
  </si>
  <si>
    <t>6123211415</t>
  </si>
  <si>
    <t>Začištění prostupů stropy</t>
  </si>
  <si>
    <t>kus</t>
  </si>
  <si>
    <t>18</t>
  </si>
  <si>
    <t>612325416</t>
  </si>
  <si>
    <t>Oprava vnitřní vápenocementové hladké omítky tl do 20 mm stěn v rozsahu plochy do 10 % s celoplošným přeštukováním tl do 3 mm</t>
  </si>
  <si>
    <t>20</t>
  </si>
  <si>
    <t>Oprava vápenocementové omítky vnitřních ploch hladké, tl. do 20 mm, s celoplošným přeštukováním, tl. štuku do 3 mm stěn, v rozsahu opravované plochy do 10%</t>
  </si>
  <si>
    <t>"smetanova síň"</t>
  </si>
  <si>
    <t>(9,64+10,46+6,5)*2*3,41</t>
  </si>
  <si>
    <t>(2,1*2+1,2)*1,1*4+(2,9*2+1,93)*0,76+(2*2+1,3)*0,75*2+(0,86*2+0,68)*0,4</t>
  </si>
  <si>
    <t>"východní předsíň"</t>
  </si>
  <si>
    <t>(10,1*3,41-0,95*2,03*2)</t>
  </si>
  <si>
    <t>"chodba východ"</t>
  </si>
  <si>
    <t>11*3,41-0,97*2,04-1,8*2,32*2</t>
  </si>
  <si>
    <t>(2,4*2+1,9)*2*0,9+(2,1*2+2,1)*0,8</t>
  </si>
  <si>
    <t>11</t>
  </si>
  <si>
    <t>631311114</t>
  </si>
  <si>
    <t>Mazanina tl přes 50 do 80 mm z betonu prostého bez zvýšených nároků na prostředí tř. C 16/20</t>
  </si>
  <si>
    <t>22</t>
  </si>
  <si>
    <t xml:space="preserve">Mazanina z betonu  prostého bez zvýšených nároků na prostředí tl. přes 50 do 80 mm tř. C 16/20</t>
  </si>
  <si>
    <t>10,46*9,64*0,08</t>
  </si>
  <si>
    <t>631319011</t>
  </si>
  <si>
    <t>Příplatek k mazanině tl přes 50 do 80 mm za přehlazení povrchu</t>
  </si>
  <si>
    <t>24</t>
  </si>
  <si>
    <t xml:space="preserve">Příplatek k cenám mazanin  za úpravu povrchu mazaniny přehlazením, mazanina tl. přes 50 do 80 mm</t>
  </si>
  <si>
    <t>13</t>
  </si>
  <si>
    <t>631319171</t>
  </si>
  <si>
    <t>Příplatek k mazanině tl přes 50 do 80 mm za stržení povrchu spodní vrstvy před vložením výztuže</t>
  </si>
  <si>
    <t>26</t>
  </si>
  <si>
    <t xml:space="preserve">Příplatek k cenám mazanin  za stržení povrchu spodní vrstvy mazaniny latí před vložením výztuže nebo pletiva pro tl. obou vrstev mazaniny přes 50 do 80 mm</t>
  </si>
  <si>
    <t>6199990151R</t>
  </si>
  <si>
    <t>Očištění pískovcového portálu u dveří D1 a D2</t>
  </si>
  <si>
    <t>28</t>
  </si>
  <si>
    <t>15</t>
  </si>
  <si>
    <t>631362021</t>
  </si>
  <si>
    <t>Výztuž mazanin svařovanými sítěmi Kari</t>
  </si>
  <si>
    <t>30</t>
  </si>
  <si>
    <t xml:space="preserve">Výztuž mazanin  ze svařovaných sítí z drátů typu KARI</t>
  </si>
  <si>
    <t>10,46*9,64*1,3*0,002105</t>
  </si>
  <si>
    <t>6351114111</t>
  </si>
  <si>
    <t>Vyrovnání násypů pod podlahy</t>
  </si>
  <si>
    <t>32</t>
  </si>
  <si>
    <t>17</t>
  </si>
  <si>
    <t>635111421</t>
  </si>
  <si>
    <t>Doplnění násypů pod podlahy, mazaniny a dlažby pískem pl přes 2 m2</t>
  </si>
  <si>
    <t>1772933890</t>
  </si>
  <si>
    <t>Doplnění násypu pod dlažby, podlahy a mazaniny pískem neupraveným (s dodáním hmot), s udusáním a urovnáním povrchu násypu plochy jednotlivě přes 2 m2</t>
  </si>
  <si>
    <t>10,46*9,64*0,03</t>
  </si>
  <si>
    <t>998</t>
  </si>
  <si>
    <t>Přesun hmot</t>
  </si>
  <si>
    <t>998018002</t>
  </si>
  <si>
    <t>Přesun hmot pro budovy ruční pro budovy v přes 6 do 12 m</t>
  </si>
  <si>
    <t>-2087058763</t>
  </si>
  <si>
    <t>Přesun hmot pro budovy občanské výstavby, bydlení, výrobu a služby ruční (bez užití mechanizace) vodorovná dopravní vzdálenost do 100 m pro budovy s jakoukoliv nosnou konstrukcí výšky přes 6 do 12 m</t>
  </si>
  <si>
    <t>997</t>
  </si>
  <si>
    <t>Přesun sutě</t>
  </si>
  <si>
    <t>19</t>
  </si>
  <si>
    <t>997013114</t>
  </si>
  <si>
    <t>Vnitrostaveništní doprava suti a vybouraných hmot pro budovy v přes 12 do 15 m s použitím mechanizace</t>
  </si>
  <si>
    <t>98</t>
  </si>
  <si>
    <t xml:space="preserve">Vnitrostaveništní doprava suti a vybouraných hmot  vodorovně do 50 m svisle s použitím mechanizace pro budovy a haly výšky přes 12 do 15 m</t>
  </si>
  <si>
    <t>997013501</t>
  </si>
  <si>
    <t>Odvoz suti a vybouraných hmot na skládku nebo meziskládku do 1 km se složením</t>
  </si>
  <si>
    <t>100</t>
  </si>
  <si>
    <t xml:space="preserve">Odvoz suti a vybouraných hmot na skládku nebo meziskládku  se složením, na vzdálenost do 1 km</t>
  </si>
  <si>
    <t>997013509</t>
  </si>
  <si>
    <t>Příplatek k odvozu suti a vybouraných hmot na skládku ZKD 1 km přes 1 km</t>
  </si>
  <si>
    <t>102</t>
  </si>
  <si>
    <t xml:space="preserve">Odvoz suti a vybouraných hmot na skládku nebo meziskládku  se složením, na vzdálenost Příplatek k ceně za každý další i započatý 1 km přes 1 km</t>
  </si>
  <si>
    <t>42,301*19 'Přepočtené koeficientem množství</t>
  </si>
  <si>
    <t>997013631</t>
  </si>
  <si>
    <t>Poplatek za uložení na skládce (skládkovné) stavebního odpadu směsného kód odpadu 17 09 04</t>
  </si>
  <si>
    <t>104</t>
  </si>
  <si>
    <t>Poplatek za uložení stavebního odpadu na skládce (skládkovné) směsného stavebního a demoličního zatříděného do Katalogu odpadů pod kódem 17 09 04</t>
  </si>
  <si>
    <t>Ostatní konstrukce a práce-bourání</t>
  </si>
  <si>
    <t>23</t>
  </si>
  <si>
    <t>949101111</t>
  </si>
  <si>
    <t>Lešení pomocné pro objekty pozemních staveb s lešeňovou podlahou v do 1,9 m zatížení do 150 kg/m2</t>
  </si>
  <si>
    <t>34</t>
  </si>
  <si>
    <t xml:space="preserve">Lešení pomocné pracovní pro objekty pozemních staveb  pro zatížení do 150 kg/m2, o výšce lešeňové podlahy do 1,9 m</t>
  </si>
  <si>
    <t>(9,64*10,46)</t>
  </si>
  <si>
    <t>"1.PP" 1*1,5*6</t>
  </si>
  <si>
    <t>"1.NP" 1,5*1,5</t>
  </si>
  <si>
    <t>"3.NP" 1,5*1,5*2+10*2</t>
  </si>
  <si>
    <t>"4.NP" 2,5*2,5*2</t>
  </si>
  <si>
    <t>"podkroví" (2,5*2,5*2)</t>
  </si>
  <si>
    <t>952901111</t>
  </si>
  <si>
    <t>Vyčištění budov bytové a občanské výstavby při výšce podlaží do 4 m</t>
  </si>
  <si>
    <t>36</t>
  </si>
  <si>
    <t xml:space="preserve">Vyčištění budov nebo objektů před předáním do užívání  budov bytové nebo občanské výstavby, světlé výšky podlaží do 4 m</t>
  </si>
  <si>
    <t>(10,1*3)</t>
  </si>
  <si>
    <t>11*3</t>
  </si>
  <si>
    <t>"1.NP" 2*2,5+2*2,5</t>
  </si>
  <si>
    <t>"1.PP" 2,1*12+20*1,5+6*2+7*2</t>
  </si>
  <si>
    <t>25</t>
  </si>
  <si>
    <t>9529011192R</t>
  </si>
  <si>
    <t>Průběžný úklid, včetně komunikačních tras stávající budovou</t>
  </si>
  <si>
    <t>den</t>
  </si>
  <si>
    <t>69484478</t>
  </si>
  <si>
    <t>965043341</t>
  </si>
  <si>
    <t>Bourání podkladů pod dlažby betonových s potěrem nebo teracem tl do 100 mm pl přes 4 m2</t>
  </si>
  <si>
    <t>38</t>
  </si>
  <si>
    <t>Bourání mazanin betonových s potěrem nebo teracem tl. do 100 mm, plochy přes 4 m2</t>
  </si>
  <si>
    <t>10,46*9,64*0,1</t>
  </si>
  <si>
    <t>27</t>
  </si>
  <si>
    <t>965082923</t>
  </si>
  <si>
    <t>Odstranění násypů pod podlahami tl do 100 mm pl přes 2 m2</t>
  </si>
  <si>
    <t>40</t>
  </si>
  <si>
    <t>Odstranění násypu pod podlahami nebo ochranného násypu na střechách tl. do 100 mm, plochy přes 2 m2</t>
  </si>
  <si>
    <t>10,46*9,64*0,04</t>
  </si>
  <si>
    <t>967031142</t>
  </si>
  <si>
    <t>Přisekání rovných ostění v cihelném zdivu na MC</t>
  </si>
  <si>
    <t>42</t>
  </si>
  <si>
    <t xml:space="preserve">Přisekání (špicování) plošné nebo rovných ostění zdiva z cihel pálených  rovných ostění, bez odstupu, po hrubém vybourání otvorů, na maltu cementovou</t>
  </si>
  <si>
    <t>"zarovnání ostění bouraných nik" (0,8*0,45*8)+(0,68+0,57+0,71+0,58)*0,8</t>
  </si>
  <si>
    <t>29</t>
  </si>
  <si>
    <t>968062355</t>
  </si>
  <si>
    <t>Vybourání dřevěných rámů oken dvojitých včetně křídel pl do 2 m2</t>
  </si>
  <si>
    <t>44</t>
  </si>
  <si>
    <t xml:space="preserve">Vybourání dřevěných rámů oken s křídly, dveřních zárubní, vrat, stěn, ostění nebo obkladů  rámů oken s křídly dvojitých, plochy do 2 m2</t>
  </si>
  <si>
    <t>(1,1*2,09*5)</t>
  </si>
  <si>
    <t>9680623555</t>
  </si>
  <si>
    <t>Příplatek za šetrnou demontáž okenních rámů, po repasi budou opětovně použity</t>
  </si>
  <si>
    <t>46</t>
  </si>
  <si>
    <t>31</t>
  </si>
  <si>
    <t>968062455</t>
  </si>
  <si>
    <t>Vybourání dřevěných dveřních zárubní pl do 2 m2</t>
  </si>
  <si>
    <t>48</t>
  </si>
  <si>
    <t xml:space="preserve">Vybourání dřevěných rámů oken s křídly, dveřních zárubní, vrat, stěn, ostění nebo obkladů  dveřních zárubní, plochy do 2 m2</t>
  </si>
  <si>
    <t>0,8*2+0,95*2,03*2+0,97*2,04</t>
  </si>
  <si>
    <t>968062456</t>
  </si>
  <si>
    <t>Vybourání dřevěných dveřních zárubní pl přes 2 m2</t>
  </si>
  <si>
    <t>50</t>
  </si>
  <si>
    <t xml:space="preserve">Vybourání dřevěných rámů oken s křídly, dveřních zárubní, vrat, stěn, ostění nebo obkladů  dveřních zárubní, plochy přes 2 m2</t>
  </si>
  <si>
    <t>1,8*2,32*2</t>
  </si>
  <si>
    <t>33</t>
  </si>
  <si>
    <t>9680624565</t>
  </si>
  <si>
    <t>Příplatek za šetrnou demontáž dveřních zárubní, po repasi budou opětovně použity</t>
  </si>
  <si>
    <t>52</t>
  </si>
  <si>
    <t>971033331</t>
  </si>
  <si>
    <t>Vybourání otvorů ve zdivu cihelném pl do 0,09 m2 na MVC nebo MV tl do 150 mm</t>
  </si>
  <si>
    <t>54</t>
  </si>
  <si>
    <t xml:space="preserve">Vybourání otvorů ve zdivu základovém nebo nadzákladovém z cihel, tvárnic, příčkovek  z cihel pálených na maltu vápennou nebo vápenocementovou plochy do 0,09 m2, tl. do 150 mm</t>
  </si>
  <si>
    <t>"1.PP" 2</t>
  </si>
  <si>
    <t>35</t>
  </si>
  <si>
    <t>971033351</t>
  </si>
  <si>
    <t>Vybourání otvorů ve zdivu cihelném pl do 0,09 m2 na MVC nebo MV tl do 450 mm</t>
  </si>
  <si>
    <t>56</t>
  </si>
  <si>
    <t xml:space="preserve">Vybourání otvorů ve zdivu základovém nebo nadzákladovém z cihel, tvárnic, příčkovek  z cihel pálených na maltu vápennou nebo vápenocementovou plochy do 0,09 m2, tl. do 450 mm</t>
  </si>
  <si>
    <t>"1.PP" 1</t>
  </si>
  <si>
    <t>971033361</t>
  </si>
  <si>
    <t>Vybourání otvorů ve zdivu cihelném pl do 0,09 m2 na MVC nebo MV tl do 600 mm</t>
  </si>
  <si>
    <t>58</t>
  </si>
  <si>
    <t xml:space="preserve">Vybourání otvorů ve zdivu základovém nebo nadzákladovém z cihel, tvárnic, příčkovek  z cihel pálených na maltu vápennou nebo vápenocementovou plochy do 0,09 m2, tl. do 600 mm</t>
  </si>
  <si>
    <t>37</t>
  </si>
  <si>
    <t>971033431</t>
  </si>
  <si>
    <t>Vybourání otvorů ve zdivu cihelném pl do 0,25 m2 na MVC nebo MV tl do 150 mm</t>
  </si>
  <si>
    <t>60</t>
  </si>
  <si>
    <t xml:space="preserve">Vybourání otvorů ve zdivu základovém nebo nadzákladovém z cihel, tvárnic, příčkovek  z cihel pálených na maltu vápennou nebo vápenocementovou plochy do 0,25 m2, tl. do 150 mm</t>
  </si>
  <si>
    <t>9710335311R</t>
  </si>
  <si>
    <t>Postupné vybourávání zdiva příček do tl.150mm od úrovně +2,50, po částech</t>
  </si>
  <si>
    <t>62</t>
  </si>
  <si>
    <t>39</t>
  </si>
  <si>
    <t>971038621</t>
  </si>
  <si>
    <t>Vybourání otvorů ve zdivu z dutých tvárnic nebo příčkovek pl do 4 m2 tl do 100 mm</t>
  </si>
  <si>
    <t>64</t>
  </si>
  <si>
    <t xml:space="preserve">Vybourání otvorů ve zdivu základovém nebo nadzákladovém z cihel, tvárnic, příčkovek  dutých tvárnic nebo příčkovek, velikosti plochy do 4 m2, tl. do 100 mm</t>
  </si>
  <si>
    <t>"příčka v provozní místnosti"</t>
  </si>
  <si>
    <t>1,425*3,41-1,6</t>
  </si>
  <si>
    <t>0,39*1,24</t>
  </si>
  <si>
    <t>971052341</t>
  </si>
  <si>
    <t>Vybourání nebo prorážení otvorů v ŽB příčkách a zdech pl do 0,09 m2 tl do 300 mm</t>
  </si>
  <si>
    <t>66</t>
  </si>
  <si>
    <t xml:space="preserve">Vybourání a prorážení otvorů v železobetonových příčkách a zdech  základových nebo nadzákladových, plochy do 0,09 m2, tl. do 300 mm</t>
  </si>
  <si>
    <t>41</t>
  </si>
  <si>
    <t>972033261</t>
  </si>
  <si>
    <t>Vybourání otvorů v klenbách z cihel pl do 0,09 m2 tl do 300 mm</t>
  </si>
  <si>
    <t>68</t>
  </si>
  <si>
    <t xml:space="preserve">Vybourání otvorů v klenbách z cihel  bez odstranění podlahy a násypu, plochy do 0,09 m2, tl. do 300 mm</t>
  </si>
  <si>
    <t>"1.NP" 1</t>
  </si>
  <si>
    <t>972054141</t>
  </si>
  <si>
    <t>Vybourání otvorů v ŽB stropech nebo klenbách pl do 0,0225 m2 tl do 150 mm</t>
  </si>
  <si>
    <t>70</t>
  </si>
  <si>
    <t xml:space="preserve">Vybourání otvorů ve stropech nebo klenbách železobetonových  bez odstranění podlahy a násypu, plochy do 0,0225 m2, tl. do 150 mm</t>
  </si>
  <si>
    <t>"2.NP" 1</t>
  </si>
  <si>
    <t>"3.NP" 1</t>
  </si>
  <si>
    <t>43</t>
  </si>
  <si>
    <t>972054241</t>
  </si>
  <si>
    <t>Vybourání otvorů v ŽB stropech nebo klenbách pl do 0,09 m2 tl do 150 mm</t>
  </si>
  <si>
    <t>72</t>
  </si>
  <si>
    <t xml:space="preserve">Vybourání otvorů ve stropech nebo klenbách železobetonových  bez odstranění podlahy a násypu, plochy do 0,09 m2, tl. do 150 mm</t>
  </si>
  <si>
    <t>972054341</t>
  </si>
  <si>
    <t>Vybourání otvorů v ŽB stropech nebo klenbách pl do 0,25 m2 tl do 150 mm</t>
  </si>
  <si>
    <t>74</t>
  </si>
  <si>
    <t xml:space="preserve">Vybourání otvorů ve stropech nebo klenbách železobetonových  bez odstranění podlahy a násypu, plochy do 0,25 m2, tl. do 150 mm</t>
  </si>
  <si>
    <t>"2.NP" 2</t>
  </si>
  <si>
    <t>"3.NP" 2</t>
  </si>
  <si>
    <t>45</t>
  </si>
  <si>
    <t>972054491</t>
  </si>
  <si>
    <t>Vybourání otvorů v ŽB stropech nebo klenbách pl do 1 m2 tl přes 80 mm</t>
  </si>
  <si>
    <t>76</t>
  </si>
  <si>
    <t xml:space="preserve">Vybourání otvorů ve stropech nebo klenbách železobetonových  bez odstranění podlahy a násypu, plochy do 1 m2, tl. přes 80 mm</t>
  </si>
  <si>
    <t>(0,6*0,5*0,25)</t>
  </si>
  <si>
    <t>"3.NP" (0,6*0,5*0,25*3)</t>
  </si>
  <si>
    <t>"4.NP" (0,6*0,5*0,25*2)</t>
  </si>
  <si>
    <t>973031151</t>
  </si>
  <si>
    <t>Vysekání výklenků ve zdivu cihelném na MV nebo MVC pl přes 0,25 m2</t>
  </si>
  <si>
    <t>78</t>
  </si>
  <si>
    <t xml:space="preserve">Vysekání výklenků nebo kapes ve zdivu z cihel  na maltu vápennou nebo vápenocementovou výklenků, pohledové plochy přes 0,25 m2</t>
  </si>
  <si>
    <t>"vybourání a prohloubení nik v čelní stěně" (0,68+0,57+0,71+0,58)*0,8*0,45</t>
  </si>
  <si>
    <t>47</t>
  </si>
  <si>
    <t>973031825</t>
  </si>
  <si>
    <t>Vysekání kapes ve zdivu cihelném na MV nebo MVC pro zavázání zdí tl do 450 mm</t>
  </si>
  <si>
    <t>m</t>
  </si>
  <si>
    <t>80</t>
  </si>
  <si>
    <t xml:space="preserve">Vysekání výklenků nebo kapes ve zdivu z cihel  na maltu vápennou nebo vápenocementovou kapes pro zavázání nových zdí, tl. do 450 mm</t>
  </si>
  <si>
    <t>3,42*2+0,3*2</t>
  </si>
  <si>
    <t>974031154</t>
  </si>
  <si>
    <t>Vysekání rýh ve zdivu cihelném hl do 100 mm š do 150 mm</t>
  </si>
  <si>
    <t>82</t>
  </si>
  <si>
    <t xml:space="preserve">Vysekání rýh ve zdivu cihelném na maltu vápennou nebo vápenocementovou  do hl. 100 mm a šířky do 150 mm</t>
  </si>
  <si>
    <t>"1.PP pro napojení na instalace" (1,2+2)</t>
  </si>
  <si>
    <t>49</t>
  </si>
  <si>
    <t>974031664</t>
  </si>
  <si>
    <t>Vysekání rýh ve zdivu cihelném pro vtahování nosníků hl do 150 mm v do 150 mm</t>
  </si>
  <si>
    <t>84</t>
  </si>
  <si>
    <t xml:space="preserve">Vysekání rýh ve zdivu cihelném na maltu vápennou nebo vápenocementovou  pro vtahování nosníků do zdí, před vybouráním otvoru do hl. 150 mm, při v. nosníku do 150 mm</t>
  </si>
  <si>
    <t>2,75*3</t>
  </si>
  <si>
    <t>978011121</t>
  </si>
  <si>
    <t>Otlučení (osekání) vnitřní vápenné nebo vápenocementové omítky stropů v rozsahu přes 5 do 10 %</t>
  </si>
  <si>
    <t>86</t>
  </si>
  <si>
    <t>Otlučení vápenných nebo vápenocementových omítek vnitřních ploch stropů, v rozsahu přes 5 do 10 %</t>
  </si>
  <si>
    <t>51</t>
  </si>
  <si>
    <t>978013121</t>
  </si>
  <si>
    <t>Otlučení (osekání) vnitřní vápenné nebo vápenocementové omítky stěn v rozsahu přes 5 do 10 %</t>
  </si>
  <si>
    <t>88</t>
  </si>
  <si>
    <t>Otlučení vápenných nebo vápenocementových omítek vnitřních ploch stěn s vyškrabáním spar, s očištěním zdiva, v rozsahu přes 5 do 10 %</t>
  </si>
  <si>
    <t>9780575000</t>
  </si>
  <si>
    <t>Demontáž podhledu</t>
  </si>
  <si>
    <t>90</t>
  </si>
  <si>
    <t>53</t>
  </si>
  <si>
    <t>9780575005</t>
  </si>
  <si>
    <t>Demontáž zvýšené podlahy</t>
  </si>
  <si>
    <t>92</t>
  </si>
  <si>
    <t>9780575010</t>
  </si>
  <si>
    <t>Demontáž desky promítacího stolu tl.80mm</t>
  </si>
  <si>
    <t>94</t>
  </si>
  <si>
    <t>55</t>
  </si>
  <si>
    <t>978059511</t>
  </si>
  <si>
    <t>Odsekání a odebrání obkladů stěn z vnitřních obkládaček plochy do 1 m2</t>
  </si>
  <si>
    <t>96</t>
  </si>
  <si>
    <t xml:space="preserve">Odsekání obkladů  stěn včetně otlučení podkladní omítky až na zdivo z obkládaček vnitřních, z jakýchkoliv materiálů, plochy do 1 m2</t>
  </si>
  <si>
    <t>"1.PP" (0,95+1,5)*2</t>
  </si>
  <si>
    <t>PSV</t>
  </si>
  <si>
    <t>Práce a dodávky PSV</t>
  </si>
  <si>
    <t>750.1</t>
  </si>
  <si>
    <t>Opona</t>
  </si>
  <si>
    <t>OZ</t>
  </si>
  <si>
    <t>Oponové zařízení</t>
  </si>
  <si>
    <t>ks</t>
  </si>
  <si>
    <t>1027095799</t>
  </si>
  <si>
    <t>57</t>
  </si>
  <si>
    <t>OA</t>
  </si>
  <si>
    <t>Oponový automat (pohon)</t>
  </si>
  <si>
    <t>120990657</t>
  </si>
  <si>
    <t>OR</t>
  </si>
  <si>
    <t>Oponový rozvaděč</t>
  </si>
  <si>
    <t>1178473796</t>
  </si>
  <si>
    <t>59</t>
  </si>
  <si>
    <t>OPO</t>
  </si>
  <si>
    <t>Ovládací panel opony</t>
  </si>
  <si>
    <t>1886459265</t>
  </si>
  <si>
    <t>OD</t>
  </si>
  <si>
    <t>Opona dvoudílná (vykrývá plochu 4,1×2,7 m)</t>
  </si>
  <si>
    <t>-1126582598</t>
  </si>
  <si>
    <t>61</t>
  </si>
  <si>
    <t>HVO</t>
  </si>
  <si>
    <t>Horní výkryt opony (vykrývá plochu 4,1×0,3 m)</t>
  </si>
  <si>
    <t>2008724802</t>
  </si>
  <si>
    <t>750.2</t>
  </si>
  <si>
    <t>Scénické osvětlení</t>
  </si>
  <si>
    <t>DR</t>
  </si>
  <si>
    <t>Divadelní reflektor PC čočka, 500 W, bílé provedení</t>
  </si>
  <si>
    <t>-242648131</t>
  </si>
  <si>
    <t>63</t>
  </si>
  <si>
    <t>KR</t>
  </si>
  <si>
    <t>Klapky reflektoru</t>
  </si>
  <si>
    <t>-171913733</t>
  </si>
  <si>
    <t>LR</t>
  </si>
  <si>
    <t>Lampa reflektoru 500 W</t>
  </si>
  <si>
    <t>1722081278</t>
  </si>
  <si>
    <t>65</t>
  </si>
  <si>
    <t>SJ</t>
  </si>
  <si>
    <t>Stmívací jednotka 6 × 2 kW</t>
  </si>
  <si>
    <t>1468266305</t>
  </si>
  <si>
    <t>OJ</t>
  </si>
  <si>
    <t>Ovládací jednotka – DMX pult</t>
  </si>
  <si>
    <t>-2022508160</t>
  </si>
  <si>
    <t>67</t>
  </si>
  <si>
    <t>SS</t>
  </si>
  <si>
    <t>Slučovač DMX signálu</t>
  </si>
  <si>
    <t>2101778331</t>
  </si>
  <si>
    <t>SR</t>
  </si>
  <si>
    <t>Světelná rampa</t>
  </si>
  <si>
    <t>-712683811</t>
  </si>
  <si>
    <t>750.3</t>
  </si>
  <si>
    <t>Ostatní dle projektové dokumentace</t>
  </si>
  <si>
    <t>69</t>
  </si>
  <si>
    <t>Pol1</t>
  </si>
  <si>
    <t xml:space="preserve">Podlaha – přírodní jasanová podlaha  - třívrstvé parkety provedení CLASSIC s přirozenou barevností dřeva a rovnoletou strukturou dřeva bez suků, hladký olejovaný povrch</t>
  </si>
  <si>
    <t>-385087507</t>
  </si>
  <si>
    <t>Pol2</t>
  </si>
  <si>
    <t>Sádrokartonový obklad stěny s projekční plochou</t>
  </si>
  <si>
    <t>1860442440</t>
  </si>
  <si>
    <t>71</t>
  </si>
  <si>
    <t>Pol3</t>
  </si>
  <si>
    <t>Podlahové sokle dle výkr.č.4</t>
  </si>
  <si>
    <t>1193166323</t>
  </si>
  <si>
    <t>Pol4</t>
  </si>
  <si>
    <t>Podlahové sokle dle výkr.č.5</t>
  </si>
  <si>
    <t>-561490925</t>
  </si>
  <si>
    <t>73</t>
  </si>
  <si>
    <t>Pol5</t>
  </si>
  <si>
    <t xml:space="preserve">Dřevěné obklady – repase  dle výkr.č.6</t>
  </si>
  <si>
    <t>-1216403351</t>
  </si>
  <si>
    <t>Pol6</t>
  </si>
  <si>
    <t>Dřevěné obklady – nové prvky dle výkr.č.7</t>
  </si>
  <si>
    <t>243317030</t>
  </si>
  <si>
    <t>75</t>
  </si>
  <si>
    <t>Pol7</t>
  </si>
  <si>
    <t>Kryty těles ÚT – oprava dle výkr.č.8, 9</t>
  </si>
  <si>
    <t>746050204</t>
  </si>
  <si>
    <t>Pol8</t>
  </si>
  <si>
    <t xml:space="preserve">Fabiónová římsa – repase  dle výkr.č.10</t>
  </si>
  <si>
    <t>-1950092890</t>
  </si>
  <si>
    <t>77</t>
  </si>
  <si>
    <t>Pol9</t>
  </si>
  <si>
    <t>Fabiónová římsa – nové prvky dle výkr.č.11</t>
  </si>
  <si>
    <t>-516634803</t>
  </si>
  <si>
    <t>Pol10</t>
  </si>
  <si>
    <t>Horizontální žaluzie z masívního dřeva – americká lípa, velikost lamel 50/3mm, povrchová úprava odstín ořech, 1330/2090 mm</t>
  </si>
  <si>
    <t>316121334</t>
  </si>
  <si>
    <t>79</t>
  </si>
  <si>
    <t>Pol11</t>
  </si>
  <si>
    <t>Rolety látkové 1110/2090 mm, barva tmavě šedá</t>
  </si>
  <si>
    <t>533943364</t>
  </si>
  <si>
    <t>Pol12</t>
  </si>
  <si>
    <t>Skleněný kryt svítidla R=145mm pro pozici svítidel S4, barva bílá</t>
  </si>
  <si>
    <t>-172893413</t>
  </si>
  <si>
    <t>81</t>
  </si>
  <si>
    <t>Pol13</t>
  </si>
  <si>
    <t>Skleněný kryt svítidla R=268mm pro pozici svítidel S1, barva bílá</t>
  </si>
  <si>
    <t>-1975422563</t>
  </si>
  <si>
    <t>751</t>
  </si>
  <si>
    <t>7134111213R</t>
  </si>
  <si>
    <t>Kotvení VZT jednotky dle statického návrhu - závěs - M10 na chemickou kotvu, hl. kotvení 170mm</t>
  </si>
  <si>
    <t>118</t>
  </si>
  <si>
    <t>83</t>
  </si>
  <si>
    <t>7134111211R</t>
  </si>
  <si>
    <t>Montáž izolace tepelné potrubí pásy nebo rohožemi ze skelných vláken tl.40mm</t>
  </si>
  <si>
    <t>120</t>
  </si>
  <si>
    <t>762</t>
  </si>
  <si>
    <t>Konstrukce tesařské</t>
  </si>
  <si>
    <t>762341210</t>
  </si>
  <si>
    <t>Montáž bednění střech rovných a šikmých sklonu do 60° z hrubých prken na sraz tl do 32 mm</t>
  </si>
  <si>
    <t>122</t>
  </si>
  <si>
    <t>Montáž bednění střech rovných a šikmých sklonu do 60° s vyřezáním otvorů z prken hrubých na sraz tl. do 32 mm</t>
  </si>
  <si>
    <t>(1,25*1,65)/2*2*2</t>
  </si>
  <si>
    <t>85</t>
  </si>
  <si>
    <t>M</t>
  </si>
  <si>
    <t>605151110</t>
  </si>
  <si>
    <t>řezivo jehličnaté boční prkno 20-30mm</t>
  </si>
  <si>
    <t>124</t>
  </si>
  <si>
    <t>0,12*0,025*8*2*1,1</t>
  </si>
  <si>
    <t>(1,25*1,65)/2*2*2*0,025*1,1</t>
  </si>
  <si>
    <t>762341811</t>
  </si>
  <si>
    <t>Demontáž bednění střech z prken</t>
  </si>
  <si>
    <t>126</t>
  </si>
  <si>
    <t>Demontáž bednění a laťování bednění střech rovných, obloukových, sklonu do 60° se všemi nadstřešními konstrukcemi z prken hrubých, hoblovaných tl. do 32 mm</t>
  </si>
  <si>
    <t>"vikýř" (1,25*1,65)/2*2</t>
  </si>
  <si>
    <t>"nový otvor" (0,8*1,5)/2</t>
  </si>
  <si>
    <t>87</t>
  </si>
  <si>
    <t>7623418111</t>
  </si>
  <si>
    <t>Vyřezání bednění a prvků stávajícího krovu</t>
  </si>
  <si>
    <t>128</t>
  </si>
  <si>
    <t>762353110</t>
  </si>
  <si>
    <t>Montáž střešního vikýře trojúhelníkového z hraněného řeziva pl do 100 cm2</t>
  </si>
  <si>
    <t>130</t>
  </si>
  <si>
    <t xml:space="preserve">Montáž nadstřešních konstrukcí  střešních vikýřů z hraněného řeziva, trojúhelníkových, průřezové plochy do 100 cm2</t>
  </si>
  <si>
    <t>1,9*2*2+8*2+0,4*2*2</t>
  </si>
  <si>
    <t>89</t>
  </si>
  <si>
    <t>60512125</t>
  </si>
  <si>
    <t>hranol stavební řezivo průřezu do 120cm2 do dl 6m</t>
  </si>
  <si>
    <t>132</t>
  </si>
  <si>
    <t>0,04*0,04*1,9*2*2*1,1</t>
  </si>
  <si>
    <t>0,04*0,04*0,4*2*2*1,1</t>
  </si>
  <si>
    <t>762354811</t>
  </si>
  <si>
    <t>Demontáž střešních vikýřů trojúhelníkových</t>
  </si>
  <si>
    <t>134</t>
  </si>
  <si>
    <t xml:space="preserve">Demontáž nadstřešních konstrukcí krovů  střešních vikýřů trojúhelníkových</t>
  </si>
  <si>
    <t>91</t>
  </si>
  <si>
    <t>762395000</t>
  </si>
  <si>
    <t>Spojovací prostředky krovů, bednění, laťování, nadstřešních konstrukcí</t>
  </si>
  <si>
    <t>136</t>
  </si>
  <si>
    <t xml:space="preserve">Spojovací prostředky krovů, bednění a laťování, nadstřešních konstrukcí  svory, prkna, hřebíky, pásová ocel, vruty</t>
  </si>
  <si>
    <t>0,016</t>
  </si>
  <si>
    <t>0,166</t>
  </si>
  <si>
    <t>998762103</t>
  </si>
  <si>
    <t>Přesun hmot tonážní pro kce tesařské v objektech v přes 12 do 24 m</t>
  </si>
  <si>
    <t>140</t>
  </si>
  <si>
    <t xml:space="preserve">Přesun hmot pro konstrukce tesařské  stanovený z hmotnosti přesunovaného materiálu vodorovná dopravní vzdálenost do 50 m v objektech výšky přes 12 do 24 m</t>
  </si>
  <si>
    <t>763</t>
  </si>
  <si>
    <t>Konstrukce suché výstavby</t>
  </si>
  <si>
    <t>93</t>
  </si>
  <si>
    <t>7631113611</t>
  </si>
  <si>
    <t>SDK příčka tl 100 mm profil CW+UW</t>
  </si>
  <si>
    <t>142</t>
  </si>
  <si>
    <t>"dělící stěna" 1,39*3,42-0,91*2</t>
  </si>
  <si>
    <t>763131411</t>
  </si>
  <si>
    <t>SDK podhled desky 1xA 12,5 bez izolace dvouvrstvá spodní kce profil CD+UD</t>
  </si>
  <si>
    <t>144</t>
  </si>
  <si>
    <t xml:space="preserve">Podhled ze sádrokartonových desek  dvouvrstvá zavěšená spodní konstrukce z ocelových profilů CD, UD jednoduše opláštěná deskou standardní A, tl. 12,5 mm, bez izolace</t>
  </si>
  <si>
    <t>"provozní místnost č.204" (1,38*4,5+1,3*0,65)</t>
  </si>
  <si>
    <t>95</t>
  </si>
  <si>
    <t>7631616231</t>
  </si>
  <si>
    <t>SDK obklad VZT potrubí EI30 s požární odolností dle požární zprávy</t>
  </si>
  <si>
    <t>146</t>
  </si>
  <si>
    <t>"4.NP" (0,8+0,5)*2*3,1+(1,045*2+0,6)*3,1</t>
  </si>
  <si>
    <t>"podkroví" (0,8+0,5)*2*2,8*2</t>
  </si>
  <si>
    <t>7631641511</t>
  </si>
  <si>
    <t>SDK opláštění instalací</t>
  </si>
  <si>
    <t>148</t>
  </si>
  <si>
    <t>"3.NP - svislá část potrubí VZT" (0,66+0,605+0,61*2+0,515+0,7+1,135)*2,5</t>
  </si>
  <si>
    <t>"1.NP" (0,2*2+0,4)*3,5</t>
  </si>
  <si>
    <t>97</t>
  </si>
  <si>
    <t>7631642111</t>
  </si>
  <si>
    <t>SDK opláštění kotvení stěny S1</t>
  </si>
  <si>
    <t>150</t>
  </si>
  <si>
    <t>(0,4+0,485*2)*3,42</t>
  </si>
  <si>
    <t>76316421191R</t>
  </si>
  <si>
    <t>SDK provizorní předstěna jednoduše opláštěná včetně následné likvidace po provedení prací</t>
  </si>
  <si>
    <t>-1436655578</t>
  </si>
  <si>
    <t>1,88*2,32*2</t>
  </si>
  <si>
    <t>(2,3+0,5*2)*3,41</t>
  </si>
  <si>
    <t>(2,5+3,5+2,5)*3,41</t>
  </si>
  <si>
    <t>(1,3*2,32)</t>
  </si>
  <si>
    <t>99</t>
  </si>
  <si>
    <t>76316421192R</t>
  </si>
  <si>
    <t>Dveře prachotěsné do SDK provizorní předstěny včetně následného odstranění po provedení prací</t>
  </si>
  <si>
    <t>684850006</t>
  </si>
  <si>
    <t>998763101</t>
  </si>
  <si>
    <t>Přesun hmot tonážní pro dřevostavby v objektech v přes 6 do 12 m</t>
  </si>
  <si>
    <t>152</t>
  </si>
  <si>
    <t xml:space="preserve">Přesun hmot pro dřevostavby  stanovený z hmotnosti přesunovaného materiálu vodorovná dopravní vzdálenost do 50 m v objektech výšky přes 6 do 12 m</t>
  </si>
  <si>
    <t>764</t>
  </si>
  <si>
    <t>Konstrukce klempířské</t>
  </si>
  <si>
    <t>101</t>
  </si>
  <si>
    <t>764001821</t>
  </si>
  <si>
    <t>Demontáž krytiny ze svitků nebo tabulí do suti</t>
  </si>
  <si>
    <t>154</t>
  </si>
  <si>
    <t>Demontáž klempířských konstrukcí krytiny ze svitků nebo tabulí do suti</t>
  </si>
  <si>
    <t>"vikýř" 1,25*1,65/2</t>
  </si>
  <si>
    <t>"nový otvor" (0,8*1,5/2)</t>
  </si>
  <si>
    <t>764131403</t>
  </si>
  <si>
    <t>Krytina střechy rovné drážkováním ze svitků z Cu plechu rš 500 mm sklonu přes 30 do 60°</t>
  </si>
  <si>
    <t>156</t>
  </si>
  <si>
    <t>Krytina ze svitků nebo tabulí z měděného plechu s úpravou u okapů, prostupů a výčnělků střechy rovné drážkováním ze svitků rš 500 mm, sklon střechy přes 30 do 60°</t>
  </si>
  <si>
    <t>103</t>
  </si>
  <si>
    <t>998764102</t>
  </si>
  <si>
    <t>Přesun hmot tonážní pro konstrukce klempířské v objektech v přes 6 do 12 m</t>
  </si>
  <si>
    <t>158</t>
  </si>
  <si>
    <t>Přesun hmot pro konstrukce klempířské stanovený z hmotnosti přesunovaného materiálu vodorovná dopravní vzdálenost do 50 m v objektech výšky přes 6 do 12 m</t>
  </si>
  <si>
    <t>766</t>
  </si>
  <si>
    <t>Konstrukce truhlářské</t>
  </si>
  <si>
    <t>7661118201</t>
  </si>
  <si>
    <t>Demontáž akustické stěny ozn.A1 dl.2315mm</t>
  </si>
  <si>
    <t>160</t>
  </si>
  <si>
    <t>105</t>
  </si>
  <si>
    <t>7661118202</t>
  </si>
  <si>
    <t>Demontáž akustické stěny ozn.A2 dl.2230mm</t>
  </si>
  <si>
    <t>162</t>
  </si>
  <si>
    <t>106</t>
  </si>
  <si>
    <t>7661118203</t>
  </si>
  <si>
    <t>Demontáž krytu tělesa ÚT ozn.K1</t>
  </si>
  <si>
    <t>164</t>
  </si>
  <si>
    <t>107</t>
  </si>
  <si>
    <t>7661118204</t>
  </si>
  <si>
    <t>Demontáž parapetu ozn.K2</t>
  </si>
  <si>
    <t>166</t>
  </si>
  <si>
    <t>108</t>
  </si>
  <si>
    <t>7661118205</t>
  </si>
  <si>
    <t>Demontáž opony včetně zařízení pro posun opony ozn. OP1</t>
  </si>
  <si>
    <t>168</t>
  </si>
  <si>
    <t>109</t>
  </si>
  <si>
    <t>7664118111R</t>
  </si>
  <si>
    <t>Ochrana truhlářského obložení stěn</t>
  </si>
  <si>
    <t>170</t>
  </si>
  <si>
    <t>"ozn.OS " 4*2,38</t>
  </si>
  <si>
    <t>110</t>
  </si>
  <si>
    <t>7664118111</t>
  </si>
  <si>
    <t>Demontáž dřevěného obkladu dl.1560mm ozn O1</t>
  </si>
  <si>
    <t>172</t>
  </si>
  <si>
    <t>111</t>
  </si>
  <si>
    <t>76641181121R</t>
  </si>
  <si>
    <t>Ochrana dřevěného obkladu dl.3000mm ozn O2</t>
  </si>
  <si>
    <t>174</t>
  </si>
  <si>
    <t>112</t>
  </si>
  <si>
    <t>7664118113</t>
  </si>
  <si>
    <t>Demontáž dřevěného obkladu dl.3000mm ozn O3</t>
  </si>
  <si>
    <t>176</t>
  </si>
  <si>
    <t>113</t>
  </si>
  <si>
    <t>7664118114</t>
  </si>
  <si>
    <t>Demontáž dřevěného obkladu dl.8420mm ozn O4 závěsové římsy s ostěním</t>
  </si>
  <si>
    <t>178</t>
  </si>
  <si>
    <t>114</t>
  </si>
  <si>
    <t>7664328411</t>
  </si>
  <si>
    <t>Demontáž pódia včetně stupňů ozn.P</t>
  </si>
  <si>
    <t>180</t>
  </si>
  <si>
    <t>115</t>
  </si>
  <si>
    <t>7664328412</t>
  </si>
  <si>
    <t>Demontáž dřevěného stupně ozn.ST</t>
  </si>
  <si>
    <t>182</t>
  </si>
  <si>
    <t>116</t>
  </si>
  <si>
    <t>7664328413</t>
  </si>
  <si>
    <t>Demontáž sklápěcích křesel ozn.SK1</t>
  </si>
  <si>
    <t>184</t>
  </si>
  <si>
    <t>117</t>
  </si>
  <si>
    <t>7664328414</t>
  </si>
  <si>
    <t>Demontáž stropních svítidel ozn.SV1</t>
  </si>
  <si>
    <t>186</t>
  </si>
  <si>
    <t>7664328415</t>
  </si>
  <si>
    <t>Demontáž nástěnných svítidel ozn.SV2</t>
  </si>
  <si>
    <t>188</t>
  </si>
  <si>
    <t>119</t>
  </si>
  <si>
    <t>7664328416</t>
  </si>
  <si>
    <t>Demontáž fabionové římsy F5-F7</t>
  </si>
  <si>
    <t>190</t>
  </si>
  <si>
    <t>2,35+6,32+2,305</t>
  </si>
  <si>
    <t>7664328416.1</t>
  </si>
  <si>
    <t>Ochrana fabionové římsy F1-F4, F8-F12</t>
  </si>
  <si>
    <t>192</t>
  </si>
  <si>
    <t>1,39+0,35+0,165+8,05+8,51+1,405+2,365+4+2,285</t>
  </si>
  <si>
    <t>121</t>
  </si>
  <si>
    <t>7664328417</t>
  </si>
  <si>
    <t>Demontáž soklu S1-S13</t>
  </si>
  <si>
    <t>194</t>
  </si>
  <si>
    <t>0,61+0,67+1,39+0,35+0,165+0,2+0,56+1,47+1,29+1,84+1,7+0,75+1,4</t>
  </si>
  <si>
    <t>7666211191R</t>
  </si>
  <si>
    <t>Repase okna 1110x2090 ozn.O1</t>
  </si>
  <si>
    <t>196</t>
  </si>
  <si>
    <t>123</t>
  </si>
  <si>
    <t>7666211192R</t>
  </si>
  <si>
    <t>Repase okna 1110x2090 ozn.O2</t>
  </si>
  <si>
    <t>1470674553</t>
  </si>
  <si>
    <t>7666211193R</t>
  </si>
  <si>
    <t>Repase dveří včetně zárubně ozn.D1</t>
  </si>
  <si>
    <t>-1440571513</t>
  </si>
  <si>
    <t>125</t>
  </si>
  <si>
    <t>7666211194R</t>
  </si>
  <si>
    <t>Restaurování dveří včetně zárubně ozn.D2</t>
  </si>
  <si>
    <t>411050745</t>
  </si>
  <si>
    <t>7666211195R</t>
  </si>
  <si>
    <t>Restaurování dveří včetně zárubně ozn.D3</t>
  </si>
  <si>
    <t>344489565</t>
  </si>
  <si>
    <t>127</t>
  </si>
  <si>
    <t>7666211196R</t>
  </si>
  <si>
    <t>Restaurování dveří včetně zárubně ozn.D4</t>
  </si>
  <si>
    <t>-485486555</t>
  </si>
  <si>
    <t>7666211197R</t>
  </si>
  <si>
    <t>Restaurování dveří včetně zárubně ozn.D5</t>
  </si>
  <si>
    <t>1772513319</t>
  </si>
  <si>
    <t>129</t>
  </si>
  <si>
    <t>7666211198R</t>
  </si>
  <si>
    <t>Dveře masiv dub, rámová konstrukce + výplň+ celoplošná překližka ozn.S1</t>
  </si>
  <si>
    <t>-331117660</t>
  </si>
  <si>
    <t>7666916192R</t>
  </si>
  <si>
    <t>Montáž a dodávka ocelového profilu Uč.100 dl.1850mm včetně kotvení do stropní konstrukce pomocí 4ks lepených kotev M16, včetně začištění a povrchové úpravy</t>
  </si>
  <si>
    <t>242</t>
  </si>
  <si>
    <t>131</t>
  </si>
  <si>
    <t>7666916192R.1</t>
  </si>
  <si>
    <t>Montáž a dodávka ocelového profilu Uč.100 dl.1750mm včetně kotvení do stropní konstrukce pomocí 4ks lepených kotev M16, včetně začištění a povrchové úpravy</t>
  </si>
  <si>
    <t>244</t>
  </si>
  <si>
    <t>7666916192R.2</t>
  </si>
  <si>
    <t>Montáž a dodávka ocelového profilu Uč.100 dl.1650mm včetně kotvení do stropní konstrukce pomocí 4ks lepených kotev M16, včetně začištění a povrchové úpravy</t>
  </si>
  <si>
    <t>246</t>
  </si>
  <si>
    <t>133</t>
  </si>
  <si>
    <t>998766201</t>
  </si>
  <si>
    <t>Přesun hmot procentní pro kce truhlářské v objektech v do 6 m</t>
  </si>
  <si>
    <t>%</t>
  </si>
  <si>
    <t>248</t>
  </si>
  <si>
    <t>Přesun hmot pro konstrukce truhlářské stanovený procentní sazbou (%) z ceny vodorovná dopravní vzdálenost do 50 m v objektech výšky do 6 m</t>
  </si>
  <si>
    <t>776</t>
  </si>
  <si>
    <t>Podlahy povlakové</t>
  </si>
  <si>
    <t>776121112</t>
  </si>
  <si>
    <t>Vodou ředitelná penetrace savého podkladu povlakových podlah</t>
  </si>
  <si>
    <t>971446846</t>
  </si>
  <si>
    <t>Příprava podkladu povlakových podlah a stěn penetrace vodou ředitelná podlah</t>
  </si>
  <si>
    <t>135</t>
  </si>
  <si>
    <t>776141122</t>
  </si>
  <si>
    <t>Vyrovnání podkladu povlakových podlah stěrkou pevnosti 30 MPa tl 5 mm</t>
  </si>
  <si>
    <t>124403173</t>
  </si>
  <si>
    <t>Příprava podkladu vyrovnání samonivelační stěrkou podlah min.pevnosti 30 MPa, tloušťky přes 3 do 5 mm</t>
  </si>
  <si>
    <t>776401800</t>
  </si>
  <si>
    <t>Odstranění soklíků a lišt pryžových nebo plastových</t>
  </si>
  <si>
    <t>256</t>
  </si>
  <si>
    <t>Demontáž soklíků nebo lišt pryžových nebo plastových</t>
  </si>
  <si>
    <t>(10,46+9,64)*2</t>
  </si>
  <si>
    <t>137</t>
  </si>
  <si>
    <t>776201811</t>
  </si>
  <si>
    <t>Demontáž lepených povlakových podlah bez podložky ručně</t>
  </si>
  <si>
    <t>258</t>
  </si>
  <si>
    <t>Demontáž povlakových podlahovin lepených ručně bez podložky</t>
  </si>
  <si>
    <t>"smetanova síň" 10,46*9,64</t>
  </si>
  <si>
    <t>138</t>
  </si>
  <si>
    <t>998776102</t>
  </si>
  <si>
    <t>Přesun hmot tonážní pro podlahy povlakové v objektech v do 12 m</t>
  </si>
  <si>
    <t>674876351</t>
  </si>
  <si>
    <t xml:space="preserve">Přesun hmot pro podlahy povlakové  stanovený z hmotnosti přesunovaného materiálu vodorovná dopravní vzdálenost do 50 m v objektech výšky přes 6 do 12 m</t>
  </si>
  <si>
    <t>781</t>
  </si>
  <si>
    <t>Dokončovací práce - obklady keramické</t>
  </si>
  <si>
    <t>139</t>
  </si>
  <si>
    <t>781471114</t>
  </si>
  <si>
    <t>Montáž obkladů vnitřních keramických hladkých přes 19 do 22 ks/m2 kladených do malty</t>
  </si>
  <si>
    <t>260</t>
  </si>
  <si>
    <t>Montáž obkladů vnitřních stěn z dlaždic keramických kladených do malty hladkých přes 19 do 22 ks/m2</t>
  </si>
  <si>
    <t>5976100001</t>
  </si>
  <si>
    <t>Dodávka obkladu</t>
  </si>
  <si>
    <t>262</t>
  </si>
  <si>
    <t>"1.PP" (0,95+1,5)*2*1,07</t>
  </si>
  <si>
    <t>1,11*4*0,3*1,1</t>
  </si>
  <si>
    <t>141</t>
  </si>
  <si>
    <t>7814118101</t>
  </si>
  <si>
    <t>Demontáž obkladů meziokenních parapetů</t>
  </si>
  <si>
    <t>264</t>
  </si>
  <si>
    <t>1,11*4</t>
  </si>
  <si>
    <t>781671112</t>
  </si>
  <si>
    <t>Montáž obkladů parapetů š přes 100 do 150 mm z dlaždic keramických kladených do malty</t>
  </si>
  <si>
    <t>266</t>
  </si>
  <si>
    <t>Montáž obkladů parapetů z dlaždic keramických kladených do malty, šířky parapetu přes 100 do 150 mm</t>
  </si>
  <si>
    <t>143</t>
  </si>
  <si>
    <t>998781102</t>
  </si>
  <si>
    <t>Přesun hmot tonážní pro obklady keramické v objektech v přes 6 do 12 m</t>
  </si>
  <si>
    <t>268</t>
  </si>
  <si>
    <t xml:space="preserve">Přesun hmot pro obklady keramické  stanovený z hmotnosti přesunovaného materiálu vodorovná dopravní vzdálenost do 50 m v objektech výšky přes 6 do 12 m</t>
  </si>
  <si>
    <t>783</t>
  </si>
  <si>
    <t>Dokončovací práce - nátěry</t>
  </si>
  <si>
    <t>783213021</t>
  </si>
  <si>
    <t>Napouštěcí dvojnásobný syntetický biodní nátěr tesařských prvků nezabudovaných do konstrukce</t>
  </si>
  <si>
    <t>270</t>
  </si>
  <si>
    <t>Preventivní napouštěcí nátěr tesařských prvků proti dřevokazným houbám, hmyzu a plísním nezabudovaných do konstrukce dvojnásobný syntetický</t>
  </si>
  <si>
    <t>0,04*4*1,9*2*2</t>
  </si>
  <si>
    <t>0,04*4*0,4*2*2</t>
  </si>
  <si>
    <t>0,12*8*2*2</t>
  </si>
  <si>
    <t>(1,25*1,65)/2*2*2*2</t>
  </si>
  <si>
    <t>145</t>
  </si>
  <si>
    <t>783314201</t>
  </si>
  <si>
    <t>Základní antikorozní jednonásobný syntetický standardní nátěr zámečnických konstrukcí</t>
  </si>
  <si>
    <t>272</t>
  </si>
  <si>
    <t>Základní antikorozní nátěr zámečnických konstrukcí jednonásobný syntetický standardní</t>
  </si>
  <si>
    <t>783317101</t>
  </si>
  <si>
    <t>Krycí jednonásobný syntetický standardní nátěr zámečnických konstrukcí</t>
  </si>
  <si>
    <t>274</t>
  </si>
  <si>
    <t>Krycí nátěr (email) zámečnických konstrukcí jednonásobný syntetický standardní</t>
  </si>
  <si>
    <t>784</t>
  </si>
  <si>
    <t>Dokončovací práce - malby a tapety</t>
  </si>
  <si>
    <t>147</t>
  </si>
  <si>
    <t>784121001</t>
  </si>
  <si>
    <t>Oškrabání malby v mísnostech v do 3,80 m</t>
  </si>
  <si>
    <t>276</t>
  </si>
  <si>
    <t>Oškrabání malby v místnostech výšky do 3,80 m</t>
  </si>
  <si>
    <t>784171101</t>
  </si>
  <si>
    <t>Zakrytí vnitřních podlah včetně pozdějšího odkrytí</t>
  </si>
  <si>
    <t>-1245777654</t>
  </si>
  <si>
    <t>Zakrytí nemalovaných ploch (materiál ve specifikaci) včetně pozdějšího odkrytí podlah</t>
  </si>
  <si>
    <t>10,46*9,64*1,3</t>
  </si>
  <si>
    <t>149</t>
  </si>
  <si>
    <t>28323156</t>
  </si>
  <si>
    <t>fólie pro malířské potřeby zakrývací tl 41µ 4x5m</t>
  </si>
  <si>
    <t>-2050240696</t>
  </si>
  <si>
    <t>131,085*1,05 'Přepočtené koeficientem množství</t>
  </si>
  <si>
    <t>784181121</t>
  </si>
  <si>
    <t>Hloubková jednonásobná bezbarvá penetrace podkladu v místnostech v do 3,80 m</t>
  </si>
  <si>
    <t>-1474921204</t>
  </si>
  <si>
    <t>Penetrace podkladu jednonásobná hloubková akrylátová bezbarvá v místnostech výšky do 3,80 m</t>
  </si>
  <si>
    <t>294,82</t>
  </si>
  <si>
    <t>30,959</t>
  </si>
  <si>
    <t>14,888</t>
  </si>
  <si>
    <t>7,055</t>
  </si>
  <si>
    <t>151</t>
  </si>
  <si>
    <t>784221001</t>
  </si>
  <si>
    <t>Jednonásobné bílé malby ze směsí za sucha dobře otěruvzdorných v místnostech do 3,80 m</t>
  </si>
  <si>
    <t>-631658909</t>
  </si>
  <si>
    <t>Malby z malířských směsí otěruvzdorných za sucha jednonásobné, bílé za sucha otěruvzdorné dobře v místnostech výšky do 3,80 m</t>
  </si>
  <si>
    <t>784221101</t>
  </si>
  <si>
    <t>Dvojnásobné bílé malby ze směsí za sucha dobře otěruvzdorných v místnostech do 3,80 m</t>
  </si>
  <si>
    <t>278</t>
  </si>
  <si>
    <t>Malby z malířských směsí otěruvzdorných za sucha dvojnásobné, bílé za sucha otěruvzdorné dobře v místnostech výšky do 3,80 m</t>
  </si>
  <si>
    <t>03 - EPS</t>
  </si>
  <si>
    <t>montáž - montáž</t>
  </si>
  <si>
    <t>materiál - materiál</t>
  </si>
  <si>
    <t>montáž</t>
  </si>
  <si>
    <t>742210131</t>
  </si>
  <si>
    <t>Montáž soklu hlásiče nebo patice</t>
  </si>
  <si>
    <t>742210121</t>
  </si>
  <si>
    <t>Montáž hlásiče automatického bodového</t>
  </si>
  <si>
    <t>742210131.1</t>
  </si>
  <si>
    <t>demontáž patice požárního čidla pro další použití</t>
  </si>
  <si>
    <t>742210131.2</t>
  </si>
  <si>
    <t>demontáž patice požárního čidla do šrotu</t>
  </si>
  <si>
    <t>742210121.1</t>
  </si>
  <si>
    <t>demontáž požárního čidla pro další použití</t>
  </si>
  <si>
    <t>742210121.2</t>
  </si>
  <si>
    <t>demontáž požárního čidla - do šrotu</t>
  </si>
  <si>
    <t>742210401</t>
  </si>
  <si>
    <t>Programování základních parametrů ústředny EPS</t>
  </si>
  <si>
    <t>Nastavení a oživení EPS programování základních parametrů ústředny</t>
  </si>
  <si>
    <t>742210421</t>
  </si>
  <si>
    <t>Programování a oživení systému na jeden detektor EPS</t>
  </si>
  <si>
    <t>Nastavení a oživení EPS oživení systému na jeden detektor</t>
  </si>
  <si>
    <t>742210421.1</t>
  </si>
  <si>
    <t>oživení systému na jeden detektor</t>
  </si>
  <si>
    <t>742210503</t>
  </si>
  <si>
    <t>Provedení koordinační funkční zkoušky EPS</t>
  </si>
  <si>
    <t>Zkoušky a revize EPS zkoušky koordinační funkční EPS</t>
  </si>
  <si>
    <t>742210521</t>
  </si>
  <si>
    <t>Výchozí revize systému EPS na jeden detektor</t>
  </si>
  <si>
    <t>Zkoušky a revize EPS revize výchozí systému EPS na jeden detektor</t>
  </si>
  <si>
    <t>742210301</t>
  </si>
  <si>
    <t>Montáž vstupně výstupního reléového prvku 1 kontakt s krytem</t>
  </si>
  <si>
    <t>742110003</t>
  </si>
  <si>
    <t>Montáž trubek pro slaboproud plastových ohebných uložených volně na příchytky</t>
  </si>
  <si>
    <t>Montáž trubek elektroinstalačních plastových ohebných uložených volně na příchytky</t>
  </si>
  <si>
    <t>742110002</t>
  </si>
  <si>
    <t>Montáž trubek pro slaboproud plastových ohebných uložených pod omítku</t>
  </si>
  <si>
    <t>Montáž trubek elektroinstalačních plastových ohebných uložených pod omítku</t>
  </si>
  <si>
    <t>742111001</t>
  </si>
  <si>
    <t>Montáž příchytky pro kabely samostatné ohniodolné pro slaboproud</t>
  </si>
  <si>
    <t>Montáž příchytek pro kabely samostatné ohniodolné včetně šroubu a hmoždinky</t>
  </si>
  <si>
    <t>460690031</t>
  </si>
  <si>
    <t>upevňovací bod hmoždinkou PVC</t>
  </si>
  <si>
    <t>HZS</t>
  </si>
  <si>
    <t>kompletace, uvedení do provozu, zaškolení obsluhy</t>
  </si>
  <si>
    <t>hod</t>
  </si>
  <si>
    <t>materiál</t>
  </si>
  <si>
    <t>214126112</t>
  </si>
  <si>
    <t>kopler 1 relé výstup</t>
  </si>
  <si>
    <t>214126112.1</t>
  </si>
  <si>
    <t>patice požárního hlásiče</t>
  </si>
  <si>
    <t>214126112.2</t>
  </si>
  <si>
    <t>požární hlásič - hlásič kouře</t>
  </si>
  <si>
    <t>214126112.3</t>
  </si>
  <si>
    <t>trubka MONOFLEX 1423</t>
  </si>
  <si>
    <t>214126112.4</t>
  </si>
  <si>
    <t>příchytka ohnioddolná</t>
  </si>
  <si>
    <t>214126112.5</t>
  </si>
  <si>
    <t>příchytka pro trubku PVC</t>
  </si>
  <si>
    <t>314324118</t>
  </si>
  <si>
    <t>04 - ELEKTROINSTALACE SILNOPROUDÁ</t>
  </si>
  <si>
    <t>1 - C21M elektromontáž</t>
  </si>
  <si>
    <t>2 - C22M elektromontáž</t>
  </si>
  <si>
    <t>3 - C21M/C22M demontáž</t>
  </si>
  <si>
    <t>4 - Ostatní montáže</t>
  </si>
  <si>
    <t>5 - Výchozí revize</t>
  </si>
  <si>
    <t>6 - C801-3 stavební práce</t>
  </si>
  <si>
    <t>7 - C801-4 opravy,údržba</t>
  </si>
  <si>
    <t>8 - Skládkovné</t>
  </si>
  <si>
    <t>9 - doprava nákladní do 3,5 t (odvoz skládkovné)</t>
  </si>
  <si>
    <t>10 - Mat.nosný</t>
  </si>
  <si>
    <t>16 - HZS</t>
  </si>
  <si>
    <t>17 - Dodávky/specifikace</t>
  </si>
  <si>
    <t>C21M elektromontáž</t>
  </si>
  <si>
    <t>210010002</t>
  </si>
  <si>
    <t>Trubka oheb.el.inst. typ 23 R=16mm (PO)</t>
  </si>
  <si>
    <t>2100103012</t>
  </si>
  <si>
    <t>krab.PRISTROJOVA</t>
  </si>
  <si>
    <t>210010311</t>
  </si>
  <si>
    <t>KRAB.odbočná s víčkem (1902;KO 68) kruh. bez zap. s vickem</t>
  </si>
  <si>
    <t>210010341</t>
  </si>
  <si>
    <t>KRAB.pro listová přístr.bez zap.</t>
  </si>
  <si>
    <t>210020311</t>
  </si>
  <si>
    <t>podlahový kanál na podlahu vč. víka a úchytů</t>
  </si>
  <si>
    <t>210020553</t>
  </si>
  <si>
    <t>SP profil Al pro LED pásek</t>
  </si>
  <si>
    <t>210020553.1</t>
  </si>
  <si>
    <t>NS1 profil Al pro LED pásek</t>
  </si>
  <si>
    <t>210110141</t>
  </si>
  <si>
    <t>spinac zapustny c 1</t>
  </si>
  <si>
    <t>210111121</t>
  </si>
  <si>
    <t xml:space="preserve">zasuvka  zapusteny 10/16A 250V</t>
  </si>
  <si>
    <t>210180001</t>
  </si>
  <si>
    <t>usměrňovač do váhy 10kg</t>
  </si>
  <si>
    <t>210190001</t>
  </si>
  <si>
    <t>mont.oceloplech.rozvodnic do 20kg</t>
  </si>
  <si>
    <t>2102001102</t>
  </si>
  <si>
    <t>S3 SVIT do podhledu 230V pevne/vyklopné</t>
  </si>
  <si>
    <t>210201001</t>
  </si>
  <si>
    <t>S1, S4 2x36 svít.zářiv.stropní</t>
  </si>
  <si>
    <t>2102010153</t>
  </si>
  <si>
    <t>NS2 SVIT.prisazene 1x zdroj</t>
  </si>
  <si>
    <t>210201037</t>
  </si>
  <si>
    <t>NS3 svit prisazene 1x36/80W</t>
  </si>
  <si>
    <t>210201047</t>
  </si>
  <si>
    <t xml:space="preserve">SL  svít.jen montáž</t>
  </si>
  <si>
    <t>210201058</t>
  </si>
  <si>
    <t>S2 SVIT.zářiv.VESTAVNE 2x36/40W</t>
  </si>
  <si>
    <t>210201094</t>
  </si>
  <si>
    <t>SP LED pásek do profilu AL</t>
  </si>
  <si>
    <t>210201094.1</t>
  </si>
  <si>
    <t>NS1 LED pásek do profilu AL</t>
  </si>
  <si>
    <t>210810045</t>
  </si>
  <si>
    <t>CYKY-CYKYm 3 A - C x1.5 mm2 750V (PU)</t>
  </si>
  <si>
    <t>210810046</t>
  </si>
  <si>
    <t>CYKY-CYKYm 3A/Cx2.5 mm2 750V (PU)</t>
  </si>
  <si>
    <t>210810054</t>
  </si>
  <si>
    <t>CYKY-CYKYm 5Cx6 mm2 750V (PU)</t>
  </si>
  <si>
    <t>210810055</t>
  </si>
  <si>
    <t>CYKY-CYKYm 5Cx1.5 mm2 750V (PU)</t>
  </si>
  <si>
    <t>210810057</t>
  </si>
  <si>
    <t>CYKY-CYKYm 5Cx4 mm2 750V (PU)</t>
  </si>
  <si>
    <t>210850102</t>
  </si>
  <si>
    <t xml:space="preserve">SYKFY  5x-30x (VU)</t>
  </si>
  <si>
    <t>2108501024</t>
  </si>
  <si>
    <t>kabel propojovaci systém DALI (VU)</t>
  </si>
  <si>
    <t>211010002</t>
  </si>
  <si>
    <t>hmozdinka 8 mm</t>
  </si>
  <si>
    <t>210010003</t>
  </si>
  <si>
    <t>instalační lišta</t>
  </si>
  <si>
    <t>C22M elektromontáž</t>
  </si>
  <si>
    <t>220281503</t>
  </si>
  <si>
    <t>kabel pro rozvod čidla VZT IEC 60332-1</t>
  </si>
  <si>
    <t>220330131</t>
  </si>
  <si>
    <t>poplachová jednotka pro VZT systém</t>
  </si>
  <si>
    <t>220330133</t>
  </si>
  <si>
    <t>kompletní detektor kouře do VZT potrubí</t>
  </si>
  <si>
    <t>C21M/C22M demontáž</t>
  </si>
  <si>
    <t>de1</t>
  </si>
  <si>
    <t>demontáž</t>
  </si>
  <si>
    <t>Ostatní montáže</t>
  </si>
  <si>
    <t>UZ20</t>
  </si>
  <si>
    <t>ucpávka EI tmelem do 20*4cm,tl.20mm</t>
  </si>
  <si>
    <t>Výchozí revize</t>
  </si>
  <si>
    <t>320410001</t>
  </si>
  <si>
    <t>Celk.prohl.el.zaříz.a vyhot.rev.zp.</t>
  </si>
  <si>
    <t>objem</t>
  </si>
  <si>
    <t>C801-3 stavební práce</t>
  </si>
  <si>
    <t>97103-3151</t>
  </si>
  <si>
    <t>vybour.otv.cihl.malt.váp. do R=60mm tl.do 450mm</t>
  </si>
  <si>
    <t>97103-3251</t>
  </si>
  <si>
    <t>vybour.otv.cihl.malt.váp.do 0,0225m2 tl.do 450mm</t>
  </si>
  <si>
    <t>97303-1616</t>
  </si>
  <si>
    <t>vysek.zdi cihl.kapsy-krab.&lt;100x100x50mm</t>
  </si>
  <si>
    <t>97403-1121</t>
  </si>
  <si>
    <t>vysek.rýh cihla do hl.30mm š.do 30mm</t>
  </si>
  <si>
    <t>97403-1132</t>
  </si>
  <si>
    <t>vysek.rýh cihla do hl.50mm š.do 70mm</t>
  </si>
  <si>
    <t>97908-2111</t>
  </si>
  <si>
    <t>Vnitrostaveništní doprava suti do 10m</t>
  </si>
  <si>
    <t>97908-2121</t>
  </si>
  <si>
    <t>Vnitrostaven. doprava suti za každých dalších 5m</t>
  </si>
  <si>
    <t>C801-4 opravy,údržba</t>
  </si>
  <si>
    <t>612403399R</t>
  </si>
  <si>
    <t>Hrubá výplň rýh ve stěnách maltou</t>
  </si>
  <si>
    <t>612423531R</t>
  </si>
  <si>
    <t>Omítka rýh stěn MV o šířce do 15 cm, štuková</t>
  </si>
  <si>
    <t>Skládkovné</t>
  </si>
  <si>
    <t>skld001</t>
  </si>
  <si>
    <t xml:space="preserve">stavební  sut</t>
  </si>
  <si>
    <t>skld006</t>
  </si>
  <si>
    <t>směsný odpad (průměrná cena)</t>
  </si>
  <si>
    <t>doprava nákladní do 3,5 t (odvoz skládkovné)</t>
  </si>
  <si>
    <t>dopr010</t>
  </si>
  <si>
    <t>km</t>
  </si>
  <si>
    <t>Mat.nosný</t>
  </si>
  <si>
    <t>10.051.448</t>
  </si>
  <si>
    <t xml:space="preserve">CYKY   3J  1,5  (3Cx  1,5)</t>
  </si>
  <si>
    <t>10.048.482</t>
  </si>
  <si>
    <t xml:space="preserve">CYKY   3J  2,5  (3Cx  2,5)</t>
  </si>
  <si>
    <t>10.048.186</t>
  </si>
  <si>
    <t xml:space="preserve">CYKY   3O  1,5 (3Ax  1,5)</t>
  </si>
  <si>
    <t>10.048.243</t>
  </si>
  <si>
    <t xml:space="preserve">CYKY   5J  1,5 (5Cx  1,5)</t>
  </si>
  <si>
    <t>10.048.984</t>
  </si>
  <si>
    <t xml:space="preserve">CYKY   5J  4 (5Cx  4)</t>
  </si>
  <si>
    <t>10.049.643</t>
  </si>
  <si>
    <t xml:space="preserve">CYKY   5J  6 (5Cx  6)</t>
  </si>
  <si>
    <t>10.075.299</t>
  </si>
  <si>
    <t xml:space="preserve">Hmoždinka MM  8</t>
  </si>
  <si>
    <t>KS</t>
  </si>
  <si>
    <t>10.049.084</t>
  </si>
  <si>
    <t xml:space="preserve">J-Y (ST)Y   1x2x0.8 rot</t>
  </si>
  <si>
    <t>10.076.145</t>
  </si>
  <si>
    <t>Krabice KP 67/3 přístrojová</t>
  </si>
  <si>
    <t>10.079.363</t>
  </si>
  <si>
    <t>Krabice KU 68 - 1902</t>
  </si>
  <si>
    <t>10.076.286</t>
  </si>
  <si>
    <t>Krabice KU 68 LA/1 samoúchytná</t>
  </si>
  <si>
    <t>10.074.983</t>
  </si>
  <si>
    <t xml:space="preserve">Krabice LK 80x28 2R  lištová oblé rohy</t>
  </si>
  <si>
    <t>10 00 1013</t>
  </si>
  <si>
    <t>NS1 LED páska bílá 300 5m 24 W (viz. Výkres F.1.1.12)</t>
  </si>
  <si>
    <t>80 00 100</t>
  </si>
  <si>
    <t>NS1 instalační ALU profil pro LED pásky ELOX (viz. Výkres F.1.1.12)</t>
  </si>
  <si>
    <t>L113</t>
  </si>
  <si>
    <t>Nástěnné svítidlo s elektronickým předřadníkem, trubicová zářivka 1x13 W, patice G5, stupeň krytí IP44, pro vnitřní použití (viz. Výkres F.1.1.12, INTERIER č.25)"</t>
  </si>
  <si>
    <t>4042/SD/EXCEL</t>
  </si>
  <si>
    <t>Zářivkové svítidlo pro povrchovou montáž, 4 trubicové zářivky T5, celkový výkon 80W, s elektronickým stmívatelným předřadníkem (DALI/1-10V), patice G5, pro vnitřní použití (viz. Výkres F.1.1.12)</t>
  </si>
  <si>
    <t>5-2010</t>
  </si>
  <si>
    <t>Ovladač 3558A-A610 B spínače</t>
  </si>
  <si>
    <t>10.071.430</t>
  </si>
  <si>
    <t xml:space="preserve">Ovladač  3558A-A651 B spínače</t>
  </si>
  <si>
    <t>10.071.439</t>
  </si>
  <si>
    <t xml:space="preserve">Rámeček  3901A-B10B</t>
  </si>
  <si>
    <t>r02</t>
  </si>
  <si>
    <t>recyklacní poplatek svítidla</t>
  </si>
  <si>
    <t>r04</t>
  </si>
  <si>
    <t>recyklacní poplatek zářivky-trubice</t>
  </si>
  <si>
    <t>1656</t>
  </si>
  <si>
    <t xml:space="preserve">S1  repasované stávající svítidlo , přezbrojené kompaktními zářivkami  2 x 42W, GX24q-4, EVG DALI předřadník</t>
  </si>
  <si>
    <t>DIM</t>
  </si>
  <si>
    <t xml:space="preserve">S2 repasované stávající svítidlo , přezbrojený lineárními  zářivkami  2 x 80W, EVG DALI předřadník</t>
  </si>
  <si>
    <t>IRC235</t>
  </si>
  <si>
    <t xml:space="preserve">S4  repasované stávající svítidlo , přezbrojené kompaktními zářivkami  2 x 18W, GX24q-2, EVG DALI předřadník</t>
  </si>
  <si>
    <t>OSV001</t>
  </si>
  <si>
    <t>Instalační krabice pro vestavná svítidla, rozměry dle specifikace PD, s přípravou pro kabelové vstupy</t>
  </si>
  <si>
    <t>85486</t>
  </si>
  <si>
    <t>Vestavné bodové svítidlo, materiál nerezová ocel, 1x halogenová žárovka 50W, patice G5,3, napájení 230V/12V, stupeň krytí IP20</t>
  </si>
  <si>
    <t>540-0056</t>
  </si>
  <si>
    <t>Datový kabel pro přenos signálu DMX512, 4žilový, stíněný, impedance 110 Ω, barva šedá, pro vnitřní použití</t>
  </si>
  <si>
    <t>10.053.606</t>
  </si>
  <si>
    <t xml:space="preserve">Rozvodná skříň pro nástěnnou montáž, 12 modulů (TE), stupeň krytí IP54, materiál, barva, rozměry,použití  dle PD</t>
  </si>
  <si>
    <t>80 00 100.1</t>
  </si>
  <si>
    <t>SP instalační ALU profil pro LED pásky ELOX</t>
  </si>
  <si>
    <t>10 00 1013.1</t>
  </si>
  <si>
    <t>SP LED páska bílá 300 5m 24 W</t>
  </si>
  <si>
    <t>7 404 700</t>
  </si>
  <si>
    <t>Spodní díl kanálu na podlahu AIK20040 4 komory včetně přepážek</t>
  </si>
  <si>
    <t>10.048.785</t>
  </si>
  <si>
    <t>SYKFY 20x2x0,5</t>
  </si>
  <si>
    <t>10.070.410</t>
  </si>
  <si>
    <t>Tělo 3559-A01345</t>
  </si>
  <si>
    <t>10.062.927</t>
  </si>
  <si>
    <t xml:space="preserve">Tělo  3559-A87345</t>
  </si>
  <si>
    <t>10.024.950</t>
  </si>
  <si>
    <t>zdroj TC-TEL 42W/830- EVG, GX24q-4</t>
  </si>
  <si>
    <t>10.062.382</t>
  </si>
  <si>
    <t>zdroj TC-TEL 18W/830- EVG, GX24q-2</t>
  </si>
  <si>
    <t>10.055.767</t>
  </si>
  <si>
    <t>Lineární zářivková trubice T5, 35W, barevná teplota 4000 K (neutrální bílá), patice G5, index podání barev Ra ≥ 80</t>
  </si>
  <si>
    <t>10.029.666</t>
  </si>
  <si>
    <t>Lineární zářivková trubice T5 HO (vysoký výkon), 80W, barevná teplota 4000 K (neutrální bílá), patice G5, index podání barev Ra ≥ 80, vysoký světelný tok</t>
  </si>
  <si>
    <t>10.074.640</t>
  </si>
  <si>
    <t>Trubka 2316/LPE-1 LPE pr.16</t>
  </si>
  <si>
    <t>7 404 840</t>
  </si>
  <si>
    <t>Zaslepovací víko kanálu na podlahu</t>
  </si>
  <si>
    <t>10.079.558</t>
  </si>
  <si>
    <t>Zásuvka 5519A-A02357 B</t>
  </si>
  <si>
    <t>10.079.558.1</t>
  </si>
  <si>
    <t xml:space="preserve">Zásuvka  5519A-A02357 D (béžová, na hořlavé podklady)</t>
  </si>
  <si>
    <t>10.079.558.2</t>
  </si>
  <si>
    <t xml:space="preserve">Jednonásobný rámeček pro instalační přístroje, barva béžová, určený pro montáž na hořlavé podklady, materiál ,rozměry  dle PD</t>
  </si>
  <si>
    <t>10.079.558.3</t>
  </si>
  <si>
    <t xml:space="preserve">krabice pro jeden přístroj  LK 80X28 T I1 (imitace dřeva světlé ,hoř. A-D)</t>
  </si>
  <si>
    <t>10.079.558.4</t>
  </si>
  <si>
    <t>lišta LHD 40X20 I1 (imitace dřeva světlé ,hoř. A-D)</t>
  </si>
  <si>
    <t>10.025.492</t>
  </si>
  <si>
    <t xml:space="preserve">Žár.hal.   50W dichr.10st.    </t>
  </si>
  <si>
    <t>10.025.492a</t>
  </si>
  <si>
    <t>Prořez</t>
  </si>
  <si>
    <t>-997195414</t>
  </si>
  <si>
    <t>10.025.4928b</t>
  </si>
  <si>
    <t>Podružný materiál</t>
  </si>
  <si>
    <t>-944181394</t>
  </si>
  <si>
    <t>10.025.4928c</t>
  </si>
  <si>
    <t>Podíl přidružených výkonů z C21M a navázaného materiálu</t>
  </si>
  <si>
    <t>-1953849672</t>
  </si>
  <si>
    <t>10.025.4928d</t>
  </si>
  <si>
    <t>Stimulační přirážka z C21M a navázaného materiálu</t>
  </si>
  <si>
    <t>-1686359387</t>
  </si>
  <si>
    <t>10.025.4928e</t>
  </si>
  <si>
    <t>Přesun dodávek</t>
  </si>
  <si>
    <t>1546810612</t>
  </si>
  <si>
    <t>HZS5</t>
  </si>
  <si>
    <t>zapojení ovl.panelů oživení SBA/OVL(F1.10-2)</t>
  </si>
  <si>
    <t>hod.</t>
  </si>
  <si>
    <t>HZS6</t>
  </si>
  <si>
    <t>montážní práce práce(F1.10-3)</t>
  </si>
  <si>
    <t>HZS5.1</t>
  </si>
  <si>
    <t>propojení MaR (dle F1.10-4)</t>
  </si>
  <si>
    <t>Dodávky/specifikace</t>
  </si>
  <si>
    <t>R1</t>
  </si>
  <si>
    <t>Rozvaděč RPS provedení EI30 DP1 (bez systému DALI)</t>
  </si>
  <si>
    <t>22154333</t>
  </si>
  <si>
    <t xml:space="preserve">DSI-PCD/S  fázový stmívač 40-1000VA (trafa el. i magnet., ohmick</t>
  </si>
  <si>
    <t>86454539</t>
  </si>
  <si>
    <t>modular DIM BASIC Řídící modul zdrojový - 3kanál + PIR</t>
  </si>
  <si>
    <t>22114587</t>
  </si>
  <si>
    <t xml:space="preserve">IRED E02  IR sensor pro zabudování do stropu        O80x26mm</t>
  </si>
  <si>
    <t>198</t>
  </si>
  <si>
    <t>20975492</t>
  </si>
  <si>
    <t xml:space="preserve">IRS E02     IR dálkové ovládání (nahrazuje IRS)           119x57</t>
  </si>
  <si>
    <t>200</t>
  </si>
  <si>
    <t>24035465</t>
  </si>
  <si>
    <t>DALI TOUCHPANEL modul pro nezávislé ovládání DALI systému</t>
  </si>
  <si>
    <t>202</t>
  </si>
  <si>
    <t>24033450</t>
  </si>
  <si>
    <t>DALI GC Modul pro 1 - 2 skupiny KISS DALI ovládaný tlačítky</t>
  </si>
  <si>
    <t>204</t>
  </si>
  <si>
    <t>4008321040169</t>
  </si>
  <si>
    <t xml:space="preserve">OT 08/200-240/24    80x40x22mm</t>
  </si>
  <si>
    <t>206</t>
  </si>
  <si>
    <t>DR6012</t>
  </si>
  <si>
    <t>DR.60-12 stabilizovaný zdroj 60 W na DIN</t>
  </si>
  <si>
    <t>208</t>
  </si>
  <si>
    <t>DR12012</t>
  </si>
  <si>
    <t>DR 120-12 stabilizovaný zdroj 120 W</t>
  </si>
  <si>
    <t>210</t>
  </si>
  <si>
    <t>SDD-S60</t>
  </si>
  <si>
    <t>SDD-S60 ionizační detektor kouředo VZT (včetně Venturiho trubic)</t>
  </si>
  <si>
    <t>212</t>
  </si>
  <si>
    <t>ABV 300</t>
  </si>
  <si>
    <t>ABV-300/D 230 V, poplachová jednotka 2x kouřový poplach</t>
  </si>
  <si>
    <t>214</t>
  </si>
  <si>
    <t>ABV 300a</t>
  </si>
  <si>
    <t>Doprava dodávek</t>
  </si>
  <si>
    <t>1804572190</t>
  </si>
  <si>
    <t>05 - Vytápění</t>
  </si>
  <si>
    <t>9 - Ostatní konstrukce a práce-bourání</t>
  </si>
  <si>
    <t xml:space="preserve">    713 - Izolace tepelné</t>
  </si>
  <si>
    <t xml:space="preserve">    732 - Ústřední vytápění - strojovny</t>
  </si>
  <si>
    <t xml:space="preserve">    733 - Ústřední vytápění - potrubí</t>
  </si>
  <si>
    <t xml:space="preserve">    734 - Ústřední vytápění - armatury</t>
  </si>
  <si>
    <t xml:space="preserve">    735 - Ústřední vytápění - otopná tělesa</t>
  </si>
  <si>
    <t xml:space="preserve">    767 - Konstrukce zámečnické</t>
  </si>
  <si>
    <t>8001000001</t>
  </si>
  <si>
    <t>Materiál pro stavební úpravy</t>
  </si>
  <si>
    <t>sb</t>
  </si>
  <si>
    <t>8001000009</t>
  </si>
  <si>
    <t>Regulace pomocí přístroje CBI</t>
  </si>
  <si>
    <t>80010000101</t>
  </si>
  <si>
    <t>Stavební úpravy - vyvrtání otvoru pro průchod potrubí (strop)</t>
  </si>
  <si>
    <t>80010000102</t>
  </si>
  <si>
    <t>Stavební úpravy - vyvrtání otvoru pro průchod potrubí (stěna-panel)</t>
  </si>
  <si>
    <t>80010000106</t>
  </si>
  <si>
    <t>Stavební úpravy - začištění otvoru</t>
  </si>
  <si>
    <t>8001000030</t>
  </si>
  <si>
    <t>Nastavení čerpadel pomocí přístroje IR monitor</t>
  </si>
  <si>
    <t>713</t>
  </si>
  <si>
    <t>Izolace tepelné</t>
  </si>
  <si>
    <t>713463211</t>
  </si>
  <si>
    <t>Montáž izolace tepelné potrubí potrubními pouzdry s Al fólií staženými Al páskou 1x D do 50 mm</t>
  </si>
  <si>
    <t xml:space="preserve">Montáž izolace tepelné potrubí a ohybů tvarovkami nebo deskami  potrubními pouzdry s povrchovou úpravou hliníkovou fólií (izolační materiál ve specifikaci) přelepenými samolepící hliníkovou páskou potrubí jednovrstvá D do 50 mm</t>
  </si>
  <si>
    <t>631545300</t>
  </si>
  <si>
    <t xml:space="preserve">pouzdro potrubní izolační  21/30 mm</t>
  </si>
  <si>
    <t>631545730</t>
  </si>
  <si>
    <t xml:space="preserve">pouzdro potrubní izolační  42/40 mm</t>
  </si>
  <si>
    <t>631545310</t>
  </si>
  <si>
    <t xml:space="preserve">pouzdro potrubní izolační  27/30 mm</t>
  </si>
  <si>
    <t>713463411</t>
  </si>
  <si>
    <t>Montáž izolace tepelné potrubí a ohybů návlekovými izolačními pouzdry</t>
  </si>
  <si>
    <t xml:space="preserve">Montáž izolace tepelné potrubí a ohybů tvarovkami nebo deskami  potrubními pouzdry návlekovými izolačními hadicemi potrubí a ohybů</t>
  </si>
  <si>
    <t>813100003</t>
  </si>
  <si>
    <t xml:space="preserve">Tep.izolace  20x22 tl. 20 mm (na bázi polyetylenu)</t>
  </si>
  <si>
    <t>813100002</t>
  </si>
  <si>
    <t xml:space="preserve">Tep.izolace  20x18 tl. 20 mm (na bázi polyetylenu)</t>
  </si>
  <si>
    <t>998713103</t>
  </si>
  <si>
    <t>Přesun hmot tonážní pro izolace tepelné v objektech v přes 12 do 24 m</t>
  </si>
  <si>
    <t>Přesun hmot pro izolace tepelné stanovený z hmotnosti přesunovaného materiálu vodorovná dopravní vzdálenost do 50 m v objektech výšky přes 12 m do 24 m</t>
  </si>
  <si>
    <t>998713194</t>
  </si>
  <si>
    <t>Příplatek k přesunu hmot tonážní 713 za zvětšený přesun do 1000 m</t>
  </si>
  <si>
    <t>Přesun hmot pro izolace tepelné stanovený z hmotnosti přesunovaného materiálu Příplatek k cenám za zvětšený přesun přes vymezenou největší dopravní vzdálenost do 1000 m</t>
  </si>
  <si>
    <t>732</t>
  </si>
  <si>
    <t>Ústřední vytápění - strojovny</t>
  </si>
  <si>
    <t>732429111</t>
  </si>
  <si>
    <t>Montáž čerpadla oběhového spirálního DN 25 do potrubí</t>
  </si>
  <si>
    <t>soubor</t>
  </si>
  <si>
    <t>800201532</t>
  </si>
  <si>
    <t xml:space="preserve">Čerpadlo  25-60, 230V</t>
  </si>
  <si>
    <t>7325251051</t>
  </si>
  <si>
    <t>Úprava programu stávajícího regulátoru</t>
  </si>
  <si>
    <t>732525106</t>
  </si>
  <si>
    <t>Dodávka a montáž elektroinstalace</t>
  </si>
  <si>
    <t>7325251063</t>
  </si>
  <si>
    <t>Úprava stávající M+R</t>
  </si>
  <si>
    <t>9987322201</t>
  </si>
  <si>
    <t>Vypouštění a napouštění systému</t>
  </si>
  <si>
    <t>9987322202</t>
  </si>
  <si>
    <t>Proplach potrubí</t>
  </si>
  <si>
    <t>9987322203</t>
  </si>
  <si>
    <t>Topná zkouška</t>
  </si>
  <si>
    <t>733</t>
  </si>
  <si>
    <t>Ústřední vytápění - potrubí</t>
  </si>
  <si>
    <t>733111114</t>
  </si>
  <si>
    <t>Potrubí ocelové závitové černé bezešvé běžné v kotelnách nebo strojovnách DN 20</t>
  </si>
  <si>
    <t>Potrubí z trubek ocelových závitových černých spojovaných svařováním bezešvých běžných nízkotlakých PN 16 do 115°C v kotelnách a strojovnách DN 20</t>
  </si>
  <si>
    <t>733111116</t>
  </si>
  <si>
    <t>Potrubí ocelové závitové černé bezešvé běžné v kotelnách nebo strojovnách DN 32</t>
  </si>
  <si>
    <t>Potrubí z trubek ocelových závitových černých spojovaných svařováním bezešvých běžných nízkotlakých PN 16 do 115°C v kotelnách a strojovnách DN 32</t>
  </si>
  <si>
    <t>733124117</t>
  </si>
  <si>
    <t>Příplatek k potrubí ocelovému hladkému za zhotovení přechodů z trubek hladkých kováním DN 50/32</t>
  </si>
  <si>
    <t>Potrubí z trubek ocelových hladkých zhotovení trubkových přechodů jednostranných přímých z trubek ocelových hladkých kováním DN/DN 1 50/ 32</t>
  </si>
  <si>
    <t>733124141</t>
  </si>
  <si>
    <t>Příplatek k potrubí ocelovému hladkému za zhotovení přechodů z trubek hladkých kováním DN 32/25</t>
  </si>
  <si>
    <t>733190107</t>
  </si>
  <si>
    <t>Zkouška těsnosti potrubí ocelové závitové DN do 40</t>
  </si>
  <si>
    <t xml:space="preserve">Zkoušky těsnosti potrubí, manžety prostupové z trubek ocelových  zkoušky těsnosti potrubí (za provozu) z trubek ocelových závitových DN do 40</t>
  </si>
  <si>
    <t>733191113</t>
  </si>
  <si>
    <t>Manžeta prostupová pro ocelové potrubí DN přes 32 do 50</t>
  </si>
  <si>
    <t xml:space="preserve">Zkoušky těsnosti potrubí, manžety prostupové z trubek ocelových  manžety prostupové pro trubky DN přes 32 do 50</t>
  </si>
  <si>
    <t>733191924</t>
  </si>
  <si>
    <t>Navaření odbočky na potrubí ocelové závitové DN 20</t>
  </si>
  <si>
    <t xml:space="preserve">Opravy rozvodů potrubí z trubek ocelových  závitových normálních i zesílených navaření odbočky na stávající potrubí, odbočka DN 20</t>
  </si>
  <si>
    <t>733222303</t>
  </si>
  <si>
    <t>Potrubí měděné polotvrdé spojované lisováním D 18x1 mm</t>
  </si>
  <si>
    <t>Potrubí z trubek měděných polotvrdých spojovaných lisováním PN 16, T= +110°C Ø 18/1</t>
  </si>
  <si>
    <t>733222304</t>
  </si>
  <si>
    <t>Potrubí měděné polotvrdé spojované lisováním D 22x1 mm</t>
  </si>
  <si>
    <t>Potrubí z trubek měděných polotvrdých spojovaných lisováním PN 16, T= +110°C Ø 22/1</t>
  </si>
  <si>
    <t>733291101</t>
  </si>
  <si>
    <t>Zkouška těsnosti potrubí měděné D do 35x1,5</t>
  </si>
  <si>
    <t xml:space="preserve">Zkoušky těsnosti potrubí z trubek měděných  Ø do 35/1,5</t>
  </si>
  <si>
    <t>733291150</t>
  </si>
  <si>
    <t>Měděné fitinky - příplatek</t>
  </si>
  <si>
    <t>733322307</t>
  </si>
  <si>
    <t>Potrubí plastové vícevrstvé PE-Xc spojované lisováním PN 16 do 80°C D 63x4,5 mm</t>
  </si>
  <si>
    <t>Potrubí z trubek plastových z vícevrstvého polyethylenu (PE-Xc) spojovaných lisováním PN 10 do 80°C D 63/4,5</t>
  </si>
  <si>
    <t>733391101</t>
  </si>
  <si>
    <t>Zkouška těsnosti potrubí plastové D do 32x3,0</t>
  </si>
  <si>
    <t>Zkoušky těsnosti potrubí z trubek plastových Ø do 32/3,0</t>
  </si>
  <si>
    <t>998733103</t>
  </si>
  <si>
    <t>Přesun hmot tonážní pro rozvody potrubí v objektech v přes 12 do 24 m</t>
  </si>
  <si>
    <t xml:space="preserve">Přesun hmot pro rozvody potrubí  stanovený z hmotnosti přesunovaného materiálu vodorovná dopravní vzdálenost do 50 m v objektech výšky přes 12 do 24 m</t>
  </si>
  <si>
    <t>998733194</t>
  </si>
  <si>
    <t>Příplatek k přesunu hmot tonážní 733 za zvětšený přesun do 1000 m</t>
  </si>
  <si>
    <t xml:space="preserve">Přesun hmot pro rozvody potrubí  stanovený z hmotnosti přesunovaného materiálu Příplatek k cenám za zvětšený přesun přes vymezenou největší dopravní vzdálenost do 1000 m</t>
  </si>
  <si>
    <t>734</t>
  </si>
  <si>
    <t>Ústřední vytápění - armatury</t>
  </si>
  <si>
    <t>734000001</t>
  </si>
  <si>
    <t>Vyčištění filtru</t>
  </si>
  <si>
    <t>734209103</t>
  </si>
  <si>
    <t>Montáž armatury závitové s jedním závitem G 1/2</t>
  </si>
  <si>
    <t xml:space="preserve">Montáž závitových armatur  s 1 závitem G 1/2 (DN 15)</t>
  </si>
  <si>
    <t>800404003</t>
  </si>
  <si>
    <t>Automatický odvzdušňovací ventil DN 15</t>
  </si>
  <si>
    <t>734209113</t>
  </si>
  <si>
    <t>Montáž armatury závitové s dvěma závity G 1/2</t>
  </si>
  <si>
    <t xml:space="preserve">Montáž závitových armatur  se 2 závity G 1/2 (DN 15)</t>
  </si>
  <si>
    <t>800402002</t>
  </si>
  <si>
    <t>Vyvažovací ventil STAD DN 15 s vypouštěnímI</t>
  </si>
  <si>
    <t>734209115</t>
  </si>
  <si>
    <t>Montáž armatury závitové s dvěma závity G 1</t>
  </si>
  <si>
    <t xml:space="preserve">Montáž závitových armatur  se 2 závity G 1 (DN 25)</t>
  </si>
  <si>
    <t>800402004</t>
  </si>
  <si>
    <t>Vyvažovací ventil STAD DN 25 s vypouštěním</t>
  </si>
  <si>
    <t>734242412</t>
  </si>
  <si>
    <t>Ventil závitový zpětný přímý G 1/2 PN 16 do 110°C</t>
  </si>
  <si>
    <t>Ventily zpětné závitové PN 16 do 110°C přímé G 1/2</t>
  </si>
  <si>
    <t>734242415</t>
  </si>
  <si>
    <t>Ventil závitový zpětný přímý G 5/4 PN 16 do 110°C</t>
  </si>
  <si>
    <t>Ventily zpětné závitové PN 16 do 110°C přímé G 5/4</t>
  </si>
  <si>
    <t>734291113</t>
  </si>
  <si>
    <t>Kohout závitový plnící a vypouštěcí ČSN 137061 PN 10/100°C G 1/2</t>
  </si>
  <si>
    <t>734291245</t>
  </si>
  <si>
    <t>Filtr závitový přímý s vnitřními závity R 74A PN 16 do 130°C G 1 1/4</t>
  </si>
  <si>
    <t>734292714</t>
  </si>
  <si>
    <t>Kohout kulový přímý G 3/4 PN 42 do 185°C vnitřní závit</t>
  </si>
  <si>
    <t>Ostatní armatury kulové kohouty PN 42 do 185°C přímé vnitřní závit G 3/4</t>
  </si>
  <si>
    <t>734292716</t>
  </si>
  <si>
    <t>Kohout kulový přímý G 1 1/4 PN 42 do 185°C vnitřní závit</t>
  </si>
  <si>
    <t>Ostatní armatury kulové kohouty PN 42 do 185°C přímé vnitřní závit G 1 1/4</t>
  </si>
  <si>
    <t>734411121</t>
  </si>
  <si>
    <t>Teploměr úhlový s ochranným pouzdrem malý</t>
  </si>
  <si>
    <t>734419111</t>
  </si>
  <si>
    <t>Montáž teploměrů s ochranným pouzdrem nebo pevným stonkem a jímkou</t>
  </si>
  <si>
    <t>Teploměry technické montáž teploměrů s ochranným pouzdrem nebo s pevným stonkem a jímkou</t>
  </si>
  <si>
    <t>734421130</t>
  </si>
  <si>
    <t>Tlakoměr deformační č 03313 D 160 kruhový B s bronzovou trubicí rozsah 0-10 MPa</t>
  </si>
  <si>
    <t>734493111</t>
  </si>
  <si>
    <t>Ochranná jímka se závitem do G 1</t>
  </si>
  <si>
    <t>Teploměry technické ochranné jímky se závitem do G 1</t>
  </si>
  <si>
    <t>734494213</t>
  </si>
  <si>
    <t>Návarek s trubkovým závitem G 1/2</t>
  </si>
  <si>
    <t>Měřicí armatury návarky s trubkovým závitem G 1/2</t>
  </si>
  <si>
    <t>998734103</t>
  </si>
  <si>
    <t>Přesun hmot tonážní pro armatury v objektech v přes 12 do 24 m</t>
  </si>
  <si>
    <t xml:space="preserve">Přesun hmot pro armatury  stanovený z hmotnosti přesunovaného materiálu vodorovná dopravní vzdálenost do 50 m v objektech výšky přes 12 do 24 m</t>
  </si>
  <si>
    <t>998734194</t>
  </si>
  <si>
    <t>Příplatek k přesunu hmot tonážní 734 za zvětšený přesun do 1000 m</t>
  </si>
  <si>
    <t xml:space="preserve">Přesun hmot pro armatury  stanovený z hmotnosti přesunovaného materiálu Příplatek k cenám za zvětšený přesun přes vymezenou největší dopravní vzdálenost do 1000 m</t>
  </si>
  <si>
    <t>735</t>
  </si>
  <si>
    <t>Ústřední vytápění - otopná tělesa</t>
  </si>
  <si>
    <t>735111811</t>
  </si>
  <si>
    <t>Demontáž otopného tělesa litinového článkového</t>
  </si>
  <si>
    <t xml:space="preserve">Demontáž otopných těles litinových  článkových</t>
  </si>
  <si>
    <t>735191904</t>
  </si>
  <si>
    <t>Vyčištění otopných těles litinových proplachem vodou</t>
  </si>
  <si>
    <t xml:space="preserve">Ostatní opravy otopných těles  vyčištění propláchnutím vodou otopných těles litinových</t>
  </si>
  <si>
    <t>735191905</t>
  </si>
  <si>
    <t>Odvzdušnění otopných těles</t>
  </si>
  <si>
    <t xml:space="preserve">Ostatní opravy otopných těles  odvzdušnění tělesa</t>
  </si>
  <si>
    <t>735192914</t>
  </si>
  <si>
    <t>Zpětná montáž otopných těles článkových litinových</t>
  </si>
  <si>
    <t xml:space="preserve">Ostatní opravy otopných těles  zpětná montáž otopných těles článkových litinových</t>
  </si>
  <si>
    <t>767</t>
  </si>
  <si>
    <t>Konstrukce zámečnické</t>
  </si>
  <si>
    <t>767000001</t>
  </si>
  <si>
    <t>Uchycení potrubí upevňovacími prvky (závěsy, táhla - montáž)</t>
  </si>
  <si>
    <t>867100001</t>
  </si>
  <si>
    <t>Uchycení potrubí upevňovacími prvky (závěsy, táhla - dod.)</t>
  </si>
  <si>
    <t>867100003</t>
  </si>
  <si>
    <t>Tyč průřezu L 50/50/5; L=330 mm</t>
  </si>
  <si>
    <t>783425422</t>
  </si>
  <si>
    <t>Nátěry syntetické potrubí do DN 50 barva dražší matný povrch 1x antikorozní, 1x základní, 2x email</t>
  </si>
  <si>
    <t>06 - Vzduchotechnika</t>
  </si>
  <si>
    <t>D1 - Vzduchotechnika</t>
  </si>
  <si>
    <t>D2 - Montážní materiál</t>
  </si>
  <si>
    <t xml:space="preserve">D3 - Izolace  tepelná ( vnitřní)</t>
  </si>
  <si>
    <t xml:space="preserve">D4 - Izolace   protipožární</t>
  </si>
  <si>
    <t>D5 - Požární ucpávky</t>
  </si>
  <si>
    <t>D6 - Nátěry</t>
  </si>
  <si>
    <t xml:space="preserve">D7 - Zdvihací práce  a  lešení</t>
  </si>
  <si>
    <t>D8 - Ostatní</t>
  </si>
  <si>
    <t>D1</t>
  </si>
  <si>
    <t>240511330 1.1</t>
  </si>
  <si>
    <t xml:space="preserve">Vzduchotechnická  jednotka  ve vnitřním provedení   ve složení:  PŘÍVOD -   pružná manžeta a  regulační klapka pro servomotor LF24(4Nm),  filtrační komora s kapsovým filtrem F7, rekuperační komora desková s by pasem + regulační klapka pro servomotor LM24A</t>
  </si>
  <si>
    <t xml:space="preserve">Vzduchotechnická  jednotka  ve vnitřním provedení   ve složení:  PŘÍVOD -   pružná manžeta a  regulační klapka pro servomotor LF24(4Nm),  filtrační komora s kapsovým filtrem F7, rekuperační komora desková s by pasem + regulační klapka pro servomotor LM24A-SR (5Nm)   - spojité ovládání + 2x sifon - účinnost rekuperace 86% , komora vodního ohřívače  -top. výkon  Qt = 6kW - voda 80/60°C (vzduch z-15°C na +22°C), přípojka topné vody  G 1.1/4", mw = 0,26m3/h, pw=3,73kPa, ventilátor s EC motorem s integrovaným frekvenčním měničem   V= 3500m3/h, pext = 450Pa (Pel motoru max = 2,09kW (okamžitý výkon 1,32kW), 400V, 50Hz, Ijm = 2,8A),  pružná manžeta.</t>
  </si>
  <si>
    <t>1.1a</t>
  </si>
  <si>
    <t xml:space="preserve">VZT jednotka  (poz.č.1.1) bude vybavena  kompletně  MĚŘENÍM A REGULACÍ  (M+R)  s dálkovým ovladačem,  včetně veškerých čidel a servomotorů, trojcestného směšovacího uzle  ESU C40-V0,6 B  a vč. čidla kouře. Dodavatel M+R  provede propojení M+R a zprovozněn</t>
  </si>
  <si>
    <t xml:space="preserve">VZT jednotka  (poz.č.1.1) bude vybavena  kompletně  MĚŘENÍM A REGULACÍ  (M+R)  s dálkovým ovladačem,  včetně veškerých čidel a servomotorů, trojcestného směšovacího uzle  ESU C40-V0,6 B  a vč. čidla kouře. Dodavatel M+R  provede propojení M+R a zprovoznění VZT jednotky.  V rozvaděči regulace je nutné připravit připojení čidla kouře. -  Rozvaděč EL + rozvaděč M+R včetně čidel  a dálkového ovládání . Infračervené prostorové čidlo pro sledování kvality vzduchu (měření koncentrace CO2 a řízení výkonu větracích systémů) vč. kabelu. Zajistit komunikaci se stávající předávací stanicí CLIMATIX.</t>
  </si>
  <si>
    <t>1.1b</t>
  </si>
  <si>
    <t xml:space="preserve">Čidlo kouře  do potrubí vč. nutného příslušenství (čidlo bude umístěno do sacího VZT potrubí)</t>
  </si>
  <si>
    <t>1.1c</t>
  </si>
  <si>
    <t xml:space="preserve">STARTPACK - nastavení, oživení a spuštění  VZT jednotky  - dodávka M+R</t>
  </si>
  <si>
    <t>kpl</t>
  </si>
  <si>
    <t>240771123 01.02.2016</t>
  </si>
  <si>
    <t>Pružná manžeta 491x648 / 120 - pokud nebude dodávkou VZT jednotky</t>
  </si>
  <si>
    <t>240751221 01.03.2016</t>
  </si>
  <si>
    <t>Tlumič buňkový 200x500x500</t>
  </si>
  <si>
    <t>240751221 01.04.2016</t>
  </si>
  <si>
    <t>Tlumič buňkový 200x500x1000</t>
  </si>
  <si>
    <t>240751221 01.05.2016</t>
  </si>
  <si>
    <t>Tlumič buňkový 200x500x1500</t>
  </si>
  <si>
    <t>240751221 01.06.2016</t>
  </si>
  <si>
    <t>Tlumič buňkový 200x500x2000</t>
  </si>
  <si>
    <t>240715219 01.07.2016</t>
  </si>
  <si>
    <t xml:space="preserve">Požární klapka těsná  500x400 . 11   ruční a s tepelnou tavnou pojistkou 73°C  a  koncový spínač (signalizace klapky zavřeno)  Požární klapku opatřit požární ucpávkou  .</t>
  </si>
  <si>
    <t>240715219 01.08.2016</t>
  </si>
  <si>
    <t xml:space="preserve">Požární klapka těsná   315x315 . 11   ruční a s tepelnou tavnou pojistkou 73°C  a  koncový spínač (signalizace klapky zavřeno) . Požární klapku opatřit požární ucpávkou  .</t>
  </si>
  <si>
    <t>240821120 01.09.2016</t>
  </si>
  <si>
    <t xml:space="preserve">Komora pro přívod vzduchu 1500x1365 / R1585  s   připojovacím rozměrem 315x315 pro vertikální potrubí. Otvor 315x315 pro připojení potrubí, vyříznout na místě dle umístění komory. Komora v místě pro připojení na tahokovovou  mřížku bude opatřena lemem. (v</t>
  </si>
  <si>
    <t xml:space="preserve">Komora pro přívod vzduchu 1500x1365 / R1585  s   připojovacím rozměrem 315x315 pro vertikální potrubí. Otvor 315x315 pro připojení potrubí, vyříznout na místě dle umístění komory. Komora v místě pro připojení na tahokovovou  mřížku bude opatřena lemem. (viz výkres)  Poloměr R1585 ověřit dle situace na stavbě.</t>
  </si>
  <si>
    <t>240821120 01.10.2016</t>
  </si>
  <si>
    <t xml:space="preserve">Komora pro přívod vzduchu 1500x1365 / R1507  s   připojovacím rozměrem 315x315 pro vertikální potrubí. Otvor 315x315 pro připojení potrubí, vyříznout na místě dle umístění komory. Komora v místě pro připojení na tahokovovou  mřížku bude opatřena lemem. (v</t>
  </si>
  <si>
    <t xml:space="preserve">Komora pro přívod vzduchu 1500x1365 / R1507  s   připojovacím rozměrem 315x315 pro vertikální potrubí. Otvor 315x315 pro připojení potrubí, vyříznout na místě dle umístění komory. Komora v místě pro připojení na tahokovovou  mřížku bude opatřena lemem. (viz výkres) Poloměr R1507 ověřit dle situace na stavbě.</t>
  </si>
  <si>
    <t>24074115 01.11.2016</t>
  </si>
  <si>
    <t xml:space="preserve">Vyústka jednořadá do čtyřhranného potrubí  1025 x 325  VK-1.0-R1 TPJ 68-12-76 (odvod)  v barvě vnějšího obložení  provozní místnosti č.204</t>
  </si>
  <si>
    <t>24074112 01.12.2016</t>
  </si>
  <si>
    <t xml:space="preserve">Vyústka jednořadá do čtyřhranného potrubí325 x 125  VK-1.0-R1 TPJ 68-12-76 (odvod)</t>
  </si>
  <si>
    <t>240734219 01.01.2013</t>
  </si>
  <si>
    <t xml:space="preserve">Protidešťová žaluzie – atyp trojúhelníkového tvaru šířka 800mm a výška  630mm (viz výkres) – přesný rozměr doměřit dle nového obložení vikýře .  Volná (čistá) průtočná plocha  S=0,22m2.</t>
  </si>
  <si>
    <t>240821120 01.01.2014</t>
  </si>
  <si>
    <t xml:space="preserve">Nasávací komora – atyp trojúhelníkového tvaru šířka 800mm a výška  630mm  - délka 800mm  s připojovacím hrdlem 500x400 (viz výkres) – přesný rozměr komory doměřit dle nového obložení vikýře  - pozink. plech – pro žaluzii poz . č. 1.13</t>
  </si>
  <si>
    <t>240821120 01.01.2015</t>
  </si>
  <si>
    <t xml:space="preserve">Výfuková komora – atyp trojúhelníkového tvaru šířka 800mm a výška  630mm  - délka 800mm s připojovacím hrdlem 500x400  (viz výkres) – přesný rozměr komory doměřit dle nového obložení vikýře  - pozink. plech – pro žaluzii poz . č. 1.13</t>
  </si>
  <si>
    <t>Pol24</t>
  </si>
  <si>
    <t xml:space="preserve">Potrubí čtyřhranné skup.I, ON 12 0405, pozink. plech do obvodu  2630, včetně  100% tvarovek</t>
  </si>
  <si>
    <t>Pol25</t>
  </si>
  <si>
    <t xml:space="preserve">Potrubí čtyřhranné skup.I, ON 12 0405, pozink. plech do obvodu  1890, včetně  40% tvarovek</t>
  </si>
  <si>
    <t xml:space="preserve">Potrubí čtyřhranné skup.I, ON 12 0405, pozink. plech do obvodu  1500, včetně  60% tvarovek</t>
  </si>
  <si>
    <t>Pol26</t>
  </si>
  <si>
    <t xml:space="preserve">Potrubí čtyřhranné skup.I, ON 12 0405, pozink. plech do obvodu  3000, včetně  70% tvarovek</t>
  </si>
  <si>
    <t>Pol27</t>
  </si>
  <si>
    <t>Pol28</t>
  </si>
  <si>
    <t xml:space="preserve">Potrubí čtyřhranné skup.I, ON 12 0405, pozink. plech do obvodu  800, včetně  30% tvarovek</t>
  </si>
  <si>
    <t>D2</t>
  </si>
  <si>
    <t>Montážní materiál</t>
  </si>
  <si>
    <t>Pol29</t>
  </si>
  <si>
    <t>Montážní, těsnící a spojovací materiál</t>
  </si>
  <si>
    <t>kg</t>
  </si>
  <si>
    <t>D3</t>
  </si>
  <si>
    <t xml:space="preserve">Izolace  tepelná ( vnitřní)</t>
  </si>
  <si>
    <t>Pol30</t>
  </si>
  <si>
    <t xml:space="preserve">Tepelná a protihluková izolace potrubí uvnitř objektu -minerální plst o tloušťce 40mm + AL polep -  pro zař.č.1 - viz výkres   (veškeré VZT potrubí v prostoru skladu-depozitáře 3.NP (č.m. 304a)   a v kanceláři v 3.NP (č.m. 305a)</t>
  </si>
  <si>
    <t>D4</t>
  </si>
  <si>
    <t xml:space="preserve">Izolace   protipožární</t>
  </si>
  <si>
    <t>Pol31</t>
  </si>
  <si>
    <t xml:space="preserve">Protipožarní  izolace na potrubí EI 30   - viz výkres     uvnitř objektu - VZT potrubí (sání i výfuk) -ve skladu knih v podkroví a potrubí   (sání i  výfuk) v půdním prostoru včetně nasávací a výfukové komory ve střešním plášti (vikýři).</t>
  </si>
  <si>
    <t>D5</t>
  </si>
  <si>
    <t>Požární ucpávky</t>
  </si>
  <si>
    <t>Pol32</t>
  </si>
  <si>
    <t xml:space="preserve">Požární ucpávky - požární odolnost 90min. - pro VZT potrubí procházející střechou a požárně dělícími úseky , utěsnění požárních klapek a požárních stěnových uzávěrů  (tl. minerální vlny 2x50mm, stěrka 1mm v suchém stavu).</t>
  </si>
  <si>
    <t>D6</t>
  </si>
  <si>
    <t>Nátěry</t>
  </si>
  <si>
    <t>Pol33</t>
  </si>
  <si>
    <t xml:space="preserve">Provést  konečný krycí nátěr vzduchotechnického zařízení (ventilátorů,potrubí,mřížek,žaluzií, konzol), které nebude zakryto podhledem nebo izolací a VZT zařízení a potrubí vystavené povětrnostním vlivům.  Složení nátěru : 1x reaktivační nátěr, 1x základní</t>
  </si>
  <si>
    <t xml:space="preserve">Provést  konečný krycí nátěr vzduchotechnického zařízení (ventilátorů,potrubí,mřížek,žaluzií, konzol), které nebude zakryto podhledem nebo izolací a VZT zařízení a potrubí vystavené povětrnostním vlivům.  Složení nátěru : 1x reaktivační nátěr, 1x základní nátěr, 2x vrchní nátěr. Odstín dle investora nebo HIP.</t>
  </si>
  <si>
    <t>D7</t>
  </si>
  <si>
    <t xml:space="preserve">Zdvihací práce  a  lešení</t>
  </si>
  <si>
    <t>Zdvihací práce</t>
  </si>
  <si>
    <t xml:space="preserve">Lešení  do výšky 4,0m</t>
  </si>
  <si>
    <t>D8</t>
  </si>
  <si>
    <t>Ostatní</t>
  </si>
  <si>
    <t>Pol14</t>
  </si>
  <si>
    <t>Náklady na dopravu</t>
  </si>
  <si>
    <t>Pol15</t>
  </si>
  <si>
    <t>Vnitrostaveništní doprava</t>
  </si>
  <si>
    <t>Pol16</t>
  </si>
  <si>
    <t>Zařízení staveniště</t>
  </si>
  <si>
    <t>Pol17</t>
  </si>
  <si>
    <t>Značení vzduchotechnického zařízení a potrubí dle platných ČSN</t>
  </si>
  <si>
    <t>Pol18</t>
  </si>
  <si>
    <t>Předávací dokumentace</t>
  </si>
  <si>
    <t>Pol19</t>
  </si>
  <si>
    <t>Dokumentace skutečného stavu</t>
  </si>
  <si>
    <t>Pol20</t>
  </si>
  <si>
    <t>Provozní předpis pro VZT</t>
  </si>
  <si>
    <t>Pol21</t>
  </si>
  <si>
    <t>Komplexní vyzkoušení</t>
  </si>
  <si>
    <t>Pol22</t>
  </si>
  <si>
    <t>Zaregulování VZT</t>
  </si>
  <si>
    <t>Pol23</t>
  </si>
  <si>
    <t>Zaškolení obsluhy</t>
  </si>
  <si>
    <t>07 - ZTI</t>
  </si>
  <si>
    <t xml:space="preserve">    721 - Zdravotechnika - vnitřní kanalizace</t>
  </si>
  <si>
    <t xml:space="preserve">    722 - Zdravotechnika - vnitřní vodovod</t>
  </si>
  <si>
    <t>7134631211R</t>
  </si>
  <si>
    <t>Tepelná izolace potrubí SUV 20mm 6mm</t>
  </si>
  <si>
    <t>721</t>
  </si>
  <si>
    <t>Zdravotechnika - vnitřní kanalizace</t>
  </si>
  <si>
    <t>7211109991R</t>
  </si>
  <si>
    <t>Bourací práce</t>
  </si>
  <si>
    <t>7211109992R</t>
  </si>
  <si>
    <t>Pomocné a zednické práce</t>
  </si>
  <si>
    <t>7211109993R</t>
  </si>
  <si>
    <t>Napojení na stávající kanalizaci</t>
  </si>
  <si>
    <t>7211740041R</t>
  </si>
  <si>
    <t>Potrubí kanalizační z PVC hrdlové odpadní D63x1,8mm</t>
  </si>
  <si>
    <t>721194107</t>
  </si>
  <si>
    <t>Vyvedení a upevnění odpadních výpustek DN 70</t>
  </si>
  <si>
    <t>Vyměření přípojek na potrubí vyvedení a upevnění odpadních výpustek DN 70</t>
  </si>
  <si>
    <t>7212265121R</t>
  </si>
  <si>
    <t>Zápachová uzávěrka suchá DN 50</t>
  </si>
  <si>
    <t>721290111</t>
  </si>
  <si>
    <t>Zkouška těsnosti potrubí kanalizace vodou DN do 125</t>
  </si>
  <si>
    <t xml:space="preserve">Zkouška těsnosti kanalizace  v objektech vodou do DN 125</t>
  </si>
  <si>
    <t>721290113</t>
  </si>
  <si>
    <t>Zkouška těsnosti potrubí kanalizace vodou DN 250/DN 300</t>
  </si>
  <si>
    <t xml:space="preserve">Zkouška těsnosti kanalizace  v objektech vodou DN 250 nebo DN 300</t>
  </si>
  <si>
    <t>998721102</t>
  </si>
  <si>
    <t>Přesun hmot tonážní pro vnitřní kanalizace v objektech v přes 6 do 12 m</t>
  </si>
  <si>
    <t xml:space="preserve">Přesun hmot pro vnitřní kanalizace  stanovený z hmotnosti přesunovaného materiálu vodorovná dopravní vzdálenost do 50 m v objektech výšky přes 6 do 12 m</t>
  </si>
  <si>
    <t>722</t>
  </si>
  <si>
    <t>Zdravotechnika - vnitřní vodovod</t>
  </si>
  <si>
    <t>7221109993R</t>
  </si>
  <si>
    <t>Napojení na stávající vodovod</t>
  </si>
  <si>
    <t>7221740221R</t>
  </si>
  <si>
    <t>Potrubí vodovodní plastové PN 20 D 20</t>
  </si>
  <si>
    <t>722190401</t>
  </si>
  <si>
    <t>Vyvedení a upevnění výpustku DN do 25</t>
  </si>
  <si>
    <t xml:space="preserve">Zřízení přípojek na potrubí  vyvedení a upevnění výpustek do DN 25</t>
  </si>
  <si>
    <t>7222301021R</t>
  </si>
  <si>
    <t>Kohout kulový R250 D G 3/4</t>
  </si>
  <si>
    <t>722239102</t>
  </si>
  <si>
    <t>Montáž armatur vodovodních se dvěma závity G 3/4"</t>
  </si>
  <si>
    <t>Armatury se dvěma závity montáž vodovodních armatur se dvěma závity ostatních typů G 3/4"</t>
  </si>
  <si>
    <t>722221135</t>
  </si>
  <si>
    <t>Ventil výtokový G 3/4" s jedním závitem</t>
  </si>
  <si>
    <t>Armatury s jedním závitem ventily výtokové G 3/4"</t>
  </si>
  <si>
    <t>722290226</t>
  </si>
  <si>
    <t>Zkouška těsnosti vodovodního potrubí závitového DN do 50</t>
  </si>
  <si>
    <t xml:space="preserve">Zkoušky, proplach a desinfekce vodovodního potrubí  zkoušky těsnosti vodovodního potrubí závitového do DN 50</t>
  </si>
  <si>
    <t>722290234</t>
  </si>
  <si>
    <t>Proplach a dezinfekce vodovodního potrubí DN do 80</t>
  </si>
  <si>
    <t xml:space="preserve">Zkoušky, proplach a desinfekce vodovodního potrubí  proplach a desinfekce vodovodního potrubí do DN 80</t>
  </si>
  <si>
    <t>998722102</t>
  </si>
  <si>
    <t>Přesun hmot tonážní pro vnitřní vodovod v objektech v přes 6 do 12 m</t>
  </si>
  <si>
    <t xml:space="preserve">Přesun hmot pro vnitřní vodovod  stanovený z hmotnosti přesunovaného materiálu vodorovná dopravní vzdálenost do 50 m v objektech výšky přes 6 do 12 m</t>
  </si>
  <si>
    <t>10 -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</si>
  <si>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</si>
  <si>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</si>
  <si>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</si>
  <si>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</si>
  <si>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</si>
  <si>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</si>
  <si>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VRN1</t>
  </si>
  <si>
    <t>Průzkumné, geodetické a projektové práce</t>
  </si>
  <si>
    <t>013254000</t>
  </si>
  <si>
    <t>Dokumentace skutečného provedení stavby</t>
  </si>
  <si>
    <t>1024</t>
  </si>
  <si>
    <t>627134579</t>
  </si>
  <si>
    <t>VRN3</t>
  </si>
  <si>
    <t>030001000</t>
  </si>
  <si>
    <t>kč</t>
  </si>
  <si>
    <t>034503000</t>
  </si>
  <si>
    <t>Informační tabule na staveništi</t>
  </si>
  <si>
    <t>2037777902</t>
  </si>
  <si>
    <t>"informační baner 3x1m dle technické zpráva na provizorní stěně SDK"1</t>
  </si>
  <si>
    <t>VRN4</t>
  </si>
  <si>
    <t>Inženýrská činnost</t>
  </si>
  <si>
    <t>045002000</t>
  </si>
  <si>
    <t>Kompletační a koordinační činnost</t>
  </si>
  <si>
    <t>VRN7</t>
  </si>
  <si>
    <t>Provozní vlivy</t>
  </si>
  <si>
    <t>070001000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</si>
</sst>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29.28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6" t="s">
        <v>25</v>
      </c>
      <c r="AL9" s="22"/>
      <c r="AM9" s="22"/>
      <c r="AN9" s="34" t="s">
        <v>26</v>
      </c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27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28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29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30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28</v>
      </c>
      <c r="AL13" s="22"/>
      <c r="AM13" s="22"/>
      <c r="AN13" s="35" t="s">
        <v>32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2" t="s">
        <v>30</v>
      </c>
      <c r="AL14" s="22"/>
      <c r="AM14" s="22"/>
      <c r="AN14" s="35" t="s">
        <v>32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28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30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28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30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2"/>
      <c r="AQ25" s="22"/>
      <c r="AR25" s="20"/>
      <c r="BE25" s="31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1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1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E28" s="31"/>
    </row>
    <row r="29" s="3" customFormat="1" ht="14.4" customHeight="1">
      <c r="A29" s="3"/>
      <c r="B29" s="47"/>
      <c r="C29" s="48"/>
      <c r="D29" s="32" t="s">
        <v>43</v>
      </c>
      <c r="E29" s="48"/>
      <c r="F29" s="32" t="s">
        <v>44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2" t="s">
        <v>45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2" t="s">
        <v>46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2" t="s">
        <v>47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2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1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60"/>
      <c r="C49" s="61"/>
      <c r="D49" s="62" t="s">
        <v>52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53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9"/>
      <c r="B60" s="40"/>
      <c r="C60" s="41"/>
      <c r="D60" s="65" t="s">
        <v>54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55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54</v>
      </c>
      <c r="AI60" s="43"/>
      <c r="AJ60" s="43"/>
      <c r="AK60" s="43"/>
      <c r="AL60" s="43"/>
      <c r="AM60" s="65" t="s">
        <v>55</v>
      </c>
      <c r="AN60" s="43"/>
      <c r="AO60" s="43"/>
      <c r="AP60" s="41"/>
      <c r="AQ60" s="41"/>
      <c r="AR60" s="45"/>
      <c r="BE60" s="39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9"/>
      <c r="B64" s="40"/>
      <c r="C64" s="41"/>
      <c r="D64" s="62" t="s">
        <v>56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57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9"/>
      <c r="B75" s="40"/>
      <c r="C75" s="41"/>
      <c r="D75" s="65" t="s">
        <v>54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55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54</v>
      </c>
      <c r="AI75" s="43"/>
      <c r="AJ75" s="43"/>
      <c r="AK75" s="43"/>
      <c r="AL75" s="43"/>
      <c r="AM75" s="65" t="s">
        <v>55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3" t="s">
        <v>58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2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3403e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SVK Smetanova síň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2" t="s">
        <v>21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Smetanovy sady 179/2 Plzeň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2" t="s">
        <v>23</v>
      </c>
      <c r="AJ87" s="41"/>
      <c r="AK87" s="41"/>
      <c r="AL87" s="41"/>
      <c r="AM87" s="80" t="str">
        <f>IF(AN8= "","",AN8)</f>
        <v>23. 5. 2025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2" t="s">
        <v>27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Studijní a vědecká knihovna Plzeňského kraje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2" t="s">
        <v>33</v>
      </c>
      <c r="AJ89" s="41"/>
      <c r="AK89" s="41"/>
      <c r="AL89" s="41"/>
      <c r="AM89" s="81" t="str">
        <f>IF(E17="","",E17)</f>
        <v>Ing. arch M. Vachuda</v>
      </c>
      <c r="AN89" s="72"/>
      <c r="AO89" s="72"/>
      <c r="AP89" s="72"/>
      <c r="AQ89" s="41"/>
      <c r="AR89" s="45"/>
      <c r="AS89" s="82" t="s">
        <v>59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2" t="s">
        <v>31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2" t="s">
        <v>36</v>
      </c>
      <c r="AJ90" s="41"/>
      <c r="AK90" s="41"/>
      <c r="AL90" s="41"/>
      <c r="AM90" s="81" t="str">
        <f>IF(E20="","",E20)</f>
        <v>René Hartman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60</v>
      </c>
      <c r="D92" s="95"/>
      <c r="E92" s="95"/>
      <c r="F92" s="95"/>
      <c r="G92" s="95"/>
      <c r="H92" s="96"/>
      <c r="I92" s="97" t="s">
        <v>61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62</v>
      </c>
      <c r="AH92" s="95"/>
      <c r="AI92" s="95"/>
      <c r="AJ92" s="95"/>
      <c r="AK92" s="95"/>
      <c r="AL92" s="95"/>
      <c r="AM92" s="95"/>
      <c r="AN92" s="97" t="s">
        <v>63</v>
      </c>
      <c r="AO92" s="95"/>
      <c r="AP92" s="99"/>
      <c r="AQ92" s="100" t="s">
        <v>64</v>
      </c>
      <c r="AR92" s="45"/>
      <c r="AS92" s="101" t="s">
        <v>65</v>
      </c>
      <c r="AT92" s="102" t="s">
        <v>66</v>
      </c>
      <c r="AU92" s="102" t="s">
        <v>67</v>
      </c>
      <c r="AV92" s="102" t="s">
        <v>68</v>
      </c>
      <c r="AW92" s="102" t="s">
        <v>69</v>
      </c>
      <c r="AX92" s="102" t="s">
        <v>70</v>
      </c>
      <c r="AY92" s="102" t="s">
        <v>71</v>
      </c>
      <c r="AZ92" s="102" t="s">
        <v>72</v>
      </c>
      <c r="BA92" s="102" t="s">
        <v>73</v>
      </c>
      <c r="BB92" s="102" t="s">
        <v>74</v>
      </c>
      <c r="BC92" s="102" t="s">
        <v>75</v>
      </c>
      <c r="BD92" s="103" t="s">
        <v>76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77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ROUND(SUM(AG95:AG101),2)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ROUND(SUM(AS95:AS101),2)</f>
        <v>0</v>
      </c>
      <c r="AT94" s="115">
        <f>ROUND(SUM(AV94:AW94),2)</f>
        <v>0</v>
      </c>
      <c r="AU94" s="116">
        <f>ROUND(SUM(AU95:AU101),5)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ROUND(SUM(AZ95:AZ101),2)</f>
        <v>0</v>
      </c>
      <c r="BA94" s="115">
        <f>ROUND(SUM(BA95:BA101),2)</f>
        <v>0</v>
      </c>
      <c r="BB94" s="115">
        <f>ROUND(SUM(BB95:BB101),2)</f>
        <v>0</v>
      </c>
      <c r="BC94" s="115">
        <f>ROUND(SUM(BC95:BC101),2)</f>
        <v>0</v>
      </c>
      <c r="BD94" s="117">
        <f>ROUND(SUM(BD95:BD101),2)</f>
        <v>0</v>
      </c>
      <c r="BE94" s="6"/>
      <c r="BS94" s="118" t="s">
        <v>78</v>
      </c>
      <c r="BT94" s="118" t="s">
        <v>79</v>
      </c>
      <c r="BU94" s="119" t="s">
        <v>80</v>
      </c>
      <c r="BV94" s="118" t="s">
        <v>81</v>
      </c>
      <c r="BW94" s="118" t="s">
        <v>5</v>
      </c>
      <c r="BX94" s="118" t="s">
        <v>82</v>
      </c>
      <c r="CL94" s="118" t="s">
        <v>19</v>
      </c>
    </row>
    <row r="95" s="7" customFormat="1" ht="16.5" customHeight="1">
      <c r="A95" s="120" t="s">
        <v>83</v>
      </c>
      <c r="B95" s="121"/>
      <c r="C95" s="122"/>
      <c r="D95" s="123" t="s">
        <v>84</v>
      </c>
      <c r="E95" s="123"/>
      <c r="F95" s="123"/>
      <c r="G95" s="123"/>
      <c r="H95" s="123"/>
      <c r="I95" s="124"/>
      <c r="J95" s="123" t="s">
        <v>85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'01 - Stavební úpravy Smet...'!J30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86</v>
      </c>
      <c r="AR95" s="127"/>
      <c r="AS95" s="128">
        <v>0</v>
      </c>
      <c r="AT95" s="129">
        <f>ROUND(SUM(AV95:AW95),2)</f>
        <v>0</v>
      </c>
      <c r="AU95" s="130">
        <f>'01 - Stavební úpravy Smet...'!P135</f>
        <v>0</v>
      </c>
      <c r="AV95" s="129">
        <f>'01 - Stavební úpravy Smet...'!J33</f>
        <v>0</v>
      </c>
      <c r="AW95" s="129">
        <f>'01 - Stavební úpravy Smet...'!J34</f>
        <v>0</v>
      </c>
      <c r="AX95" s="129">
        <f>'01 - Stavební úpravy Smet...'!J35</f>
        <v>0</v>
      </c>
      <c r="AY95" s="129">
        <f>'01 - Stavební úpravy Smet...'!J36</f>
        <v>0</v>
      </c>
      <c r="AZ95" s="129">
        <f>'01 - Stavební úpravy Smet...'!F33</f>
        <v>0</v>
      </c>
      <c r="BA95" s="129">
        <f>'01 - Stavební úpravy Smet...'!F34</f>
        <v>0</v>
      </c>
      <c r="BB95" s="129">
        <f>'01 - Stavební úpravy Smet...'!F35</f>
        <v>0</v>
      </c>
      <c r="BC95" s="129">
        <f>'01 - Stavební úpravy Smet...'!F36</f>
        <v>0</v>
      </c>
      <c r="BD95" s="131">
        <f>'01 - Stavební úpravy Smet...'!F37</f>
        <v>0</v>
      </c>
      <c r="BE95" s="7"/>
      <c r="BT95" s="132" t="s">
        <v>87</v>
      </c>
      <c r="BV95" s="132" t="s">
        <v>81</v>
      </c>
      <c r="BW95" s="132" t="s">
        <v>88</v>
      </c>
      <c r="BX95" s="132" t="s">
        <v>5</v>
      </c>
      <c r="CL95" s="132" t="s">
        <v>1</v>
      </c>
      <c r="CM95" s="132" t="s">
        <v>89</v>
      </c>
    </row>
    <row r="96" s="7" customFormat="1" ht="16.5" customHeight="1">
      <c r="A96" s="120" t="s">
        <v>83</v>
      </c>
      <c r="B96" s="121"/>
      <c r="C96" s="122"/>
      <c r="D96" s="123" t="s">
        <v>90</v>
      </c>
      <c r="E96" s="123"/>
      <c r="F96" s="123"/>
      <c r="G96" s="123"/>
      <c r="H96" s="123"/>
      <c r="I96" s="124"/>
      <c r="J96" s="123" t="s">
        <v>91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'03 - EPS'!J30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86</v>
      </c>
      <c r="AR96" s="127"/>
      <c r="AS96" s="128">
        <v>0</v>
      </c>
      <c r="AT96" s="129">
        <f>ROUND(SUM(AV96:AW96),2)</f>
        <v>0</v>
      </c>
      <c r="AU96" s="130">
        <f>'03 - EPS'!P118</f>
        <v>0</v>
      </c>
      <c r="AV96" s="129">
        <f>'03 - EPS'!J33</f>
        <v>0</v>
      </c>
      <c r="AW96" s="129">
        <f>'03 - EPS'!J34</f>
        <v>0</v>
      </c>
      <c r="AX96" s="129">
        <f>'03 - EPS'!J35</f>
        <v>0</v>
      </c>
      <c r="AY96" s="129">
        <f>'03 - EPS'!J36</f>
        <v>0</v>
      </c>
      <c r="AZ96" s="129">
        <f>'03 - EPS'!F33</f>
        <v>0</v>
      </c>
      <c r="BA96" s="129">
        <f>'03 - EPS'!F34</f>
        <v>0</v>
      </c>
      <c r="BB96" s="129">
        <f>'03 - EPS'!F35</f>
        <v>0</v>
      </c>
      <c r="BC96" s="129">
        <f>'03 - EPS'!F36</f>
        <v>0</v>
      </c>
      <c r="BD96" s="131">
        <f>'03 - EPS'!F37</f>
        <v>0</v>
      </c>
      <c r="BE96" s="7"/>
      <c r="BT96" s="132" t="s">
        <v>87</v>
      </c>
      <c r="BV96" s="132" t="s">
        <v>81</v>
      </c>
      <c r="BW96" s="132" t="s">
        <v>92</v>
      </c>
      <c r="BX96" s="132" t="s">
        <v>5</v>
      </c>
      <c r="CL96" s="132" t="s">
        <v>1</v>
      </c>
      <c r="CM96" s="132" t="s">
        <v>89</v>
      </c>
    </row>
    <row r="97" s="7" customFormat="1" ht="16.5" customHeight="1">
      <c r="A97" s="120" t="s">
        <v>83</v>
      </c>
      <c r="B97" s="121"/>
      <c r="C97" s="122"/>
      <c r="D97" s="123" t="s">
        <v>93</v>
      </c>
      <c r="E97" s="123"/>
      <c r="F97" s="123"/>
      <c r="G97" s="123"/>
      <c r="H97" s="123"/>
      <c r="I97" s="124"/>
      <c r="J97" s="123" t="s">
        <v>94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'04 - ELEKTROINSTALACE SIL...'!J30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86</v>
      </c>
      <c r="AR97" s="127"/>
      <c r="AS97" s="128">
        <v>0</v>
      </c>
      <c r="AT97" s="129">
        <f>ROUND(SUM(AV97:AW97),2)</f>
        <v>0</v>
      </c>
      <c r="AU97" s="130">
        <f>'04 - ELEKTROINSTALACE SIL...'!P128</f>
        <v>0</v>
      </c>
      <c r="AV97" s="129">
        <f>'04 - ELEKTROINSTALACE SIL...'!J33</f>
        <v>0</v>
      </c>
      <c r="AW97" s="129">
        <f>'04 - ELEKTROINSTALACE SIL...'!J34</f>
        <v>0</v>
      </c>
      <c r="AX97" s="129">
        <f>'04 - ELEKTROINSTALACE SIL...'!J35</f>
        <v>0</v>
      </c>
      <c r="AY97" s="129">
        <f>'04 - ELEKTROINSTALACE SIL...'!J36</f>
        <v>0</v>
      </c>
      <c r="AZ97" s="129">
        <f>'04 - ELEKTROINSTALACE SIL...'!F33</f>
        <v>0</v>
      </c>
      <c r="BA97" s="129">
        <f>'04 - ELEKTROINSTALACE SIL...'!F34</f>
        <v>0</v>
      </c>
      <c r="BB97" s="129">
        <f>'04 - ELEKTROINSTALACE SIL...'!F35</f>
        <v>0</v>
      </c>
      <c r="BC97" s="129">
        <f>'04 - ELEKTROINSTALACE SIL...'!F36</f>
        <v>0</v>
      </c>
      <c r="BD97" s="131">
        <f>'04 - ELEKTROINSTALACE SIL...'!F37</f>
        <v>0</v>
      </c>
      <c r="BE97" s="7"/>
      <c r="BT97" s="132" t="s">
        <v>87</v>
      </c>
      <c r="BV97" s="132" t="s">
        <v>81</v>
      </c>
      <c r="BW97" s="132" t="s">
        <v>95</v>
      </c>
      <c r="BX97" s="132" t="s">
        <v>5</v>
      </c>
      <c r="CL97" s="132" t="s">
        <v>1</v>
      </c>
      <c r="CM97" s="132" t="s">
        <v>89</v>
      </c>
    </row>
    <row r="98" s="7" customFormat="1" ht="16.5" customHeight="1">
      <c r="A98" s="120" t="s">
        <v>83</v>
      </c>
      <c r="B98" s="121"/>
      <c r="C98" s="122"/>
      <c r="D98" s="123" t="s">
        <v>96</v>
      </c>
      <c r="E98" s="123"/>
      <c r="F98" s="123"/>
      <c r="G98" s="123"/>
      <c r="H98" s="123"/>
      <c r="I98" s="124"/>
      <c r="J98" s="123" t="s">
        <v>97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'05 - Vytápění'!J30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86</v>
      </c>
      <c r="AR98" s="127"/>
      <c r="AS98" s="128">
        <v>0</v>
      </c>
      <c r="AT98" s="129">
        <f>ROUND(SUM(AV98:AW98),2)</f>
        <v>0</v>
      </c>
      <c r="AU98" s="130">
        <f>'05 - Vytápění'!P125</f>
        <v>0</v>
      </c>
      <c r="AV98" s="129">
        <f>'05 - Vytápění'!J33</f>
        <v>0</v>
      </c>
      <c r="AW98" s="129">
        <f>'05 - Vytápění'!J34</f>
        <v>0</v>
      </c>
      <c r="AX98" s="129">
        <f>'05 - Vytápění'!J35</f>
        <v>0</v>
      </c>
      <c r="AY98" s="129">
        <f>'05 - Vytápění'!J36</f>
        <v>0</v>
      </c>
      <c r="AZ98" s="129">
        <f>'05 - Vytápění'!F33</f>
        <v>0</v>
      </c>
      <c r="BA98" s="129">
        <f>'05 - Vytápění'!F34</f>
        <v>0</v>
      </c>
      <c r="BB98" s="129">
        <f>'05 - Vytápění'!F35</f>
        <v>0</v>
      </c>
      <c r="BC98" s="129">
        <f>'05 - Vytápění'!F36</f>
        <v>0</v>
      </c>
      <c r="BD98" s="131">
        <f>'05 - Vytápění'!F37</f>
        <v>0</v>
      </c>
      <c r="BE98" s="7"/>
      <c r="BT98" s="132" t="s">
        <v>87</v>
      </c>
      <c r="BV98" s="132" t="s">
        <v>81</v>
      </c>
      <c r="BW98" s="132" t="s">
        <v>98</v>
      </c>
      <c r="BX98" s="132" t="s">
        <v>5</v>
      </c>
      <c r="CL98" s="132" t="s">
        <v>1</v>
      </c>
      <c r="CM98" s="132" t="s">
        <v>89</v>
      </c>
    </row>
    <row r="99" s="7" customFormat="1" ht="16.5" customHeight="1">
      <c r="A99" s="120" t="s">
        <v>83</v>
      </c>
      <c r="B99" s="121"/>
      <c r="C99" s="122"/>
      <c r="D99" s="123" t="s">
        <v>99</v>
      </c>
      <c r="E99" s="123"/>
      <c r="F99" s="123"/>
      <c r="G99" s="123"/>
      <c r="H99" s="123"/>
      <c r="I99" s="124"/>
      <c r="J99" s="123" t="s">
        <v>100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'06 - Vzduchotechnika'!J30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86</v>
      </c>
      <c r="AR99" s="127"/>
      <c r="AS99" s="128">
        <v>0</v>
      </c>
      <c r="AT99" s="129">
        <f>ROUND(SUM(AV99:AW99),2)</f>
        <v>0</v>
      </c>
      <c r="AU99" s="130">
        <f>'06 - Vzduchotechnika'!P124</f>
        <v>0</v>
      </c>
      <c r="AV99" s="129">
        <f>'06 - Vzduchotechnika'!J33</f>
        <v>0</v>
      </c>
      <c r="AW99" s="129">
        <f>'06 - Vzduchotechnika'!J34</f>
        <v>0</v>
      </c>
      <c r="AX99" s="129">
        <f>'06 - Vzduchotechnika'!J35</f>
        <v>0</v>
      </c>
      <c r="AY99" s="129">
        <f>'06 - Vzduchotechnika'!J36</f>
        <v>0</v>
      </c>
      <c r="AZ99" s="129">
        <f>'06 - Vzduchotechnika'!F33</f>
        <v>0</v>
      </c>
      <c r="BA99" s="129">
        <f>'06 - Vzduchotechnika'!F34</f>
        <v>0</v>
      </c>
      <c r="BB99" s="129">
        <f>'06 - Vzduchotechnika'!F35</f>
        <v>0</v>
      </c>
      <c r="BC99" s="129">
        <f>'06 - Vzduchotechnika'!F36</f>
        <v>0</v>
      </c>
      <c r="BD99" s="131">
        <f>'06 - Vzduchotechnika'!F37</f>
        <v>0</v>
      </c>
      <c r="BE99" s="7"/>
      <c r="BT99" s="132" t="s">
        <v>87</v>
      </c>
      <c r="BV99" s="132" t="s">
        <v>81</v>
      </c>
      <c r="BW99" s="132" t="s">
        <v>101</v>
      </c>
      <c r="BX99" s="132" t="s">
        <v>5</v>
      </c>
      <c r="CL99" s="132" t="s">
        <v>1</v>
      </c>
      <c r="CM99" s="132" t="s">
        <v>89</v>
      </c>
    </row>
    <row r="100" s="7" customFormat="1" ht="16.5" customHeight="1">
      <c r="A100" s="120" t="s">
        <v>83</v>
      </c>
      <c r="B100" s="121"/>
      <c r="C100" s="122"/>
      <c r="D100" s="123" t="s">
        <v>102</v>
      </c>
      <c r="E100" s="123"/>
      <c r="F100" s="123"/>
      <c r="G100" s="123"/>
      <c r="H100" s="123"/>
      <c r="I100" s="124"/>
      <c r="J100" s="123" t="s">
        <v>103</v>
      </c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5">
        <f>'07 - ZTI'!J30</f>
        <v>0</v>
      </c>
      <c r="AH100" s="124"/>
      <c r="AI100" s="124"/>
      <c r="AJ100" s="124"/>
      <c r="AK100" s="124"/>
      <c r="AL100" s="124"/>
      <c r="AM100" s="124"/>
      <c r="AN100" s="125">
        <f>SUM(AG100,AT100)</f>
        <v>0</v>
      </c>
      <c r="AO100" s="124"/>
      <c r="AP100" s="124"/>
      <c r="AQ100" s="126" t="s">
        <v>86</v>
      </c>
      <c r="AR100" s="127"/>
      <c r="AS100" s="128">
        <v>0</v>
      </c>
      <c r="AT100" s="129">
        <f>ROUND(SUM(AV100:AW100),2)</f>
        <v>0</v>
      </c>
      <c r="AU100" s="130">
        <f>'07 - ZTI'!P120</f>
        <v>0</v>
      </c>
      <c r="AV100" s="129">
        <f>'07 - ZTI'!J33</f>
        <v>0</v>
      </c>
      <c r="AW100" s="129">
        <f>'07 - ZTI'!J34</f>
        <v>0</v>
      </c>
      <c r="AX100" s="129">
        <f>'07 - ZTI'!J35</f>
        <v>0</v>
      </c>
      <c r="AY100" s="129">
        <f>'07 - ZTI'!J36</f>
        <v>0</v>
      </c>
      <c r="AZ100" s="129">
        <f>'07 - ZTI'!F33</f>
        <v>0</v>
      </c>
      <c r="BA100" s="129">
        <f>'07 - ZTI'!F34</f>
        <v>0</v>
      </c>
      <c r="BB100" s="129">
        <f>'07 - ZTI'!F35</f>
        <v>0</v>
      </c>
      <c r="BC100" s="129">
        <f>'07 - ZTI'!F36</f>
        <v>0</v>
      </c>
      <c r="BD100" s="131">
        <f>'07 - ZTI'!F37</f>
        <v>0</v>
      </c>
      <c r="BE100" s="7"/>
      <c r="BT100" s="132" t="s">
        <v>87</v>
      </c>
      <c r="BV100" s="132" t="s">
        <v>81</v>
      </c>
      <c r="BW100" s="132" t="s">
        <v>104</v>
      </c>
      <c r="BX100" s="132" t="s">
        <v>5</v>
      </c>
      <c r="CL100" s="132" t="s">
        <v>1</v>
      </c>
      <c r="CM100" s="132" t="s">
        <v>89</v>
      </c>
    </row>
    <row r="101" s="7" customFormat="1" ht="16.5" customHeight="1">
      <c r="A101" s="120" t="s">
        <v>83</v>
      </c>
      <c r="B101" s="121"/>
      <c r="C101" s="122"/>
      <c r="D101" s="123" t="s">
        <v>105</v>
      </c>
      <c r="E101" s="123"/>
      <c r="F101" s="123"/>
      <c r="G101" s="123"/>
      <c r="H101" s="123"/>
      <c r="I101" s="124"/>
      <c r="J101" s="123" t="s">
        <v>106</v>
      </c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5">
        <f>'10 - Vedlejší rozpočtové ...'!J30</f>
        <v>0</v>
      </c>
      <c r="AH101" s="124"/>
      <c r="AI101" s="124"/>
      <c r="AJ101" s="124"/>
      <c r="AK101" s="124"/>
      <c r="AL101" s="124"/>
      <c r="AM101" s="124"/>
      <c r="AN101" s="125">
        <f>SUM(AG101,AT101)</f>
        <v>0</v>
      </c>
      <c r="AO101" s="124"/>
      <c r="AP101" s="124"/>
      <c r="AQ101" s="126" t="s">
        <v>86</v>
      </c>
      <c r="AR101" s="127"/>
      <c r="AS101" s="133">
        <v>0</v>
      </c>
      <c r="AT101" s="134">
        <f>ROUND(SUM(AV101:AW101),2)</f>
        <v>0</v>
      </c>
      <c r="AU101" s="135">
        <f>'10 - Vedlejší rozpočtové ...'!P121</f>
        <v>0</v>
      </c>
      <c r="AV101" s="134">
        <f>'10 - Vedlejší rozpočtové ...'!J33</f>
        <v>0</v>
      </c>
      <c r="AW101" s="134">
        <f>'10 - Vedlejší rozpočtové ...'!J34</f>
        <v>0</v>
      </c>
      <c r="AX101" s="134">
        <f>'10 - Vedlejší rozpočtové ...'!J35</f>
        <v>0</v>
      </c>
      <c r="AY101" s="134">
        <f>'10 - Vedlejší rozpočtové ...'!J36</f>
        <v>0</v>
      </c>
      <c r="AZ101" s="134">
        <f>'10 - Vedlejší rozpočtové ...'!F33</f>
        <v>0</v>
      </c>
      <c r="BA101" s="134">
        <f>'10 - Vedlejší rozpočtové ...'!F34</f>
        <v>0</v>
      </c>
      <c r="BB101" s="134">
        <f>'10 - Vedlejší rozpočtové ...'!F35</f>
        <v>0</v>
      </c>
      <c r="BC101" s="134">
        <f>'10 - Vedlejší rozpočtové ...'!F36</f>
        <v>0</v>
      </c>
      <c r="BD101" s="136">
        <f>'10 - Vedlejší rozpočtové ...'!F37</f>
        <v>0</v>
      </c>
      <c r="BE101" s="7"/>
      <c r="BT101" s="132" t="s">
        <v>87</v>
      </c>
      <c r="BV101" s="132" t="s">
        <v>81</v>
      </c>
      <c r="BW101" s="132" t="s">
        <v>107</v>
      </c>
      <c r="BX101" s="132" t="s">
        <v>5</v>
      </c>
      <c r="CL101" s="132" t="s">
        <v>1</v>
      </c>
      <c r="CM101" s="132" t="s">
        <v>89</v>
      </c>
    </row>
    <row r="102" s="2" customFormat="1" ht="30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5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45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</sheetData>
  <sheetProtection sheet="1" formatColumns="0" formatRows="0" objects="1" scenarios="1" spinCount="100000" saltValue="sHNJtye/c3rwbmBZlZfpxgbfwk+TdOlSCgxudSw6zzGGca8xvZa+B+6ABFerjjV9XIxtqb0w0R90fNdnWENKtg==" hashValue="uSyP39Xz8+nXyDyJPlCalD+6cILcPgyYDZgcTjtS/reVBvkltMC4YzbzQ1Xw30IJAQPK8cT+UmD/zgvncLf39Q==" algorithmName="SHA-512" password="CC35"/>
  <mergeCells count="66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Stavební úpravy Smet...'!C2" display="/"/>
    <hyperlink ref="A96" location="'03 - EPS'!C2" display="/"/>
    <hyperlink ref="A97" location="'04 - ELEKTROINSTALACE SIL...'!C2" display="/"/>
    <hyperlink ref="A98" location="'05 - Vytápění'!C2" display="/"/>
    <hyperlink ref="A99" location="'06 - Vzduchotechnika'!C2" display="/"/>
    <hyperlink ref="A100" location="'07 - ZTI'!C2" display="/"/>
    <hyperlink ref="A101" location="'10 - Vedlejší rozpočtové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89</v>
      </c>
    </row>
    <row r="4" s="1" customFormat="1" ht="24.96" customHeight="1">
      <c r="B4" s="20"/>
      <c r="D4" s="139" t="s">
        <v>108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SVK Smetanova síň</v>
      </c>
      <c r="F7" s="141"/>
      <c r="G7" s="141"/>
      <c r="H7" s="141"/>
      <c r="L7" s="20"/>
    </row>
    <row r="8" s="2" customFormat="1" ht="12" customHeight="1">
      <c r="A8" s="39"/>
      <c r="B8" s="45"/>
      <c r="C8" s="39"/>
      <c r="D8" s="141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110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20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21</v>
      </c>
      <c r="E12" s="39"/>
      <c r="F12" s="144" t="s">
        <v>22</v>
      </c>
      <c r="G12" s="39"/>
      <c r="H12" s="39"/>
      <c r="I12" s="141" t="s">
        <v>23</v>
      </c>
      <c r="J12" s="145" t="str">
        <f>'Rekapitulace stavby'!AN8</f>
        <v>23. 5. 2025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27</v>
      </c>
      <c r="E14" s="39"/>
      <c r="F14" s="39"/>
      <c r="G14" s="39"/>
      <c r="H14" s="39"/>
      <c r="I14" s="141" t="s">
        <v>28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29</v>
      </c>
      <c r="F15" s="39"/>
      <c r="G15" s="39"/>
      <c r="H15" s="39"/>
      <c r="I15" s="141" t="s">
        <v>30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31</v>
      </c>
      <c r="E17" s="39"/>
      <c r="F17" s="39"/>
      <c r="G17" s="39"/>
      <c r="H17" s="39"/>
      <c r="I17" s="141" t="s">
        <v>28</v>
      </c>
      <c r="J17" s="33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3" t="str">
        <f>'Rekapitulace stavby'!E14</f>
        <v>Vyplň údaj</v>
      </c>
      <c r="F18" s="144"/>
      <c r="G18" s="144"/>
      <c r="H18" s="144"/>
      <c r="I18" s="141" t="s">
        <v>30</v>
      </c>
      <c r="J18" s="33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33</v>
      </c>
      <c r="E20" s="39"/>
      <c r="F20" s="39"/>
      <c r="G20" s="39"/>
      <c r="H20" s="39"/>
      <c r="I20" s="141" t="s">
        <v>28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30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36</v>
      </c>
      <c r="E23" s="39"/>
      <c r="F23" s="39"/>
      <c r="G23" s="39"/>
      <c r="H23" s="39"/>
      <c r="I23" s="141" t="s">
        <v>28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37</v>
      </c>
      <c r="F24" s="39"/>
      <c r="G24" s="39"/>
      <c r="H24" s="39"/>
      <c r="I24" s="141" t="s">
        <v>30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39</v>
      </c>
      <c r="E30" s="39"/>
      <c r="F30" s="39"/>
      <c r="G30" s="39"/>
      <c r="H30" s="39"/>
      <c r="I30" s="39"/>
      <c r="J30" s="152">
        <f>ROUND(J135,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41</v>
      </c>
      <c r="G32" s="39"/>
      <c r="H32" s="39"/>
      <c r="I32" s="153" t="s">
        <v>40</v>
      </c>
      <c r="J32" s="153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43</v>
      </c>
      <c r="E33" s="141" t="s">
        <v>44</v>
      </c>
      <c r="F33" s="155">
        <f>ROUND((SUM(BE135:BE691)),  2)</f>
        <v>0</v>
      </c>
      <c r="G33" s="39"/>
      <c r="H33" s="39"/>
      <c r="I33" s="156">
        <v>0.20999999999999999</v>
      </c>
      <c r="J33" s="155">
        <f>ROUND(((SUM(BE135:BE691))*I33),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45</v>
      </c>
      <c r="F34" s="155">
        <f>ROUND((SUM(BF135:BF691)),  2)</f>
        <v>0</v>
      </c>
      <c r="G34" s="39"/>
      <c r="H34" s="39"/>
      <c r="I34" s="156">
        <v>0.12</v>
      </c>
      <c r="J34" s="155">
        <f>ROUND(((SUM(BF135:BF691))*I34),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46</v>
      </c>
      <c r="F35" s="155">
        <f>ROUND((SUM(BG135:BG691)),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47</v>
      </c>
      <c r="F36" s="155">
        <f>ROUND((SUM(BH135:BH691)),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48</v>
      </c>
      <c r="F37" s="155">
        <f>ROUND((SUM(BI135:BI691)),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49</v>
      </c>
      <c r="E39" s="159"/>
      <c r="F39" s="159"/>
      <c r="G39" s="160" t="s">
        <v>50</v>
      </c>
      <c r="H39" s="161" t="s">
        <v>51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4"/>
      <c r="D50" s="164" t="s">
        <v>52</v>
      </c>
      <c r="E50" s="165"/>
      <c r="F50" s="165"/>
      <c r="G50" s="164" t="s">
        <v>53</v>
      </c>
      <c r="H50" s="165"/>
      <c r="I50" s="165"/>
      <c r="J50" s="165"/>
      <c r="K50" s="165"/>
      <c r="L50" s="64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9"/>
      <c r="B61" s="45"/>
      <c r="C61" s="39"/>
      <c r="D61" s="166" t="s">
        <v>54</v>
      </c>
      <c r="E61" s="167"/>
      <c r="F61" s="168" t="s">
        <v>55</v>
      </c>
      <c r="G61" s="166" t="s">
        <v>54</v>
      </c>
      <c r="H61" s="167"/>
      <c r="I61" s="167"/>
      <c r="J61" s="169" t="s">
        <v>55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9"/>
      <c r="B65" s="45"/>
      <c r="C65" s="39"/>
      <c r="D65" s="164" t="s">
        <v>56</v>
      </c>
      <c r="E65" s="170"/>
      <c r="F65" s="170"/>
      <c r="G65" s="164" t="s">
        <v>57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9"/>
      <c r="B76" s="45"/>
      <c r="C76" s="39"/>
      <c r="D76" s="166" t="s">
        <v>54</v>
      </c>
      <c r="E76" s="167"/>
      <c r="F76" s="168" t="s">
        <v>55</v>
      </c>
      <c r="G76" s="166" t="s">
        <v>54</v>
      </c>
      <c r="H76" s="167"/>
      <c r="I76" s="167"/>
      <c r="J76" s="169" t="s">
        <v>55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3" t="s">
        <v>111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2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SVK Smetanova síň</v>
      </c>
      <c r="F85" s="32"/>
      <c r="G85" s="32"/>
      <c r="H85" s="32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2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01 - Stavební úpravy Smetanova síť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2" t="s">
        <v>21</v>
      </c>
      <c r="D89" s="41"/>
      <c r="E89" s="41"/>
      <c r="F89" s="27" t="str">
        <f>F12</f>
        <v>Smetanovy sady 179/2 Plzeň</v>
      </c>
      <c r="G89" s="41"/>
      <c r="H89" s="41"/>
      <c r="I89" s="32" t="s">
        <v>23</v>
      </c>
      <c r="J89" s="80" t="str">
        <f>IF(J12="","",J12)</f>
        <v>23. 5. 2025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2" t="s">
        <v>27</v>
      </c>
      <c r="D91" s="41"/>
      <c r="E91" s="41"/>
      <c r="F91" s="27" t="str">
        <f>E15</f>
        <v>Studijní a vědecká knihovna Plzeňského kraje</v>
      </c>
      <c r="G91" s="41"/>
      <c r="H91" s="41"/>
      <c r="I91" s="32" t="s">
        <v>33</v>
      </c>
      <c r="J91" s="37" t="str">
        <f>E21</f>
        <v>Ing. arch M. Vachuda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2" t="s">
        <v>31</v>
      </c>
      <c r="D92" s="41"/>
      <c r="E92" s="41"/>
      <c r="F92" s="27" t="str">
        <f>IF(E18="","",E18)</f>
        <v>Vyplň údaj</v>
      </c>
      <c r="G92" s="41"/>
      <c r="H92" s="41"/>
      <c r="I92" s="32" t="s">
        <v>36</v>
      </c>
      <c r="J92" s="37" t="str">
        <f>E24</f>
        <v>René Hartman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112</v>
      </c>
      <c r="D94" s="177"/>
      <c r="E94" s="177"/>
      <c r="F94" s="177"/>
      <c r="G94" s="177"/>
      <c r="H94" s="177"/>
      <c r="I94" s="177"/>
      <c r="J94" s="178" t="s">
        <v>113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114</v>
      </c>
      <c r="D96" s="41"/>
      <c r="E96" s="41"/>
      <c r="F96" s="41"/>
      <c r="G96" s="41"/>
      <c r="H96" s="41"/>
      <c r="I96" s="41"/>
      <c r="J96" s="111">
        <f>J135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7" t="s">
        <v>115</v>
      </c>
    </row>
    <row r="97" s="9" customFormat="1" ht="24.96" customHeight="1">
      <c r="A97" s="9"/>
      <c r="B97" s="180"/>
      <c r="C97" s="181"/>
      <c r="D97" s="182" t="s">
        <v>116</v>
      </c>
      <c r="E97" s="183"/>
      <c r="F97" s="183"/>
      <c r="G97" s="183"/>
      <c r="H97" s="183"/>
      <c r="I97" s="183"/>
      <c r="J97" s="184">
        <f>J136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117</v>
      </c>
      <c r="E98" s="189"/>
      <c r="F98" s="189"/>
      <c r="G98" s="189"/>
      <c r="H98" s="189"/>
      <c r="I98" s="189"/>
      <c r="J98" s="190">
        <f>J137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118</v>
      </c>
      <c r="E99" s="189"/>
      <c r="F99" s="189"/>
      <c r="G99" s="189"/>
      <c r="H99" s="189"/>
      <c r="I99" s="189"/>
      <c r="J99" s="190">
        <f>J163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119</v>
      </c>
      <c r="E100" s="189"/>
      <c r="F100" s="189"/>
      <c r="G100" s="189"/>
      <c r="H100" s="189"/>
      <c r="I100" s="189"/>
      <c r="J100" s="190">
        <f>J215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120</v>
      </c>
      <c r="E101" s="189"/>
      <c r="F101" s="189"/>
      <c r="G101" s="189"/>
      <c r="H101" s="189"/>
      <c r="I101" s="189"/>
      <c r="J101" s="190">
        <f>J218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121</v>
      </c>
      <c r="E102" s="189"/>
      <c r="F102" s="189"/>
      <c r="G102" s="189"/>
      <c r="H102" s="189"/>
      <c r="I102" s="189"/>
      <c r="J102" s="190">
        <f>J228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122</v>
      </c>
      <c r="E103" s="183"/>
      <c r="F103" s="183"/>
      <c r="G103" s="183"/>
      <c r="H103" s="183"/>
      <c r="I103" s="183"/>
      <c r="J103" s="184">
        <f>J380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123</v>
      </c>
      <c r="E104" s="189"/>
      <c r="F104" s="189"/>
      <c r="G104" s="189"/>
      <c r="H104" s="189"/>
      <c r="I104" s="189"/>
      <c r="J104" s="190">
        <f>J381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124</v>
      </c>
      <c r="E105" s="189"/>
      <c r="F105" s="189"/>
      <c r="G105" s="189"/>
      <c r="H105" s="189"/>
      <c r="I105" s="189"/>
      <c r="J105" s="190">
        <f>J394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125</v>
      </c>
      <c r="E106" s="189"/>
      <c r="F106" s="189"/>
      <c r="G106" s="189"/>
      <c r="H106" s="189"/>
      <c r="I106" s="189"/>
      <c r="J106" s="190">
        <f>J409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126</v>
      </c>
      <c r="E107" s="189"/>
      <c r="F107" s="189"/>
      <c r="G107" s="189"/>
      <c r="H107" s="189"/>
      <c r="I107" s="189"/>
      <c r="J107" s="190">
        <f>J436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127</v>
      </c>
      <c r="E108" s="189"/>
      <c r="F108" s="189"/>
      <c r="G108" s="189"/>
      <c r="H108" s="189"/>
      <c r="I108" s="189"/>
      <c r="J108" s="190">
        <f>J441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128</v>
      </c>
      <c r="E109" s="189"/>
      <c r="F109" s="189"/>
      <c r="G109" s="189"/>
      <c r="H109" s="189"/>
      <c r="I109" s="189"/>
      <c r="J109" s="190">
        <f>J476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129</v>
      </c>
      <c r="E110" s="189"/>
      <c r="F110" s="189"/>
      <c r="G110" s="189"/>
      <c r="H110" s="189"/>
      <c r="I110" s="189"/>
      <c r="J110" s="190">
        <f>J509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130</v>
      </c>
      <c r="E111" s="189"/>
      <c r="F111" s="189"/>
      <c r="G111" s="189"/>
      <c r="H111" s="189"/>
      <c r="I111" s="189"/>
      <c r="J111" s="190">
        <f>J521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131</v>
      </c>
      <c r="E112" s="189"/>
      <c r="F112" s="189"/>
      <c r="G112" s="189"/>
      <c r="H112" s="189"/>
      <c r="I112" s="189"/>
      <c r="J112" s="190">
        <f>J598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132</v>
      </c>
      <c r="E113" s="189"/>
      <c r="F113" s="189"/>
      <c r="G113" s="189"/>
      <c r="H113" s="189"/>
      <c r="I113" s="189"/>
      <c r="J113" s="190">
        <f>J619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133</v>
      </c>
      <c r="E114" s="189"/>
      <c r="F114" s="189"/>
      <c r="G114" s="189"/>
      <c r="H114" s="189"/>
      <c r="I114" s="189"/>
      <c r="J114" s="190">
        <f>J637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134</v>
      </c>
      <c r="E115" s="189"/>
      <c r="F115" s="189"/>
      <c r="G115" s="189"/>
      <c r="H115" s="189"/>
      <c r="I115" s="189"/>
      <c r="J115" s="190">
        <f>J649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2" customFormat="1" ht="21.84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67"/>
      <c r="C117" s="68"/>
      <c r="D117" s="68"/>
      <c r="E117" s="68"/>
      <c r="F117" s="68"/>
      <c r="G117" s="68"/>
      <c r="H117" s="68"/>
      <c r="I117" s="68"/>
      <c r="J117" s="68"/>
      <c r="K117" s="68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21" s="2" customFormat="1" ht="6.96" customHeight="1">
      <c r="A121" s="39"/>
      <c r="B121" s="69"/>
      <c r="C121" s="70"/>
      <c r="D121" s="70"/>
      <c r="E121" s="70"/>
      <c r="F121" s="70"/>
      <c r="G121" s="70"/>
      <c r="H121" s="70"/>
      <c r="I121" s="70"/>
      <c r="J121" s="70"/>
      <c r="K121" s="70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24.96" customHeight="1">
      <c r="A122" s="39"/>
      <c r="B122" s="40"/>
      <c r="C122" s="23" t="s">
        <v>135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2" t="s">
        <v>16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175" t="str">
        <f>E7</f>
        <v>SVK Smetanova síň</v>
      </c>
      <c r="F125" s="32"/>
      <c r="G125" s="32"/>
      <c r="H125" s="32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2" t="s">
        <v>109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6.5" customHeight="1">
      <c r="A127" s="39"/>
      <c r="B127" s="40"/>
      <c r="C127" s="41"/>
      <c r="D127" s="41"/>
      <c r="E127" s="77" t="str">
        <f>E9</f>
        <v>01 - Stavební úpravy Smetanova síť</v>
      </c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2" t="s">
        <v>21</v>
      </c>
      <c r="D129" s="41"/>
      <c r="E129" s="41"/>
      <c r="F129" s="27" t="str">
        <f>F12</f>
        <v>Smetanovy sady 179/2 Plzeň</v>
      </c>
      <c r="G129" s="41"/>
      <c r="H129" s="41"/>
      <c r="I129" s="32" t="s">
        <v>23</v>
      </c>
      <c r="J129" s="80" t="str">
        <f>IF(J12="","",J12)</f>
        <v>23. 5. 2025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2" t="s">
        <v>27</v>
      </c>
      <c r="D131" s="41"/>
      <c r="E131" s="41"/>
      <c r="F131" s="27" t="str">
        <f>E15</f>
        <v>Studijní a vědecká knihovna Plzeňského kraje</v>
      </c>
      <c r="G131" s="41"/>
      <c r="H131" s="41"/>
      <c r="I131" s="32" t="s">
        <v>33</v>
      </c>
      <c r="J131" s="37" t="str">
        <f>E21</f>
        <v>Ing. arch M. Vachuda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2" t="s">
        <v>31</v>
      </c>
      <c r="D132" s="41"/>
      <c r="E132" s="41"/>
      <c r="F132" s="27" t="str">
        <f>IF(E18="","",E18)</f>
        <v>Vyplň údaj</v>
      </c>
      <c r="G132" s="41"/>
      <c r="H132" s="41"/>
      <c r="I132" s="32" t="s">
        <v>36</v>
      </c>
      <c r="J132" s="37" t="str">
        <f>E24</f>
        <v>René Hartman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0.32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11" customFormat="1" ht="29.28" customHeight="1">
      <c r="A134" s="192"/>
      <c r="B134" s="193"/>
      <c r="C134" s="194" t="s">
        <v>136</v>
      </c>
      <c r="D134" s="195" t="s">
        <v>64</v>
      </c>
      <c r="E134" s="195" t="s">
        <v>60</v>
      </c>
      <c r="F134" s="195" t="s">
        <v>61</v>
      </c>
      <c r="G134" s="195" t="s">
        <v>137</v>
      </c>
      <c r="H134" s="195" t="s">
        <v>138</v>
      </c>
      <c r="I134" s="195" t="s">
        <v>139</v>
      </c>
      <c r="J134" s="196" t="s">
        <v>113</v>
      </c>
      <c r="K134" s="197" t="s">
        <v>140</v>
      </c>
      <c r="L134" s="198"/>
      <c r="M134" s="101" t="s">
        <v>1</v>
      </c>
      <c r="N134" s="102" t="s">
        <v>43</v>
      </c>
      <c r="O134" s="102" t="s">
        <v>141</v>
      </c>
      <c r="P134" s="102" t="s">
        <v>142</v>
      </c>
      <c r="Q134" s="102" t="s">
        <v>143</v>
      </c>
      <c r="R134" s="102" t="s">
        <v>144</v>
      </c>
      <c r="S134" s="102" t="s">
        <v>145</v>
      </c>
      <c r="T134" s="103" t="s">
        <v>146</v>
      </c>
      <c r="U134" s="192"/>
      <c r="V134" s="192"/>
      <c r="W134" s="192"/>
      <c r="X134" s="192"/>
      <c r="Y134" s="192"/>
      <c r="Z134" s="192"/>
      <c r="AA134" s="192"/>
      <c r="AB134" s="192"/>
      <c r="AC134" s="192"/>
      <c r="AD134" s="192"/>
      <c r="AE134" s="192"/>
    </row>
    <row r="135" s="2" customFormat="1" ht="22.8" customHeight="1">
      <c r="A135" s="39"/>
      <c r="B135" s="40"/>
      <c r="C135" s="108" t="s">
        <v>147</v>
      </c>
      <c r="D135" s="41"/>
      <c r="E135" s="41"/>
      <c r="F135" s="41"/>
      <c r="G135" s="41"/>
      <c r="H135" s="41"/>
      <c r="I135" s="41"/>
      <c r="J135" s="199">
        <f>BK135</f>
        <v>0</v>
      </c>
      <c r="K135" s="41"/>
      <c r="L135" s="45"/>
      <c r="M135" s="104"/>
      <c r="N135" s="200"/>
      <c r="O135" s="105"/>
      <c r="P135" s="201">
        <f>P136+P380</f>
        <v>0</v>
      </c>
      <c r="Q135" s="105"/>
      <c r="R135" s="201">
        <f>R136+R380</f>
        <v>34.163827754006704</v>
      </c>
      <c r="S135" s="105"/>
      <c r="T135" s="202">
        <f>T136+T380</f>
        <v>42.300548430000006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7" t="s">
        <v>78</v>
      </c>
      <c r="AU135" s="17" t="s">
        <v>115</v>
      </c>
      <c r="BK135" s="203">
        <f>BK136+BK380</f>
        <v>0</v>
      </c>
    </row>
    <row r="136" s="12" customFormat="1" ht="25.92" customHeight="1">
      <c r="A136" s="12"/>
      <c r="B136" s="204"/>
      <c r="C136" s="205"/>
      <c r="D136" s="206" t="s">
        <v>78</v>
      </c>
      <c r="E136" s="207" t="s">
        <v>148</v>
      </c>
      <c r="F136" s="207" t="s">
        <v>149</v>
      </c>
      <c r="G136" s="205"/>
      <c r="H136" s="205"/>
      <c r="I136" s="208"/>
      <c r="J136" s="209">
        <f>BK136</f>
        <v>0</v>
      </c>
      <c r="K136" s="205"/>
      <c r="L136" s="210"/>
      <c r="M136" s="211"/>
      <c r="N136" s="212"/>
      <c r="O136" s="212"/>
      <c r="P136" s="213">
        <f>P137+P163+P215+P218+P228</f>
        <v>0</v>
      </c>
      <c r="Q136" s="212"/>
      <c r="R136" s="213">
        <f>R137+R163+R215+R218+R228</f>
        <v>29.8410537791972</v>
      </c>
      <c r="S136" s="212"/>
      <c r="T136" s="214">
        <f>T137+T163+T215+T218+T228</f>
        <v>39.329197000000008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5" t="s">
        <v>87</v>
      </c>
      <c r="AT136" s="216" t="s">
        <v>78</v>
      </c>
      <c r="AU136" s="216" t="s">
        <v>79</v>
      </c>
      <c r="AY136" s="215" t="s">
        <v>150</v>
      </c>
      <c r="BK136" s="217">
        <f>BK137+BK163+BK215+BK218+BK228</f>
        <v>0</v>
      </c>
    </row>
    <row r="137" s="12" customFormat="1" ht="22.8" customHeight="1">
      <c r="A137" s="12"/>
      <c r="B137" s="204"/>
      <c r="C137" s="205"/>
      <c r="D137" s="206" t="s">
        <v>78</v>
      </c>
      <c r="E137" s="218" t="s">
        <v>151</v>
      </c>
      <c r="F137" s="218" t="s">
        <v>152</v>
      </c>
      <c r="G137" s="205"/>
      <c r="H137" s="205"/>
      <c r="I137" s="208"/>
      <c r="J137" s="219">
        <f>BK137</f>
        <v>0</v>
      </c>
      <c r="K137" s="205"/>
      <c r="L137" s="210"/>
      <c r="M137" s="211"/>
      <c r="N137" s="212"/>
      <c r="O137" s="212"/>
      <c r="P137" s="213">
        <f>SUM(P138:P162)</f>
        <v>0</v>
      </c>
      <c r="Q137" s="212"/>
      <c r="R137" s="213">
        <f>SUM(R138:R162)</f>
        <v>1.111201042</v>
      </c>
      <c r="S137" s="212"/>
      <c r="T137" s="214">
        <f>SUM(T138:T162)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5" t="s">
        <v>87</v>
      </c>
      <c r="AT137" s="216" t="s">
        <v>78</v>
      </c>
      <c r="AU137" s="216" t="s">
        <v>87</v>
      </c>
      <c r="AY137" s="215" t="s">
        <v>150</v>
      </c>
      <c r="BK137" s="217">
        <f>SUM(BK138:BK162)</f>
        <v>0</v>
      </c>
    </row>
    <row r="138" s="2" customFormat="1" ht="16.5" customHeight="1">
      <c r="A138" s="39"/>
      <c r="B138" s="40"/>
      <c r="C138" s="220" t="s">
        <v>87</v>
      </c>
      <c r="D138" s="220" t="s">
        <v>153</v>
      </c>
      <c r="E138" s="221" t="s">
        <v>154</v>
      </c>
      <c r="F138" s="222" t="s">
        <v>155</v>
      </c>
      <c r="G138" s="223" t="s">
        <v>156</v>
      </c>
      <c r="H138" s="224">
        <v>0.248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44</v>
      </c>
      <c r="O138" s="92"/>
      <c r="P138" s="230">
        <f>O138*H138</f>
        <v>0</v>
      </c>
      <c r="Q138" s="230">
        <v>1.94302</v>
      </c>
      <c r="R138" s="230">
        <f>Q138*H138</f>
        <v>0.48186896000000001</v>
      </c>
      <c r="S138" s="230">
        <v>0</v>
      </c>
      <c r="T138" s="23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157</v>
      </c>
      <c r="AT138" s="232" t="s">
        <v>153</v>
      </c>
      <c r="AU138" s="232" t="s">
        <v>89</v>
      </c>
      <c r="AY138" s="17" t="s">
        <v>150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7" t="s">
        <v>87</v>
      </c>
      <c r="BK138" s="233">
        <f>ROUND(I138*H138,2)</f>
        <v>0</v>
      </c>
      <c r="BL138" s="17" t="s">
        <v>157</v>
      </c>
      <c r="BM138" s="232" t="s">
        <v>89</v>
      </c>
    </row>
    <row r="139" s="2" customFormat="1">
      <c r="A139" s="39"/>
      <c r="B139" s="40"/>
      <c r="C139" s="41"/>
      <c r="D139" s="234" t="s">
        <v>158</v>
      </c>
      <c r="E139" s="41"/>
      <c r="F139" s="235" t="s">
        <v>159</v>
      </c>
      <c r="G139" s="41"/>
      <c r="H139" s="41"/>
      <c r="I139" s="236"/>
      <c r="J139" s="41"/>
      <c r="K139" s="41"/>
      <c r="L139" s="45"/>
      <c r="M139" s="237"/>
      <c r="N139" s="238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7" t="s">
        <v>158</v>
      </c>
      <c r="AU139" s="17" t="s">
        <v>89</v>
      </c>
    </row>
    <row r="140" s="13" customFormat="1">
      <c r="A140" s="13"/>
      <c r="B140" s="239"/>
      <c r="C140" s="240"/>
      <c r="D140" s="234" t="s">
        <v>160</v>
      </c>
      <c r="E140" s="241" t="s">
        <v>1</v>
      </c>
      <c r="F140" s="242" t="s">
        <v>161</v>
      </c>
      <c r="G140" s="240"/>
      <c r="H140" s="243">
        <v>0.248</v>
      </c>
      <c r="I140" s="244"/>
      <c r="J140" s="240"/>
      <c r="K140" s="240"/>
      <c r="L140" s="245"/>
      <c r="M140" s="246"/>
      <c r="N140" s="247"/>
      <c r="O140" s="247"/>
      <c r="P140" s="247"/>
      <c r="Q140" s="247"/>
      <c r="R140" s="247"/>
      <c r="S140" s="247"/>
      <c r="T140" s="24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9" t="s">
        <v>160</v>
      </c>
      <c r="AU140" s="249" t="s">
        <v>89</v>
      </c>
      <c r="AV140" s="13" t="s">
        <v>89</v>
      </c>
      <c r="AW140" s="13" t="s">
        <v>35</v>
      </c>
      <c r="AX140" s="13" t="s">
        <v>79</v>
      </c>
      <c r="AY140" s="249" t="s">
        <v>150</v>
      </c>
    </row>
    <row r="141" s="14" customFormat="1">
      <c r="A141" s="14"/>
      <c r="B141" s="250"/>
      <c r="C141" s="251"/>
      <c r="D141" s="234" t="s">
        <v>160</v>
      </c>
      <c r="E141" s="252" t="s">
        <v>1</v>
      </c>
      <c r="F141" s="253" t="s">
        <v>162</v>
      </c>
      <c r="G141" s="251"/>
      <c r="H141" s="254">
        <v>0.248</v>
      </c>
      <c r="I141" s="255"/>
      <c r="J141" s="251"/>
      <c r="K141" s="251"/>
      <c r="L141" s="256"/>
      <c r="M141" s="257"/>
      <c r="N141" s="258"/>
      <c r="O141" s="258"/>
      <c r="P141" s="258"/>
      <c r="Q141" s="258"/>
      <c r="R141" s="258"/>
      <c r="S141" s="258"/>
      <c r="T141" s="259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0" t="s">
        <v>160</v>
      </c>
      <c r="AU141" s="260" t="s">
        <v>89</v>
      </c>
      <c r="AV141" s="14" t="s">
        <v>157</v>
      </c>
      <c r="AW141" s="14" t="s">
        <v>35</v>
      </c>
      <c r="AX141" s="14" t="s">
        <v>87</v>
      </c>
      <c r="AY141" s="260" t="s">
        <v>150</v>
      </c>
    </row>
    <row r="142" s="2" customFormat="1" ht="24.15" customHeight="1">
      <c r="A142" s="39"/>
      <c r="B142" s="40"/>
      <c r="C142" s="220" t="s">
        <v>89</v>
      </c>
      <c r="D142" s="220" t="s">
        <v>153</v>
      </c>
      <c r="E142" s="221" t="s">
        <v>163</v>
      </c>
      <c r="F142" s="222" t="s">
        <v>164</v>
      </c>
      <c r="G142" s="223" t="s">
        <v>165</v>
      </c>
      <c r="H142" s="224">
        <v>0.097000000000000003</v>
      </c>
      <c r="I142" s="225"/>
      <c r="J142" s="226">
        <f>ROUND(I142*H142,2)</f>
        <v>0</v>
      </c>
      <c r="K142" s="227"/>
      <c r="L142" s="45"/>
      <c r="M142" s="228" t="s">
        <v>1</v>
      </c>
      <c r="N142" s="229" t="s">
        <v>44</v>
      </c>
      <c r="O142" s="92"/>
      <c r="P142" s="230">
        <f>O142*H142</f>
        <v>0</v>
      </c>
      <c r="Q142" s="230">
        <v>1.0900000000000001</v>
      </c>
      <c r="R142" s="230">
        <f>Q142*H142</f>
        <v>0.10573000000000001</v>
      </c>
      <c r="S142" s="230">
        <v>0</v>
      </c>
      <c r="T142" s="23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2" t="s">
        <v>157</v>
      </c>
      <c r="AT142" s="232" t="s">
        <v>153</v>
      </c>
      <c r="AU142" s="232" t="s">
        <v>89</v>
      </c>
      <c r="AY142" s="17" t="s">
        <v>150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7" t="s">
        <v>87</v>
      </c>
      <c r="BK142" s="233">
        <f>ROUND(I142*H142,2)</f>
        <v>0</v>
      </c>
      <c r="BL142" s="17" t="s">
        <v>157</v>
      </c>
      <c r="BM142" s="232" t="s">
        <v>157</v>
      </c>
    </row>
    <row r="143" s="2" customFormat="1">
      <c r="A143" s="39"/>
      <c r="B143" s="40"/>
      <c r="C143" s="41"/>
      <c r="D143" s="234" t="s">
        <v>158</v>
      </c>
      <c r="E143" s="41"/>
      <c r="F143" s="235" t="s">
        <v>166</v>
      </c>
      <c r="G143" s="41"/>
      <c r="H143" s="41"/>
      <c r="I143" s="236"/>
      <c r="J143" s="41"/>
      <c r="K143" s="41"/>
      <c r="L143" s="45"/>
      <c r="M143" s="237"/>
      <c r="N143" s="238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7" t="s">
        <v>158</v>
      </c>
      <c r="AU143" s="17" t="s">
        <v>89</v>
      </c>
    </row>
    <row r="144" s="13" customFormat="1">
      <c r="A144" s="13"/>
      <c r="B144" s="239"/>
      <c r="C144" s="240"/>
      <c r="D144" s="234" t="s">
        <v>160</v>
      </c>
      <c r="E144" s="241" t="s">
        <v>1</v>
      </c>
      <c r="F144" s="242" t="s">
        <v>167</v>
      </c>
      <c r="G144" s="240"/>
      <c r="H144" s="243">
        <v>0.072999999999999995</v>
      </c>
      <c r="I144" s="244"/>
      <c r="J144" s="240"/>
      <c r="K144" s="240"/>
      <c r="L144" s="245"/>
      <c r="M144" s="246"/>
      <c r="N144" s="247"/>
      <c r="O144" s="247"/>
      <c r="P144" s="247"/>
      <c r="Q144" s="247"/>
      <c r="R144" s="247"/>
      <c r="S144" s="247"/>
      <c r="T144" s="24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9" t="s">
        <v>160</v>
      </c>
      <c r="AU144" s="249" t="s">
        <v>89</v>
      </c>
      <c r="AV144" s="13" t="s">
        <v>89</v>
      </c>
      <c r="AW144" s="13" t="s">
        <v>35</v>
      </c>
      <c r="AX144" s="13" t="s">
        <v>79</v>
      </c>
      <c r="AY144" s="249" t="s">
        <v>150</v>
      </c>
    </row>
    <row r="145" s="13" customFormat="1">
      <c r="A145" s="13"/>
      <c r="B145" s="239"/>
      <c r="C145" s="240"/>
      <c r="D145" s="234" t="s">
        <v>160</v>
      </c>
      <c r="E145" s="241" t="s">
        <v>1</v>
      </c>
      <c r="F145" s="242" t="s">
        <v>168</v>
      </c>
      <c r="G145" s="240"/>
      <c r="H145" s="243">
        <v>0.024</v>
      </c>
      <c r="I145" s="244"/>
      <c r="J145" s="240"/>
      <c r="K145" s="240"/>
      <c r="L145" s="245"/>
      <c r="M145" s="246"/>
      <c r="N145" s="247"/>
      <c r="O145" s="247"/>
      <c r="P145" s="247"/>
      <c r="Q145" s="247"/>
      <c r="R145" s="247"/>
      <c r="S145" s="247"/>
      <c r="T145" s="24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9" t="s">
        <v>160</v>
      </c>
      <c r="AU145" s="249" t="s">
        <v>89</v>
      </c>
      <c r="AV145" s="13" t="s">
        <v>89</v>
      </c>
      <c r="AW145" s="13" t="s">
        <v>35</v>
      </c>
      <c r="AX145" s="13" t="s">
        <v>79</v>
      </c>
      <c r="AY145" s="249" t="s">
        <v>150</v>
      </c>
    </row>
    <row r="146" s="14" customFormat="1">
      <c r="A146" s="14"/>
      <c r="B146" s="250"/>
      <c r="C146" s="251"/>
      <c r="D146" s="234" t="s">
        <v>160</v>
      </c>
      <c r="E146" s="252" t="s">
        <v>1</v>
      </c>
      <c r="F146" s="253" t="s">
        <v>162</v>
      </c>
      <c r="G146" s="251"/>
      <c r="H146" s="254">
        <v>0.097000000000000003</v>
      </c>
      <c r="I146" s="255"/>
      <c r="J146" s="251"/>
      <c r="K146" s="251"/>
      <c r="L146" s="256"/>
      <c r="M146" s="257"/>
      <c r="N146" s="258"/>
      <c r="O146" s="258"/>
      <c r="P146" s="258"/>
      <c r="Q146" s="258"/>
      <c r="R146" s="258"/>
      <c r="S146" s="258"/>
      <c r="T146" s="25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0" t="s">
        <v>160</v>
      </c>
      <c r="AU146" s="260" t="s">
        <v>89</v>
      </c>
      <c r="AV146" s="14" t="s">
        <v>157</v>
      </c>
      <c r="AW146" s="14" t="s">
        <v>35</v>
      </c>
      <c r="AX146" s="14" t="s">
        <v>87</v>
      </c>
      <c r="AY146" s="260" t="s">
        <v>150</v>
      </c>
    </row>
    <row r="147" s="2" customFormat="1" ht="24.15" customHeight="1">
      <c r="A147" s="39"/>
      <c r="B147" s="40"/>
      <c r="C147" s="220" t="s">
        <v>151</v>
      </c>
      <c r="D147" s="220" t="s">
        <v>153</v>
      </c>
      <c r="E147" s="221" t="s">
        <v>169</v>
      </c>
      <c r="F147" s="222" t="s">
        <v>170</v>
      </c>
      <c r="G147" s="223" t="s">
        <v>171</v>
      </c>
      <c r="H147" s="224">
        <v>6.1749999999999998</v>
      </c>
      <c r="I147" s="225"/>
      <c r="J147" s="226">
        <f>ROUND(I147*H147,2)</f>
        <v>0</v>
      </c>
      <c r="K147" s="227"/>
      <c r="L147" s="45"/>
      <c r="M147" s="228" t="s">
        <v>1</v>
      </c>
      <c r="N147" s="229" t="s">
        <v>44</v>
      </c>
      <c r="O147" s="92"/>
      <c r="P147" s="230">
        <f>O147*H147</f>
        <v>0</v>
      </c>
      <c r="Q147" s="230">
        <v>0.05015</v>
      </c>
      <c r="R147" s="230">
        <f>Q147*H147</f>
        <v>0.30967624999999999</v>
      </c>
      <c r="S147" s="230">
        <v>0</v>
      </c>
      <c r="T147" s="23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2" t="s">
        <v>157</v>
      </c>
      <c r="AT147" s="232" t="s">
        <v>153</v>
      </c>
      <c r="AU147" s="232" t="s">
        <v>89</v>
      </c>
      <c r="AY147" s="17" t="s">
        <v>150</v>
      </c>
      <c r="BE147" s="233">
        <f>IF(N147="základní",J147,0)</f>
        <v>0</v>
      </c>
      <c r="BF147" s="233">
        <f>IF(N147="snížená",J147,0)</f>
        <v>0</v>
      </c>
      <c r="BG147" s="233">
        <f>IF(N147="zákl. přenesená",J147,0)</f>
        <v>0</v>
      </c>
      <c r="BH147" s="233">
        <f>IF(N147="sníž. přenesená",J147,0)</f>
        <v>0</v>
      </c>
      <c r="BI147" s="233">
        <f>IF(N147="nulová",J147,0)</f>
        <v>0</v>
      </c>
      <c r="BJ147" s="17" t="s">
        <v>87</v>
      </c>
      <c r="BK147" s="233">
        <f>ROUND(I147*H147,2)</f>
        <v>0</v>
      </c>
      <c r="BL147" s="17" t="s">
        <v>157</v>
      </c>
      <c r="BM147" s="232" t="s">
        <v>172</v>
      </c>
    </row>
    <row r="148" s="2" customFormat="1">
      <c r="A148" s="39"/>
      <c r="B148" s="40"/>
      <c r="C148" s="41"/>
      <c r="D148" s="234" t="s">
        <v>158</v>
      </c>
      <c r="E148" s="41"/>
      <c r="F148" s="235" t="s">
        <v>173</v>
      </c>
      <c r="G148" s="41"/>
      <c r="H148" s="41"/>
      <c r="I148" s="236"/>
      <c r="J148" s="41"/>
      <c r="K148" s="41"/>
      <c r="L148" s="45"/>
      <c r="M148" s="237"/>
      <c r="N148" s="238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7" t="s">
        <v>158</v>
      </c>
      <c r="AU148" s="17" t="s">
        <v>89</v>
      </c>
    </row>
    <row r="149" s="13" customFormat="1">
      <c r="A149" s="13"/>
      <c r="B149" s="239"/>
      <c r="C149" s="240"/>
      <c r="D149" s="234" t="s">
        <v>160</v>
      </c>
      <c r="E149" s="241" t="s">
        <v>1</v>
      </c>
      <c r="F149" s="242" t="s">
        <v>174</v>
      </c>
      <c r="G149" s="240"/>
      <c r="H149" s="243">
        <v>6.1749999999999998</v>
      </c>
      <c r="I149" s="244"/>
      <c r="J149" s="240"/>
      <c r="K149" s="240"/>
      <c r="L149" s="245"/>
      <c r="M149" s="246"/>
      <c r="N149" s="247"/>
      <c r="O149" s="247"/>
      <c r="P149" s="247"/>
      <c r="Q149" s="247"/>
      <c r="R149" s="247"/>
      <c r="S149" s="247"/>
      <c r="T149" s="24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9" t="s">
        <v>160</v>
      </c>
      <c r="AU149" s="249" t="s">
        <v>89</v>
      </c>
      <c r="AV149" s="13" t="s">
        <v>89</v>
      </c>
      <c r="AW149" s="13" t="s">
        <v>35</v>
      </c>
      <c r="AX149" s="13" t="s">
        <v>79</v>
      </c>
      <c r="AY149" s="249" t="s">
        <v>150</v>
      </c>
    </row>
    <row r="150" s="14" customFormat="1">
      <c r="A150" s="14"/>
      <c r="B150" s="250"/>
      <c r="C150" s="251"/>
      <c r="D150" s="234" t="s">
        <v>160</v>
      </c>
      <c r="E150" s="252" t="s">
        <v>1</v>
      </c>
      <c r="F150" s="253" t="s">
        <v>162</v>
      </c>
      <c r="G150" s="251"/>
      <c r="H150" s="254">
        <v>6.1749999999999998</v>
      </c>
      <c r="I150" s="255"/>
      <c r="J150" s="251"/>
      <c r="K150" s="251"/>
      <c r="L150" s="256"/>
      <c r="M150" s="257"/>
      <c r="N150" s="258"/>
      <c r="O150" s="258"/>
      <c r="P150" s="258"/>
      <c r="Q150" s="258"/>
      <c r="R150" s="258"/>
      <c r="S150" s="258"/>
      <c r="T150" s="25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0" t="s">
        <v>160</v>
      </c>
      <c r="AU150" s="260" t="s">
        <v>89</v>
      </c>
      <c r="AV150" s="14" t="s">
        <v>157</v>
      </c>
      <c r="AW150" s="14" t="s">
        <v>35</v>
      </c>
      <c r="AX150" s="14" t="s">
        <v>87</v>
      </c>
      <c r="AY150" s="260" t="s">
        <v>150</v>
      </c>
    </row>
    <row r="151" s="2" customFormat="1" ht="21.75" customHeight="1">
      <c r="A151" s="39"/>
      <c r="B151" s="40"/>
      <c r="C151" s="220" t="s">
        <v>157</v>
      </c>
      <c r="D151" s="220" t="s">
        <v>153</v>
      </c>
      <c r="E151" s="221" t="s">
        <v>175</v>
      </c>
      <c r="F151" s="222" t="s">
        <v>176</v>
      </c>
      <c r="G151" s="223" t="s">
        <v>171</v>
      </c>
      <c r="H151" s="224">
        <v>4.9119999999999999</v>
      </c>
      <c r="I151" s="225"/>
      <c r="J151" s="226">
        <f>ROUND(I151*H151,2)</f>
        <v>0</v>
      </c>
      <c r="K151" s="227"/>
      <c r="L151" s="45"/>
      <c r="M151" s="228" t="s">
        <v>1</v>
      </c>
      <c r="N151" s="229" t="s">
        <v>44</v>
      </c>
      <c r="O151" s="92"/>
      <c r="P151" s="230">
        <f>O151*H151</f>
        <v>0</v>
      </c>
      <c r="Q151" s="230">
        <v>0.028570000000000002</v>
      </c>
      <c r="R151" s="230">
        <f>Q151*H151</f>
        <v>0.14033584000000002</v>
      </c>
      <c r="S151" s="230">
        <v>0</v>
      </c>
      <c r="T151" s="23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2" t="s">
        <v>157</v>
      </c>
      <c r="AT151" s="232" t="s">
        <v>153</v>
      </c>
      <c r="AU151" s="232" t="s">
        <v>89</v>
      </c>
      <c r="AY151" s="17" t="s">
        <v>150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7" t="s">
        <v>87</v>
      </c>
      <c r="BK151" s="233">
        <f>ROUND(I151*H151,2)</f>
        <v>0</v>
      </c>
      <c r="BL151" s="17" t="s">
        <v>157</v>
      </c>
      <c r="BM151" s="232" t="s">
        <v>177</v>
      </c>
    </row>
    <row r="152" s="2" customFormat="1">
      <c r="A152" s="39"/>
      <c r="B152" s="40"/>
      <c r="C152" s="41"/>
      <c r="D152" s="234" t="s">
        <v>158</v>
      </c>
      <c r="E152" s="41"/>
      <c r="F152" s="235" t="s">
        <v>178</v>
      </c>
      <c r="G152" s="41"/>
      <c r="H152" s="41"/>
      <c r="I152" s="236"/>
      <c r="J152" s="41"/>
      <c r="K152" s="41"/>
      <c r="L152" s="45"/>
      <c r="M152" s="237"/>
      <c r="N152" s="238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7" t="s">
        <v>158</v>
      </c>
      <c r="AU152" s="17" t="s">
        <v>89</v>
      </c>
    </row>
    <row r="153" s="13" customFormat="1">
      <c r="A153" s="13"/>
      <c r="B153" s="239"/>
      <c r="C153" s="240"/>
      <c r="D153" s="234" t="s">
        <v>160</v>
      </c>
      <c r="E153" s="241" t="s">
        <v>1</v>
      </c>
      <c r="F153" s="242" t="s">
        <v>179</v>
      </c>
      <c r="G153" s="240"/>
      <c r="H153" s="243">
        <v>4.9119999999999999</v>
      </c>
      <c r="I153" s="244"/>
      <c r="J153" s="240"/>
      <c r="K153" s="240"/>
      <c r="L153" s="245"/>
      <c r="M153" s="246"/>
      <c r="N153" s="247"/>
      <c r="O153" s="247"/>
      <c r="P153" s="247"/>
      <c r="Q153" s="247"/>
      <c r="R153" s="247"/>
      <c r="S153" s="247"/>
      <c r="T153" s="24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9" t="s">
        <v>160</v>
      </c>
      <c r="AU153" s="249" t="s">
        <v>89</v>
      </c>
      <c r="AV153" s="13" t="s">
        <v>89</v>
      </c>
      <c r="AW153" s="13" t="s">
        <v>35</v>
      </c>
      <c r="AX153" s="13" t="s">
        <v>79</v>
      </c>
      <c r="AY153" s="249" t="s">
        <v>150</v>
      </c>
    </row>
    <row r="154" s="14" customFormat="1">
      <c r="A154" s="14"/>
      <c r="B154" s="250"/>
      <c r="C154" s="251"/>
      <c r="D154" s="234" t="s">
        <v>160</v>
      </c>
      <c r="E154" s="252" t="s">
        <v>1</v>
      </c>
      <c r="F154" s="253" t="s">
        <v>162</v>
      </c>
      <c r="G154" s="251"/>
      <c r="H154" s="254">
        <v>4.9119999999999999</v>
      </c>
      <c r="I154" s="255"/>
      <c r="J154" s="251"/>
      <c r="K154" s="251"/>
      <c r="L154" s="256"/>
      <c r="M154" s="257"/>
      <c r="N154" s="258"/>
      <c r="O154" s="258"/>
      <c r="P154" s="258"/>
      <c r="Q154" s="258"/>
      <c r="R154" s="258"/>
      <c r="S154" s="258"/>
      <c r="T154" s="25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0" t="s">
        <v>160</v>
      </c>
      <c r="AU154" s="260" t="s">
        <v>89</v>
      </c>
      <c r="AV154" s="14" t="s">
        <v>157</v>
      </c>
      <c r="AW154" s="14" t="s">
        <v>35</v>
      </c>
      <c r="AX154" s="14" t="s">
        <v>87</v>
      </c>
      <c r="AY154" s="260" t="s">
        <v>150</v>
      </c>
    </row>
    <row r="155" s="2" customFormat="1" ht="24.15" customHeight="1">
      <c r="A155" s="39"/>
      <c r="B155" s="40"/>
      <c r="C155" s="220" t="s">
        <v>180</v>
      </c>
      <c r="D155" s="220" t="s">
        <v>153</v>
      </c>
      <c r="E155" s="221" t="s">
        <v>181</v>
      </c>
      <c r="F155" s="222" t="s">
        <v>182</v>
      </c>
      <c r="G155" s="223" t="s">
        <v>171</v>
      </c>
      <c r="H155" s="224">
        <v>0.41299999999999998</v>
      </c>
      <c r="I155" s="225"/>
      <c r="J155" s="226">
        <f>ROUND(I155*H155,2)</f>
        <v>0</v>
      </c>
      <c r="K155" s="227"/>
      <c r="L155" s="45"/>
      <c r="M155" s="228" t="s">
        <v>1</v>
      </c>
      <c r="N155" s="229" t="s">
        <v>44</v>
      </c>
      <c r="O155" s="92"/>
      <c r="P155" s="230">
        <f>O155*H155</f>
        <v>0</v>
      </c>
      <c r="Q155" s="230">
        <v>0.17818400000000001</v>
      </c>
      <c r="R155" s="230">
        <f>Q155*H155</f>
        <v>0.073589991999999993</v>
      </c>
      <c r="S155" s="230">
        <v>0</v>
      </c>
      <c r="T155" s="23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2" t="s">
        <v>157</v>
      </c>
      <c r="AT155" s="232" t="s">
        <v>153</v>
      </c>
      <c r="AU155" s="232" t="s">
        <v>89</v>
      </c>
      <c r="AY155" s="17" t="s">
        <v>150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7" t="s">
        <v>87</v>
      </c>
      <c r="BK155" s="233">
        <f>ROUND(I155*H155,2)</f>
        <v>0</v>
      </c>
      <c r="BL155" s="17" t="s">
        <v>157</v>
      </c>
      <c r="BM155" s="232" t="s">
        <v>105</v>
      </c>
    </row>
    <row r="156" s="2" customFormat="1">
      <c r="A156" s="39"/>
      <c r="B156" s="40"/>
      <c r="C156" s="41"/>
      <c r="D156" s="234" t="s">
        <v>158</v>
      </c>
      <c r="E156" s="41"/>
      <c r="F156" s="235" t="s">
        <v>183</v>
      </c>
      <c r="G156" s="41"/>
      <c r="H156" s="41"/>
      <c r="I156" s="236"/>
      <c r="J156" s="41"/>
      <c r="K156" s="41"/>
      <c r="L156" s="45"/>
      <c r="M156" s="237"/>
      <c r="N156" s="238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7" t="s">
        <v>158</v>
      </c>
      <c r="AU156" s="17" t="s">
        <v>89</v>
      </c>
    </row>
    <row r="157" s="13" customFormat="1">
      <c r="A157" s="13"/>
      <c r="B157" s="239"/>
      <c r="C157" s="240"/>
      <c r="D157" s="234" t="s">
        <v>160</v>
      </c>
      <c r="E157" s="241" t="s">
        <v>1</v>
      </c>
      <c r="F157" s="242" t="s">
        <v>184</v>
      </c>
      <c r="G157" s="240"/>
      <c r="H157" s="243">
        <v>0.41299999999999998</v>
      </c>
      <c r="I157" s="244"/>
      <c r="J157" s="240"/>
      <c r="K157" s="240"/>
      <c r="L157" s="245"/>
      <c r="M157" s="246"/>
      <c r="N157" s="247"/>
      <c r="O157" s="247"/>
      <c r="P157" s="247"/>
      <c r="Q157" s="247"/>
      <c r="R157" s="247"/>
      <c r="S157" s="247"/>
      <c r="T157" s="24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9" t="s">
        <v>160</v>
      </c>
      <c r="AU157" s="249" t="s">
        <v>89</v>
      </c>
      <c r="AV157" s="13" t="s">
        <v>89</v>
      </c>
      <c r="AW157" s="13" t="s">
        <v>35</v>
      </c>
      <c r="AX157" s="13" t="s">
        <v>79</v>
      </c>
      <c r="AY157" s="249" t="s">
        <v>150</v>
      </c>
    </row>
    <row r="158" s="14" customFormat="1">
      <c r="A158" s="14"/>
      <c r="B158" s="250"/>
      <c r="C158" s="251"/>
      <c r="D158" s="234" t="s">
        <v>160</v>
      </c>
      <c r="E158" s="252" t="s">
        <v>1</v>
      </c>
      <c r="F158" s="253" t="s">
        <v>162</v>
      </c>
      <c r="G158" s="251"/>
      <c r="H158" s="254">
        <v>0.41299999999999998</v>
      </c>
      <c r="I158" s="255"/>
      <c r="J158" s="251"/>
      <c r="K158" s="251"/>
      <c r="L158" s="256"/>
      <c r="M158" s="257"/>
      <c r="N158" s="258"/>
      <c r="O158" s="258"/>
      <c r="P158" s="258"/>
      <c r="Q158" s="258"/>
      <c r="R158" s="258"/>
      <c r="S158" s="258"/>
      <c r="T158" s="25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0" t="s">
        <v>160</v>
      </c>
      <c r="AU158" s="260" t="s">
        <v>89</v>
      </c>
      <c r="AV158" s="14" t="s">
        <v>157</v>
      </c>
      <c r="AW158" s="14" t="s">
        <v>35</v>
      </c>
      <c r="AX158" s="14" t="s">
        <v>87</v>
      </c>
      <c r="AY158" s="260" t="s">
        <v>150</v>
      </c>
    </row>
    <row r="159" s="2" customFormat="1" ht="16.5" customHeight="1">
      <c r="A159" s="39"/>
      <c r="B159" s="40"/>
      <c r="C159" s="220" t="s">
        <v>172</v>
      </c>
      <c r="D159" s="220" t="s">
        <v>153</v>
      </c>
      <c r="E159" s="221" t="s">
        <v>185</v>
      </c>
      <c r="F159" s="222" t="s">
        <v>186</v>
      </c>
      <c r="G159" s="223" t="s">
        <v>171</v>
      </c>
      <c r="H159" s="224">
        <v>0.95999999999999996</v>
      </c>
      <c r="I159" s="225"/>
      <c r="J159" s="226">
        <f>ROUND(I159*H159,2)</f>
        <v>0</v>
      </c>
      <c r="K159" s="227"/>
      <c r="L159" s="45"/>
      <c r="M159" s="228" t="s">
        <v>1</v>
      </c>
      <c r="N159" s="229" t="s">
        <v>44</v>
      </c>
      <c r="O159" s="92"/>
      <c r="P159" s="230">
        <f>O159*H159</f>
        <v>0</v>
      </c>
      <c r="Q159" s="230">
        <v>0</v>
      </c>
      <c r="R159" s="230">
        <f>Q159*H159</f>
        <v>0</v>
      </c>
      <c r="S159" s="230">
        <v>0</v>
      </c>
      <c r="T159" s="23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2" t="s">
        <v>157</v>
      </c>
      <c r="AT159" s="232" t="s">
        <v>153</v>
      </c>
      <c r="AU159" s="232" t="s">
        <v>89</v>
      </c>
      <c r="AY159" s="17" t="s">
        <v>150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7" t="s">
        <v>87</v>
      </c>
      <c r="BK159" s="233">
        <f>ROUND(I159*H159,2)</f>
        <v>0</v>
      </c>
      <c r="BL159" s="17" t="s">
        <v>157</v>
      </c>
      <c r="BM159" s="232" t="s">
        <v>8</v>
      </c>
    </row>
    <row r="160" s="2" customFormat="1">
      <c r="A160" s="39"/>
      <c r="B160" s="40"/>
      <c r="C160" s="41"/>
      <c r="D160" s="234" t="s">
        <v>158</v>
      </c>
      <c r="E160" s="41"/>
      <c r="F160" s="235" t="s">
        <v>186</v>
      </c>
      <c r="G160" s="41"/>
      <c r="H160" s="41"/>
      <c r="I160" s="236"/>
      <c r="J160" s="41"/>
      <c r="K160" s="41"/>
      <c r="L160" s="45"/>
      <c r="M160" s="237"/>
      <c r="N160" s="238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7" t="s">
        <v>158</v>
      </c>
      <c r="AU160" s="17" t="s">
        <v>89</v>
      </c>
    </row>
    <row r="161" s="13" customFormat="1">
      <c r="A161" s="13"/>
      <c r="B161" s="239"/>
      <c r="C161" s="240"/>
      <c r="D161" s="234" t="s">
        <v>160</v>
      </c>
      <c r="E161" s="241" t="s">
        <v>1</v>
      </c>
      <c r="F161" s="242" t="s">
        <v>187</v>
      </c>
      <c r="G161" s="240"/>
      <c r="H161" s="243">
        <v>0.95999999999999996</v>
      </c>
      <c r="I161" s="244"/>
      <c r="J161" s="240"/>
      <c r="K161" s="240"/>
      <c r="L161" s="245"/>
      <c r="M161" s="246"/>
      <c r="N161" s="247"/>
      <c r="O161" s="247"/>
      <c r="P161" s="247"/>
      <c r="Q161" s="247"/>
      <c r="R161" s="247"/>
      <c r="S161" s="247"/>
      <c r="T161" s="24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9" t="s">
        <v>160</v>
      </c>
      <c r="AU161" s="249" t="s">
        <v>89</v>
      </c>
      <c r="AV161" s="13" t="s">
        <v>89</v>
      </c>
      <c r="AW161" s="13" t="s">
        <v>35</v>
      </c>
      <c r="AX161" s="13" t="s">
        <v>79</v>
      </c>
      <c r="AY161" s="249" t="s">
        <v>150</v>
      </c>
    </row>
    <row r="162" s="14" customFormat="1">
      <c r="A162" s="14"/>
      <c r="B162" s="250"/>
      <c r="C162" s="251"/>
      <c r="D162" s="234" t="s">
        <v>160</v>
      </c>
      <c r="E162" s="252" t="s">
        <v>1</v>
      </c>
      <c r="F162" s="253" t="s">
        <v>162</v>
      </c>
      <c r="G162" s="251"/>
      <c r="H162" s="254">
        <v>0.95999999999999996</v>
      </c>
      <c r="I162" s="255"/>
      <c r="J162" s="251"/>
      <c r="K162" s="251"/>
      <c r="L162" s="256"/>
      <c r="M162" s="257"/>
      <c r="N162" s="258"/>
      <c r="O162" s="258"/>
      <c r="P162" s="258"/>
      <c r="Q162" s="258"/>
      <c r="R162" s="258"/>
      <c r="S162" s="258"/>
      <c r="T162" s="25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0" t="s">
        <v>160</v>
      </c>
      <c r="AU162" s="260" t="s">
        <v>89</v>
      </c>
      <c r="AV162" s="14" t="s">
        <v>157</v>
      </c>
      <c r="AW162" s="14" t="s">
        <v>35</v>
      </c>
      <c r="AX162" s="14" t="s">
        <v>87</v>
      </c>
      <c r="AY162" s="260" t="s">
        <v>150</v>
      </c>
    </row>
    <row r="163" s="12" customFormat="1" ht="22.8" customHeight="1">
      <c r="A163" s="12"/>
      <c r="B163" s="204"/>
      <c r="C163" s="205"/>
      <c r="D163" s="206" t="s">
        <v>78</v>
      </c>
      <c r="E163" s="218" t="s">
        <v>172</v>
      </c>
      <c r="F163" s="218" t="s">
        <v>188</v>
      </c>
      <c r="G163" s="205"/>
      <c r="H163" s="205"/>
      <c r="I163" s="208"/>
      <c r="J163" s="219">
        <f>BK163</f>
        <v>0</v>
      </c>
      <c r="K163" s="205"/>
      <c r="L163" s="210"/>
      <c r="M163" s="211"/>
      <c r="N163" s="212"/>
      <c r="O163" s="212"/>
      <c r="P163" s="213">
        <f>SUM(P164:P214)</f>
        <v>0</v>
      </c>
      <c r="Q163" s="212"/>
      <c r="R163" s="213">
        <f>SUM(R164:R214)</f>
        <v>28.698710127197199</v>
      </c>
      <c r="S163" s="212"/>
      <c r="T163" s="214">
        <f>SUM(T164:T214)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5" t="s">
        <v>87</v>
      </c>
      <c r="AT163" s="216" t="s">
        <v>78</v>
      </c>
      <c r="AU163" s="216" t="s">
        <v>87</v>
      </c>
      <c r="AY163" s="215" t="s">
        <v>150</v>
      </c>
      <c r="BK163" s="217">
        <f>SUM(BK164:BK214)</f>
        <v>0</v>
      </c>
    </row>
    <row r="164" s="2" customFormat="1" ht="37.8" customHeight="1">
      <c r="A164" s="39"/>
      <c r="B164" s="40"/>
      <c r="C164" s="220" t="s">
        <v>189</v>
      </c>
      <c r="D164" s="220" t="s">
        <v>153</v>
      </c>
      <c r="E164" s="221" t="s">
        <v>190</v>
      </c>
      <c r="F164" s="222" t="s">
        <v>191</v>
      </c>
      <c r="G164" s="223" t="s">
        <v>171</v>
      </c>
      <c r="H164" s="224">
        <v>100.834</v>
      </c>
      <c r="I164" s="225"/>
      <c r="J164" s="226">
        <f>ROUND(I164*H164,2)</f>
        <v>0</v>
      </c>
      <c r="K164" s="227"/>
      <c r="L164" s="45"/>
      <c r="M164" s="228" t="s">
        <v>1</v>
      </c>
      <c r="N164" s="229" t="s">
        <v>44</v>
      </c>
      <c r="O164" s="92"/>
      <c r="P164" s="230">
        <f>O164*H164</f>
        <v>0</v>
      </c>
      <c r="Q164" s="230">
        <v>0.00941</v>
      </c>
      <c r="R164" s="230">
        <f>Q164*H164</f>
        <v>0.94884794000000006</v>
      </c>
      <c r="S164" s="230">
        <v>0</v>
      </c>
      <c r="T164" s="23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2" t="s">
        <v>157</v>
      </c>
      <c r="AT164" s="232" t="s">
        <v>153</v>
      </c>
      <c r="AU164" s="232" t="s">
        <v>89</v>
      </c>
      <c r="AY164" s="17" t="s">
        <v>150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7" t="s">
        <v>87</v>
      </c>
      <c r="BK164" s="233">
        <f>ROUND(I164*H164,2)</f>
        <v>0</v>
      </c>
      <c r="BL164" s="17" t="s">
        <v>157</v>
      </c>
      <c r="BM164" s="232" t="s">
        <v>192</v>
      </c>
    </row>
    <row r="165" s="2" customFormat="1">
      <c r="A165" s="39"/>
      <c r="B165" s="40"/>
      <c r="C165" s="41"/>
      <c r="D165" s="234" t="s">
        <v>158</v>
      </c>
      <c r="E165" s="41"/>
      <c r="F165" s="235" t="s">
        <v>193</v>
      </c>
      <c r="G165" s="41"/>
      <c r="H165" s="41"/>
      <c r="I165" s="236"/>
      <c r="J165" s="41"/>
      <c r="K165" s="41"/>
      <c r="L165" s="45"/>
      <c r="M165" s="237"/>
      <c r="N165" s="238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7" t="s">
        <v>158</v>
      </c>
      <c r="AU165" s="17" t="s">
        <v>89</v>
      </c>
    </row>
    <row r="166" s="13" customFormat="1">
      <c r="A166" s="13"/>
      <c r="B166" s="239"/>
      <c r="C166" s="240"/>
      <c r="D166" s="234" t="s">
        <v>160</v>
      </c>
      <c r="E166" s="241" t="s">
        <v>1</v>
      </c>
      <c r="F166" s="242" t="s">
        <v>194</v>
      </c>
      <c r="G166" s="240"/>
      <c r="H166" s="243">
        <v>100.834</v>
      </c>
      <c r="I166" s="244"/>
      <c r="J166" s="240"/>
      <c r="K166" s="240"/>
      <c r="L166" s="245"/>
      <c r="M166" s="246"/>
      <c r="N166" s="247"/>
      <c r="O166" s="247"/>
      <c r="P166" s="247"/>
      <c r="Q166" s="247"/>
      <c r="R166" s="247"/>
      <c r="S166" s="247"/>
      <c r="T166" s="24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9" t="s">
        <v>160</v>
      </c>
      <c r="AU166" s="249" t="s">
        <v>89</v>
      </c>
      <c r="AV166" s="13" t="s">
        <v>89</v>
      </c>
      <c r="AW166" s="13" t="s">
        <v>35</v>
      </c>
      <c r="AX166" s="13" t="s">
        <v>79</v>
      </c>
      <c r="AY166" s="249" t="s">
        <v>150</v>
      </c>
    </row>
    <row r="167" s="14" customFormat="1">
      <c r="A167" s="14"/>
      <c r="B167" s="250"/>
      <c r="C167" s="251"/>
      <c r="D167" s="234" t="s">
        <v>160</v>
      </c>
      <c r="E167" s="252" t="s">
        <v>1</v>
      </c>
      <c r="F167" s="253" t="s">
        <v>162</v>
      </c>
      <c r="G167" s="251"/>
      <c r="H167" s="254">
        <v>100.834</v>
      </c>
      <c r="I167" s="255"/>
      <c r="J167" s="251"/>
      <c r="K167" s="251"/>
      <c r="L167" s="256"/>
      <c r="M167" s="257"/>
      <c r="N167" s="258"/>
      <c r="O167" s="258"/>
      <c r="P167" s="258"/>
      <c r="Q167" s="258"/>
      <c r="R167" s="258"/>
      <c r="S167" s="258"/>
      <c r="T167" s="25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0" t="s">
        <v>160</v>
      </c>
      <c r="AU167" s="260" t="s">
        <v>89</v>
      </c>
      <c r="AV167" s="14" t="s">
        <v>157</v>
      </c>
      <c r="AW167" s="14" t="s">
        <v>35</v>
      </c>
      <c r="AX167" s="14" t="s">
        <v>87</v>
      </c>
      <c r="AY167" s="260" t="s">
        <v>150</v>
      </c>
    </row>
    <row r="168" s="2" customFormat="1" ht="24.15" customHeight="1">
      <c r="A168" s="39"/>
      <c r="B168" s="40"/>
      <c r="C168" s="220" t="s">
        <v>177</v>
      </c>
      <c r="D168" s="220" t="s">
        <v>153</v>
      </c>
      <c r="E168" s="221" t="s">
        <v>195</v>
      </c>
      <c r="F168" s="222" t="s">
        <v>196</v>
      </c>
      <c r="G168" s="223" t="s">
        <v>171</v>
      </c>
      <c r="H168" s="224">
        <v>4.9119999999999999</v>
      </c>
      <c r="I168" s="225"/>
      <c r="J168" s="226">
        <f>ROUND(I168*H168,2)</f>
        <v>0</v>
      </c>
      <c r="K168" s="227"/>
      <c r="L168" s="45"/>
      <c r="M168" s="228" t="s">
        <v>1</v>
      </c>
      <c r="N168" s="229" t="s">
        <v>44</v>
      </c>
      <c r="O168" s="92"/>
      <c r="P168" s="230">
        <f>O168*H168</f>
        <v>0</v>
      </c>
      <c r="Q168" s="230">
        <v>0.018380000000000001</v>
      </c>
      <c r="R168" s="230">
        <f>Q168*H168</f>
        <v>0.090282559999999998</v>
      </c>
      <c r="S168" s="230">
        <v>0</v>
      </c>
      <c r="T168" s="23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2" t="s">
        <v>157</v>
      </c>
      <c r="AT168" s="232" t="s">
        <v>153</v>
      </c>
      <c r="AU168" s="232" t="s">
        <v>89</v>
      </c>
      <c r="AY168" s="17" t="s">
        <v>150</v>
      </c>
      <c r="BE168" s="233">
        <f>IF(N168="základní",J168,0)</f>
        <v>0</v>
      </c>
      <c r="BF168" s="233">
        <f>IF(N168="snížená",J168,0)</f>
        <v>0</v>
      </c>
      <c r="BG168" s="233">
        <f>IF(N168="zákl. přenesená",J168,0)</f>
        <v>0</v>
      </c>
      <c r="BH168" s="233">
        <f>IF(N168="sníž. přenesená",J168,0)</f>
        <v>0</v>
      </c>
      <c r="BI168" s="233">
        <f>IF(N168="nulová",J168,0)</f>
        <v>0</v>
      </c>
      <c r="BJ168" s="17" t="s">
        <v>87</v>
      </c>
      <c r="BK168" s="233">
        <f>ROUND(I168*H168,2)</f>
        <v>0</v>
      </c>
      <c r="BL168" s="17" t="s">
        <v>157</v>
      </c>
      <c r="BM168" s="232" t="s">
        <v>197</v>
      </c>
    </row>
    <row r="169" s="2" customFormat="1">
      <c r="A169" s="39"/>
      <c r="B169" s="40"/>
      <c r="C169" s="41"/>
      <c r="D169" s="234" t="s">
        <v>158</v>
      </c>
      <c r="E169" s="41"/>
      <c r="F169" s="235" t="s">
        <v>198</v>
      </c>
      <c r="G169" s="41"/>
      <c r="H169" s="41"/>
      <c r="I169" s="236"/>
      <c r="J169" s="41"/>
      <c r="K169" s="41"/>
      <c r="L169" s="45"/>
      <c r="M169" s="237"/>
      <c r="N169" s="238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7" t="s">
        <v>158</v>
      </c>
      <c r="AU169" s="17" t="s">
        <v>89</v>
      </c>
    </row>
    <row r="170" s="15" customFormat="1">
      <c r="A170" s="15"/>
      <c r="B170" s="261"/>
      <c r="C170" s="262"/>
      <c r="D170" s="234" t="s">
        <v>160</v>
      </c>
      <c r="E170" s="263" t="s">
        <v>1</v>
      </c>
      <c r="F170" s="264" t="s">
        <v>199</v>
      </c>
      <c r="G170" s="262"/>
      <c r="H170" s="263" t="s">
        <v>1</v>
      </c>
      <c r="I170" s="265"/>
      <c r="J170" s="262"/>
      <c r="K170" s="262"/>
      <c r="L170" s="266"/>
      <c r="M170" s="267"/>
      <c r="N170" s="268"/>
      <c r="O170" s="268"/>
      <c r="P170" s="268"/>
      <c r="Q170" s="268"/>
      <c r="R170" s="268"/>
      <c r="S170" s="268"/>
      <c r="T170" s="269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0" t="s">
        <v>160</v>
      </c>
      <c r="AU170" s="270" t="s">
        <v>89</v>
      </c>
      <c r="AV170" s="15" t="s">
        <v>87</v>
      </c>
      <c r="AW170" s="15" t="s">
        <v>35</v>
      </c>
      <c r="AX170" s="15" t="s">
        <v>79</v>
      </c>
      <c r="AY170" s="270" t="s">
        <v>150</v>
      </c>
    </row>
    <row r="171" s="13" customFormat="1">
      <c r="A171" s="13"/>
      <c r="B171" s="239"/>
      <c r="C171" s="240"/>
      <c r="D171" s="234" t="s">
        <v>160</v>
      </c>
      <c r="E171" s="241" t="s">
        <v>1</v>
      </c>
      <c r="F171" s="242" t="s">
        <v>179</v>
      </c>
      <c r="G171" s="240"/>
      <c r="H171" s="243">
        <v>4.9119999999999999</v>
      </c>
      <c r="I171" s="244"/>
      <c r="J171" s="240"/>
      <c r="K171" s="240"/>
      <c r="L171" s="245"/>
      <c r="M171" s="246"/>
      <c r="N171" s="247"/>
      <c r="O171" s="247"/>
      <c r="P171" s="247"/>
      <c r="Q171" s="247"/>
      <c r="R171" s="247"/>
      <c r="S171" s="247"/>
      <c r="T171" s="24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9" t="s">
        <v>160</v>
      </c>
      <c r="AU171" s="249" t="s">
        <v>89</v>
      </c>
      <c r="AV171" s="13" t="s">
        <v>89</v>
      </c>
      <c r="AW171" s="13" t="s">
        <v>35</v>
      </c>
      <c r="AX171" s="13" t="s">
        <v>79</v>
      </c>
      <c r="AY171" s="249" t="s">
        <v>150</v>
      </c>
    </row>
    <row r="172" s="14" customFormat="1">
      <c r="A172" s="14"/>
      <c r="B172" s="250"/>
      <c r="C172" s="251"/>
      <c r="D172" s="234" t="s">
        <v>160</v>
      </c>
      <c r="E172" s="252" t="s">
        <v>1</v>
      </c>
      <c r="F172" s="253" t="s">
        <v>162</v>
      </c>
      <c r="G172" s="251"/>
      <c r="H172" s="254">
        <v>4.9119999999999999</v>
      </c>
      <c r="I172" s="255"/>
      <c r="J172" s="251"/>
      <c r="K172" s="251"/>
      <c r="L172" s="256"/>
      <c r="M172" s="257"/>
      <c r="N172" s="258"/>
      <c r="O172" s="258"/>
      <c r="P172" s="258"/>
      <c r="Q172" s="258"/>
      <c r="R172" s="258"/>
      <c r="S172" s="258"/>
      <c r="T172" s="25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0" t="s">
        <v>160</v>
      </c>
      <c r="AU172" s="260" t="s">
        <v>89</v>
      </c>
      <c r="AV172" s="14" t="s">
        <v>157</v>
      </c>
      <c r="AW172" s="14" t="s">
        <v>35</v>
      </c>
      <c r="AX172" s="14" t="s">
        <v>87</v>
      </c>
      <c r="AY172" s="260" t="s">
        <v>150</v>
      </c>
    </row>
    <row r="173" s="2" customFormat="1" ht="16.5" customHeight="1">
      <c r="A173" s="39"/>
      <c r="B173" s="40"/>
      <c r="C173" s="220" t="s">
        <v>200</v>
      </c>
      <c r="D173" s="220" t="s">
        <v>153</v>
      </c>
      <c r="E173" s="221" t="s">
        <v>201</v>
      </c>
      <c r="F173" s="222" t="s">
        <v>202</v>
      </c>
      <c r="G173" s="223" t="s">
        <v>203</v>
      </c>
      <c r="H173" s="224">
        <v>15</v>
      </c>
      <c r="I173" s="225"/>
      <c r="J173" s="226">
        <f>ROUND(I173*H173,2)</f>
        <v>0</v>
      </c>
      <c r="K173" s="227"/>
      <c r="L173" s="45"/>
      <c r="M173" s="228" t="s">
        <v>1</v>
      </c>
      <c r="N173" s="229" t="s">
        <v>44</v>
      </c>
      <c r="O173" s="92"/>
      <c r="P173" s="230">
        <f>O173*H173</f>
        <v>0</v>
      </c>
      <c r="Q173" s="230">
        <v>0</v>
      </c>
      <c r="R173" s="230">
        <f>Q173*H173</f>
        <v>0</v>
      </c>
      <c r="S173" s="230">
        <v>0</v>
      </c>
      <c r="T173" s="23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2" t="s">
        <v>157</v>
      </c>
      <c r="AT173" s="232" t="s">
        <v>153</v>
      </c>
      <c r="AU173" s="232" t="s">
        <v>89</v>
      </c>
      <c r="AY173" s="17" t="s">
        <v>150</v>
      </c>
      <c r="BE173" s="233">
        <f>IF(N173="základní",J173,0)</f>
        <v>0</v>
      </c>
      <c r="BF173" s="233">
        <f>IF(N173="snížená",J173,0)</f>
        <v>0</v>
      </c>
      <c r="BG173" s="233">
        <f>IF(N173="zákl. přenesená",J173,0)</f>
        <v>0</v>
      </c>
      <c r="BH173" s="233">
        <f>IF(N173="sníž. přenesená",J173,0)</f>
        <v>0</v>
      </c>
      <c r="BI173" s="233">
        <f>IF(N173="nulová",J173,0)</f>
        <v>0</v>
      </c>
      <c r="BJ173" s="17" t="s">
        <v>87</v>
      </c>
      <c r="BK173" s="233">
        <f>ROUND(I173*H173,2)</f>
        <v>0</v>
      </c>
      <c r="BL173" s="17" t="s">
        <v>157</v>
      </c>
      <c r="BM173" s="232" t="s">
        <v>204</v>
      </c>
    </row>
    <row r="174" s="2" customFormat="1">
      <c r="A174" s="39"/>
      <c r="B174" s="40"/>
      <c r="C174" s="41"/>
      <c r="D174" s="234" t="s">
        <v>158</v>
      </c>
      <c r="E174" s="41"/>
      <c r="F174" s="235" t="s">
        <v>202</v>
      </c>
      <c r="G174" s="41"/>
      <c r="H174" s="41"/>
      <c r="I174" s="236"/>
      <c r="J174" s="41"/>
      <c r="K174" s="41"/>
      <c r="L174" s="45"/>
      <c r="M174" s="237"/>
      <c r="N174" s="238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7" t="s">
        <v>158</v>
      </c>
      <c r="AU174" s="17" t="s">
        <v>89</v>
      </c>
    </row>
    <row r="175" s="2" customFormat="1" ht="37.8" customHeight="1">
      <c r="A175" s="39"/>
      <c r="B175" s="40"/>
      <c r="C175" s="220" t="s">
        <v>105</v>
      </c>
      <c r="D175" s="220" t="s">
        <v>153</v>
      </c>
      <c r="E175" s="221" t="s">
        <v>205</v>
      </c>
      <c r="F175" s="222" t="s">
        <v>206</v>
      </c>
      <c r="G175" s="223" t="s">
        <v>171</v>
      </c>
      <c r="H175" s="224">
        <v>294.81999999999999</v>
      </c>
      <c r="I175" s="225"/>
      <c r="J175" s="226">
        <f>ROUND(I175*H175,2)</f>
        <v>0</v>
      </c>
      <c r="K175" s="227"/>
      <c r="L175" s="45"/>
      <c r="M175" s="228" t="s">
        <v>1</v>
      </c>
      <c r="N175" s="229" t="s">
        <v>44</v>
      </c>
      <c r="O175" s="92"/>
      <c r="P175" s="230">
        <f>O175*H175</f>
        <v>0</v>
      </c>
      <c r="Q175" s="230">
        <v>0.0092999999999999992</v>
      </c>
      <c r="R175" s="230">
        <f>Q175*H175</f>
        <v>2.7418259999999997</v>
      </c>
      <c r="S175" s="230">
        <v>0</v>
      </c>
      <c r="T175" s="23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2" t="s">
        <v>157</v>
      </c>
      <c r="AT175" s="232" t="s">
        <v>153</v>
      </c>
      <c r="AU175" s="232" t="s">
        <v>89</v>
      </c>
      <c r="AY175" s="17" t="s">
        <v>150</v>
      </c>
      <c r="BE175" s="233">
        <f>IF(N175="základní",J175,0)</f>
        <v>0</v>
      </c>
      <c r="BF175" s="233">
        <f>IF(N175="snížená",J175,0)</f>
        <v>0</v>
      </c>
      <c r="BG175" s="233">
        <f>IF(N175="zákl. přenesená",J175,0)</f>
        <v>0</v>
      </c>
      <c r="BH175" s="233">
        <f>IF(N175="sníž. přenesená",J175,0)</f>
        <v>0</v>
      </c>
      <c r="BI175" s="233">
        <f>IF(N175="nulová",J175,0)</f>
        <v>0</v>
      </c>
      <c r="BJ175" s="17" t="s">
        <v>87</v>
      </c>
      <c r="BK175" s="233">
        <f>ROUND(I175*H175,2)</f>
        <v>0</v>
      </c>
      <c r="BL175" s="17" t="s">
        <v>157</v>
      </c>
      <c r="BM175" s="232" t="s">
        <v>207</v>
      </c>
    </row>
    <row r="176" s="2" customFormat="1">
      <c r="A176" s="39"/>
      <c r="B176" s="40"/>
      <c r="C176" s="41"/>
      <c r="D176" s="234" t="s">
        <v>158</v>
      </c>
      <c r="E176" s="41"/>
      <c r="F176" s="235" t="s">
        <v>208</v>
      </c>
      <c r="G176" s="41"/>
      <c r="H176" s="41"/>
      <c r="I176" s="236"/>
      <c r="J176" s="41"/>
      <c r="K176" s="41"/>
      <c r="L176" s="45"/>
      <c r="M176" s="237"/>
      <c r="N176" s="238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7" t="s">
        <v>158</v>
      </c>
      <c r="AU176" s="17" t="s">
        <v>89</v>
      </c>
    </row>
    <row r="177" s="15" customFormat="1">
      <c r="A177" s="15"/>
      <c r="B177" s="261"/>
      <c r="C177" s="262"/>
      <c r="D177" s="234" t="s">
        <v>160</v>
      </c>
      <c r="E177" s="263" t="s">
        <v>1</v>
      </c>
      <c r="F177" s="264" t="s">
        <v>209</v>
      </c>
      <c r="G177" s="262"/>
      <c r="H177" s="263" t="s">
        <v>1</v>
      </c>
      <c r="I177" s="265"/>
      <c r="J177" s="262"/>
      <c r="K177" s="262"/>
      <c r="L177" s="266"/>
      <c r="M177" s="267"/>
      <c r="N177" s="268"/>
      <c r="O177" s="268"/>
      <c r="P177" s="268"/>
      <c r="Q177" s="268"/>
      <c r="R177" s="268"/>
      <c r="S177" s="268"/>
      <c r="T177" s="269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0" t="s">
        <v>160</v>
      </c>
      <c r="AU177" s="270" t="s">
        <v>89</v>
      </c>
      <c r="AV177" s="15" t="s">
        <v>87</v>
      </c>
      <c r="AW177" s="15" t="s">
        <v>35</v>
      </c>
      <c r="AX177" s="15" t="s">
        <v>79</v>
      </c>
      <c r="AY177" s="270" t="s">
        <v>150</v>
      </c>
    </row>
    <row r="178" s="13" customFormat="1">
      <c r="A178" s="13"/>
      <c r="B178" s="239"/>
      <c r="C178" s="240"/>
      <c r="D178" s="234" t="s">
        <v>160</v>
      </c>
      <c r="E178" s="241" t="s">
        <v>1</v>
      </c>
      <c r="F178" s="242" t="s">
        <v>210</v>
      </c>
      <c r="G178" s="240"/>
      <c r="H178" s="243">
        <v>181.41200000000001</v>
      </c>
      <c r="I178" s="244"/>
      <c r="J178" s="240"/>
      <c r="K178" s="240"/>
      <c r="L178" s="245"/>
      <c r="M178" s="246"/>
      <c r="N178" s="247"/>
      <c r="O178" s="247"/>
      <c r="P178" s="247"/>
      <c r="Q178" s="247"/>
      <c r="R178" s="247"/>
      <c r="S178" s="247"/>
      <c r="T178" s="24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9" t="s">
        <v>160</v>
      </c>
      <c r="AU178" s="249" t="s">
        <v>89</v>
      </c>
      <c r="AV178" s="13" t="s">
        <v>89</v>
      </c>
      <c r="AW178" s="13" t="s">
        <v>35</v>
      </c>
      <c r="AX178" s="13" t="s">
        <v>79</v>
      </c>
      <c r="AY178" s="249" t="s">
        <v>150</v>
      </c>
    </row>
    <row r="179" s="13" customFormat="1">
      <c r="A179" s="13"/>
      <c r="B179" s="239"/>
      <c r="C179" s="240"/>
      <c r="D179" s="234" t="s">
        <v>160</v>
      </c>
      <c r="E179" s="241" t="s">
        <v>1</v>
      </c>
      <c r="F179" s="242" t="s">
        <v>211</v>
      </c>
      <c r="G179" s="240"/>
      <c r="H179" s="243">
        <v>38.545000000000002</v>
      </c>
      <c r="I179" s="244"/>
      <c r="J179" s="240"/>
      <c r="K179" s="240"/>
      <c r="L179" s="245"/>
      <c r="M179" s="246"/>
      <c r="N179" s="247"/>
      <c r="O179" s="247"/>
      <c r="P179" s="247"/>
      <c r="Q179" s="247"/>
      <c r="R179" s="247"/>
      <c r="S179" s="247"/>
      <c r="T179" s="24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9" t="s">
        <v>160</v>
      </c>
      <c r="AU179" s="249" t="s">
        <v>89</v>
      </c>
      <c r="AV179" s="13" t="s">
        <v>89</v>
      </c>
      <c r="AW179" s="13" t="s">
        <v>35</v>
      </c>
      <c r="AX179" s="13" t="s">
        <v>79</v>
      </c>
      <c r="AY179" s="249" t="s">
        <v>150</v>
      </c>
    </row>
    <row r="180" s="15" customFormat="1">
      <c r="A180" s="15"/>
      <c r="B180" s="261"/>
      <c r="C180" s="262"/>
      <c r="D180" s="234" t="s">
        <v>160</v>
      </c>
      <c r="E180" s="263" t="s">
        <v>1</v>
      </c>
      <c r="F180" s="264" t="s">
        <v>212</v>
      </c>
      <c r="G180" s="262"/>
      <c r="H180" s="263" t="s">
        <v>1</v>
      </c>
      <c r="I180" s="265"/>
      <c r="J180" s="262"/>
      <c r="K180" s="262"/>
      <c r="L180" s="266"/>
      <c r="M180" s="267"/>
      <c r="N180" s="268"/>
      <c r="O180" s="268"/>
      <c r="P180" s="268"/>
      <c r="Q180" s="268"/>
      <c r="R180" s="268"/>
      <c r="S180" s="268"/>
      <c r="T180" s="269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70" t="s">
        <v>160</v>
      </c>
      <c r="AU180" s="270" t="s">
        <v>89</v>
      </c>
      <c r="AV180" s="15" t="s">
        <v>87</v>
      </c>
      <c r="AW180" s="15" t="s">
        <v>35</v>
      </c>
      <c r="AX180" s="15" t="s">
        <v>79</v>
      </c>
      <c r="AY180" s="270" t="s">
        <v>150</v>
      </c>
    </row>
    <row r="181" s="13" customFormat="1">
      <c r="A181" s="13"/>
      <c r="B181" s="239"/>
      <c r="C181" s="240"/>
      <c r="D181" s="234" t="s">
        <v>160</v>
      </c>
      <c r="E181" s="241" t="s">
        <v>1</v>
      </c>
      <c r="F181" s="242" t="s">
        <v>213</v>
      </c>
      <c r="G181" s="240"/>
      <c r="H181" s="243">
        <v>30.584</v>
      </c>
      <c r="I181" s="244"/>
      <c r="J181" s="240"/>
      <c r="K181" s="240"/>
      <c r="L181" s="245"/>
      <c r="M181" s="246"/>
      <c r="N181" s="247"/>
      <c r="O181" s="247"/>
      <c r="P181" s="247"/>
      <c r="Q181" s="247"/>
      <c r="R181" s="247"/>
      <c r="S181" s="247"/>
      <c r="T181" s="24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9" t="s">
        <v>160</v>
      </c>
      <c r="AU181" s="249" t="s">
        <v>89</v>
      </c>
      <c r="AV181" s="13" t="s">
        <v>89</v>
      </c>
      <c r="AW181" s="13" t="s">
        <v>35</v>
      </c>
      <c r="AX181" s="13" t="s">
        <v>79</v>
      </c>
      <c r="AY181" s="249" t="s">
        <v>150</v>
      </c>
    </row>
    <row r="182" s="15" customFormat="1">
      <c r="A182" s="15"/>
      <c r="B182" s="261"/>
      <c r="C182" s="262"/>
      <c r="D182" s="234" t="s">
        <v>160</v>
      </c>
      <c r="E182" s="263" t="s">
        <v>1</v>
      </c>
      <c r="F182" s="264" t="s">
        <v>214</v>
      </c>
      <c r="G182" s="262"/>
      <c r="H182" s="263" t="s">
        <v>1</v>
      </c>
      <c r="I182" s="265"/>
      <c r="J182" s="262"/>
      <c r="K182" s="262"/>
      <c r="L182" s="266"/>
      <c r="M182" s="267"/>
      <c r="N182" s="268"/>
      <c r="O182" s="268"/>
      <c r="P182" s="268"/>
      <c r="Q182" s="268"/>
      <c r="R182" s="268"/>
      <c r="S182" s="268"/>
      <c r="T182" s="269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0" t="s">
        <v>160</v>
      </c>
      <c r="AU182" s="270" t="s">
        <v>89</v>
      </c>
      <c r="AV182" s="15" t="s">
        <v>87</v>
      </c>
      <c r="AW182" s="15" t="s">
        <v>35</v>
      </c>
      <c r="AX182" s="15" t="s">
        <v>79</v>
      </c>
      <c r="AY182" s="270" t="s">
        <v>150</v>
      </c>
    </row>
    <row r="183" s="13" customFormat="1">
      <c r="A183" s="13"/>
      <c r="B183" s="239"/>
      <c r="C183" s="240"/>
      <c r="D183" s="234" t="s">
        <v>160</v>
      </c>
      <c r="E183" s="241" t="s">
        <v>1</v>
      </c>
      <c r="F183" s="242" t="s">
        <v>215</v>
      </c>
      <c r="G183" s="240"/>
      <c r="H183" s="243">
        <v>27.178999999999998</v>
      </c>
      <c r="I183" s="244"/>
      <c r="J183" s="240"/>
      <c r="K183" s="240"/>
      <c r="L183" s="245"/>
      <c r="M183" s="246"/>
      <c r="N183" s="247"/>
      <c r="O183" s="247"/>
      <c r="P183" s="247"/>
      <c r="Q183" s="247"/>
      <c r="R183" s="247"/>
      <c r="S183" s="247"/>
      <c r="T183" s="24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9" t="s">
        <v>160</v>
      </c>
      <c r="AU183" s="249" t="s">
        <v>89</v>
      </c>
      <c r="AV183" s="13" t="s">
        <v>89</v>
      </c>
      <c r="AW183" s="13" t="s">
        <v>35</v>
      </c>
      <c r="AX183" s="13" t="s">
        <v>79</v>
      </c>
      <c r="AY183" s="249" t="s">
        <v>150</v>
      </c>
    </row>
    <row r="184" s="13" customFormat="1">
      <c r="A184" s="13"/>
      <c r="B184" s="239"/>
      <c r="C184" s="240"/>
      <c r="D184" s="234" t="s">
        <v>160</v>
      </c>
      <c r="E184" s="241" t="s">
        <v>1</v>
      </c>
      <c r="F184" s="242" t="s">
        <v>216</v>
      </c>
      <c r="G184" s="240"/>
      <c r="H184" s="243">
        <v>17.100000000000001</v>
      </c>
      <c r="I184" s="244"/>
      <c r="J184" s="240"/>
      <c r="K184" s="240"/>
      <c r="L184" s="245"/>
      <c r="M184" s="246"/>
      <c r="N184" s="247"/>
      <c r="O184" s="247"/>
      <c r="P184" s="247"/>
      <c r="Q184" s="247"/>
      <c r="R184" s="247"/>
      <c r="S184" s="247"/>
      <c r="T184" s="24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9" t="s">
        <v>160</v>
      </c>
      <c r="AU184" s="249" t="s">
        <v>89</v>
      </c>
      <c r="AV184" s="13" t="s">
        <v>89</v>
      </c>
      <c r="AW184" s="13" t="s">
        <v>35</v>
      </c>
      <c r="AX184" s="13" t="s">
        <v>79</v>
      </c>
      <c r="AY184" s="249" t="s">
        <v>150</v>
      </c>
    </row>
    <row r="185" s="14" customFormat="1">
      <c r="A185" s="14"/>
      <c r="B185" s="250"/>
      <c r="C185" s="251"/>
      <c r="D185" s="234" t="s">
        <v>160</v>
      </c>
      <c r="E185" s="252" t="s">
        <v>1</v>
      </c>
      <c r="F185" s="253" t="s">
        <v>162</v>
      </c>
      <c r="G185" s="251"/>
      <c r="H185" s="254">
        <v>294.81999999999999</v>
      </c>
      <c r="I185" s="255"/>
      <c r="J185" s="251"/>
      <c r="K185" s="251"/>
      <c r="L185" s="256"/>
      <c r="M185" s="257"/>
      <c r="N185" s="258"/>
      <c r="O185" s="258"/>
      <c r="P185" s="258"/>
      <c r="Q185" s="258"/>
      <c r="R185" s="258"/>
      <c r="S185" s="258"/>
      <c r="T185" s="25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0" t="s">
        <v>160</v>
      </c>
      <c r="AU185" s="260" t="s">
        <v>89</v>
      </c>
      <c r="AV185" s="14" t="s">
        <v>157</v>
      </c>
      <c r="AW185" s="14" t="s">
        <v>35</v>
      </c>
      <c r="AX185" s="14" t="s">
        <v>87</v>
      </c>
      <c r="AY185" s="260" t="s">
        <v>150</v>
      </c>
    </row>
    <row r="186" s="2" customFormat="1" ht="33" customHeight="1">
      <c r="A186" s="39"/>
      <c r="B186" s="40"/>
      <c r="C186" s="220" t="s">
        <v>217</v>
      </c>
      <c r="D186" s="220" t="s">
        <v>153</v>
      </c>
      <c r="E186" s="221" t="s">
        <v>218</v>
      </c>
      <c r="F186" s="222" t="s">
        <v>219</v>
      </c>
      <c r="G186" s="223" t="s">
        <v>156</v>
      </c>
      <c r="H186" s="224">
        <v>8.0670000000000002</v>
      </c>
      <c r="I186" s="225"/>
      <c r="J186" s="226">
        <f>ROUND(I186*H186,2)</f>
        <v>0</v>
      </c>
      <c r="K186" s="227"/>
      <c r="L186" s="45"/>
      <c r="M186" s="228" t="s">
        <v>1</v>
      </c>
      <c r="N186" s="229" t="s">
        <v>44</v>
      </c>
      <c r="O186" s="92"/>
      <c r="P186" s="230">
        <f>O186*H186</f>
        <v>0</v>
      </c>
      <c r="Q186" s="230">
        <v>2.3010199999999998</v>
      </c>
      <c r="R186" s="230">
        <f>Q186*H186</f>
        <v>18.562328340000001</v>
      </c>
      <c r="S186" s="230">
        <v>0</v>
      </c>
      <c r="T186" s="23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2" t="s">
        <v>157</v>
      </c>
      <c r="AT186" s="232" t="s">
        <v>153</v>
      </c>
      <c r="AU186" s="232" t="s">
        <v>89</v>
      </c>
      <c r="AY186" s="17" t="s">
        <v>150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7" t="s">
        <v>87</v>
      </c>
      <c r="BK186" s="233">
        <f>ROUND(I186*H186,2)</f>
        <v>0</v>
      </c>
      <c r="BL186" s="17" t="s">
        <v>157</v>
      </c>
      <c r="BM186" s="232" t="s">
        <v>220</v>
      </c>
    </row>
    <row r="187" s="2" customFormat="1">
      <c r="A187" s="39"/>
      <c r="B187" s="40"/>
      <c r="C187" s="41"/>
      <c r="D187" s="234" t="s">
        <v>158</v>
      </c>
      <c r="E187" s="41"/>
      <c r="F187" s="235" t="s">
        <v>221</v>
      </c>
      <c r="G187" s="41"/>
      <c r="H187" s="41"/>
      <c r="I187" s="236"/>
      <c r="J187" s="41"/>
      <c r="K187" s="41"/>
      <c r="L187" s="45"/>
      <c r="M187" s="237"/>
      <c r="N187" s="238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7" t="s">
        <v>158</v>
      </c>
      <c r="AU187" s="17" t="s">
        <v>89</v>
      </c>
    </row>
    <row r="188" s="15" customFormat="1">
      <c r="A188" s="15"/>
      <c r="B188" s="261"/>
      <c r="C188" s="262"/>
      <c r="D188" s="234" t="s">
        <v>160</v>
      </c>
      <c r="E188" s="263" t="s">
        <v>1</v>
      </c>
      <c r="F188" s="264" t="s">
        <v>209</v>
      </c>
      <c r="G188" s="262"/>
      <c r="H188" s="263" t="s">
        <v>1</v>
      </c>
      <c r="I188" s="265"/>
      <c r="J188" s="262"/>
      <c r="K188" s="262"/>
      <c r="L188" s="266"/>
      <c r="M188" s="267"/>
      <c r="N188" s="268"/>
      <c r="O188" s="268"/>
      <c r="P188" s="268"/>
      <c r="Q188" s="268"/>
      <c r="R188" s="268"/>
      <c r="S188" s="268"/>
      <c r="T188" s="269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0" t="s">
        <v>160</v>
      </c>
      <c r="AU188" s="270" t="s">
        <v>89</v>
      </c>
      <c r="AV188" s="15" t="s">
        <v>87</v>
      </c>
      <c r="AW188" s="15" t="s">
        <v>35</v>
      </c>
      <c r="AX188" s="15" t="s">
        <v>79</v>
      </c>
      <c r="AY188" s="270" t="s">
        <v>150</v>
      </c>
    </row>
    <row r="189" s="13" customFormat="1">
      <c r="A189" s="13"/>
      <c r="B189" s="239"/>
      <c r="C189" s="240"/>
      <c r="D189" s="234" t="s">
        <v>160</v>
      </c>
      <c r="E189" s="241" t="s">
        <v>1</v>
      </c>
      <c r="F189" s="242" t="s">
        <v>222</v>
      </c>
      <c r="G189" s="240"/>
      <c r="H189" s="243">
        <v>8.0670000000000002</v>
      </c>
      <c r="I189" s="244"/>
      <c r="J189" s="240"/>
      <c r="K189" s="240"/>
      <c r="L189" s="245"/>
      <c r="M189" s="246"/>
      <c r="N189" s="247"/>
      <c r="O189" s="247"/>
      <c r="P189" s="247"/>
      <c r="Q189" s="247"/>
      <c r="R189" s="247"/>
      <c r="S189" s="247"/>
      <c r="T189" s="24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9" t="s">
        <v>160</v>
      </c>
      <c r="AU189" s="249" t="s">
        <v>89</v>
      </c>
      <c r="AV189" s="13" t="s">
        <v>89</v>
      </c>
      <c r="AW189" s="13" t="s">
        <v>35</v>
      </c>
      <c r="AX189" s="13" t="s">
        <v>79</v>
      </c>
      <c r="AY189" s="249" t="s">
        <v>150</v>
      </c>
    </row>
    <row r="190" s="14" customFormat="1">
      <c r="A190" s="14"/>
      <c r="B190" s="250"/>
      <c r="C190" s="251"/>
      <c r="D190" s="234" t="s">
        <v>160</v>
      </c>
      <c r="E190" s="252" t="s">
        <v>1</v>
      </c>
      <c r="F190" s="253" t="s">
        <v>162</v>
      </c>
      <c r="G190" s="251"/>
      <c r="H190" s="254">
        <v>8.0670000000000002</v>
      </c>
      <c r="I190" s="255"/>
      <c r="J190" s="251"/>
      <c r="K190" s="251"/>
      <c r="L190" s="256"/>
      <c r="M190" s="257"/>
      <c r="N190" s="258"/>
      <c r="O190" s="258"/>
      <c r="P190" s="258"/>
      <c r="Q190" s="258"/>
      <c r="R190" s="258"/>
      <c r="S190" s="258"/>
      <c r="T190" s="259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0" t="s">
        <v>160</v>
      </c>
      <c r="AU190" s="260" t="s">
        <v>89</v>
      </c>
      <c r="AV190" s="14" t="s">
        <v>157</v>
      </c>
      <c r="AW190" s="14" t="s">
        <v>35</v>
      </c>
      <c r="AX190" s="14" t="s">
        <v>87</v>
      </c>
      <c r="AY190" s="260" t="s">
        <v>150</v>
      </c>
    </row>
    <row r="191" s="2" customFormat="1" ht="24.15" customHeight="1">
      <c r="A191" s="39"/>
      <c r="B191" s="40"/>
      <c r="C191" s="220" t="s">
        <v>8</v>
      </c>
      <c r="D191" s="220" t="s">
        <v>153</v>
      </c>
      <c r="E191" s="221" t="s">
        <v>223</v>
      </c>
      <c r="F191" s="222" t="s">
        <v>224</v>
      </c>
      <c r="G191" s="223" t="s">
        <v>156</v>
      </c>
      <c r="H191" s="224">
        <v>8.0670000000000002</v>
      </c>
      <c r="I191" s="225"/>
      <c r="J191" s="226">
        <f>ROUND(I191*H191,2)</f>
        <v>0</v>
      </c>
      <c r="K191" s="227"/>
      <c r="L191" s="45"/>
      <c r="M191" s="228" t="s">
        <v>1</v>
      </c>
      <c r="N191" s="229" t="s">
        <v>44</v>
      </c>
      <c r="O191" s="92"/>
      <c r="P191" s="230">
        <f>O191*H191</f>
        <v>0</v>
      </c>
      <c r="Q191" s="230">
        <v>0</v>
      </c>
      <c r="R191" s="230">
        <f>Q191*H191</f>
        <v>0</v>
      </c>
      <c r="S191" s="230">
        <v>0</v>
      </c>
      <c r="T191" s="23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2" t="s">
        <v>157</v>
      </c>
      <c r="AT191" s="232" t="s">
        <v>153</v>
      </c>
      <c r="AU191" s="232" t="s">
        <v>89</v>
      </c>
      <c r="AY191" s="17" t="s">
        <v>150</v>
      </c>
      <c r="BE191" s="233">
        <f>IF(N191="základní",J191,0)</f>
        <v>0</v>
      </c>
      <c r="BF191" s="233">
        <f>IF(N191="snížená",J191,0)</f>
        <v>0</v>
      </c>
      <c r="BG191" s="233">
        <f>IF(N191="zákl. přenesená",J191,0)</f>
        <v>0</v>
      </c>
      <c r="BH191" s="233">
        <f>IF(N191="sníž. přenesená",J191,0)</f>
        <v>0</v>
      </c>
      <c r="BI191" s="233">
        <f>IF(N191="nulová",J191,0)</f>
        <v>0</v>
      </c>
      <c r="BJ191" s="17" t="s">
        <v>87</v>
      </c>
      <c r="BK191" s="233">
        <f>ROUND(I191*H191,2)</f>
        <v>0</v>
      </c>
      <c r="BL191" s="17" t="s">
        <v>157</v>
      </c>
      <c r="BM191" s="232" t="s">
        <v>225</v>
      </c>
    </row>
    <row r="192" s="2" customFormat="1">
      <c r="A192" s="39"/>
      <c r="B192" s="40"/>
      <c r="C192" s="41"/>
      <c r="D192" s="234" t="s">
        <v>158</v>
      </c>
      <c r="E192" s="41"/>
      <c r="F192" s="235" t="s">
        <v>226</v>
      </c>
      <c r="G192" s="41"/>
      <c r="H192" s="41"/>
      <c r="I192" s="236"/>
      <c r="J192" s="41"/>
      <c r="K192" s="41"/>
      <c r="L192" s="45"/>
      <c r="M192" s="237"/>
      <c r="N192" s="238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7" t="s">
        <v>158</v>
      </c>
      <c r="AU192" s="17" t="s">
        <v>89</v>
      </c>
    </row>
    <row r="193" s="15" customFormat="1">
      <c r="A193" s="15"/>
      <c r="B193" s="261"/>
      <c r="C193" s="262"/>
      <c r="D193" s="234" t="s">
        <v>160</v>
      </c>
      <c r="E193" s="263" t="s">
        <v>1</v>
      </c>
      <c r="F193" s="264" t="s">
        <v>209</v>
      </c>
      <c r="G193" s="262"/>
      <c r="H193" s="263" t="s">
        <v>1</v>
      </c>
      <c r="I193" s="265"/>
      <c r="J193" s="262"/>
      <c r="K193" s="262"/>
      <c r="L193" s="266"/>
      <c r="M193" s="267"/>
      <c r="N193" s="268"/>
      <c r="O193" s="268"/>
      <c r="P193" s="268"/>
      <c r="Q193" s="268"/>
      <c r="R193" s="268"/>
      <c r="S193" s="268"/>
      <c r="T193" s="269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0" t="s">
        <v>160</v>
      </c>
      <c r="AU193" s="270" t="s">
        <v>89</v>
      </c>
      <c r="AV193" s="15" t="s">
        <v>87</v>
      </c>
      <c r="AW193" s="15" t="s">
        <v>35</v>
      </c>
      <c r="AX193" s="15" t="s">
        <v>79</v>
      </c>
      <c r="AY193" s="270" t="s">
        <v>150</v>
      </c>
    </row>
    <row r="194" s="13" customFormat="1">
      <c r="A194" s="13"/>
      <c r="B194" s="239"/>
      <c r="C194" s="240"/>
      <c r="D194" s="234" t="s">
        <v>160</v>
      </c>
      <c r="E194" s="241" t="s">
        <v>1</v>
      </c>
      <c r="F194" s="242" t="s">
        <v>222</v>
      </c>
      <c r="G194" s="240"/>
      <c r="H194" s="243">
        <v>8.0670000000000002</v>
      </c>
      <c r="I194" s="244"/>
      <c r="J194" s="240"/>
      <c r="K194" s="240"/>
      <c r="L194" s="245"/>
      <c r="M194" s="246"/>
      <c r="N194" s="247"/>
      <c r="O194" s="247"/>
      <c r="P194" s="247"/>
      <c r="Q194" s="247"/>
      <c r="R194" s="247"/>
      <c r="S194" s="247"/>
      <c r="T194" s="24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9" t="s">
        <v>160</v>
      </c>
      <c r="AU194" s="249" t="s">
        <v>89</v>
      </c>
      <c r="AV194" s="13" t="s">
        <v>89</v>
      </c>
      <c r="AW194" s="13" t="s">
        <v>35</v>
      </c>
      <c r="AX194" s="13" t="s">
        <v>79</v>
      </c>
      <c r="AY194" s="249" t="s">
        <v>150</v>
      </c>
    </row>
    <row r="195" s="14" customFormat="1">
      <c r="A195" s="14"/>
      <c r="B195" s="250"/>
      <c r="C195" s="251"/>
      <c r="D195" s="234" t="s">
        <v>160</v>
      </c>
      <c r="E195" s="252" t="s">
        <v>1</v>
      </c>
      <c r="F195" s="253" t="s">
        <v>162</v>
      </c>
      <c r="G195" s="251"/>
      <c r="H195" s="254">
        <v>8.0670000000000002</v>
      </c>
      <c r="I195" s="255"/>
      <c r="J195" s="251"/>
      <c r="K195" s="251"/>
      <c r="L195" s="256"/>
      <c r="M195" s="257"/>
      <c r="N195" s="258"/>
      <c r="O195" s="258"/>
      <c r="P195" s="258"/>
      <c r="Q195" s="258"/>
      <c r="R195" s="258"/>
      <c r="S195" s="258"/>
      <c r="T195" s="259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0" t="s">
        <v>160</v>
      </c>
      <c r="AU195" s="260" t="s">
        <v>89</v>
      </c>
      <c r="AV195" s="14" t="s">
        <v>157</v>
      </c>
      <c r="AW195" s="14" t="s">
        <v>35</v>
      </c>
      <c r="AX195" s="14" t="s">
        <v>87</v>
      </c>
      <c r="AY195" s="260" t="s">
        <v>150</v>
      </c>
    </row>
    <row r="196" s="2" customFormat="1" ht="33" customHeight="1">
      <c r="A196" s="39"/>
      <c r="B196" s="40"/>
      <c r="C196" s="220" t="s">
        <v>227</v>
      </c>
      <c r="D196" s="220" t="s">
        <v>153</v>
      </c>
      <c r="E196" s="221" t="s">
        <v>228</v>
      </c>
      <c r="F196" s="222" t="s">
        <v>229</v>
      </c>
      <c r="G196" s="223" t="s">
        <v>156</v>
      </c>
      <c r="H196" s="224">
        <v>8.0670000000000002</v>
      </c>
      <c r="I196" s="225"/>
      <c r="J196" s="226">
        <f>ROUND(I196*H196,2)</f>
        <v>0</v>
      </c>
      <c r="K196" s="227"/>
      <c r="L196" s="45"/>
      <c r="M196" s="228" t="s">
        <v>1</v>
      </c>
      <c r="N196" s="229" t="s">
        <v>44</v>
      </c>
      <c r="O196" s="92"/>
      <c r="P196" s="230">
        <f>O196*H196</f>
        <v>0</v>
      </c>
      <c r="Q196" s="230">
        <v>0</v>
      </c>
      <c r="R196" s="230">
        <f>Q196*H196</f>
        <v>0</v>
      </c>
      <c r="S196" s="230">
        <v>0</v>
      </c>
      <c r="T196" s="23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2" t="s">
        <v>157</v>
      </c>
      <c r="AT196" s="232" t="s">
        <v>153</v>
      </c>
      <c r="AU196" s="232" t="s">
        <v>89</v>
      </c>
      <c r="AY196" s="17" t="s">
        <v>150</v>
      </c>
      <c r="BE196" s="233">
        <f>IF(N196="základní",J196,0)</f>
        <v>0</v>
      </c>
      <c r="BF196" s="233">
        <f>IF(N196="snížená",J196,0)</f>
        <v>0</v>
      </c>
      <c r="BG196" s="233">
        <f>IF(N196="zákl. přenesená",J196,0)</f>
        <v>0</v>
      </c>
      <c r="BH196" s="233">
        <f>IF(N196="sníž. přenesená",J196,0)</f>
        <v>0</v>
      </c>
      <c r="BI196" s="233">
        <f>IF(N196="nulová",J196,0)</f>
        <v>0</v>
      </c>
      <c r="BJ196" s="17" t="s">
        <v>87</v>
      </c>
      <c r="BK196" s="233">
        <f>ROUND(I196*H196,2)</f>
        <v>0</v>
      </c>
      <c r="BL196" s="17" t="s">
        <v>157</v>
      </c>
      <c r="BM196" s="232" t="s">
        <v>230</v>
      </c>
    </row>
    <row r="197" s="2" customFormat="1">
      <c r="A197" s="39"/>
      <c r="B197" s="40"/>
      <c r="C197" s="41"/>
      <c r="D197" s="234" t="s">
        <v>158</v>
      </c>
      <c r="E197" s="41"/>
      <c r="F197" s="235" t="s">
        <v>231</v>
      </c>
      <c r="G197" s="41"/>
      <c r="H197" s="41"/>
      <c r="I197" s="236"/>
      <c r="J197" s="41"/>
      <c r="K197" s="41"/>
      <c r="L197" s="45"/>
      <c r="M197" s="237"/>
      <c r="N197" s="238"/>
      <c r="O197" s="92"/>
      <c r="P197" s="92"/>
      <c r="Q197" s="92"/>
      <c r="R197" s="92"/>
      <c r="S197" s="92"/>
      <c r="T197" s="93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7" t="s">
        <v>158</v>
      </c>
      <c r="AU197" s="17" t="s">
        <v>89</v>
      </c>
    </row>
    <row r="198" s="15" customFormat="1">
      <c r="A198" s="15"/>
      <c r="B198" s="261"/>
      <c r="C198" s="262"/>
      <c r="D198" s="234" t="s">
        <v>160</v>
      </c>
      <c r="E198" s="263" t="s">
        <v>1</v>
      </c>
      <c r="F198" s="264" t="s">
        <v>209</v>
      </c>
      <c r="G198" s="262"/>
      <c r="H198" s="263" t="s">
        <v>1</v>
      </c>
      <c r="I198" s="265"/>
      <c r="J198" s="262"/>
      <c r="K198" s="262"/>
      <c r="L198" s="266"/>
      <c r="M198" s="267"/>
      <c r="N198" s="268"/>
      <c r="O198" s="268"/>
      <c r="P198" s="268"/>
      <c r="Q198" s="268"/>
      <c r="R198" s="268"/>
      <c r="S198" s="268"/>
      <c r="T198" s="269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0" t="s">
        <v>160</v>
      </c>
      <c r="AU198" s="270" t="s">
        <v>89</v>
      </c>
      <c r="AV198" s="15" t="s">
        <v>87</v>
      </c>
      <c r="AW198" s="15" t="s">
        <v>35</v>
      </c>
      <c r="AX198" s="15" t="s">
        <v>79</v>
      </c>
      <c r="AY198" s="270" t="s">
        <v>150</v>
      </c>
    </row>
    <row r="199" s="13" customFormat="1">
      <c r="A199" s="13"/>
      <c r="B199" s="239"/>
      <c r="C199" s="240"/>
      <c r="D199" s="234" t="s">
        <v>160</v>
      </c>
      <c r="E199" s="241" t="s">
        <v>1</v>
      </c>
      <c r="F199" s="242" t="s">
        <v>222</v>
      </c>
      <c r="G199" s="240"/>
      <c r="H199" s="243">
        <v>8.0670000000000002</v>
      </c>
      <c r="I199" s="244"/>
      <c r="J199" s="240"/>
      <c r="K199" s="240"/>
      <c r="L199" s="245"/>
      <c r="M199" s="246"/>
      <c r="N199" s="247"/>
      <c r="O199" s="247"/>
      <c r="P199" s="247"/>
      <c r="Q199" s="247"/>
      <c r="R199" s="247"/>
      <c r="S199" s="247"/>
      <c r="T199" s="24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9" t="s">
        <v>160</v>
      </c>
      <c r="AU199" s="249" t="s">
        <v>89</v>
      </c>
      <c r="AV199" s="13" t="s">
        <v>89</v>
      </c>
      <c r="AW199" s="13" t="s">
        <v>35</v>
      </c>
      <c r="AX199" s="13" t="s">
        <v>79</v>
      </c>
      <c r="AY199" s="249" t="s">
        <v>150</v>
      </c>
    </row>
    <row r="200" s="14" customFormat="1">
      <c r="A200" s="14"/>
      <c r="B200" s="250"/>
      <c r="C200" s="251"/>
      <c r="D200" s="234" t="s">
        <v>160</v>
      </c>
      <c r="E200" s="252" t="s">
        <v>1</v>
      </c>
      <c r="F200" s="253" t="s">
        <v>162</v>
      </c>
      <c r="G200" s="251"/>
      <c r="H200" s="254">
        <v>8.0670000000000002</v>
      </c>
      <c r="I200" s="255"/>
      <c r="J200" s="251"/>
      <c r="K200" s="251"/>
      <c r="L200" s="256"/>
      <c r="M200" s="257"/>
      <c r="N200" s="258"/>
      <c r="O200" s="258"/>
      <c r="P200" s="258"/>
      <c r="Q200" s="258"/>
      <c r="R200" s="258"/>
      <c r="S200" s="258"/>
      <c r="T200" s="25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0" t="s">
        <v>160</v>
      </c>
      <c r="AU200" s="260" t="s">
        <v>89</v>
      </c>
      <c r="AV200" s="14" t="s">
        <v>157</v>
      </c>
      <c r="AW200" s="14" t="s">
        <v>35</v>
      </c>
      <c r="AX200" s="14" t="s">
        <v>87</v>
      </c>
      <c r="AY200" s="260" t="s">
        <v>150</v>
      </c>
    </row>
    <row r="201" s="2" customFormat="1" ht="16.5" customHeight="1">
      <c r="A201" s="39"/>
      <c r="B201" s="40"/>
      <c r="C201" s="220" t="s">
        <v>192</v>
      </c>
      <c r="D201" s="220" t="s">
        <v>153</v>
      </c>
      <c r="E201" s="221" t="s">
        <v>232</v>
      </c>
      <c r="F201" s="222" t="s">
        <v>233</v>
      </c>
      <c r="G201" s="223" t="s">
        <v>171</v>
      </c>
      <c r="H201" s="224">
        <v>2</v>
      </c>
      <c r="I201" s="225"/>
      <c r="J201" s="226">
        <f>ROUND(I201*H201,2)</f>
        <v>0</v>
      </c>
      <c r="K201" s="227"/>
      <c r="L201" s="45"/>
      <c r="M201" s="228" t="s">
        <v>1</v>
      </c>
      <c r="N201" s="229" t="s">
        <v>44</v>
      </c>
      <c r="O201" s="92"/>
      <c r="P201" s="230">
        <f>O201*H201</f>
        <v>0</v>
      </c>
      <c r="Q201" s="230">
        <v>0</v>
      </c>
      <c r="R201" s="230">
        <f>Q201*H201</f>
        <v>0</v>
      </c>
      <c r="S201" s="230">
        <v>0</v>
      </c>
      <c r="T201" s="23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2" t="s">
        <v>157</v>
      </c>
      <c r="AT201" s="232" t="s">
        <v>153</v>
      </c>
      <c r="AU201" s="232" t="s">
        <v>89</v>
      </c>
      <c r="AY201" s="17" t="s">
        <v>150</v>
      </c>
      <c r="BE201" s="233">
        <f>IF(N201="základní",J201,0)</f>
        <v>0</v>
      </c>
      <c r="BF201" s="233">
        <f>IF(N201="snížená",J201,0)</f>
        <v>0</v>
      </c>
      <c r="BG201" s="233">
        <f>IF(N201="zákl. přenesená",J201,0)</f>
        <v>0</v>
      </c>
      <c r="BH201" s="233">
        <f>IF(N201="sníž. přenesená",J201,0)</f>
        <v>0</v>
      </c>
      <c r="BI201" s="233">
        <f>IF(N201="nulová",J201,0)</f>
        <v>0</v>
      </c>
      <c r="BJ201" s="17" t="s">
        <v>87</v>
      </c>
      <c r="BK201" s="233">
        <f>ROUND(I201*H201,2)</f>
        <v>0</v>
      </c>
      <c r="BL201" s="17" t="s">
        <v>157</v>
      </c>
      <c r="BM201" s="232" t="s">
        <v>234</v>
      </c>
    </row>
    <row r="202" s="2" customFormat="1">
      <c r="A202" s="39"/>
      <c r="B202" s="40"/>
      <c r="C202" s="41"/>
      <c r="D202" s="234" t="s">
        <v>158</v>
      </c>
      <c r="E202" s="41"/>
      <c r="F202" s="235" t="s">
        <v>233</v>
      </c>
      <c r="G202" s="41"/>
      <c r="H202" s="41"/>
      <c r="I202" s="236"/>
      <c r="J202" s="41"/>
      <c r="K202" s="41"/>
      <c r="L202" s="45"/>
      <c r="M202" s="237"/>
      <c r="N202" s="238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7" t="s">
        <v>158</v>
      </c>
      <c r="AU202" s="17" t="s">
        <v>89</v>
      </c>
    </row>
    <row r="203" s="2" customFormat="1" ht="16.5" customHeight="1">
      <c r="A203" s="39"/>
      <c r="B203" s="40"/>
      <c r="C203" s="220" t="s">
        <v>235</v>
      </c>
      <c r="D203" s="220" t="s">
        <v>153</v>
      </c>
      <c r="E203" s="221" t="s">
        <v>236</v>
      </c>
      <c r="F203" s="222" t="s">
        <v>237</v>
      </c>
      <c r="G203" s="223" t="s">
        <v>165</v>
      </c>
      <c r="H203" s="224">
        <v>0.27600000000000002</v>
      </c>
      <c r="I203" s="225"/>
      <c r="J203" s="226">
        <f>ROUND(I203*H203,2)</f>
        <v>0</v>
      </c>
      <c r="K203" s="227"/>
      <c r="L203" s="45"/>
      <c r="M203" s="228" t="s">
        <v>1</v>
      </c>
      <c r="N203" s="229" t="s">
        <v>44</v>
      </c>
      <c r="O203" s="92"/>
      <c r="P203" s="230">
        <f>O203*H203</f>
        <v>0</v>
      </c>
      <c r="Q203" s="230">
        <v>1.0627727797</v>
      </c>
      <c r="R203" s="230">
        <f>Q203*H203</f>
        <v>0.29332528719720002</v>
      </c>
      <c r="S203" s="230">
        <v>0</v>
      </c>
      <c r="T203" s="23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2" t="s">
        <v>157</v>
      </c>
      <c r="AT203" s="232" t="s">
        <v>153</v>
      </c>
      <c r="AU203" s="232" t="s">
        <v>89</v>
      </c>
      <c r="AY203" s="17" t="s">
        <v>150</v>
      </c>
      <c r="BE203" s="233">
        <f>IF(N203="základní",J203,0)</f>
        <v>0</v>
      </c>
      <c r="BF203" s="233">
        <f>IF(N203="snížená",J203,0)</f>
        <v>0</v>
      </c>
      <c r="BG203" s="233">
        <f>IF(N203="zákl. přenesená",J203,0)</f>
        <v>0</v>
      </c>
      <c r="BH203" s="233">
        <f>IF(N203="sníž. přenesená",J203,0)</f>
        <v>0</v>
      </c>
      <c r="BI203" s="233">
        <f>IF(N203="nulová",J203,0)</f>
        <v>0</v>
      </c>
      <c r="BJ203" s="17" t="s">
        <v>87</v>
      </c>
      <c r="BK203" s="233">
        <f>ROUND(I203*H203,2)</f>
        <v>0</v>
      </c>
      <c r="BL203" s="17" t="s">
        <v>157</v>
      </c>
      <c r="BM203" s="232" t="s">
        <v>238</v>
      </c>
    </row>
    <row r="204" s="2" customFormat="1">
      <c r="A204" s="39"/>
      <c r="B204" s="40"/>
      <c r="C204" s="41"/>
      <c r="D204" s="234" t="s">
        <v>158</v>
      </c>
      <c r="E204" s="41"/>
      <c r="F204" s="235" t="s">
        <v>239</v>
      </c>
      <c r="G204" s="41"/>
      <c r="H204" s="41"/>
      <c r="I204" s="236"/>
      <c r="J204" s="41"/>
      <c r="K204" s="41"/>
      <c r="L204" s="45"/>
      <c r="M204" s="237"/>
      <c r="N204" s="238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7" t="s">
        <v>158</v>
      </c>
      <c r="AU204" s="17" t="s">
        <v>89</v>
      </c>
    </row>
    <row r="205" s="13" customFormat="1">
      <c r="A205" s="13"/>
      <c r="B205" s="239"/>
      <c r="C205" s="240"/>
      <c r="D205" s="234" t="s">
        <v>160</v>
      </c>
      <c r="E205" s="241" t="s">
        <v>1</v>
      </c>
      <c r="F205" s="242" t="s">
        <v>240</v>
      </c>
      <c r="G205" s="240"/>
      <c r="H205" s="243">
        <v>0.27600000000000002</v>
      </c>
      <c r="I205" s="244"/>
      <c r="J205" s="240"/>
      <c r="K205" s="240"/>
      <c r="L205" s="245"/>
      <c r="M205" s="246"/>
      <c r="N205" s="247"/>
      <c r="O205" s="247"/>
      <c r="P205" s="247"/>
      <c r="Q205" s="247"/>
      <c r="R205" s="247"/>
      <c r="S205" s="247"/>
      <c r="T205" s="24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9" t="s">
        <v>160</v>
      </c>
      <c r="AU205" s="249" t="s">
        <v>89</v>
      </c>
      <c r="AV205" s="13" t="s">
        <v>89</v>
      </c>
      <c r="AW205" s="13" t="s">
        <v>35</v>
      </c>
      <c r="AX205" s="13" t="s">
        <v>79</v>
      </c>
      <c r="AY205" s="249" t="s">
        <v>150</v>
      </c>
    </row>
    <row r="206" s="14" customFormat="1">
      <c r="A206" s="14"/>
      <c r="B206" s="250"/>
      <c r="C206" s="251"/>
      <c r="D206" s="234" t="s">
        <v>160</v>
      </c>
      <c r="E206" s="252" t="s">
        <v>1</v>
      </c>
      <c r="F206" s="253" t="s">
        <v>162</v>
      </c>
      <c r="G206" s="251"/>
      <c r="H206" s="254">
        <v>0.27600000000000002</v>
      </c>
      <c r="I206" s="255"/>
      <c r="J206" s="251"/>
      <c r="K206" s="251"/>
      <c r="L206" s="256"/>
      <c r="M206" s="257"/>
      <c r="N206" s="258"/>
      <c r="O206" s="258"/>
      <c r="P206" s="258"/>
      <c r="Q206" s="258"/>
      <c r="R206" s="258"/>
      <c r="S206" s="258"/>
      <c r="T206" s="259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0" t="s">
        <v>160</v>
      </c>
      <c r="AU206" s="260" t="s">
        <v>89</v>
      </c>
      <c r="AV206" s="14" t="s">
        <v>157</v>
      </c>
      <c r="AW206" s="14" t="s">
        <v>35</v>
      </c>
      <c r="AX206" s="14" t="s">
        <v>87</v>
      </c>
      <c r="AY206" s="260" t="s">
        <v>150</v>
      </c>
    </row>
    <row r="207" s="2" customFormat="1" ht="16.5" customHeight="1">
      <c r="A207" s="39"/>
      <c r="B207" s="40"/>
      <c r="C207" s="220" t="s">
        <v>197</v>
      </c>
      <c r="D207" s="220" t="s">
        <v>153</v>
      </c>
      <c r="E207" s="221" t="s">
        <v>241</v>
      </c>
      <c r="F207" s="222" t="s">
        <v>242</v>
      </c>
      <c r="G207" s="223" t="s">
        <v>171</v>
      </c>
      <c r="H207" s="224">
        <v>100.834</v>
      </c>
      <c r="I207" s="225"/>
      <c r="J207" s="226">
        <f>ROUND(I207*H207,2)</f>
        <v>0</v>
      </c>
      <c r="K207" s="227"/>
      <c r="L207" s="45"/>
      <c r="M207" s="228" t="s">
        <v>1</v>
      </c>
      <c r="N207" s="229" t="s">
        <v>44</v>
      </c>
      <c r="O207" s="92"/>
      <c r="P207" s="230">
        <f>O207*H207</f>
        <v>0</v>
      </c>
      <c r="Q207" s="230">
        <v>0</v>
      </c>
      <c r="R207" s="230">
        <f>Q207*H207</f>
        <v>0</v>
      </c>
      <c r="S207" s="230">
        <v>0</v>
      </c>
      <c r="T207" s="23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2" t="s">
        <v>157</v>
      </c>
      <c r="AT207" s="232" t="s">
        <v>153</v>
      </c>
      <c r="AU207" s="232" t="s">
        <v>89</v>
      </c>
      <c r="AY207" s="17" t="s">
        <v>150</v>
      </c>
      <c r="BE207" s="233">
        <f>IF(N207="základní",J207,0)</f>
        <v>0</v>
      </c>
      <c r="BF207" s="233">
        <f>IF(N207="snížená",J207,0)</f>
        <v>0</v>
      </c>
      <c r="BG207" s="233">
        <f>IF(N207="zákl. přenesená",J207,0)</f>
        <v>0</v>
      </c>
      <c r="BH207" s="233">
        <f>IF(N207="sníž. přenesená",J207,0)</f>
        <v>0</v>
      </c>
      <c r="BI207" s="233">
        <f>IF(N207="nulová",J207,0)</f>
        <v>0</v>
      </c>
      <c r="BJ207" s="17" t="s">
        <v>87</v>
      </c>
      <c r="BK207" s="233">
        <f>ROUND(I207*H207,2)</f>
        <v>0</v>
      </c>
      <c r="BL207" s="17" t="s">
        <v>157</v>
      </c>
      <c r="BM207" s="232" t="s">
        <v>243</v>
      </c>
    </row>
    <row r="208" s="2" customFormat="1">
      <c r="A208" s="39"/>
      <c r="B208" s="40"/>
      <c r="C208" s="41"/>
      <c r="D208" s="234" t="s">
        <v>158</v>
      </c>
      <c r="E208" s="41"/>
      <c r="F208" s="235" t="s">
        <v>242</v>
      </c>
      <c r="G208" s="41"/>
      <c r="H208" s="41"/>
      <c r="I208" s="236"/>
      <c r="J208" s="41"/>
      <c r="K208" s="41"/>
      <c r="L208" s="45"/>
      <c r="M208" s="237"/>
      <c r="N208" s="238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7" t="s">
        <v>158</v>
      </c>
      <c r="AU208" s="17" t="s">
        <v>89</v>
      </c>
    </row>
    <row r="209" s="13" customFormat="1">
      <c r="A209" s="13"/>
      <c r="B209" s="239"/>
      <c r="C209" s="240"/>
      <c r="D209" s="234" t="s">
        <v>160</v>
      </c>
      <c r="E209" s="241" t="s">
        <v>1</v>
      </c>
      <c r="F209" s="242" t="s">
        <v>194</v>
      </c>
      <c r="G209" s="240"/>
      <c r="H209" s="243">
        <v>100.834</v>
      </c>
      <c r="I209" s="244"/>
      <c r="J209" s="240"/>
      <c r="K209" s="240"/>
      <c r="L209" s="245"/>
      <c r="M209" s="246"/>
      <c r="N209" s="247"/>
      <c r="O209" s="247"/>
      <c r="P209" s="247"/>
      <c r="Q209" s="247"/>
      <c r="R209" s="247"/>
      <c r="S209" s="247"/>
      <c r="T209" s="24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9" t="s">
        <v>160</v>
      </c>
      <c r="AU209" s="249" t="s">
        <v>89</v>
      </c>
      <c r="AV209" s="13" t="s">
        <v>89</v>
      </c>
      <c r="AW209" s="13" t="s">
        <v>35</v>
      </c>
      <c r="AX209" s="13" t="s">
        <v>79</v>
      </c>
      <c r="AY209" s="249" t="s">
        <v>150</v>
      </c>
    </row>
    <row r="210" s="14" customFormat="1">
      <c r="A210" s="14"/>
      <c r="B210" s="250"/>
      <c r="C210" s="251"/>
      <c r="D210" s="234" t="s">
        <v>160</v>
      </c>
      <c r="E210" s="252" t="s">
        <v>1</v>
      </c>
      <c r="F210" s="253" t="s">
        <v>162</v>
      </c>
      <c r="G210" s="251"/>
      <c r="H210" s="254">
        <v>100.834</v>
      </c>
      <c r="I210" s="255"/>
      <c r="J210" s="251"/>
      <c r="K210" s="251"/>
      <c r="L210" s="256"/>
      <c r="M210" s="257"/>
      <c r="N210" s="258"/>
      <c r="O210" s="258"/>
      <c r="P210" s="258"/>
      <c r="Q210" s="258"/>
      <c r="R210" s="258"/>
      <c r="S210" s="258"/>
      <c r="T210" s="25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0" t="s">
        <v>160</v>
      </c>
      <c r="AU210" s="260" t="s">
        <v>89</v>
      </c>
      <c r="AV210" s="14" t="s">
        <v>157</v>
      </c>
      <c r="AW210" s="14" t="s">
        <v>35</v>
      </c>
      <c r="AX210" s="14" t="s">
        <v>87</v>
      </c>
      <c r="AY210" s="260" t="s">
        <v>150</v>
      </c>
    </row>
    <row r="211" s="2" customFormat="1" ht="24.15" customHeight="1">
      <c r="A211" s="39"/>
      <c r="B211" s="40"/>
      <c r="C211" s="220" t="s">
        <v>244</v>
      </c>
      <c r="D211" s="220" t="s">
        <v>153</v>
      </c>
      <c r="E211" s="221" t="s">
        <v>245</v>
      </c>
      <c r="F211" s="222" t="s">
        <v>246</v>
      </c>
      <c r="G211" s="223" t="s">
        <v>156</v>
      </c>
      <c r="H211" s="224">
        <v>3.0249999999999999</v>
      </c>
      <c r="I211" s="225"/>
      <c r="J211" s="226">
        <f>ROUND(I211*H211,2)</f>
        <v>0</v>
      </c>
      <c r="K211" s="227"/>
      <c r="L211" s="45"/>
      <c r="M211" s="228" t="s">
        <v>1</v>
      </c>
      <c r="N211" s="229" t="s">
        <v>44</v>
      </c>
      <c r="O211" s="92"/>
      <c r="P211" s="230">
        <f>O211*H211</f>
        <v>0</v>
      </c>
      <c r="Q211" s="230">
        <v>2.004</v>
      </c>
      <c r="R211" s="230">
        <f>Q211*H211</f>
        <v>6.0621</v>
      </c>
      <c r="S211" s="230">
        <v>0</v>
      </c>
      <c r="T211" s="231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2" t="s">
        <v>157</v>
      </c>
      <c r="AT211" s="232" t="s">
        <v>153</v>
      </c>
      <c r="AU211" s="232" t="s">
        <v>89</v>
      </c>
      <c r="AY211" s="17" t="s">
        <v>150</v>
      </c>
      <c r="BE211" s="233">
        <f>IF(N211="základní",J211,0)</f>
        <v>0</v>
      </c>
      <c r="BF211" s="233">
        <f>IF(N211="snížená",J211,0)</f>
        <v>0</v>
      </c>
      <c r="BG211" s="233">
        <f>IF(N211="zákl. přenesená",J211,0)</f>
        <v>0</v>
      </c>
      <c r="BH211" s="233">
        <f>IF(N211="sníž. přenesená",J211,0)</f>
        <v>0</v>
      </c>
      <c r="BI211" s="233">
        <f>IF(N211="nulová",J211,0)</f>
        <v>0</v>
      </c>
      <c r="BJ211" s="17" t="s">
        <v>87</v>
      </c>
      <c r="BK211" s="233">
        <f>ROUND(I211*H211,2)</f>
        <v>0</v>
      </c>
      <c r="BL211" s="17" t="s">
        <v>157</v>
      </c>
      <c r="BM211" s="232" t="s">
        <v>247</v>
      </c>
    </row>
    <row r="212" s="2" customFormat="1">
      <c r="A212" s="39"/>
      <c r="B212" s="40"/>
      <c r="C212" s="41"/>
      <c r="D212" s="234" t="s">
        <v>158</v>
      </c>
      <c r="E212" s="41"/>
      <c r="F212" s="235" t="s">
        <v>248</v>
      </c>
      <c r="G212" s="41"/>
      <c r="H212" s="41"/>
      <c r="I212" s="236"/>
      <c r="J212" s="41"/>
      <c r="K212" s="41"/>
      <c r="L212" s="45"/>
      <c r="M212" s="237"/>
      <c r="N212" s="238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7" t="s">
        <v>158</v>
      </c>
      <c r="AU212" s="17" t="s">
        <v>89</v>
      </c>
    </row>
    <row r="213" s="13" customFormat="1">
      <c r="A213" s="13"/>
      <c r="B213" s="239"/>
      <c r="C213" s="240"/>
      <c r="D213" s="234" t="s">
        <v>160</v>
      </c>
      <c r="E213" s="241" t="s">
        <v>1</v>
      </c>
      <c r="F213" s="242" t="s">
        <v>249</v>
      </c>
      <c r="G213" s="240"/>
      <c r="H213" s="243">
        <v>3.0249999999999999</v>
      </c>
      <c r="I213" s="244"/>
      <c r="J213" s="240"/>
      <c r="K213" s="240"/>
      <c r="L213" s="245"/>
      <c r="M213" s="246"/>
      <c r="N213" s="247"/>
      <c r="O213" s="247"/>
      <c r="P213" s="247"/>
      <c r="Q213" s="247"/>
      <c r="R213" s="247"/>
      <c r="S213" s="247"/>
      <c r="T213" s="24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9" t="s">
        <v>160</v>
      </c>
      <c r="AU213" s="249" t="s">
        <v>89</v>
      </c>
      <c r="AV213" s="13" t="s">
        <v>89</v>
      </c>
      <c r="AW213" s="13" t="s">
        <v>35</v>
      </c>
      <c r="AX213" s="13" t="s">
        <v>79</v>
      </c>
      <c r="AY213" s="249" t="s">
        <v>150</v>
      </c>
    </row>
    <row r="214" s="14" customFormat="1">
      <c r="A214" s="14"/>
      <c r="B214" s="250"/>
      <c r="C214" s="251"/>
      <c r="D214" s="234" t="s">
        <v>160</v>
      </c>
      <c r="E214" s="252" t="s">
        <v>1</v>
      </c>
      <c r="F214" s="253" t="s">
        <v>162</v>
      </c>
      <c r="G214" s="251"/>
      <c r="H214" s="254">
        <v>3.0249999999999999</v>
      </c>
      <c r="I214" s="255"/>
      <c r="J214" s="251"/>
      <c r="K214" s="251"/>
      <c r="L214" s="256"/>
      <c r="M214" s="257"/>
      <c r="N214" s="258"/>
      <c r="O214" s="258"/>
      <c r="P214" s="258"/>
      <c r="Q214" s="258"/>
      <c r="R214" s="258"/>
      <c r="S214" s="258"/>
      <c r="T214" s="259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0" t="s">
        <v>160</v>
      </c>
      <c r="AU214" s="260" t="s">
        <v>89</v>
      </c>
      <c r="AV214" s="14" t="s">
        <v>157</v>
      </c>
      <c r="AW214" s="14" t="s">
        <v>35</v>
      </c>
      <c r="AX214" s="14" t="s">
        <v>87</v>
      </c>
      <c r="AY214" s="260" t="s">
        <v>150</v>
      </c>
    </row>
    <row r="215" s="12" customFormat="1" ht="22.8" customHeight="1">
      <c r="A215" s="12"/>
      <c r="B215" s="204"/>
      <c r="C215" s="205"/>
      <c r="D215" s="206" t="s">
        <v>78</v>
      </c>
      <c r="E215" s="218" t="s">
        <v>250</v>
      </c>
      <c r="F215" s="218" t="s">
        <v>251</v>
      </c>
      <c r="G215" s="205"/>
      <c r="H215" s="205"/>
      <c r="I215" s="208"/>
      <c r="J215" s="219">
        <f>BK215</f>
        <v>0</v>
      </c>
      <c r="K215" s="205"/>
      <c r="L215" s="210"/>
      <c r="M215" s="211"/>
      <c r="N215" s="212"/>
      <c r="O215" s="212"/>
      <c r="P215" s="213">
        <f>SUM(P216:P217)</f>
        <v>0</v>
      </c>
      <c r="Q215" s="212"/>
      <c r="R215" s="213">
        <f>SUM(R216:R217)</f>
        <v>0</v>
      </c>
      <c r="S215" s="212"/>
      <c r="T215" s="214">
        <f>SUM(T216:T217)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5" t="s">
        <v>87</v>
      </c>
      <c r="AT215" s="216" t="s">
        <v>78</v>
      </c>
      <c r="AU215" s="216" t="s">
        <v>87</v>
      </c>
      <c r="AY215" s="215" t="s">
        <v>150</v>
      </c>
      <c r="BK215" s="217">
        <f>SUM(BK216:BK217)</f>
        <v>0</v>
      </c>
    </row>
    <row r="216" s="2" customFormat="1" ht="24.15" customHeight="1">
      <c r="A216" s="39"/>
      <c r="B216" s="40"/>
      <c r="C216" s="220" t="s">
        <v>204</v>
      </c>
      <c r="D216" s="220" t="s">
        <v>153</v>
      </c>
      <c r="E216" s="221" t="s">
        <v>252</v>
      </c>
      <c r="F216" s="222" t="s">
        <v>253</v>
      </c>
      <c r="G216" s="223" t="s">
        <v>165</v>
      </c>
      <c r="H216" s="224">
        <v>29.841000000000001</v>
      </c>
      <c r="I216" s="225"/>
      <c r="J216" s="226">
        <f>ROUND(I216*H216,2)</f>
        <v>0</v>
      </c>
      <c r="K216" s="227"/>
      <c r="L216" s="45"/>
      <c r="M216" s="228" t="s">
        <v>1</v>
      </c>
      <c r="N216" s="229" t="s">
        <v>44</v>
      </c>
      <c r="O216" s="92"/>
      <c r="P216" s="230">
        <f>O216*H216</f>
        <v>0</v>
      </c>
      <c r="Q216" s="230">
        <v>0</v>
      </c>
      <c r="R216" s="230">
        <f>Q216*H216</f>
        <v>0</v>
      </c>
      <c r="S216" s="230">
        <v>0</v>
      </c>
      <c r="T216" s="23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2" t="s">
        <v>157</v>
      </c>
      <c r="AT216" s="232" t="s">
        <v>153</v>
      </c>
      <c r="AU216" s="232" t="s">
        <v>89</v>
      </c>
      <c r="AY216" s="17" t="s">
        <v>150</v>
      </c>
      <c r="BE216" s="233">
        <f>IF(N216="základní",J216,0)</f>
        <v>0</v>
      </c>
      <c r="BF216" s="233">
        <f>IF(N216="snížená",J216,0)</f>
        <v>0</v>
      </c>
      <c r="BG216" s="233">
        <f>IF(N216="zákl. přenesená",J216,0)</f>
        <v>0</v>
      </c>
      <c r="BH216" s="233">
        <f>IF(N216="sníž. přenesená",J216,0)</f>
        <v>0</v>
      </c>
      <c r="BI216" s="233">
        <f>IF(N216="nulová",J216,0)</f>
        <v>0</v>
      </c>
      <c r="BJ216" s="17" t="s">
        <v>87</v>
      </c>
      <c r="BK216" s="233">
        <f>ROUND(I216*H216,2)</f>
        <v>0</v>
      </c>
      <c r="BL216" s="17" t="s">
        <v>157</v>
      </c>
      <c r="BM216" s="232" t="s">
        <v>254</v>
      </c>
    </row>
    <row r="217" s="2" customFormat="1">
      <c r="A217" s="39"/>
      <c r="B217" s="40"/>
      <c r="C217" s="41"/>
      <c r="D217" s="234" t="s">
        <v>158</v>
      </c>
      <c r="E217" s="41"/>
      <c r="F217" s="235" t="s">
        <v>255</v>
      </c>
      <c r="G217" s="41"/>
      <c r="H217" s="41"/>
      <c r="I217" s="236"/>
      <c r="J217" s="41"/>
      <c r="K217" s="41"/>
      <c r="L217" s="45"/>
      <c r="M217" s="237"/>
      <c r="N217" s="238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7" t="s">
        <v>158</v>
      </c>
      <c r="AU217" s="17" t="s">
        <v>89</v>
      </c>
    </row>
    <row r="218" s="12" customFormat="1" ht="22.8" customHeight="1">
      <c r="A218" s="12"/>
      <c r="B218" s="204"/>
      <c r="C218" s="205"/>
      <c r="D218" s="206" t="s">
        <v>78</v>
      </c>
      <c r="E218" s="218" t="s">
        <v>256</v>
      </c>
      <c r="F218" s="218" t="s">
        <v>257</v>
      </c>
      <c r="G218" s="205"/>
      <c r="H218" s="205"/>
      <c r="I218" s="208"/>
      <c r="J218" s="219">
        <f>BK218</f>
        <v>0</v>
      </c>
      <c r="K218" s="205"/>
      <c r="L218" s="210"/>
      <c r="M218" s="211"/>
      <c r="N218" s="212"/>
      <c r="O218" s="212"/>
      <c r="P218" s="213">
        <f>SUM(P219:P227)</f>
        <v>0</v>
      </c>
      <c r="Q218" s="212"/>
      <c r="R218" s="213">
        <f>SUM(R219:R227)</f>
        <v>0</v>
      </c>
      <c r="S218" s="212"/>
      <c r="T218" s="214">
        <f>SUM(T219:T227)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5" t="s">
        <v>87</v>
      </c>
      <c r="AT218" s="216" t="s">
        <v>78</v>
      </c>
      <c r="AU218" s="216" t="s">
        <v>87</v>
      </c>
      <c r="AY218" s="215" t="s">
        <v>150</v>
      </c>
      <c r="BK218" s="217">
        <f>SUM(BK219:BK227)</f>
        <v>0</v>
      </c>
    </row>
    <row r="219" s="2" customFormat="1" ht="33" customHeight="1">
      <c r="A219" s="39"/>
      <c r="B219" s="40"/>
      <c r="C219" s="220" t="s">
        <v>258</v>
      </c>
      <c r="D219" s="220" t="s">
        <v>153</v>
      </c>
      <c r="E219" s="221" t="s">
        <v>259</v>
      </c>
      <c r="F219" s="222" t="s">
        <v>260</v>
      </c>
      <c r="G219" s="223" t="s">
        <v>165</v>
      </c>
      <c r="H219" s="224">
        <v>42.301000000000002</v>
      </c>
      <c r="I219" s="225"/>
      <c r="J219" s="226">
        <f>ROUND(I219*H219,2)</f>
        <v>0</v>
      </c>
      <c r="K219" s="227"/>
      <c r="L219" s="45"/>
      <c r="M219" s="228" t="s">
        <v>1</v>
      </c>
      <c r="N219" s="229" t="s">
        <v>44</v>
      </c>
      <c r="O219" s="92"/>
      <c r="P219" s="230">
        <f>O219*H219</f>
        <v>0</v>
      </c>
      <c r="Q219" s="230">
        <v>0</v>
      </c>
      <c r="R219" s="230">
        <f>Q219*H219</f>
        <v>0</v>
      </c>
      <c r="S219" s="230">
        <v>0</v>
      </c>
      <c r="T219" s="23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2" t="s">
        <v>157</v>
      </c>
      <c r="AT219" s="232" t="s">
        <v>153</v>
      </c>
      <c r="AU219" s="232" t="s">
        <v>89</v>
      </c>
      <c r="AY219" s="17" t="s">
        <v>150</v>
      </c>
      <c r="BE219" s="233">
        <f>IF(N219="základní",J219,0)</f>
        <v>0</v>
      </c>
      <c r="BF219" s="233">
        <f>IF(N219="snížená",J219,0)</f>
        <v>0</v>
      </c>
      <c r="BG219" s="233">
        <f>IF(N219="zákl. přenesená",J219,0)</f>
        <v>0</v>
      </c>
      <c r="BH219" s="233">
        <f>IF(N219="sníž. přenesená",J219,0)</f>
        <v>0</v>
      </c>
      <c r="BI219" s="233">
        <f>IF(N219="nulová",J219,0)</f>
        <v>0</v>
      </c>
      <c r="BJ219" s="17" t="s">
        <v>87</v>
      </c>
      <c r="BK219" s="233">
        <f>ROUND(I219*H219,2)</f>
        <v>0</v>
      </c>
      <c r="BL219" s="17" t="s">
        <v>157</v>
      </c>
      <c r="BM219" s="232" t="s">
        <v>261</v>
      </c>
    </row>
    <row r="220" s="2" customFormat="1">
      <c r="A220" s="39"/>
      <c r="B220" s="40"/>
      <c r="C220" s="41"/>
      <c r="D220" s="234" t="s">
        <v>158</v>
      </c>
      <c r="E220" s="41"/>
      <c r="F220" s="235" t="s">
        <v>262</v>
      </c>
      <c r="G220" s="41"/>
      <c r="H220" s="41"/>
      <c r="I220" s="236"/>
      <c r="J220" s="41"/>
      <c r="K220" s="41"/>
      <c r="L220" s="45"/>
      <c r="M220" s="237"/>
      <c r="N220" s="238"/>
      <c r="O220" s="92"/>
      <c r="P220" s="92"/>
      <c r="Q220" s="92"/>
      <c r="R220" s="92"/>
      <c r="S220" s="92"/>
      <c r="T220" s="93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7" t="s">
        <v>158</v>
      </c>
      <c r="AU220" s="17" t="s">
        <v>89</v>
      </c>
    </row>
    <row r="221" s="2" customFormat="1" ht="24.15" customHeight="1">
      <c r="A221" s="39"/>
      <c r="B221" s="40"/>
      <c r="C221" s="220" t="s">
        <v>207</v>
      </c>
      <c r="D221" s="220" t="s">
        <v>153</v>
      </c>
      <c r="E221" s="221" t="s">
        <v>263</v>
      </c>
      <c r="F221" s="222" t="s">
        <v>264</v>
      </c>
      <c r="G221" s="223" t="s">
        <v>165</v>
      </c>
      <c r="H221" s="224">
        <v>42.301000000000002</v>
      </c>
      <c r="I221" s="225"/>
      <c r="J221" s="226">
        <f>ROUND(I221*H221,2)</f>
        <v>0</v>
      </c>
      <c r="K221" s="227"/>
      <c r="L221" s="45"/>
      <c r="M221" s="228" t="s">
        <v>1</v>
      </c>
      <c r="N221" s="229" t="s">
        <v>44</v>
      </c>
      <c r="O221" s="92"/>
      <c r="P221" s="230">
        <f>O221*H221</f>
        <v>0</v>
      </c>
      <c r="Q221" s="230">
        <v>0</v>
      </c>
      <c r="R221" s="230">
        <f>Q221*H221</f>
        <v>0</v>
      </c>
      <c r="S221" s="230">
        <v>0</v>
      </c>
      <c r="T221" s="23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2" t="s">
        <v>157</v>
      </c>
      <c r="AT221" s="232" t="s">
        <v>153</v>
      </c>
      <c r="AU221" s="232" t="s">
        <v>89</v>
      </c>
      <c r="AY221" s="17" t="s">
        <v>150</v>
      </c>
      <c r="BE221" s="233">
        <f>IF(N221="základní",J221,0)</f>
        <v>0</v>
      </c>
      <c r="BF221" s="233">
        <f>IF(N221="snížená",J221,0)</f>
        <v>0</v>
      </c>
      <c r="BG221" s="233">
        <f>IF(N221="zákl. přenesená",J221,0)</f>
        <v>0</v>
      </c>
      <c r="BH221" s="233">
        <f>IF(N221="sníž. přenesená",J221,0)</f>
        <v>0</v>
      </c>
      <c r="BI221" s="233">
        <f>IF(N221="nulová",J221,0)</f>
        <v>0</v>
      </c>
      <c r="BJ221" s="17" t="s">
        <v>87</v>
      </c>
      <c r="BK221" s="233">
        <f>ROUND(I221*H221,2)</f>
        <v>0</v>
      </c>
      <c r="BL221" s="17" t="s">
        <v>157</v>
      </c>
      <c r="BM221" s="232" t="s">
        <v>265</v>
      </c>
    </row>
    <row r="222" s="2" customFormat="1">
      <c r="A222" s="39"/>
      <c r="B222" s="40"/>
      <c r="C222" s="41"/>
      <c r="D222" s="234" t="s">
        <v>158</v>
      </c>
      <c r="E222" s="41"/>
      <c r="F222" s="235" t="s">
        <v>266</v>
      </c>
      <c r="G222" s="41"/>
      <c r="H222" s="41"/>
      <c r="I222" s="236"/>
      <c r="J222" s="41"/>
      <c r="K222" s="41"/>
      <c r="L222" s="45"/>
      <c r="M222" s="237"/>
      <c r="N222" s="238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7" t="s">
        <v>158</v>
      </c>
      <c r="AU222" s="17" t="s">
        <v>89</v>
      </c>
    </row>
    <row r="223" s="2" customFormat="1" ht="24.15" customHeight="1">
      <c r="A223" s="39"/>
      <c r="B223" s="40"/>
      <c r="C223" s="220" t="s">
        <v>7</v>
      </c>
      <c r="D223" s="220" t="s">
        <v>153</v>
      </c>
      <c r="E223" s="221" t="s">
        <v>267</v>
      </c>
      <c r="F223" s="222" t="s">
        <v>268</v>
      </c>
      <c r="G223" s="223" t="s">
        <v>165</v>
      </c>
      <c r="H223" s="224">
        <v>803.71900000000005</v>
      </c>
      <c r="I223" s="225"/>
      <c r="J223" s="226">
        <f>ROUND(I223*H223,2)</f>
        <v>0</v>
      </c>
      <c r="K223" s="227"/>
      <c r="L223" s="45"/>
      <c r="M223" s="228" t="s">
        <v>1</v>
      </c>
      <c r="N223" s="229" t="s">
        <v>44</v>
      </c>
      <c r="O223" s="92"/>
      <c r="P223" s="230">
        <f>O223*H223</f>
        <v>0</v>
      </c>
      <c r="Q223" s="230">
        <v>0</v>
      </c>
      <c r="R223" s="230">
        <f>Q223*H223</f>
        <v>0</v>
      </c>
      <c r="S223" s="230">
        <v>0</v>
      </c>
      <c r="T223" s="23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2" t="s">
        <v>157</v>
      </c>
      <c r="AT223" s="232" t="s">
        <v>153</v>
      </c>
      <c r="AU223" s="232" t="s">
        <v>89</v>
      </c>
      <c r="AY223" s="17" t="s">
        <v>150</v>
      </c>
      <c r="BE223" s="233">
        <f>IF(N223="základní",J223,0)</f>
        <v>0</v>
      </c>
      <c r="BF223" s="233">
        <f>IF(N223="snížená",J223,0)</f>
        <v>0</v>
      </c>
      <c r="BG223" s="233">
        <f>IF(N223="zákl. přenesená",J223,0)</f>
        <v>0</v>
      </c>
      <c r="BH223" s="233">
        <f>IF(N223="sníž. přenesená",J223,0)</f>
        <v>0</v>
      </c>
      <c r="BI223" s="233">
        <f>IF(N223="nulová",J223,0)</f>
        <v>0</v>
      </c>
      <c r="BJ223" s="17" t="s">
        <v>87</v>
      </c>
      <c r="BK223" s="233">
        <f>ROUND(I223*H223,2)</f>
        <v>0</v>
      </c>
      <c r="BL223" s="17" t="s">
        <v>157</v>
      </c>
      <c r="BM223" s="232" t="s">
        <v>269</v>
      </c>
    </row>
    <row r="224" s="2" customFormat="1">
      <c r="A224" s="39"/>
      <c r="B224" s="40"/>
      <c r="C224" s="41"/>
      <c r="D224" s="234" t="s">
        <v>158</v>
      </c>
      <c r="E224" s="41"/>
      <c r="F224" s="235" t="s">
        <v>270</v>
      </c>
      <c r="G224" s="41"/>
      <c r="H224" s="41"/>
      <c r="I224" s="236"/>
      <c r="J224" s="41"/>
      <c r="K224" s="41"/>
      <c r="L224" s="45"/>
      <c r="M224" s="237"/>
      <c r="N224" s="238"/>
      <c r="O224" s="92"/>
      <c r="P224" s="92"/>
      <c r="Q224" s="92"/>
      <c r="R224" s="92"/>
      <c r="S224" s="92"/>
      <c r="T224" s="93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7" t="s">
        <v>158</v>
      </c>
      <c r="AU224" s="17" t="s">
        <v>89</v>
      </c>
    </row>
    <row r="225" s="13" customFormat="1">
      <c r="A225" s="13"/>
      <c r="B225" s="239"/>
      <c r="C225" s="240"/>
      <c r="D225" s="234" t="s">
        <v>160</v>
      </c>
      <c r="E225" s="240"/>
      <c r="F225" s="242" t="s">
        <v>271</v>
      </c>
      <c r="G225" s="240"/>
      <c r="H225" s="243">
        <v>803.71900000000005</v>
      </c>
      <c r="I225" s="244"/>
      <c r="J225" s="240"/>
      <c r="K225" s="240"/>
      <c r="L225" s="245"/>
      <c r="M225" s="246"/>
      <c r="N225" s="247"/>
      <c r="O225" s="247"/>
      <c r="P225" s="247"/>
      <c r="Q225" s="247"/>
      <c r="R225" s="247"/>
      <c r="S225" s="247"/>
      <c r="T225" s="24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9" t="s">
        <v>160</v>
      </c>
      <c r="AU225" s="249" t="s">
        <v>89</v>
      </c>
      <c r="AV225" s="13" t="s">
        <v>89</v>
      </c>
      <c r="AW225" s="13" t="s">
        <v>4</v>
      </c>
      <c r="AX225" s="13" t="s">
        <v>87</v>
      </c>
      <c r="AY225" s="249" t="s">
        <v>150</v>
      </c>
    </row>
    <row r="226" s="2" customFormat="1" ht="33" customHeight="1">
      <c r="A226" s="39"/>
      <c r="B226" s="40"/>
      <c r="C226" s="220" t="s">
        <v>220</v>
      </c>
      <c r="D226" s="220" t="s">
        <v>153</v>
      </c>
      <c r="E226" s="221" t="s">
        <v>272</v>
      </c>
      <c r="F226" s="222" t="s">
        <v>273</v>
      </c>
      <c r="G226" s="223" t="s">
        <v>165</v>
      </c>
      <c r="H226" s="224">
        <v>42.301000000000002</v>
      </c>
      <c r="I226" s="225"/>
      <c r="J226" s="226">
        <f>ROUND(I226*H226,2)</f>
        <v>0</v>
      </c>
      <c r="K226" s="227"/>
      <c r="L226" s="45"/>
      <c r="M226" s="228" t="s">
        <v>1</v>
      </c>
      <c r="N226" s="229" t="s">
        <v>44</v>
      </c>
      <c r="O226" s="92"/>
      <c r="P226" s="230">
        <f>O226*H226</f>
        <v>0</v>
      </c>
      <c r="Q226" s="230">
        <v>0</v>
      </c>
      <c r="R226" s="230">
        <f>Q226*H226</f>
        <v>0</v>
      </c>
      <c r="S226" s="230">
        <v>0</v>
      </c>
      <c r="T226" s="23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2" t="s">
        <v>157</v>
      </c>
      <c r="AT226" s="232" t="s">
        <v>153</v>
      </c>
      <c r="AU226" s="232" t="s">
        <v>89</v>
      </c>
      <c r="AY226" s="17" t="s">
        <v>150</v>
      </c>
      <c r="BE226" s="233">
        <f>IF(N226="základní",J226,0)</f>
        <v>0</v>
      </c>
      <c r="BF226" s="233">
        <f>IF(N226="snížená",J226,0)</f>
        <v>0</v>
      </c>
      <c r="BG226" s="233">
        <f>IF(N226="zákl. přenesená",J226,0)</f>
        <v>0</v>
      </c>
      <c r="BH226" s="233">
        <f>IF(N226="sníž. přenesená",J226,0)</f>
        <v>0</v>
      </c>
      <c r="BI226" s="233">
        <f>IF(N226="nulová",J226,0)</f>
        <v>0</v>
      </c>
      <c r="BJ226" s="17" t="s">
        <v>87</v>
      </c>
      <c r="BK226" s="233">
        <f>ROUND(I226*H226,2)</f>
        <v>0</v>
      </c>
      <c r="BL226" s="17" t="s">
        <v>157</v>
      </c>
      <c r="BM226" s="232" t="s">
        <v>274</v>
      </c>
    </row>
    <row r="227" s="2" customFormat="1">
      <c r="A227" s="39"/>
      <c r="B227" s="40"/>
      <c r="C227" s="41"/>
      <c r="D227" s="234" t="s">
        <v>158</v>
      </c>
      <c r="E227" s="41"/>
      <c r="F227" s="235" t="s">
        <v>275</v>
      </c>
      <c r="G227" s="41"/>
      <c r="H227" s="41"/>
      <c r="I227" s="236"/>
      <c r="J227" s="41"/>
      <c r="K227" s="41"/>
      <c r="L227" s="45"/>
      <c r="M227" s="237"/>
      <c r="N227" s="238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7" t="s">
        <v>158</v>
      </c>
      <c r="AU227" s="17" t="s">
        <v>89</v>
      </c>
    </row>
    <row r="228" s="12" customFormat="1" ht="22.8" customHeight="1">
      <c r="A228" s="12"/>
      <c r="B228" s="204"/>
      <c r="C228" s="205"/>
      <c r="D228" s="206" t="s">
        <v>78</v>
      </c>
      <c r="E228" s="218" t="s">
        <v>200</v>
      </c>
      <c r="F228" s="218" t="s">
        <v>276</v>
      </c>
      <c r="G228" s="205"/>
      <c r="H228" s="205"/>
      <c r="I228" s="208"/>
      <c r="J228" s="219">
        <f>BK228</f>
        <v>0</v>
      </c>
      <c r="K228" s="205"/>
      <c r="L228" s="210"/>
      <c r="M228" s="211"/>
      <c r="N228" s="212"/>
      <c r="O228" s="212"/>
      <c r="P228" s="213">
        <f>SUM(P229:P379)</f>
        <v>0</v>
      </c>
      <c r="Q228" s="212"/>
      <c r="R228" s="213">
        <f>SUM(R229:R379)</f>
        <v>0.031142609999999994</v>
      </c>
      <c r="S228" s="212"/>
      <c r="T228" s="214">
        <f>SUM(T229:T379)</f>
        <v>39.329197000000008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5" t="s">
        <v>87</v>
      </c>
      <c r="AT228" s="216" t="s">
        <v>78</v>
      </c>
      <c r="AU228" s="216" t="s">
        <v>87</v>
      </c>
      <c r="AY228" s="215" t="s">
        <v>150</v>
      </c>
      <c r="BK228" s="217">
        <f>SUM(BK229:BK379)</f>
        <v>0</v>
      </c>
    </row>
    <row r="229" s="2" customFormat="1" ht="33" customHeight="1">
      <c r="A229" s="39"/>
      <c r="B229" s="40"/>
      <c r="C229" s="220" t="s">
        <v>277</v>
      </c>
      <c r="D229" s="220" t="s">
        <v>153</v>
      </c>
      <c r="E229" s="221" t="s">
        <v>278</v>
      </c>
      <c r="F229" s="222" t="s">
        <v>279</v>
      </c>
      <c r="G229" s="223" t="s">
        <v>171</v>
      </c>
      <c r="H229" s="224">
        <v>161.584</v>
      </c>
      <c r="I229" s="225"/>
      <c r="J229" s="226">
        <f>ROUND(I229*H229,2)</f>
        <v>0</v>
      </c>
      <c r="K229" s="227"/>
      <c r="L229" s="45"/>
      <c r="M229" s="228" t="s">
        <v>1</v>
      </c>
      <c r="N229" s="229" t="s">
        <v>44</v>
      </c>
      <c r="O229" s="92"/>
      <c r="P229" s="230">
        <f>O229*H229</f>
        <v>0</v>
      </c>
      <c r="Q229" s="230">
        <v>0.00012999999999999999</v>
      </c>
      <c r="R229" s="230">
        <f>Q229*H229</f>
        <v>0.021005919999999997</v>
      </c>
      <c r="S229" s="230">
        <v>0</v>
      </c>
      <c r="T229" s="23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2" t="s">
        <v>157</v>
      </c>
      <c r="AT229" s="232" t="s">
        <v>153</v>
      </c>
      <c r="AU229" s="232" t="s">
        <v>89</v>
      </c>
      <c r="AY229" s="17" t="s">
        <v>150</v>
      </c>
      <c r="BE229" s="233">
        <f>IF(N229="základní",J229,0)</f>
        <v>0</v>
      </c>
      <c r="BF229" s="233">
        <f>IF(N229="snížená",J229,0)</f>
        <v>0</v>
      </c>
      <c r="BG229" s="233">
        <f>IF(N229="zákl. přenesená",J229,0)</f>
        <v>0</v>
      </c>
      <c r="BH229" s="233">
        <f>IF(N229="sníž. přenesená",J229,0)</f>
        <v>0</v>
      </c>
      <c r="BI229" s="233">
        <f>IF(N229="nulová",J229,0)</f>
        <v>0</v>
      </c>
      <c r="BJ229" s="17" t="s">
        <v>87</v>
      </c>
      <c r="BK229" s="233">
        <f>ROUND(I229*H229,2)</f>
        <v>0</v>
      </c>
      <c r="BL229" s="17" t="s">
        <v>157</v>
      </c>
      <c r="BM229" s="232" t="s">
        <v>280</v>
      </c>
    </row>
    <row r="230" s="2" customFormat="1">
      <c r="A230" s="39"/>
      <c r="B230" s="40"/>
      <c r="C230" s="41"/>
      <c r="D230" s="234" t="s">
        <v>158</v>
      </c>
      <c r="E230" s="41"/>
      <c r="F230" s="235" t="s">
        <v>281</v>
      </c>
      <c r="G230" s="41"/>
      <c r="H230" s="41"/>
      <c r="I230" s="236"/>
      <c r="J230" s="41"/>
      <c r="K230" s="41"/>
      <c r="L230" s="45"/>
      <c r="M230" s="237"/>
      <c r="N230" s="238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7" t="s">
        <v>158</v>
      </c>
      <c r="AU230" s="17" t="s">
        <v>89</v>
      </c>
    </row>
    <row r="231" s="15" customFormat="1">
      <c r="A231" s="15"/>
      <c r="B231" s="261"/>
      <c r="C231" s="262"/>
      <c r="D231" s="234" t="s">
        <v>160</v>
      </c>
      <c r="E231" s="263" t="s">
        <v>1</v>
      </c>
      <c r="F231" s="264" t="s">
        <v>209</v>
      </c>
      <c r="G231" s="262"/>
      <c r="H231" s="263" t="s">
        <v>1</v>
      </c>
      <c r="I231" s="265"/>
      <c r="J231" s="262"/>
      <c r="K231" s="262"/>
      <c r="L231" s="266"/>
      <c r="M231" s="267"/>
      <c r="N231" s="268"/>
      <c r="O231" s="268"/>
      <c r="P231" s="268"/>
      <c r="Q231" s="268"/>
      <c r="R231" s="268"/>
      <c r="S231" s="268"/>
      <c r="T231" s="269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0" t="s">
        <v>160</v>
      </c>
      <c r="AU231" s="270" t="s">
        <v>89</v>
      </c>
      <c r="AV231" s="15" t="s">
        <v>87</v>
      </c>
      <c r="AW231" s="15" t="s">
        <v>35</v>
      </c>
      <c r="AX231" s="15" t="s">
        <v>79</v>
      </c>
      <c r="AY231" s="270" t="s">
        <v>150</v>
      </c>
    </row>
    <row r="232" s="13" customFormat="1">
      <c r="A232" s="13"/>
      <c r="B232" s="239"/>
      <c r="C232" s="240"/>
      <c r="D232" s="234" t="s">
        <v>160</v>
      </c>
      <c r="E232" s="241" t="s">
        <v>1</v>
      </c>
      <c r="F232" s="242" t="s">
        <v>282</v>
      </c>
      <c r="G232" s="240"/>
      <c r="H232" s="243">
        <v>100.834</v>
      </c>
      <c r="I232" s="244"/>
      <c r="J232" s="240"/>
      <c r="K232" s="240"/>
      <c r="L232" s="245"/>
      <c r="M232" s="246"/>
      <c r="N232" s="247"/>
      <c r="O232" s="247"/>
      <c r="P232" s="247"/>
      <c r="Q232" s="247"/>
      <c r="R232" s="247"/>
      <c r="S232" s="247"/>
      <c r="T232" s="24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9" t="s">
        <v>160</v>
      </c>
      <c r="AU232" s="249" t="s">
        <v>89</v>
      </c>
      <c r="AV232" s="13" t="s">
        <v>89</v>
      </c>
      <c r="AW232" s="13" t="s">
        <v>35</v>
      </c>
      <c r="AX232" s="13" t="s">
        <v>79</v>
      </c>
      <c r="AY232" s="249" t="s">
        <v>150</v>
      </c>
    </row>
    <row r="233" s="13" customFormat="1">
      <c r="A233" s="13"/>
      <c r="B233" s="239"/>
      <c r="C233" s="240"/>
      <c r="D233" s="234" t="s">
        <v>160</v>
      </c>
      <c r="E233" s="241" t="s">
        <v>1</v>
      </c>
      <c r="F233" s="242" t="s">
        <v>283</v>
      </c>
      <c r="G233" s="240"/>
      <c r="H233" s="243">
        <v>9</v>
      </c>
      <c r="I233" s="244"/>
      <c r="J233" s="240"/>
      <c r="K233" s="240"/>
      <c r="L233" s="245"/>
      <c r="M233" s="246"/>
      <c r="N233" s="247"/>
      <c r="O233" s="247"/>
      <c r="P233" s="247"/>
      <c r="Q233" s="247"/>
      <c r="R233" s="247"/>
      <c r="S233" s="247"/>
      <c r="T233" s="24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9" t="s">
        <v>160</v>
      </c>
      <c r="AU233" s="249" t="s">
        <v>89</v>
      </c>
      <c r="AV233" s="13" t="s">
        <v>89</v>
      </c>
      <c r="AW233" s="13" t="s">
        <v>35</v>
      </c>
      <c r="AX233" s="13" t="s">
        <v>79</v>
      </c>
      <c r="AY233" s="249" t="s">
        <v>150</v>
      </c>
    </row>
    <row r="234" s="13" customFormat="1">
      <c r="A234" s="13"/>
      <c r="B234" s="239"/>
      <c r="C234" s="240"/>
      <c r="D234" s="234" t="s">
        <v>160</v>
      </c>
      <c r="E234" s="241" t="s">
        <v>1</v>
      </c>
      <c r="F234" s="242" t="s">
        <v>284</v>
      </c>
      <c r="G234" s="240"/>
      <c r="H234" s="243">
        <v>2.25</v>
      </c>
      <c r="I234" s="244"/>
      <c r="J234" s="240"/>
      <c r="K234" s="240"/>
      <c r="L234" s="245"/>
      <c r="M234" s="246"/>
      <c r="N234" s="247"/>
      <c r="O234" s="247"/>
      <c r="P234" s="247"/>
      <c r="Q234" s="247"/>
      <c r="R234" s="247"/>
      <c r="S234" s="247"/>
      <c r="T234" s="24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9" t="s">
        <v>160</v>
      </c>
      <c r="AU234" s="249" t="s">
        <v>89</v>
      </c>
      <c r="AV234" s="13" t="s">
        <v>89</v>
      </c>
      <c r="AW234" s="13" t="s">
        <v>35</v>
      </c>
      <c r="AX234" s="13" t="s">
        <v>79</v>
      </c>
      <c r="AY234" s="249" t="s">
        <v>150</v>
      </c>
    </row>
    <row r="235" s="13" customFormat="1">
      <c r="A235" s="13"/>
      <c r="B235" s="239"/>
      <c r="C235" s="240"/>
      <c r="D235" s="234" t="s">
        <v>160</v>
      </c>
      <c r="E235" s="241" t="s">
        <v>1</v>
      </c>
      <c r="F235" s="242" t="s">
        <v>285</v>
      </c>
      <c r="G235" s="240"/>
      <c r="H235" s="243">
        <v>24.5</v>
      </c>
      <c r="I235" s="244"/>
      <c r="J235" s="240"/>
      <c r="K235" s="240"/>
      <c r="L235" s="245"/>
      <c r="M235" s="246"/>
      <c r="N235" s="247"/>
      <c r="O235" s="247"/>
      <c r="P235" s="247"/>
      <c r="Q235" s="247"/>
      <c r="R235" s="247"/>
      <c r="S235" s="247"/>
      <c r="T235" s="24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9" t="s">
        <v>160</v>
      </c>
      <c r="AU235" s="249" t="s">
        <v>89</v>
      </c>
      <c r="AV235" s="13" t="s">
        <v>89</v>
      </c>
      <c r="AW235" s="13" t="s">
        <v>35</v>
      </c>
      <c r="AX235" s="13" t="s">
        <v>79</v>
      </c>
      <c r="AY235" s="249" t="s">
        <v>150</v>
      </c>
    </row>
    <row r="236" s="13" customFormat="1">
      <c r="A236" s="13"/>
      <c r="B236" s="239"/>
      <c r="C236" s="240"/>
      <c r="D236" s="234" t="s">
        <v>160</v>
      </c>
      <c r="E236" s="241" t="s">
        <v>1</v>
      </c>
      <c r="F236" s="242" t="s">
        <v>286</v>
      </c>
      <c r="G236" s="240"/>
      <c r="H236" s="243">
        <v>12.5</v>
      </c>
      <c r="I236" s="244"/>
      <c r="J236" s="240"/>
      <c r="K236" s="240"/>
      <c r="L236" s="245"/>
      <c r="M236" s="246"/>
      <c r="N236" s="247"/>
      <c r="O236" s="247"/>
      <c r="P236" s="247"/>
      <c r="Q236" s="247"/>
      <c r="R236" s="247"/>
      <c r="S236" s="247"/>
      <c r="T236" s="24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9" t="s">
        <v>160</v>
      </c>
      <c r="AU236" s="249" t="s">
        <v>89</v>
      </c>
      <c r="AV236" s="13" t="s">
        <v>89</v>
      </c>
      <c r="AW236" s="13" t="s">
        <v>35</v>
      </c>
      <c r="AX236" s="13" t="s">
        <v>79</v>
      </c>
      <c r="AY236" s="249" t="s">
        <v>150</v>
      </c>
    </row>
    <row r="237" s="13" customFormat="1">
      <c r="A237" s="13"/>
      <c r="B237" s="239"/>
      <c r="C237" s="240"/>
      <c r="D237" s="234" t="s">
        <v>160</v>
      </c>
      <c r="E237" s="241" t="s">
        <v>1</v>
      </c>
      <c r="F237" s="242" t="s">
        <v>287</v>
      </c>
      <c r="G237" s="240"/>
      <c r="H237" s="243">
        <v>12.5</v>
      </c>
      <c r="I237" s="244"/>
      <c r="J237" s="240"/>
      <c r="K237" s="240"/>
      <c r="L237" s="245"/>
      <c r="M237" s="246"/>
      <c r="N237" s="247"/>
      <c r="O237" s="247"/>
      <c r="P237" s="247"/>
      <c r="Q237" s="247"/>
      <c r="R237" s="247"/>
      <c r="S237" s="247"/>
      <c r="T237" s="24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9" t="s">
        <v>160</v>
      </c>
      <c r="AU237" s="249" t="s">
        <v>89</v>
      </c>
      <c r="AV237" s="13" t="s">
        <v>89</v>
      </c>
      <c r="AW237" s="13" t="s">
        <v>35</v>
      </c>
      <c r="AX237" s="13" t="s">
        <v>79</v>
      </c>
      <c r="AY237" s="249" t="s">
        <v>150</v>
      </c>
    </row>
    <row r="238" s="14" customFormat="1">
      <c r="A238" s="14"/>
      <c r="B238" s="250"/>
      <c r="C238" s="251"/>
      <c r="D238" s="234" t="s">
        <v>160</v>
      </c>
      <c r="E238" s="252" t="s">
        <v>1</v>
      </c>
      <c r="F238" s="253" t="s">
        <v>162</v>
      </c>
      <c r="G238" s="251"/>
      <c r="H238" s="254">
        <v>161.584</v>
      </c>
      <c r="I238" s="255"/>
      <c r="J238" s="251"/>
      <c r="K238" s="251"/>
      <c r="L238" s="256"/>
      <c r="M238" s="257"/>
      <c r="N238" s="258"/>
      <c r="O238" s="258"/>
      <c r="P238" s="258"/>
      <c r="Q238" s="258"/>
      <c r="R238" s="258"/>
      <c r="S238" s="258"/>
      <c r="T238" s="25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0" t="s">
        <v>160</v>
      </c>
      <c r="AU238" s="260" t="s">
        <v>89</v>
      </c>
      <c r="AV238" s="14" t="s">
        <v>157</v>
      </c>
      <c r="AW238" s="14" t="s">
        <v>35</v>
      </c>
      <c r="AX238" s="14" t="s">
        <v>87</v>
      </c>
      <c r="AY238" s="260" t="s">
        <v>150</v>
      </c>
    </row>
    <row r="239" s="2" customFormat="1" ht="24.15" customHeight="1">
      <c r="A239" s="39"/>
      <c r="B239" s="40"/>
      <c r="C239" s="220" t="s">
        <v>225</v>
      </c>
      <c r="D239" s="220" t="s">
        <v>153</v>
      </c>
      <c r="E239" s="221" t="s">
        <v>288</v>
      </c>
      <c r="F239" s="222" t="s">
        <v>289</v>
      </c>
      <c r="G239" s="223" t="s">
        <v>171</v>
      </c>
      <c r="H239" s="224">
        <v>255.334</v>
      </c>
      <c r="I239" s="225"/>
      <c r="J239" s="226">
        <f>ROUND(I239*H239,2)</f>
        <v>0</v>
      </c>
      <c r="K239" s="227"/>
      <c r="L239" s="45"/>
      <c r="M239" s="228" t="s">
        <v>1</v>
      </c>
      <c r="N239" s="229" t="s">
        <v>44</v>
      </c>
      <c r="O239" s="92"/>
      <c r="P239" s="230">
        <f>O239*H239</f>
        <v>0</v>
      </c>
      <c r="Q239" s="230">
        <v>3.4999999999999997E-05</v>
      </c>
      <c r="R239" s="230">
        <f>Q239*H239</f>
        <v>0.0089366899999999989</v>
      </c>
      <c r="S239" s="230">
        <v>0</v>
      </c>
      <c r="T239" s="231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2" t="s">
        <v>157</v>
      </c>
      <c r="AT239" s="232" t="s">
        <v>153</v>
      </c>
      <c r="AU239" s="232" t="s">
        <v>89</v>
      </c>
      <c r="AY239" s="17" t="s">
        <v>150</v>
      </c>
      <c r="BE239" s="233">
        <f>IF(N239="základní",J239,0)</f>
        <v>0</v>
      </c>
      <c r="BF239" s="233">
        <f>IF(N239="snížená",J239,0)</f>
        <v>0</v>
      </c>
      <c r="BG239" s="233">
        <f>IF(N239="zákl. přenesená",J239,0)</f>
        <v>0</v>
      </c>
      <c r="BH239" s="233">
        <f>IF(N239="sníž. přenesená",J239,0)</f>
        <v>0</v>
      </c>
      <c r="BI239" s="233">
        <f>IF(N239="nulová",J239,0)</f>
        <v>0</v>
      </c>
      <c r="BJ239" s="17" t="s">
        <v>87</v>
      </c>
      <c r="BK239" s="233">
        <f>ROUND(I239*H239,2)</f>
        <v>0</v>
      </c>
      <c r="BL239" s="17" t="s">
        <v>157</v>
      </c>
      <c r="BM239" s="232" t="s">
        <v>290</v>
      </c>
    </row>
    <row r="240" s="2" customFormat="1">
      <c r="A240" s="39"/>
      <c r="B240" s="40"/>
      <c r="C240" s="41"/>
      <c r="D240" s="234" t="s">
        <v>158</v>
      </c>
      <c r="E240" s="41"/>
      <c r="F240" s="235" t="s">
        <v>291</v>
      </c>
      <c r="G240" s="41"/>
      <c r="H240" s="41"/>
      <c r="I240" s="236"/>
      <c r="J240" s="41"/>
      <c r="K240" s="41"/>
      <c r="L240" s="45"/>
      <c r="M240" s="237"/>
      <c r="N240" s="238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7" t="s">
        <v>158</v>
      </c>
      <c r="AU240" s="17" t="s">
        <v>89</v>
      </c>
    </row>
    <row r="241" s="15" customFormat="1">
      <c r="A241" s="15"/>
      <c r="B241" s="261"/>
      <c r="C241" s="262"/>
      <c r="D241" s="234" t="s">
        <v>160</v>
      </c>
      <c r="E241" s="263" t="s">
        <v>1</v>
      </c>
      <c r="F241" s="264" t="s">
        <v>209</v>
      </c>
      <c r="G241" s="262"/>
      <c r="H241" s="263" t="s">
        <v>1</v>
      </c>
      <c r="I241" s="265"/>
      <c r="J241" s="262"/>
      <c r="K241" s="262"/>
      <c r="L241" s="266"/>
      <c r="M241" s="267"/>
      <c r="N241" s="268"/>
      <c r="O241" s="268"/>
      <c r="P241" s="268"/>
      <c r="Q241" s="268"/>
      <c r="R241" s="268"/>
      <c r="S241" s="268"/>
      <c r="T241" s="269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70" t="s">
        <v>160</v>
      </c>
      <c r="AU241" s="270" t="s">
        <v>89</v>
      </c>
      <c r="AV241" s="15" t="s">
        <v>87</v>
      </c>
      <c r="AW241" s="15" t="s">
        <v>35</v>
      </c>
      <c r="AX241" s="15" t="s">
        <v>79</v>
      </c>
      <c r="AY241" s="270" t="s">
        <v>150</v>
      </c>
    </row>
    <row r="242" s="13" customFormat="1">
      <c r="A242" s="13"/>
      <c r="B242" s="239"/>
      <c r="C242" s="240"/>
      <c r="D242" s="234" t="s">
        <v>160</v>
      </c>
      <c r="E242" s="241" t="s">
        <v>1</v>
      </c>
      <c r="F242" s="242" t="s">
        <v>282</v>
      </c>
      <c r="G242" s="240"/>
      <c r="H242" s="243">
        <v>100.834</v>
      </c>
      <c r="I242" s="244"/>
      <c r="J242" s="240"/>
      <c r="K242" s="240"/>
      <c r="L242" s="245"/>
      <c r="M242" s="246"/>
      <c r="N242" s="247"/>
      <c r="O242" s="247"/>
      <c r="P242" s="247"/>
      <c r="Q242" s="247"/>
      <c r="R242" s="247"/>
      <c r="S242" s="247"/>
      <c r="T242" s="24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9" t="s">
        <v>160</v>
      </c>
      <c r="AU242" s="249" t="s">
        <v>89</v>
      </c>
      <c r="AV242" s="13" t="s">
        <v>89</v>
      </c>
      <c r="AW242" s="13" t="s">
        <v>35</v>
      </c>
      <c r="AX242" s="13" t="s">
        <v>79</v>
      </c>
      <c r="AY242" s="249" t="s">
        <v>150</v>
      </c>
    </row>
    <row r="243" s="15" customFormat="1">
      <c r="A243" s="15"/>
      <c r="B243" s="261"/>
      <c r="C243" s="262"/>
      <c r="D243" s="234" t="s">
        <v>160</v>
      </c>
      <c r="E243" s="263" t="s">
        <v>1</v>
      </c>
      <c r="F243" s="264" t="s">
        <v>212</v>
      </c>
      <c r="G243" s="262"/>
      <c r="H243" s="263" t="s">
        <v>1</v>
      </c>
      <c r="I243" s="265"/>
      <c r="J243" s="262"/>
      <c r="K243" s="262"/>
      <c r="L243" s="266"/>
      <c r="M243" s="267"/>
      <c r="N243" s="268"/>
      <c r="O243" s="268"/>
      <c r="P243" s="268"/>
      <c r="Q243" s="268"/>
      <c r="R243" s="268"/>
      <c r="S243" s="268"/>
      <c r="T243" s="269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0" t="s">
        <v>160</v>
      </c>
      <c r="AU243" s="270" t="s">
        <v>89</v>
      </c>
      <c r="AV243" s="15" t="s">
        <v>87</v>
      </c>
      <c r="AW243" s="15" t="s">
        <v>35</v>
      </c>
      <c r="AX243" s="15" t="s">
        <v>79</v>
      </c>
      <c r="AY243" s="270" t="s">
        <v>150</v>
      </c>
    </row>
    <row r="244" s="13" customFormat="1">
      <c r="A244" s="13"/>
      <c r="B244" s="239"/>
      <c r="C244" s="240"/>
      <c r="D244" s="234" t="s">
        <v>160</v>
      </c>
      <c r="E244" s="241" t="s">
        <v>1</v>
      </c>
      <c r="F244" s="242" t="s">
        <v>292</v>
      </c>
      <c r="G244" s="240"/>
      <c r="H244" s="243">
        <v>30.300000000000001</v>
      </c>
      <c r="I244" s="244"/>
      <c r="J244" s="240"/>
      <c r="K244" s="240"/>
      <c r="L244" s="245"/>
      <c r="M244" s="246"/>
      <c r="N244" s="247"/>
      <c r="O244" s="247"/>
      <c r="P244" s="247"/>
      <c r="Q244" s="247"/>
      <c r="R244" s="247"/>
      <c r="S244" s="247"/>
      <c r="T244" s="24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9" t="s">
        <v>160</v>
      </c>
      <c r="AU244" s="249" t="s">
        <v>89</v>
      </c>
      <c r="AV244" s="13" t="s">
        <v>89</v>
      </c>
      <c r="AW244" s="13" t="s">
        <v>35</v>
      </c>
      <c r="AX244" s="13" t="s">
        <v>79</v>
      </c>
      <c r="AY244" s="249" t="s">
        <v>150</v>
      </c>
    </row>
    <row r="245" s="15" customFormat="1">
      <c r="A245" s="15"/>
      <c r="B245" s="261"/>
      <c r="C245" s="262"/>
      <c r="D245" s="234" t="s">
        <v>160</v>
      </c>
      <c r="E245" s="263" t="s">
        <v>1</v>
      </c>
      <c r="F245" s="264" t="s">
        <v>214</v>
      </c>
      <c r="G245" s="262"/>
      <c r="H245" s="263" t="s">
        <v>1</v>
      </c>
      <c r="I245" s="265"/>
      <c r="J245" s="262"/>
      <c r="K245" s="262"/>
      <c r="L245" s="266"/>
      <c r="M245" s="267"/>
      <c r="N245" s="268"/>
      <c r="O245" s="268"/>
      <c r="P245" s="268"/>
      <c r="Q245" s="268"/>
      <c r="R245" s="268"/>
      <c r="S245" s="268"/>
      <c r="T245" s="269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70" t="s">
        <v>160</v>
      </c>
      <c r="AU245" s="270" t="s">
        <v>89</v>
      </c>
      <c r="AV245" s="15" t="s">
        <v>87</v>
      </c>
      <c r="AW245" s="15" t="s">
        <v>35</v>
      </c>
      <c r="AX245" s="15" t="s">
        <v>79</v>
      </c>
      <c r="AY245" s="270" t="s">
        <v>150</v>
      </c>
    </row>
    <row r="246" s="13" customFormat="1">
      <c r="A246" s="13"/>
      <c r="B246" s="239"/>
      <c r="C246" s="240"/>
      <c r="D246" s="234" t="s">
        <v>160</v>
      </c>
      <c r="E246" s="241" t="s">
        <v>1</v>
      </c>
      <c r="F246" s="242" t="s">
        <v>293</v>
      </c>
      <c r="G246" s="240"/>
      <c r="H246" s="243">
        <v>33</v>
      </c>
      <c r="I246" s="244"/>
      <c r="J246" s="240"/>
      <c r="K246" s="240"/>
      <c r="L246" s="245"/>
      <c r="M246" s="246"/>
      <c r="N246" s="247"/>
      <c r="O246" s="247"/>
      <c r="P246" s="247"/>
      <c r="Q246" s="247"/>
      <c r="R246" s="247"/>
      <c r="S246" s="247"/>
      <c r="T246" s="24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9" t="s">
        <v>160</v>
      </c>
      <c r="AU246" s="249" t="s">
        <v>89</v>
      </c>
      <c r="AV246" s="13" t="s">
        <v>89</v>
      </c>
      <c r="AW246" s="13" t="s">
        <v>35</v>
      </c>
      <c r="AX246" s="13" t="s">
        <v>79</v>
      </c>
      <c r="AY246" s="249" t="s">
        <v>150</v>
      </c>
    </row>
    <row r="247" s="13" customFormat="1">
      <c r="A247" s="13"/>
      <c r="B247" s="239"/>
      <c r="C247" s="240"/>
      <c r="D247" s="234" t="s">
        <v>160</v>
      </c>
      <c r="E247" s="241" t="s">
        <v>1</v>
      </c>
      <c r="F247" s="242" t="s">
        <v>294</v>
      </c>
      <c r="G247" s="240"/>
      <c r="H247" s="243">
        <v>10</v>
      </c>
      <c r="I247" s="244"/>
      <c r="J247" s="240"/>
      <c r="K247" s="240"/>
      <c r="L247" s="245"/>
      <c r="M247" s="246"/>
      <c r="N247" s="247"/>
      <c r="O247" s="247"/>
      <c r="P247" s="247"/>
      <c r="Q247" s="247"/>
      <c r="R247" s="247"/>
      <c r="S247" s="247"/>
      <c r="T247" s="24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9" t="s">
        <v>160</v>
      </c>
      <c r="AU247" s="249" t="s">
        <v>89</v>
      </c>
      <c r="AV247" s="13" t="s">
        <v>89</v>
      </c>
      <c r="AW247" s="13" t="s">
        <v>35</v>
      </c>
      <c r="AX247" s="13" t="s">
        <v>79</v>
      </c>
      <c r="AY247" s="249" t="s">
        <v>150</v>
      </c>
    </row>
    <row r="248" s="13" customFormat="1">
      <c r="A248" s="13"/>
      <c r="B248" s="239"/>
      <c r="C248" s="240"/>
      <c r="D248" s="234" t="s">
        <v>160</v>
      </c>
      <c r="E248" s="241" t="s">
        <v>1</v>
      </c>
      <c r="F248" s="242" t="s">
        <v>295</v>
      </c>
      <c r="G248" s="240"/>
      <c r="H248" s="243">
        <v>81.200000000000003</v>
      </c>
      <c r="I248" s="244"/>
      <c r="J248" s="240"/>
      <c r="K248" s="240"/>
      <c r="L248" s="245"/>
      <c r="M248" s="246"/>
      <c r="N248" s="247"/>
      <c r="O248" s="247"/>
      <c r="P248" s="247"/>
      <c r="Q248" s="247"/>
      <c r="R248" s="247"/>
      <c r="S248" s="247"/>
      <c r="T248" s="24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9" t="s">
        <v>160</v>
      </c>
      <c r="AU248" s="249" t="s">
        <v>89</v>
      </c>
      <c r="AV248" s="13" t="s">
        <v>89</v>
      </c>
      <c r="AW248" s="13" t="s">
        <v>35</v>
      </c>
      <c r="AX248" s="13" t="s">
        <v>79</v>
      </c>
      <c r="AY248" s="249" t="s">
        <v>150</v>
      </c>
    </row>
    <row r="249" s="14" customFormat="1">
      <c r="A249" s="14"/>
      <c r="B249" s="250"/>
      <c r="C249" s="251"/>
      <c r="D249" s="234" t="s">
        <v>160</v>
      </c>
      <c r="E249" s="252" t="s">
        <v>1</v>
      </c>
      <c r="F249" s="253" t="s">
        <v>162</v>
      </c>
      <c r="G249" s="251"/>
      <c r="H249" s="254">
        <v>255.334</v>
      </c>
      <c r="I249" s="255"/>
      <c r="J249" s="251"/>
      <c r="K249" s="251"/>
      <c r="L249" s="256"/>
      <c r="M249" s="257"/>
      <c r="N249" s="258"/>
      <c r="O249" s="258"/>
      <c r="P249" s="258"/>
      <c r="Q249" s="258"/>
      <c r="R249" s="258"/>
      <c r="S249" s="258"/>
      <c r="T249" s="259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0" t="s">
        <v>160</v>
      </c>
      <c r="AU249" s="260" t="s">
        <v>89</v>
      </c>
      <c r="AV249" s="14" t="s">
        <v>157</v>
      </c>
      <c r="AW249" s="14" t="s">
        <v>35</v>
      </c>
      <c r="AX249" s="14" t="s">
        <v>87</v>
      </c>
      <c r="AY249" s="260" t="s">
        <v>150</v>
      </c>
    </row>
    <row r="250" s="2" customFormat="1" ht="24.15" customHeight="1">
      <c r="A250" s="39"/>
      <c r="B250" s="40"/>
      <c r="C250" s="220" t="s">
        <v>296</v>
      </c>
      <c r="D250" s="220" t="s">
        <v>153</v>
      </c>
      <c r="E250" s="221" t="s">
        <v>297</v>
      </c>
      <c r="F250" s="222" t="s">
        <v>298</v>
      </c>
      <c r="G250" s="223" t="s">
        <v>299</v>
      </c>
      <c r="H250" s="224">
        <v>40</v>
      </c>
      <c r="I250" s="225"/>
      <c r="J250" s="226">
        <f>ROUND(I250*H250,2)</f>
        <v>0</v>
      </c>
      <c r="K250" s="227"/>
      <c r="L250" s="45"/>
      <c r="M250" s="228" t="s">
        <v>1</v>
      </c>
      <c r="N250" s="229" t="s">
        <v>44</v>
      </c>
      <c r="O250" s="92"/>
      <c r="P250" s="230">
        <f>O250*H250</f>
        <v>0</v>
      </c>
      <c r="Q250" s="230">
        <v>3.0000000000000001E-05</v>
      </c>
      <c r="R250" s="230">
        <f>Q250*H250</f>
        <v>0.0012000000000000001</v>
      </c>
      <c r="S250" s="230">
        <v>0</v>
      </c>
      <c r="T250" s="23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2" t="s">
        <v>157</v>
      </c>
      <c r="AT250" s="232" t="s">
        <v>153</v>
      </c>
      <c r="AU250" s="232" t="s">
        <v>89</v>
      </c>
      <c r="AY250" s="17" t="s">
        <v>150</v>
      </c>
      <c r="BE250" s="233">
        <f>IF(N250="základní",J250,0)</f>
        <v>0</v>
      </c>
      <c r="BF250" s="233">
        <f>IF(N250="snížená",J250,0)</f>
        <v>0</v>
      </c>
      <c r="BG250" s="233">
        <f>IF(N250="zákl. přenesená",J250,0)</f>
        <v>0</v>
      </c>
      <c r="BH250" s="233">
        <f>IF(N250="sníž. přenesená",J250,0)</f>
        <v>0</v>
      </c>
      <c r="BI250" s="233">
        <f>IF(N250="nulová",J250,0)</f>
        <v>0</v>
      </c>
      <c r="BJ250" s="17" t="s">
        <v>87</v>
      </c>
      <c r="BK250" s="233">
        <f>ROUND(I250*H250,2)</f>
        <v>0</v>
      </c>
      <c r="BL250" s="17" t="s">
        <v>157</v>
      </c>
      <c r="BM250" s="232" t="s">
        <v>300</v>
      </c>
    </row>
    <row r="251" s="2" customFormat="1" ht="33" customHeight="1">
      <c r="A251" s="39"/>
      <c r="B251" s="40"/>
      <c r="C251" s="220" t="s">
        <v>230</v>
      </c>
      <c r="D251" s="220" t="s">
        <v>153</v>
      </c>
      <c r="E251" s="221" t="s">
        <v>301</v>
      </c>
      <c r="F251" s="222" t="s">
        <v>302</v>
      </c>
      <c r="G251" s="223" t="s">
        <v>156</v>
      </c>
      <c r="H251" s="224">
        <v>10.083</v>
      </c>
      <c r="I251" s="225"/>
      <c r="J251" s="226">
        <f>ROUND(I251*H251,2)</f>
        <v>0</v>
      </c>
      <c r="K251" s="227"/>
      <c r="L251" s="45"/>
      <c r="M251" s="228" t="s">
        <v>1</v>
      </c>
      <c r="N251" s="229" t="s">
        <v>44</v>
      </c>
      <c r="O251" s="92"/>
      <c r="P251" s="230">
        <f>O251*H251</f>
        <v>0</v>
      </c>
      <c r="Q251" s="230">
        <v>0</v>
      </c>
      <c r="R251" s="230">
        <f>Q251*H251</f>
        <v>0</v>
      </c>
      <c r="S251" s="230">
        <v>2.2000000000000002</v>
      </c>
      <c r="T251" s="231">
        <f>S251*H251</f>
        <v>22.182600000000001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2" t="s">
        <v>157</v>
      </c>
      <c r="AT251" s="232" t="s">
        <v>153</v>
      </c>
      <c r="AU251" s="232" t="s">
        <v>89</v>
      </c>
      <c r="AY251" s="17" t="s">
        <v>150</v>
      </c>
      <c r="BE251" s="233">
        <f>IF(N251="základní",J251,0)</f>
        <v>0</v>
      </c>
      <c r="BF251" s="233">
        <f>IF(N251="snížená",J251,0)</f>
        <v>0</v>
      </c>
      <c r="BG251" s="233">
        <f>IF(N251="zákl. přenesená",J251,0)</f>
        <v>0</v>
      </c>
      <c r="BH251" s="233">
        <f>IF(N251="sníž. přenesená",J251,0)</f>
        <v>0</v>
      </c>
      <c r="BI251" s="233">
        <f>IF(N251="nulová",J251,0)</f>
        <v>0</v>
      </c>
      <c r="BJ251" s="17" t="s">
        <v>87</v>
      </c>
      <c r="BK251" s="233">
        <f>ROUND(I251*H251,2)</f>
        <v>0</v>
      </c>
      <c r="BL251" s="17" t="s">
        <v>157</v>
      </c>
      <c r="BM251" s="232" t="s">
        <v>303</v>
      </c>
    </row>
    <row r="252" s="2" customFormat="1">
      <c r="A252" s="39"/>
      <c r="B252" s="40"/>
      <c r="C252" s="41"/>
      <c r="D252" s="234" t="s">
        <v>158</v>
      </c>
      <c r="E252" s="41"/>
      <c r="F252" s="235" t="s">
        <v>304</v>
      </c>
      <c r="G252" s="41"/>
      <c r="H252" s="41"/>
      <c r="I252" s="236"/>
      <c r="J252" s="41"/>
      <c r="K252" s="41"/>
      <c r="L252" s="45"/>
      <c r="M252" s="237"/>
      <c r="N252" s="238"/>
      <c r="O252" s="92"/>
      <c r="P252" s="92"/>
      <c r="Q252" s="92"/>
      <c r="R252" s="92"/>
      <c r="S252" s="92"/>
      <c r="T252" s="93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7" t="s">
        <v>158</v>
      </c>
      <c r="AU252" s="17" t="s">
        <v>89</v>
      </c>
    </row>
    <row r="253" s="13" customFormat="1">
      <c r="A253" s="13"/>
      <c r="B253" s="239"/>
      <c r="C253" s="240"/>
      <c r="D253" s="234" t="s">
        <v>160</v>
      </c>
      <c r="E253" s="241" t="s">
        <v>1</v>
      </c>
      <c r="F253" s="242" t="s">
        <v>305</v>
      </c>
      <c r="G253" s="240"/>
      <c r="H253" s="243">
        <v>10.083</v>
      </c>
      <c r="I253" s="244"/>
      <c r="J253" s="240"/>
      <c r="K253" s="240"/>
      <c r="L253" s="245"/>
      <c r="M253" s="246"/>
      <c r="N253" s="247"/>
      <c r="O253" s="247"/>
      <c r="P253" s="247"/>
      <c r="Q253" s="247"/>
      <c r="R253" s="247"/>
      <c r="S253" s="247"/>
      <c r="T253" s="24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9" t="s">
        <v>160</v>
      </c>
      <c r="AU253" s="249" t="s">
        <v>89</v>
      </c>
      <c r="AV253" s="13" t="s">
        <v>89</v>
      </c>
      <c r="AW253" s="13" t="s">
        <v>35</v>
      </c>
      <c r="AX253" s="13" t="s">
        <v>79</v>
      </c>
      <c r="AY253" s="249" t="s">
        <v>150</v>
      </c>
    </row>
    <row r="254" s="14" customFormat="1">
      <c r="A254" s="14"/>
      <c r="B254" s="250"/>
      <c r="C254" s="251"/>
      <c r="D254" s="234" t="s">
        <v>160</v>
      </c>
      <c r="E254" s="252" t="s">
        <v>1</v>
      </c>
      <c r="F254" s="253" t="s">
        <v>162</v>
      </c>
      <c r="G254" s="251"/>
      <c r="H254" s="254">
        <v>10.083</v>
      </c>
      <c r="I254" s="255"/>
      <c r="J254" s="251"/>
      <c r="K254" s="251"/>
      <c r="L254" s="256"/>
      <c r="M254" s="257"/>
      <c r="N254" s="258"/>
      <c r="O254" s="258"/>
      <c r="P254" s="258"/>
      <c r="Q254" s="258"/>
      <c r="R254" s="258"/>
      <c r="S254" s="258"/>
      <c r="T254" s="259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0" t="s">
        <v>160</v>
      </c>
      <c r="AU254" s="260" t="s">
        <v>89</v>
      </c>
      <c r="AV254" s="14" t="s">
        <v>157</v>
      </c>
      <c r="AW254" s="14" t="s">
        <v>35</v>
      </c>
      <c r="AX254" s="14" t="s">
        <v>87</v>
      </c>
      <c r="AY254" s="260" t="s">
        <v>150</v>
      </c>
    </row>
    <row r="255" s="2" customFormat="1" ht="24.15" customHeight="1">
      <c r="A255" s="39"/>
      <c r="B255" s="40"/>
      <c r="C255" s="220" t="s">
        <v>306</v>
      </c>
      <c r="D255" s="220" t="s">
        <v>153</v>
      </c>
      <c r="E255" s="221" t="s">
        <v>307</v>
      </c>
      <c r="F255" s="222" t="s">
        <v>308</v>
      </c>
      <c r="G255" s="223" t="s">
        <v>156</v>
      </c>
      <c r="H255" s="224">
        <v>4.0330000000000004</v>
      </c>
      <c r="I255" s="225"/>
      <c r="J255" s="226">
        <f>ROUND(I255*H255,2)</f>
        <v>0</v>
      </c>
      <c r="K255" s="227"/>
      <c r="L255" s="45"/>
      <c r="M255" s="228" t="s">
        <v>1</v>
      </c>
      <c r="N255" s="229" t="s">
        <v>44</v>
      </c>
      <c r="O255" s="92"/>
      <c r="P255" s="230">
        <f>O255*H255</f>
        <v>0</v>
      </c>
      <c r="Q255" s="230">
        <v>0</v>
      </c>
      <c r="R255" s="230">
        <f>Q255*H255</f>
        <v>0</v>
      </c>
      <c r="S255" s="230">
        <v>1.3999999999999999</v>
      </c>
      <c r="T255" s="231">
        <f>S255*H255</f>
        <v>5.6462000000000003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2" t="s">
        <v>157</v>
      </c>
      <c r="AT255" s="232" t="s">
        <v>153</v>
      </c>
      <c r="AU255" s="232" t="s">
        <v>89</v>
      </c>
      <c r="AY255" s="17" t="s">
        <v>150</v>
      </c>
      <c r="BE255" s="233">
        <f>IF(N255="základní",J255,0)</f>
        <v>0</v>
      </c>
      <c r="BF255" s="233">
        <f>IF(N255="snížená",J255,0)</f>
        <v>0</v>
      </c>
      <c r="BG255" s="233">
        <f>IF(N255="zákl. přenesená",J255,0)</f>
        <v>0</v>
      </c>
      <c r="BH255" s="233">
        <f>IF(N255="sníž. přenesená",J255,0)</f>
        <v>0</v>
      </c>
      <c r="BI255" s="233">
        <f>IF(N255="nulová",J255,0)</f>
        <v>0</v>
      </c>
      <c r="BJ255" s="17" t="s">
        <v>87</v>
      </c>
      <c r="BK255" s="233">
        <f>ROUND(I255*H255,2)</f>
        <v>0</v>
      </c>
      <c r="BL255" s="17" t="s">
        <v>157</v>
      </c>
      <c r="BM255" s="232" t="s">
        <v>309</v>
      </c>
    </row>
    <row r="256" s="2" customFormat="1">
      <c r="A256" s="39"/>
      <c r="B256" s="40"/>
      <c r="C256" s="41"/>
      <c r="D256" s="234" t="s">
        <v>158</v>
      </c>
      <c r="E256" s="41"/>
      <c r="F256" s="235" t="s">
        <v>310</v>
      </c>
      <c r="G256" s="41"/>
      <c r="H256" s="41"/>
      <c r="I256" s="236"/>
      <c r="J256" s="41"/>
      <c r="K256" s="41"/>
      <c r="L256" s="45"/>
      <c r="M256" s="237"/>
      <c r="N256" s="238"/>
      <c r="O256" s="92"/>
      <c r="P256" s="92"/>
      <c r="Q256" s="92"/>
      <c r="R256" s="92"/>
      <c r="S256" s="92"/>
      <c r="T256" s="93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7" t="s">
        <v>158</v>
      </c>
      <c r="AU256" s="17" t="s">
        <v>89</v>
      </c>
    </row>
    <row r="257" s="13" customFormat="1">
      <c r="A257" s="13"/>
      <c r="B257" s="239"/>
      <c r="C257" s="240"/>
      <c r="D257" s="234" t="s">
        <v>160</v>
      </c>
      <c r="E257" s="241" t="s">
        <v>1</v>
      </c>
      <c r="F257" s="242" t="s">
        <v>311</v>
      </c>
      <c r="G257" s="240"/>
      <c r="H257" s="243">
        <v>4.0330000000000004</v>
      </c>
      <c r="I257" s="244"/>
      <c r="J257" s="240"/>
      <c r="K257" s="240"/>
      <c r="L257" s="245"/>
      <c r="M257" s="246"/>
      <c r="N257" s="247"/>
      <c r="O257" s="247"/>
      <c r="P257" s="247"/>
      <c r="Q257" s="247"/>
      <c r="R257" s="247"/>
      <c r="S257" s="247"/>
      <c r="T257" s="24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9" t="s">
        <v>160</v>
      </c>
      <c r="AU257" s="249" t="s">
        <v>89</v>
      </c>
      <c r="AV257" s="13" t="s">
        <v>89</v>
      </c>
      <c r="AW257" s="13" t="s">
        <v>35</v>
      </c>
      <c r="AX257" s="13" t="s">
        <v>79</v>
      </c>
      <c r="AY257" s="249" t="s">
        <v>150</v>
      </c>
    </row>
    <row r="258" s="14" customFormat="1">
      <c r="A258" s="14"/>
      <c r="B258" s="250"/>
      <c r="C258" s="251"/>
      <c r="D258" s="234" t="s">
        <v>160</v>
      </c>
      <c r="E258" s="252" t="s">
        <v>1</v>
      </c>
      <c r="F258" s="253" t="s">
        <v>162</v>
      </c>
      <c r="G258" s="251"/>
      <c r="H258" s="254">
        <v>4.0330000000000004</v>
      </c>
      <c r="I258" s="255"/>
      <c r="J258" s="251"/>
      <c r="K258" s="251"/>
      <c r="L258" s="256"/>
      <c r="M258" s="257"/>
      <c r="N258" s="258"/>
      <c r="O258" s="258"/>
      <c r="P258" s="258"/>
      <c r="Q258" s="258"/>
      <c r="R258" s="258"/>
      <c r="S258" s="258"/>
      <c r="T258" s="259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0" t="s">
        <v>160</v>
      </c>
      <c r="AU258" s="260" t="s">
        <v>89</v>
      </c>
      <c r="AV258" s="14" t="s">
        <v>157</v>
      </c>
      <c r="AW258" s="14" t="s">
        <v>35</v>
      </c>
      <c r="AX258" s="14" t="s">
        <v>87</v>
      </c>
      <c r="AY258" s="260" t="s">
        <v>150</v>
      </c>
    </row>
    <row r="259" s="2" customFormat="1" ht="21.75" customHeight="1">
      <c r="A259" s="39"/>
      <c r="B259" s="40"/>
      <c r="C259" s="220" t="s">
        <v>234</v>
      </c>
      <c r="D259" s="220" t="s">
        <v>153</v>
      </c>
      <c r="E259" s="221" t="s">
        <v>312</v>
      </c>
      <c r="F259" s="222" t="s">
        <v>313</v>
      </c>
      <c r="G259" s="223" t="s">
        <v>171</v>
      </c>
      <c r="H259" s="224">
        <v>4.9119999999999999</v>
      </c>
      <c r="I259" s="225"/>
      <c r="J259" s="226">
        <f>ROUND(I259*H259,2)</f>
        <v>0</v>
      </c>
      <c r="K259" s="227"/>
      <c r="L259" s="45"/>
      <c r="M259" s="228" t="s">
        <v>1</v>
      </c>
      <c r="N259" s="229" t="s">
        <v>44</v>
      </c>
      <c r="O259" s="92"/>
      <c r="P259" s="230">
        <f>O259*H259</f>
        <v>0</v>
      </c>
      <c r="Q259" s="230">
        <v>0</v>
      </c>
      <c r="R259" s="230">
        <f>Q259*H259</f>
        <v>0</v>
      </c>
      <c r="S259" s="230">
        <v>0.058999999999999997</v>
      </c>
      <c r="T259" s="231">
        <f>S259*H259</f>
        <v>0.28980799999999995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2" t="s">
        <v>157</v>
      </c>
      <c r="AT259" s="232" t="s">
        <v>153</v>
      </c>
      <c r="AU259" s="232" t="s">
        <v>89</v>
      </c>
      <c r="AY259" s="17" t="s">
        <v>150</v>
      </c>
      <c r="BE259" s="233">
        <f>IF(N259="základní",J259,0)</f>
        <v>0</v>
      </c>
      <c r="BF259" s="233">
        <f>IF(N259="snížená",J259,0)</f>
        <v>0</v>
      </c>
      <c r="BG259" s="233">
        <f>IF(N259="zákl. přenesená",J259,0)</f>
        <v>0</v>
      </c>
      <c r="BH259" s="233">
        <f>IF(N259="sníž. přenesená",J259,0)</f>
        <v>0</v>
      </c>
      <c r="BI259" s="233">
        <f>IF(N259="nulová",J259,0)</f>
        <v>0</v>
      </c>
      <c r="BJ259" s="17" t="s">
        <v>87</v>
      </c>
      <c r="BK259" s="233">
        <f>ROUND(I259*H259,2)</f>
        <v>0</v>
      </c>
      <c r="BL259" s="17" t="s">
        <v>157</v>
      </c>
      <c r="BM259" s="232" t="s">
        <v>314</v>
      </c>
    </row>
    <row r="260" s="2" customFormat="1">
      <c r="A260" s="39"/>
      <c r="B260" s="40"/>
      <c r="C260" s="41"/>
      <c r="D260" s="234" t="s">
        <v>158</v>
      </c>
      <c r="E260" s="41"/>
      <c r="F260" s="235" t="s">
        <v>315</v>
      </c>
      <c r="G260" s="41"/>
      <c r="H260" s="41"/>
      <c r="I260" s="236"/>
      <c r="J260" s="41"/>
      <c r="K260" s="41"/>
      <c r="L260" s="45"/>
      <c r="M260" s="237"/>
      <c r="N260" s="238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7" t="s">
        <v>158</v>
      </c>
      <c r="AU260" s="17" t="s">
        <v>89</v>
      </c>
    </row>
    <row r="261" s="13" customFormat="1">
      <c r="A261" s="13"/>
      <c r="B261" s="239"/>
      <c r="C261" s="240"/>
      <c r="D261" s="234" t="s">
        <v>160</v>
      </c>
      <c r="E261" s="241" t="s">
        <v>1</v>
      </c>
      <c r="F261" s="242" t="s">
        <v>316</v>
      </c>
      <c r="G261" s="240"/>
      <c r="H261" s="243">
        <v>4.9119999999999999</v>
      </c>
      <c r="I261" s="244"/>
      <c r="J261" s="240"/>
      <c r="K261" s="240"/>
      <c r="L261" s="245"/>
      <c r="M261" s="246"/>
      <c r="N261" s="247"/>
      <c r="O261" s="247"/>
      <c r="P261" s="247"/>
      <c r="Q261" s="247"/>
      <c r="R261" s="247"/>
      <c r="S261" s="247"/>
      <c r="T261" s="24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9" t="s">
        <v>160</v>
      </c>
      <c r="AU261" s="249" t="s">
        <v>89</v>
      </c>
      <c r="AV261" s="13" t="s">
        <v>89</v>
      </c>
      <c r="AW261" s="13" t="s">
        <v>35</v>
      </c>
      <c r="AX261" s="13" t="s">
        <v>79</v>
      </c>
      <c r="AY261" s="249" t="s">
        <v>150</v>
      </c>
    </row>
    <row r="262" s="14" customFormat="1">
      <c r="A262" s="14"/>
      <c r="B262" s="250"/>
      <c r="C262" s="251"/>
      <c r="D262" s="234" t="s">
        <v>160</v>
      </c>
      <c r="E262" s="252" t="s">
        <v>1</v>
      </c>
      <c r="F262" s="253" t="s">
        <v>162</v>
      </c>
      <c r="G262" s="251"/>
      <c r="H262" s="254">
        <v>4.9119999999999999</v>
      </c>
      <c r="I262" s="255"/>
      <c r="J262" s="251"/>
      <c r="K262" s="251"/>
      <c r="L262" s="256"/>
      <c r="M262" s="257"/>
      <c r="N262" s="258"/>
      <c r="O262" s="258"/>
      <c r="P262" s="258"/>
      <c r="Q262" s="258"/>
      <c r="R262" s="258"/>
      <c r="S262" s="258"/>
      <c r="T262" s="259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0" t="s">
        <v>160</v>
      </c>
      <c r="AU262" s="260" t="s">
        <v>89</v>
      </c>
      <c r="AV262" s="14" t="s">
        <v>157</v>
      </c>
      <c r="AW262" s="14" t="s">
        <v>35</v>
      </c>
      <c r="AX262" s="14" t="s">
        <v>87</v>
      </c>
      <c r="AY262" s="260" t="s">
        <v>150</v>
      </c>
    </row>
    <row r="263" s="2" customFormat="1" ht="24.15" customHeight="1">
      <c r="A263" s="39"/>
      <c r="B263" s="40"/>
      <c r="C263" s="220" t="s">
        <v>317</v>
      </c>
      <c r="D263" s="220" t="s">
        <v>153</v>
      </c>
      <c r="E263" s="221" t="s">
        <v>318</v>
      </c>
      <c r="F263" s="222" t="s">
        <v>319</v>
      </c>
      <c r="G263" s="223" t="s">
        <v>171</v>
      </c>
      <c r="H263" s="224">
        <v>11.494999999999999</v>
      </c>
      <c r="I263" s="225"/>
      <c r="J263" s="226">
        <f>ROUND(I263*H263,2)</f>
        <v>0</v>
      </c>
      <c r="K263" s="227"/>
      <c r="L263" s="45"/>
      <c r="M263" s="228" t="s">
        <v>1</v>
      </c>
      <c r="N263" s="229" t="s">
        <v>44</v>
      </c>
      <c r="O263" s="92"/>
      <c r="P263" s="230">
        <f>O263*H263</f>
        <v>0</v>
      </c>
      <c r="Q263" s="230">
        <v>0</v>
      </c>
      <c r="R263" s="230">
        <f>Q263*H263</f>
        <v>0</v>
      </c>
      <c r="S263" s="230">
        <v>0.062</v>
      </c>
      <c r="T263" s="231">
        <f>S263*H263</f>
        <v>0.71268999999999993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2" t="s">
        <v>157</v>
      </c>
      <c r="AT263" s="232" t="s">
        <v>153</v>
      </c>
      <c r="AU263" s="232" t="s">
        <v>89</v>
      </c>
      <c r="AY263" s="17" t="s">
        <v>150</v>
      </c>
      <c r="BE263" s="233">
        <f>IF(N263="základní",J263,0)</f>
        <v>0</v>
      </c>
      <c r="BF263" s="233">
        <f>IF(N263="snížená",J263,0)</f>
        <v>0</v>
      </c>
      <c r="BG263" s="233">
        <f>IF(N263="zákl. přenesená",J263,0)</f>
        <v>0</v>
      </c>
      <c r="BH263" s="233">
        <f>IF(N263="sníž. přenesená",J263,0)</f>
        <v>0</v>
      </c>
      <c r="BI263" s="233">
        <f>IF(N263="nulová",J263,0)</f>
        <v>0</v>
      </c>
      <c r="BJ263" s="17" t="s">
        <v>87</v>
      </c>
      <c r="BK263" s="233">
        <f>ROUND(I263*H263,2)</f>
        <v>0</v>
      </c>
      <c r="BL263" s="17" t="s">
        <v>157</v>
      </c>
      <c r="BM263" s="232" t="s">
        <v>320</v>
      </c>
    </row>
    <row r="264" s="2" customFormat="1">
      <c r="A264" s="39"/>
      <c r="B264" s="40"/>
      <c r="C264" s="41"/>
      <c r="D264" s="234" t="s">
        <v>158</v>
      </c>
      <c r="E264" s="41"/>
      <c r="F264" s="235" t="s">
        <v>321</v>
      </c>
      <c r="G264" s="41"/>
      <c r="H264" s="41"/>
      <c r="I264" s="236"/>
      <c r="J264" s="41"/>
      <c r="K264" s="41"/>
      <c r="L264" s="45"/>
      <c r="M264" s="237"/>
      <c r="N264" s="238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7" t="s">
        <v>158</v>
      </c>
      <c r="AU264" s="17" t="s">
        <v>89</v>
      </c>
    </row>
    <row r="265" s="13" customFormat="1">
      <c r="A265" s="13"/>
      <c r="B265" s="239"/>
      <c r="C265" s="240"/>
      <c r="D265" s="234" t="s">
        <v>160</v>
      </c>
      <c r="E265" s="241" t="s">
        <v>1</v>
      </c>
      <c r="F265" s="242" t="s">
        <v>322</v>
      </c>
      <c r="G265" s="240"/>
      <c r="H265" s="243">
        <v>11.494999999999999</v>
      </c>
      <c r="I265" s="244"/>
      <c r="J265" s="240"/>
      <c r="K265" s="240"/>
      <c r="L265" s="245"/>
      <c r="M265" s="246"/>
      <c r="N265" s="247"/>
      <c r="O265" s="247"/>
      <c r="P265" s="247"/>
      <c r="Q265" s="247"/>
      <c r="R265" s="247"/>
      <c r="S265" s="247"/>
      <c r="T265" s="24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9" t="s">
        <v>160</v>
      </c>
      <c r="AU265" s="249" t="s">
        <v>89</v>
      </c>
      <c r="AV265" s="13" t="s">
        <v>89</v>
      </c>
      <c r="AW265" s="13" t="s">
        <v>35</v>
      </c>
      <c r="AX265" s="13" t="s">
        <v>79</v>
      </c>
      <c r="AY265" s="249" t="s">
        <v>150</v>
      </c>
    </row>
    <row r="266" s="14" customFormat="1">
      <c r="A266" s="14"/>
      <c r="B266" s="250"/>
      <c r="C266" s="251"/>
      <c r="D266" s="234" t="s">
        <v>160</v>
      </c>
      <c r="E266" s="252" t="s">
        <v>1</v>
      </c>
      <c r="F266" s="253" t="s">
        <v>162</v>
      </c>
      <c r="G266" s="251"/>
      <c r="H266" s="254">
        <v>11.494999999999999</v>
      </c>
      <c r="I266" s="255"/>
      <c r="J266" s="251"/>
      <c r="K266" s="251"/>
      <c r="L266" s="256"/>
      <c r="M266" s="257"/>
      <c r="N266" s="258"/>
      <c r="O266" s="258"/>
      <c r="P266" s="258"/>
      <c r="Q266" s="258"/>
      <c r="R266" s="258"/>
      <c r="S266" s="258"/>
      <c r="T266" s="259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0" t="s">
        <v>160</v>
      </c>
      <c r="AU266" s="260" t="s">
        <v>89</v>
      </c>
      <c r="AV266" s="14" t="s">
        <v>157</v>
      </c>
      <c r="AW266" s="14" t="s">
        <v>35</v>
      </c>
      <c r="AX266" s="14" t="s">
        <v>87</v>
      </c>
      <c r="AY266" s="260" t="s">
        <v>150</v>
      </c>
    </row>
    <row r="267" s="2" customFormat="1" ht="24.15" customHeight="1">
      <c r="A267" s="39"/>
      <c r="B267" s="40"/>
      <c r="C267" s="220" t="s">
        <v>238</v>
      </c>
      <c r="D267" s="220" t="s">
        <v>153</v>
      </c>
      <c r="E267" s="221" t="s">
        <v>323</v>
      </c>
      <c r="F267" s="222" t="s">
        <v>324</v>
      </c>
      <c r="G267" s="223" t="s">
        <v>171</v>
      </c>
      <c r="H267" s="224">
        <v>11.494999999999999</v>
      </c>
      <c r="I267" s="225"/>
      <c r="J267" s="226">
        <f>ROUND(I267*H267,2)</f>
        <v>0</v>
      </c>
      <c r="K267" s="227"/>
      <c r="L267" s="45"/>
      <c r="M267" s="228" t="s">
        <v>1</v>
      </c>
      <c r="N267" s="229" t="s">
        <v>44</v>
      </c>
      <c r="O267" s="92"/>
      <c r="P267" s="230">
        <f>O267*H267</f>
        <v>0</v>
      </c>
      <c r="Q267" s="230">
        <v>0</v>
      </c>
      <c r="R267" s="230">
        <f>Q267*H267</f>
        <v>0</v>
      </c>
      <c r="S267" s="230">
        <v>0</v>
      </c>
      <c r="T267" s="23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2" t="s">
        <v>157</v>
      </c>
      <c r="AT267" s="232" t="s">
        <v>153</v>
      </c>
      <c r="AU267" s="232" t="s">
        <v>89</v>
      </c>
      <c r="AY267" s="17" t="s">
        <v>150</v>
      </c>
      <c r="BE267" s="233">
        <f>IF(N267="základní",J267,0)</f>
        <v>0</v>
      </c>
      <c r="BF267" s="233">
        <f>IF(N267="snížená",J267,0)</f>
        <v>0</v>
      </c>
      <c r="BG267" s="233">
        <f>IF(N267="zákl. přenesená",J267,0)</f>
        <v>0</v>
      </c>
      <c r="BH267" s="233">
        <f>IF(N267="sníž. přenesená",J267,0)</f>
        <v>0</v>
      </c>
      <c r="BI267" s="233">
        <f>IF(N267="nulová",J267,0)</f>
        <v>0</v>
      </c>
      <c r="BJ267" s="17" t="s">
        <v>87</v>
      </c>
      <c r="BK267" s="233">
        <f>ROUND(I267*H267,2)</f>
        <v>0</v>
      </c>
      <c r="BL267" s="17" t="s">
        <v>157</v>
      </c>
      <c r="BM267" s="232" t="s">
        <v>325</v>
      </c>
    </row>
    <row r="268" s="2" customFormat="1">
      <c r="A268" s="39"/>
      <c r="B268" s="40"/>
      <c r="C268" s="41"/>
      <c r="D268" s="234" t="s">
        <v>158</v>
      </c>
      <c r="E268" s="41"/>
      <c r="F268" s="235" t="s">
        <v>324</v>
      </c>
      <c r="G268" s="41"/>
      <c r="H268" s="41"/>
      <c r="I268" s="236"/>
      <c r="J268" s="41"/>
      <c r="K268" s="41"/>
      <c r="L268" s="45"/>
      <c r="M268" s="237"/>
      <c r="N268" s="238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7" t="s">
        <v>158</v>
      </c>
      <c r="AU268" s="17" t="s">
        <v>89</v>
      </c>
    </row>
    <row r="269" s="13" customFormat="1">
      <c r="A269" s="13"/>
      <c r="B269" s="239"/>
      <c r="C269" s="240"/>
      <c r="D269" s="234" t="s">
        <v>160</v>
      </c>
      <c r="E269" s="241" t="s">
        <v>1</v>
      </c>
      <c r="F269" s="242" t="s">
        <v>322</v>
      </c>
      <c r="G269" s="240"/>
      <c r="H269" s="243">
        <v>11.494999999999999</v>
      </c>
      <c r="I269" s="244"/>
      <c r="J269" s="240"/>
      <c r="K269" s="240"/>
      <c r="L269" s="245"/>
      <c r="M269" s="246"/>
      <c r="N269" s="247"/>
      <c r="O269" s="247"/>
      <c r="P269" s="247"/>
      <c r="Q269" s="247"/>
      <c r="R269" s="247"/>
      <c r="S269" s="247"/>
      <c r="T269" s="24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9" t="s">
        <v>160</v>
      </c>
      <c r="AU269" s="249" t="s">
        <v>89</v>
      </c>
      <c r="AV269" s="13" t="s">
        <v>89</v>
      </c>
      <c r="AW269" s="13" t="s">
        <v>35</v>
      </c>
      <c r="AX269" s="13" t="s">
        <v>79</v>
      </c>
      <c r="AY269" s="249" t="s">
        <v>150</v>
      </c>
    </row>
    <row r="270" s="14" customFormat="1">
      <c r="A270" s="14"/>
      <c r="B270" s="250"/>
      <c r="C270" s="251"/>
      <c r="D270" s="234" t="s">
        <v>160</v>
      </c>
      <c r="E270" s="252" t="s">
        <v>1</v>
      </c>
      <c r="F270" s="253" t="s">
        <v>162</v>
      </c>
      <c r="G270" s="251"/>
      <c r="H270" s="254">
        <v>11.494999999999999</v>
      </c>
      <c r="I270" s="255"/>
      <c r="J270" s="251"/>
      <c r="K270" s="251"/>
      <c r="L270" s="256"/>
      <c r="M270" s="257"/>
      <c r="N270" s="258"/>
      <c r="O270" s="258"/>
      <c r="P270" s="258"/>
      <c r="Q270" s="258"/>
      <c r="R270" s="258"/>
      <c r="S270" s="258"/>
      <c r="T270" s="259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0" t="s">
        <v>160</v>
      </c>
      <c r="AU270" s="260" t="s">
        <v>89</v>
      </c>
      <c r="AV270" s="14" t="s">
        <v>157</v>
      </c>
      <c r="AW270" s="14" t="s">
        <v>35</v>
      </c>
      <c r="AX270" s="14" t="s">
        <v>87</v>
      </c>
      <c r="AY270" s="260" t="s">
        <v>150</v>
      </c>
    </row>
    <row r="271" s="2" customFormat="1" ht="21.75" customHeight="1">
      <c r="A271" s="39"/>
      <c r="B271" s="40"/>
      <c r="C271" s="220" t="s">
        <v>326</v>
      </c>
      <c r="D271" s="220" t="s">
        <v>153</v>
      </c>
      <c r="E271" s="221" t="s">
        <v>327</v>
      </c>
      <c r="F271" s="222" t="s">
        <v>328</v>
      </c>
      <c r="G271" s="223" t="s">
        <v>171</v>
      </c>
      <c r="H271" s="224">
        <v>7.4359999999999999</v>
      </c>
      <c r="I271" s="225"/>
      <c r="J271" s="226">
        <f>ROUND(I271*H271,2)</f>
        <v>0</v>
      </c>
      <c r="K271" s="227"/>
      <c r="L271" s="45"/>
      <c r="M271" s="228" t="s">
        <v>1</v>
      </c>
      <c r="N271" s="229" t="s">
        <v>44</v>
      </c>
      <c r="O271" s="92"/>
      <c r="P271" s="230">
        <f>O271*H271</f>
        <v>0</v>
      </c>
      <c r="Q271" s="230">
        <v>0</v>
      </c>
      <c r="R271" s="230">
        <f>Q271*H271</f>
        <v>0</v>
      </c>
      <c r="S271" s="230">
        <v>0.087999999999999995</v>
      </c>
      <c r="T271" s="231">
        <f>S271*H271</f>
        <v>0.65436799999999995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2" t="s">
        <v>157</v>
      </c>
      <c r="AT271" s="232" t="s">
        <v>153</v>
      </c>
      <c r="AU271" s="232" t="s">
        <v>89</v>
      </c>
      <c r="AY271" s="17" t="s">
        <v>150</v>
      </c>
      <c r="BE271" s="233">
        <f>IF(N271="základní",J271,0)</f>
        <v>0</v>
      </c>
      <c r="BF271" s="233">
        <f>IF(N271="snížená",J271,0)</f>
        <v>0</v>
      </c>
      <c r="BG271" s="233">
        <f>IF(N271="zákl. přenesená",J271,0)</f>
        <v>0</v>
      </c>
      <c r="BH271" s="233">
        <f>IF(N271="sníž. přenesená",J271,0)</f>
        <v>0</v>
      </c>
      <c r="BI271" s="233">
        <f>IF(N271="nulová",J271,0)</f>
        <v>0</v>
      </c>
      <c r="BJ271" s="17" t="s">
        <v>87</v>
      </c>
      <c r="BK271" s="233">
        <f>ROUND(I271*H271,2)</f>
        <v>0</v>
      </c>
      <c r="BL271" s="17" t="s">
        <v>157</v>
      </c>
      <c r="BM271" s="232" t="s">
        <v>329</v>
      </c>
    </row>
    <row r="272" s="2" customFormat="1">
      <c r="A272" s="39"/>
      <c r="B272" s="40"/>
      <c r="C272" s="41"/>
      <c r="D272" s="234" t="s">
        <v>158</v>
      </c>
      <c r="E272" s="41"/>
      <c r="F272" s="235" t="s">
        <v>330</v>
      </c>
      <c r="G272" s="41"/>
      <c r="H272" s="41"/>
      <c r="I272" s="236"/>
      <c r="J272" s="41"/>
      <c r="K272" s="41"/>
      <c r="L272" s="45"/>
      <c r="M272" s="237"/>
      <c r="N272" s="238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7" t="s">
        <v>158</v>
      </c>
      <c r="AU272" s="17" t="s">
        <v>89</v>
      </c>
    </row>
    <row r="273" s="13" customFormat="1">
      <c r="A273" s="13"/>
      <c r="B273" s="239"/>
      <c r="C273" s="240"/>
      <c r="D273" s="234" t="s">
        <v>160</v>
      </c>
      <c r="E273" s="241" t="s">
        <v>1</v>
      </c>
      <c r="F273" s="242" t="s">
        <v>331</v>
      </c>
      <c r="G273" s="240"/>
      <c r="H273" s="243">
        <v>7.4359999999999999</v>
      </c>
      <c r="I273" s="244"/>
      <c r="J273" s="240"/>
      <c r="K273" s="240"/>
      <c r="L273" s="245"/>
      <c r="M273" s="246"/>
      <c r="N273" s="247"/>
      <c r="O273" s="247"/>
      <c r="P273" s="247"/>
      <c r="Q273" s="247"/>
      <c r="R273" s="247"/>
      <c r="S273" s="247"/>
      <c r="T273" s="24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9" t="s">
        <v>160</v>
      </c>
      <c r="AU273" s="249" t="s">
        <v>89</v>
      </c>
      <c r="AV273" s="13" t="s">
        <v>89</v>
      </c>
      <c r="AW273" s="13" t="s">
        <v>35</v>
      </c>
      <c r="AX273" s="13" t="s">
        <v>79</v>
      </c>
      <c r="AY273" s="249" t="s">
        <v>150</v>
      </c>
    </row>
    <row r="274" s="14" customFormat="1">
      <c r="A274" s="14"/>
      <c r="B274" s="250"/>
      <c r="C274" s="251"/>
      <c r="D274" s="234" t="s">
        <v>160</v>
      </c>
      <c r="E274" s="252" t="s">
        <v>1</v>
      </c>
      <c r="F274" s="253" t="s">
        <v>162</v>
      </c>
      <c r="G274" s="251"/>
      <c r="H274" s="254">
        <v>7.4359999999999999</v>
      </c>
      <c r="I274" s="255"/>
      <c r="J274" s="251"/>
      <c r="K274" s="251"/>
      <c r="L274" s="256"/>
      <c r="M274" s="257"/>
      <c r="N274" s="258"/>
      <c r="O274" s="258"/>
      <c r="P274" s="258"/>
      <c r="Q274" s="258"/>
      <c r="R274" s="258"/>
      <c r="S274" s="258"/>
      <c r="T274" s="259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0" t="s">
        <v>160</v>
      </c>
      <c r="AU274" s="260" t="s">
        <v>89</v>
      </c>
      <c r="AV274" s="14" t="s">
        <v>157</v>
      </c>
      <c r="AW274" s="14" t="s">
        <v>35</v>
      </c>
      <c r="AX274" s="14" t="s">
        <v>87</v>
      </c>
      <c r="AY274" s="260" t="s">
        <v>150</v>
      </c>
    </row>
    <row r="275" s="2" customFormat="1" ht="21.75" customHeight="1">
      <c r="A275" s="39"/>
      <c r="B275" s="40"/>
      <c r="C275" s="220" t="s">
        <v>243</v>
      </c>
      <c r="D275" s="220" t="s">
        <v>153</v>
      </c>
      <c r="E275" s="221" t="s">
        <v>332</v>
      </c>
      <c r="F275" s="222" t="s">
        <v>333</v>
      </c>
      <c r="G275" s="223" t="s">
        <v>171</v>
      </c>
      <c r="H275" s="224">
        <v>8.3520000000000003</v>
      </c>
      <c r="I275" s="225"/>
      <c r="J275" s="226">
        <f>ROUND(I275*H275,2)</f>
        <v>0</v>
      </c>
      <c r="K275" s="227"/>
      <c r="L275" s="45"/>
      <c r="M275" s="228" t="s">
        <v>1</v>
      </c>
      <c r="N275" s="229" t="s">
        <v>44</v>
      </c>
      <c r="O275" s="92"/>
      <c r="P275" s="230">
        <f>O275*H275</f>
        <v>0</v>
      </c>
      <c r="Q275" s="230">
        <v>0</v>
      </c>
      <c r="R275" s="230">
        <f>Q275*H275</f>
        <v>0</v>
      </c>
      <c r="S275" s="230">
        <v>0.067000000000000004</v>
      </c>
      <c r="T275" s="231">
        <f>S275*H275</f>
        <v>0.55958400000000008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2" t="s">
        <v>157</v>
      </c>
      <c r="AT275" s="232" t="s">
        <v>153</v>
      </c>
      <c r="AU275" s="232" t="s">
        <v>89</v>
      </c>
      <c r="AY275" s="17" t="s">
        <v>150</v>
      </c>
      <c r="BE275" s="233">
        <f>IF(N275="základní",J275,0)</f>
        <v>0</v>
      </c>
      <c r="BF275" s="233">
        <f>IF(N275="snížená",J275,0)</f>
        <v>0</v>
      </c>
      <c r="BG275" s="233">
        <f>IF(N275="zákl. přenesená",J275,0)</f>
        <v>0</v>
      </c>
      <c r="BH275" s="233">
        <f>IF(N275="sníž. přenesená",J275,0)</f>
        <v>0</v>
      </c>
      <c r="BI275" s="233">
        <f>IF(N275="nulová",J275,0)</f>
        <v>0</v>
      </c>
      <c r="BJ275" s="17" t="s">
        <v>87</v>
      </c>
      <c r="BK275" s="233">
        <f>ROUND(I275*H275,2)</f>
        <v>0</v>
      </c>
      <c r="BL275" s="17" t="s">
        <v>157</v>
      </c>
      <c r="BM275" s="232" t="s">
        <v>334</v>
      </c>
    </row>
    <row r="276" s="2" customFormat="1">
      <c r="A276" s="39"/>
      <c r="B276" s="40"/>
      <c r="C276" s="41"/>
      <c r="D276" s="234" t="s">
        <v>158</v>
      </c>
      <c r="E276" s="41"/>
      <c r="F276" s="235" t="s">
        <v>335</v>
      </c>
      <c r="G276" s="41"/>
      <c r="H276" s="41"/>
      <c r="I276" s="236"/>
      <c r="J276" s="41"/>
      <c r="K276" s="41"/>
      <c r="L276" s="45"/>
      <c r="M276" s="237"/>
      <c r="N276" s="238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7" t="s">
        <v>158</v>
      </c>
      <c r="AU276" s="17" t="s">
        <v>89</v>
      </c>
    </row>
    <row r="277" s="13" customFormat="1">
      <c r="A277" s="13"/>
      <c r="B277" s="239"/>
      <c r="C277" s="240"/>
      <c r="D277" s="234" t="s">
        <v>160</v>
      </c>
      <c r="E277" s="241" t="s">
        <v>1</v>
      </c>
      <c r="F277" s="242" t="s">
        <v>336</v>
      </c>
      <c r="G277" s="240"/>
      <c r="H277" s="243">
        <v>8.3520000000000003</v>
      </c>
      <c r="I277" s="244"/>
      <c r="J277" s="240"/>
      <c r="K277" s="240"/>
      <c r="L277" s="245"/>
      <c r="M277" s="246"/>
      <c r="N277" s="247"/>
      <c r="O277" s="247"/>
      <c r="P277" s="247"/>
      <c r="Q277" s="247"/>
      <c r="R277" s="247"/>
      <c r="S277" s="247"/>
      <c r="T277" s="24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9" t="s">
        <v>160</v>
      </c>
      <c r="AU277" s="249" t="s">
        <v>89</v>
      </c>
      <c r="AV277" s="13" t="s">
        <v>89</v>
      </c>
      <c r="AW277" s="13" t="s">
        <v>35</v>
      </c>
      <c r="AX277" s="13" t="s">
        <v>79</v>
      </c>
      <c r="AY277" s="249" t="s">
        <v>150</v>
      </c>
    </row>
    <row r="278" s="14" customFormat="1">
      <c r="A278" s="14"/>
      <c r="B278" s="250"/>
      <c r="C278" s="251"/>
      <c r="D278" s="234" t="s">
        <v>160</v>
      </c>
      <c r="E278" s="252" t="s">
        <v>1</v>
      </c>
      <c r="F278" s="253" t="s">
        <v>162</v>
      </c>
      <c r="G278" s="251"/>
      <c r="H278" s="254">
        <v>8.3520000000000003</v>
      </c>
      <c r="I278" s="255"/>
      <c r="J278" s="251"/>
      <c r="K278" s="251"/>
      <c r="L278" s="256"/>
      <c r="M278" s="257"/>
      <c r="N278" s="258"/>
      <c r="O278" s="258"/>
      <c r="P278" s="258"/>
      <c r="Q278" s="258"/>
      <c r="R278" s="258"/>
      <c r="S278" s="258"/>
      <c r="T278" s="259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0" t="s">
        <v>160</v>
      </c>
      <c r="AU278" s="260" t="s">
        <v>89</v>
      </c>
      <c r="AV278" s="14" t="s">
        <v>157</v>
      </c>
      <c r="AW278" s="14" t="s">
        <v>35</v>
      </c>
      <c r="AX278" s="14" t="s">
        <v>87</v>
      </c>
      <c r="AY278" s="260" t="s">
        <v>150</v>
      </c>
    </row>
    <row r="279" s="2" customFormat="1" ht="24.15" customHeight="1">
      <c r="A279" s="39"/>
      <c r="B279" s="40"/>
      <c r="C279" s="220" t="s">
        <v>337</v>
      </c>
      <c r="D279" s="220" t="s">
        <v>153</v>
      </c>
      <c r="E279" s="221" t="s">
        <v>338</v>
      </c>
      <c r="F279" s="222" t="s">
        <v>339</v>
      </c>
      <c r="G279" s="223" t="s">
        <v>171</v>
      </c>
      <c r="H279" s="224">
        <v>15.788</v>
      </c>
      <c r="I279" s="225"/>
      <c r="J279" s="226">
        <f>ROUND(I279*H279,2)</f>
        <v>0</v>
      </c>
      <c r="K279" s="227"/>
      <c r="L279" s="45"/>
      <c r="M279" s="228" t="s">
        <v>1</v>
      </c>
      <c r="N279" s="229" t="s">
        <v>44</v>
      </c>
      <c r="O279" s="92"/>
      <c r="P279" s="230">
        <f>O279*H279</f>
        <v>0</v>
      </c>
      <c r="Q279" s="230">
        <v>0</v>
      </c>
      <c r="R279" s="230">
        <f>Q279*H279</f>
        <v>0</v>
      </c>
      <c r="S279" s="230">
        <v>0</v>
      </c>
      <c r="T279" s="23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2" t="s">
        <v>157</v>
      </c>
      <c r="AT279" s="232" t="s">
        <v>153</v>
      </c>
      <c r="AU279" s="232" t="s">
        <v>89</v>
      </c>
      <c r="AY279" s="17" t="s">
        <v>150</v>
      </c>
      <c r="BE279" s="233">
        <f>IF(N279="základní",J279,0)</f>
        <v>0</v>
      </c>
      <c r="BF279" s="233">
        <f>IF(N279="snížená",J279,0)</f>
        <v>0</v>
      </c>
      <c r="BG279" s="233">
        <f>IF(N279="zákl. přenesená",J279,0)</f>
        <v>0</v>
      </c>
      <c r="BH279" s="233">
        <f>IF(N279="sníž. přenesená",J279,0)</f>
        <v>0</v>
      </c>
      <c r="BI279" s="233">
        <f>IF(N279="nulová",J279,0)</f>
        <v>0</v>
      </c>
      <c r="BJ279" s="17" t="s">
        <v>87</v>
      </c>
      <c r="BK279" s="233">
        <f>ROUND(I279*H279,2)</f>
        <v>0</v>
      </c>
      <c r="BL279" s="17" t="s">
        <v>157</v>
      </c>
      <c r="BM279" s="232" t="s">
        <v>340</v>
      </c>
    </row>
    <row r="280" s="2" customFormat="1">
      <c r="A280" s="39"/>
      <c r="B280" s="40"/>
      <c r="C280" s="41"/>
      <c r="D280" s="234" t="s">
        <v>158</v>
      </c>
      <c r="E280" s="41"/>
      <c r="F280" s="235" t="s">
        <v>339</v>
      </c>
      <c r="G280" s="41"/>
      <c r="H280" s="41"/>
      <c r="I280" s="236"/>
      <c r="J280" s="41"/>
      <c r="K280" s="41"/>
      <c r="L280" s="45"/>
      <c r="M280" s="237"/>
      <c r="N280" s="238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7" t="s">
        <v>158</v>
      </c>
      <c r="AU280" s="17" t="s">
        <v>89</v>
      </c>
    </row>
    <row r="281" s="13" customFormat="1">
      <c r="A281" s="13"/>
      <c r="B281" s="239"/>
      <c r="C281" s="240"/>
      <c r="D281" s="234" t="s">
        <v>160</v>
      </c>
      <c r="E281" s="241" t="s">
        <v>1</v>
      </c>
      <c r="F281" s="242" t="s">
        <v>336</v>
      </c>
      <c r="G281" s="240"/>
      <c r="H281" s="243">
        <v>8.3520000000000003</v>
      </c>
      <c r="I281" s="244"/>
      <c r="J281" s="240"/>
      <c r="K281" s="240"/>
      <c r="L281" s="245"/>
      <c r="M281" s="246"/>
      <c r="N281" s="247"/>
      <c r="O281" s="247"/>
      <c r="P281" s="247"/>
      <c r="Q281" s="247"/>
      <c r="R281" s="247"/>
      <c r="S281" s="247"/>
      <c r="T281" s="24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9" t="s">
        <v>160</v>
      </c>
      <c r="AU281" s="249" t="s">
        <v>89</v>
      </c>
      <c r="AV281" s="13" t="s">
        <v>89</v>
      </c>
      <c r="AW281" s="13" t="s">
        <v>35</v>
      </c>
      <c r="AX281" s="13" t="s">
        <v>79</v>
      </c>
      <c r="AY281" s="249" t="s">
        <v>150</v>
      </c>
    </row>
    <row r="282" s="13" customFormat="1">
      <c r="A282" s="13"/>
      <c r="B282" s="239"/>
      <c r="C282" s="240"/>
      <c r="D282" s="234" t="s">
        <v>160</v>
      </c>
      <c r="E282" s="241" t="s">
        <v>1</v>
      </c>
      <c r="F282" s="242" t="s">
        <v>331</v>
      </c>
      <c r="G282" s="240"/>
      <c r="H282" s="243">
        <v>7.4359999999999999</v>
      </c>
      <c r="I282" s="244"/>
      <c r="J282" s="240"/>
      <c r="K282" s="240"/>
      <c r="L282" s="245"/>
      <c r="M282" s="246"/>
      <c r="N282" s="247"/>
      <c r="O282" s="247"/>
      <c r="P282" s="247"/>
      <c r="Q282" s="247"/>
      <c r="R282" s="247"/>
      <c r="S282" s="247"/>
      <c r="T282" s="24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9" t="s">
        <v>160</v>
      </c>
      <c r="AU282" s="249" t="s">
        <v>89</v>
      </c>
      <c r="AV282" s="13" t="s">
        <v>89</v>
      </c>
      <c r="AW282" s="13" t="s">
        <v>35</v>
      </c>
      <c r="AX282" s="13" t="s">
        <v>79</v>
      </c>
      <c r="AY282" s="249" t="s">
        <v>150</v>
      </c>
    </row>
    <row r="283" s="14" customFormat="1">
      <c r="A283" s="14"/>
      <c r="B283" s="250"/>
      <c r="C283" s="251"/>
      <c r="D283" s="234" t="s">
        <v>160</v>
      </c>
      <c r="E283" s="252" t="s">
        <v>1</v>
      </c>
      <c r="F283" s="253" t="s">
        <v>162</v>
      </c>
      <c r="G283" s="251"/>
      <c r="H283" s="254">
        <v>15.788</v>
      </c>
      <c r="I283" s="255"/>
      <c r="J283" s="251"/>
      <c r="K283" s="251"/>
      <c r="L283" s="256"/>
      <c r="M283" s="257"/>
      <c r="N283" s="258"/>
      <c r="O283" s="258"/>
      <c r="P283" s="258"/>
      <c r="Q283" s="258"/>
      <c r="R283" s="258"/>
      <c r="S283" s="258"/>
      <c r="T283" s="25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0" t="s">
        <v>160</v>
      </c>
      <c r="AU283" s="260" t="s">
        <v>89</v>
      </c>
      <c r="AV283" s="14" t="s">
        <v>157</v>
      </c>
      <c r="AW283" s="14" t="s">
        <v>35</v>
      </c>
      <c r="AX283" s="14" t="s">
        <v>87</v>
      </c>
      <c r="AY283" s="260" t="s">
        <v>150</v>
      </c>
    </row>
    <row r="284" s="2" customFormat="1" ht="24.15" customHeight="1">
      <c r="A284" s="39"/>
      <c r="B284" s="40"/>
      <c r="C284" s="220" t="s">
        <v>280</v>
      </c>
      <c r="D284" s="220" t="s">
        <v>153</v>
      </c>
      <c r="E284" s="221" t="s">
        <v>341</v>
      </c>
      <c r="F284" s="222" t="s">
        <v>342</v>
      </c>
      <c r="G284" s="223" t="s">
        <v>203</v>
      </c>
      <c r="H284" s="224">
        <v>2</v>
      </c>
      <c r="I284" s="225"/>
      <c r="J284" s="226">
        <f>ROUND(I284*H284,2)</f>
        <v>0</v>
      </c>
      <c r="K284" s="227"/>
      <c r="L284" s="45"/>
      <c r="M284" s="228" t="s">
        <v>1</v>
      </c>
      <c r="N284" s="229" t="s">
        <v>44</v>
      </c>
      <c r="O284" s="92"/>
      <c r="P284" s="230">
        <f>O284*H284</f>
        <v>0</v>
      </c>
      <c r="Q284" s="230">
        <v>0</v>
      </c>
      <c r="R284" s="230">
        <f>Q284*H284</f>
        <v>0</v>
      </c>
      <c r="S284" s="230">
        <v>0.025000000000000001</v>
      </c>
      <c r="T284" s="231">
        <f>S284*H284</f>
        <v>0.050000000000000003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2" t="s">
        <v>157</v>
      </c>
      <c r="AT284" s="232" t="s">
        <v>153</v>
      </c>
      <c r="AU284" s="232" t="s">
        <v>89</v>
      </c>
      <c r="AY284" s="17" t="s">
        <v>150</v>
      </c>
      <c r="BE284" s="233">
        <f>IF(N284="základní",J284,0)</f>
        <v>0</v>
      </c>
      <c r="BF284" s="233">
        <f>IF(N284="snížená",J284,0)</f>
        <v>0</v>
      </c>
      <c r="BG284" s="233">
        <f>IF(N284="zákl. přenesená",J284,0)</f>
        <v>0</v>
      </c>
      <c r="BH284" s="233">
        <f>IF(N284="sníž. přenesená",J284,0)</f>
        <v>0</v>
      </c>
      <c r="BI284" s="233">
        <f>IF(N284="nulová",J284,0)</f>
        <v>0</v>
      </c>
      <c r="BJ284" s="17" t="s">
        <v>87</v>
      </c>
      <c r="BK284" s="233">
        <f>ROUND(I284*H284,2)</f>
        <v>0</v>
      </c>
      <c r="BL284" s="17" t="s">
        <v>157</v>
      </c>
      <c r="BM284" s="232" t="s">
        <v>343</v>
      </c>
    </row>
    <row r="285" s="2" customFormat="1">
      <c r="A285" s="39"/>
      <c r="B285" s="40"/>
      <c r="C285" s="41"/>
      <c r="D285" s="234" t="s">
        <v>158</v>
      </c>
      <c r="E285" s="41"/>
      <c r="F285" s="235" t="s">
        <v>344</v>
      </c>
      <c r="G285" s="41"/>
      <c r="H285" s="41"/>
      <c r="I285" s="236"/>
      <c r="J285" s="41"/>
      <c r="K285" s="41"/>
      <c r="L285" s="45"/>
      <c r="M285" s="237"/>
      <c r="N285" s="238"/>
      <c r="O285" s="92"/>
      <c r="P285" s="92"/>
      <c r="Q285" s="92"/>
      <c r="R285" s="92"/>
      <c r="S285" s="92"/>
      <c r="T285" s="93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7" t="s">
        <v>158</v>
      </c>
      <c r="AU285" s="17" t="s">
        <v>89</v>
      </c>
    </row>
    <row r="286" s="13" customFormat="1">
      <c r="A286" s="13"/>
      <c r="B286" s="239"/>
      <c r="C286" s="240"/>
      <c r="D286" s="234" t="s">
        <v>160</v>
      </c>
      <c r="E286" s="241" t="s">
        <v>1</v>
      </c>
      <c r="F286" s="242" t="s">
        <v>345</v>
      </c>
      <c r="G286" s="240"/>
      <c r="H286" s="243">
        <v>2</v>
      </c>
      <c r="I286" s="244"/>
      <c r="J286" s="240"/>
      <c r="K286" s="240"/>
      <c r="L286" s="245"/>
      <c r="M286" s="246"/>
      <c r="N286" s="247"/>
      <c r="O286" s="247"/>
      <c r="P286" s="247"/>
      <c r="Q286" s="247"/>
      <c r="R286" s="247"/>
      <c r="S286" s="247"/>
      <c r="T286" s="24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9" t="s">
        <v>160</v>
      </c>
      <c r="AU286" s="249" t="s">
        <v>89</v>
      </c>
      <c r="AV286" s="13" t="s">
        <v>89</v>
      </c>
      <c r="AW286" s="13" t="s">
        <v>35</v>
      </c>
      <c r="AX286" s="13" t="s">
        <v>79</v>
      </c>
      <c r="AY286" s="249" t="s">
        <v>150</v>
      </c>
    </row>
    <row r="287" s="14" customFormat="1">
      <c r="A287" s="14"/>
      <c r="B287" s="250"/>
      <c r="C287" s="251"/>
      <c r="D287" s="234" t="s">
        <v>160</v>
      </c>
      <c r="E287" s="252" t="s">
        <v>1</v>
      </c>
      <c r="F287" s="253" t="s">
        <v>162</v>
      </c>
      <c r="G287" s="251"/>
      <c r="H287" s="254">
        <v>2</v>
      </c>
      <c r="I287" s="255"/>
      <c r="J287" s="251"/>
      <c r="K287" s="251"/>
      <c r="L287" s="256"/>
      <c r="M287" s="257"/>
      <c r="N287" s="258"/>
      <c r="O287" s="258"/>
      <c r="P287" s="258"/>
      <c r="Q287" s="258"/>
      <c r="R287" s="258"/>
      <c r="S287" s="258"/>
      <c r="T287" s="259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0" t="s">
        <v>160</v>
      </c>
      <c r="AU287" s="260" t="s">
        <v>89</v>
      </c>
      <c r="AV287" s="14" t="s">
        <v>157</v>
      </c>
      <c r="AW287" s="14" t="s">
        <v>35</v>
      </c>
      <c r="AX287" s="14" t="s">
        <v>87</v>
      </c>
      <c r="AY287" s="260" t="s">
        <v>150</v>
      </c>
    </row>
    <row r="288" s="2" customFormat="1" ht="24.15" customHeight="1">
      <c r="A288" s="39"/>
      <c r="B288" s="40"/>
      <c r="C288" s="220" t="s">
        <v>346</v>
      </c>
      <c r="D288" s="220" t="s">
        <v>153</v>
      </c>
      <c r="E288" s="221" t="s">
        <v>347</v>
      </c>
      <c r="F288" s="222" t="s">
        <v>348</v>
      </c>
      <c r="G288" s="223" t="s">
        <v>203</v>
      </c>
      <c r="H288" s="224">
        <v>1</v>
      </c>
      <c r="I288" s="225"/>
      <c r="J288" s="226">
        <f>ROUND(I288*H288,2)</f>
        <v>0</v>
      </c>
      <c r="K288" s="227"/>
      <c r="L288" s="45"/>
      <c r="M288" s="228" t="s">
        <v>1</v>
      </c>
      <c r="N288" s="229" t="s">
        <v>44</v>
      </c>
      <c r="O288" s="92"/>
      <c r="P288" s="230">
        <f>O288*H288</f>
        <v>0</v>
      </c>
      <c r="Q288" s="230">
        <v>0</v>
      </c>
      <c r="R288" s="230">
        <f>Q288*H288</f>
        <v>0</v>
      </c>
      <c r="S288" s="230">
        <v>0.073999999999999996</v>
      </c>
      <c r="T288" s="231">
        <f>S288*H288</f>
        <v>0.073999999999999996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2" t="s">
        <v>157</v>
      </c>
      <c r="AT288" s="232" t="s">
        <v>153</v>
      </c>
      <c r="AU288" s="232" t="s">
        <v>89</v>
      </c>
      <c r="AY288" s="17" t="s">
        <v>150</v>
      </c>
      <c r="BE288" s="233">
        <f>IF(N288="základní",J288,0)</f>
        <v>0</v>
      </c>
      <c r="BF288" s="233">
        <f>IF(N288="snížená",J288,0)</f>
        <v>0</v>
      </c>
      <c r="BG288" s="233">
        <f>IF(N288="zákl. přenesená",J288,0)</f>
        <v>0</v>
      </c>
      <c r="BH288" s="233">
        <f>IF(N288="sníž. přenesená",J288,0)</f>
        <v>0</v>
      </c>
      <c r="BI288" s="233">
        <f>IF(N288="nulová",J288,0)</f>
        <v>0</v>
      </c>
      <c r="BJ288" s="17" t="s">
        <v>87</v>
      </c>
      <c r="BK288" s="233">
        <f>ROUND(I288*H288,2)</f>
        <v>0</v>
      </c>
      <c r="BL288" s="17" t="s">
        <v>157</v>
      </c>
      <c r="BM288" s="232" t="s">
        <v>349</v>
      </c>
    </row>
    <row r="289" s="2" customFormat="1">
      <c r="A289" s="39"/>
      <c r="B289" s="40"/>
      <c r="C289" s="41"/>
      <c r="D289" s="234" t="s">
        <v>158</v>
      </c>
      <c r="E289" s="41"/>
      <c r="F289" s="235" t="s">
        <v>350</v>
      </c>
      <c r="G289" s="41"/>
      <c r="H289" s="41"/>
      <c r="I289" s="236"/>
      <c r="J289" s="41"/>
      <c r="K289" s="41"/>
      <c r="L289" s="45"/>
      <c r="M289" s="237"/>
      <c r="N289" s="238"/>
      <c r="O289" s="92"/>
      <c r="P289" s="92"/>
      <c r="Q289" s="92"/>
      <c r="R289" s="92"/>
      <c r="S289" s="92"/>
      <c r="T289" s="93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7" t="s">
        <v>158</v>
      </c>
      <c r="AU289" s="17" t="s">
        <v>89</v>
      </c>
    </row>
    <row r="290" s="13" customFormat="1">
      <c r="A290" s="13"/>
      <c r="B290" s="239"/>
      <c r="C290" s="240"/>
      <c r="D290" s="234" t="s">
        <v>160</v>
      </c>
      <c r="E290" s="241" t="s">
        <v>1</v>
      </c>
      <c r="F290" s="242" t="s">
        <v>351</v>
      </c>
      <c r="G290" s="240"/>
      <c r="H290" s="243">
        <v>1</v>
      </c>
      <c r="I290" s="244"/>
      <c r="J290" s="240"/>
      <c r="K290" s="240"/>
      <c r="L290" s="245"/>
      <c r="M290" s="246"/>
      <c r="N290" s="247"/>
      <c r="O290" s="247"/>
      <c r="P290" s="247"/>
      <c r="Q290" s="247"/>
      <c r="R290" s="247"/>
      <c r="S290" s="247"/>
      <c r="T290" s="248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9" t="s">
        <v>160</v>
      </c>
      <c r="AU290" s="249" t="s">
        <v>89</v>
      </c>
      <c r="AV290" s="13" t="s">
        <v>89</v>
      </c>
      <c r="AW290" s="13" t="s">
        <v>35</v>
      </c>
      <c r="AX290" s="13" t="s">
        <v>79</v>
      </c>
      <c r="AY290" s="249" t="s">
        <v>150</v>
      </c>
    </row>
    <row r="291" s="14" customFormat="1">
      <c r="A291" s="14"/>
      <c r="B291" s="250"/>
      <c r="C291" s="251"/>
      <c r="D291" s="234" t="s">
        <v>160</v>
      </c>
      <c r="E291" s="252" t="s">
        <v>1</v>
      </c>
      <c r="F291" s="253" t="s">
        <v>162</v>
      </c>
      <c r="G291" s="251"/>
      <c r="H291" s="254">
        <v>1</v>
      </c>
      <c r="I291" s="255"/>
      <c r="J291" s="251"/>
      <c r="K291" s="251"/>
      <c r="L291" s="256"/>
      <c r="M291" s="257"/>
      <c r="N291" s="258"/>
      <c r="O291" s="258"/>
      <c r="P291" s="258"/>
      <c r="Q291" s="258"/>
      <c r="R291" s="258"/>
      <c r="S291" s="258"/>
      <c r="T291" s="259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0" t="s">
        <v>160</v>
      </c>
      <c r="AU291" s="260" t="s">
        <v>89</v>
      </c>
      <c r="AV291" s="14" t="s">
        <v>157</v>
      </c>
      <c r="AW291" s="14" t="s">
        <v>35</v>
      </c>
      <c r="AX291" s="14" t="s">
        <v>87</v>
      </c>
      <c r="AY291" s="260" t="s">
        <v>150</v>
      </c>
    </row>
    <row r="292" s="2" customFormat="1" ht="24.15" customHeight="1">
      <c r="A292" s="39"/>
      <c r="B292" s="40"/>
      <c r="C292" s="220" t="s">
        <v>290</v>
      </c>
      <c r="D292" s="220" t="s">
        <v>153</v>
      </c>
      <c r="E292" s="221" t="s">
        <v>352</v>
      </c>
      <c r="F292" s="222" t="s">
        <v>353</v>
      </c>
      <c r="G292" s="223" t="s">
        <v>203</v>
      </c>
      <c r="H292" s="224">
        <v>1</v>
      </c>
      <c r="I292" s="225"/>
      <c r="J292" s="226">
        <f>ROUND(I292*H292,2)</f>
        <v>0</v>
      </c>
      <c r="K292" s="227"/>
      <c r="L292" s="45"/>
      <c r="M292" s="228" t="s">
        <v>1</v>
      </c>
      <c r="N292" s="229" t="s">
        <v>44</v>
      </c>
      <c r="O292" s="92"/>
      <c r="P292" s="230">
        <f>O292*H292</f>
        <v>0</v>
      </c>
      <c r="Q292" s="230">
        <v>0</v>
      </c>
      <c r="R292" s="230">
        <f>Q292*H292</f>
        <v>0</v>
      </c>
      <c r="S292" s="230">
        <v>0.099000000000000005</v>
      </c>
      <c r="T292" s="231">
        <f>S292*H292</f>
        <v>0.099000000000000005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2" t="s">
        <v>157</v>
      </c>
      <c r="AT292" s="232" t="s">
        <v>153</v>
      </c>
      <c r="AU292" s="232" t="s">
        <v>89</v>
      </c>
      <c r="AY292" s="17" t="s">
        <v>150</v>
      </c>
      <c r="BE292" s="233">
        <f>IF(N292="základní",J292,0)</f>
        <v>0</v>
      </c>
      <c r="BF292" s="233">
        <f>IF(N292="snížená",J292,0)</f>
        <v>0</v>
      </c>
      <c r="BG292" s="233">
        <f>IF(N292="zákl. přenesená",J292,0)</f>
        <v>0</v>
      </c>
      <c r="BH292" s="233">
        <f>IF(N292="sníž. přenesená",J292,0)</f>
        <v>0</v>
      </c>
      <c r="BI292" s="233">
        <f>IF(N292="nulová",J292,0)</f>
        <v>0</v>
      </c>
      <c r="BJ292" s="17" t="s">
        <v>87</v>
      </c>
      <c r="BK292" s="233">
        <f>ROUND(I292*H292,2)</f>
        <v>0</v>
      </c>
      <c r="BL292" s="17" t="s">
        <v>157</v>
      </c>
      <c r="BM292" s="232" t="s">
        <v>354</v>
      </c>
    </row>
    <row r="293" s="2" customFormat="1">
      <c r="A293" s="39"/>
      <c r="B293" s="40"/>
      <c r="C293" s="41"/>
      <c r="D293" s="234" t="s">
        <v>158</v>
      </c>
      <c r="E293" s="41"/>
      <c r="F293" s="235" t="s">
        <v>355</v>
      </c>
      <c r="G293" s="41"/>
      <c r="H293" s="41"/>
      <c r="I293" s="236"/>
      <c r="J293" s="41"/>
      <c r="K293" s="41"/>
      <c r="L293" s="45"/>
      <c r="M293" s="237"/>
      <c r="N293" s="238"/>
      <c r="O293" s="92"/>
      <c r="P293" s="92"/>
      <c r="Q293" s="92"/>
      <c r="R293" s="92"/>
      <c r="S293" s="92"/>
      <c r="T293" s="93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7" t="s">
        <v>158</v>
      </c>
      <c r="AU293" s="17" t="s">
        <v>89</v>
      </c>
    </row>
    <row r="294" s="13" customFormat="1">
      <c r="A294" s="13"/>
      <c r="B294" s="239"/>
      <c r="C294" s="240"/>
      <c r="D294" s="234" t="s">
        <v>160</v>
      </c>
      <c r="E294" s="241" t="s">
        <v>1</v>
      </c>
      <c r="F294" s="242" t="s">
        <v>351</v>
      </c>
      <c r="G294" s="240"/>
      <c r="H294" s="243">
        <v>1</v>
      </c>
      <c r="I294" s="244"/>
      <c r="J294" s="240"/>
      <c r="K294" s="240"/>
      <c r="L294" s="245"/>
      <c r="M294" s="246"/>
      <c r="N294" s="247"/>
      <c r="O294" s="247"/>
      <c r="P294" s="247"/>
      <c r="Q294" s="247"/>
      <c r="R294" s="247"/>
      <c r="S294" s="247"/>
      <c r="T294" s="248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9" t="s">
        <v>160</v>
      </c>
      <c r="AU294" s="249" t="s">
        <v>89</v>
      </c>
      <c r="AV294" s="13" t="s">
        <v>89</v>
      </c>
      <c r="AW294" s="13" t="s">
        <v>35</v>
      </c>
      <c r="AX294" s="13" t="s">
        <v>79</v>
      </c>
      <c r="AY294" s="249" t="s">
        <v>150</v>
      </c>
    </row>
    <row r="295" s="14" customFormat="1">
      <c r="A295" s="14"/>
      <c r="B295" s="250"/>
      <c r="C295" s="251"/>
      <c r="D295" s="234" t="s">
        <v>160</v>
      </c>
      <c r="E295" s="252" t="s">
        <v>1</v>
      </c>
      <c r="F295" s="253" t="s">
        <v>162</v>
      </c>
      <c r="G295" s="251"/>
      <c r="H295" s="254">
        <v>1</v>
      </c>
      <c r="I295" s="255"/>
      <c r="J295" s="251"/>
      <c r="K295" s="251"/>
      <c r="L295" s="256"/>
      <c r="M295" s="257"/>
      <c r="N295" s="258"/>
      <c r="O295" s="258"/>
      <c r="P295" s="258"/>
      <c r="Q295" s="258"/>
      <c r="R295" s="258"/>
      <c r="S295" s="258"/>
      <c r="T295" s="259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0" t="s">
        <v>160</v>
      </c>
      <c r="AU295" s="260" t="s">
        <v>89</v>
      </c>
      <c r="AV295" s="14" t="s">
        <v>157</v>
      </c>
      <c r="AW295" s="14" t="s">
        <v>35</v>
      </c>
      <c r="AX295" s="14" t="s">
        <v>87</v>
      </c>
      <c r="AY295" s="260" t="s">
        <v>150</v>
      </c>
    </row>
    <row r="296" s="2" customFormat="1" ht="24.15" customHeight="1">
      <c r="A296" s="39"/>
      <c r="B296" s="40"/>
      <c r="C296" s="220" t="s">
        <v>356</v>
      </c>
      <c r="D296" s="220" t="s">
        <v>153</v>
      </c>
      <c r="E296" s="221" t="s">
        <v>357</v>
      </c>
      <c r="F296" s="222" t="s">
        <v>358</v>
      </c>
      <c r="G296" s="223" t="s">
        <v>203</v>
      </c>
      <c r="H296" s="224">
        <v>2</v>
      </c>
      <c r="I296" s="225"/>
      <c r="J296" s="226">
        <f>ROUND(I296*H296,2)</f>
        <v>0</v>
      </c>
      <c r="K296" s="227"/>
      <c r="L296" s="45"/>
      <c r="M296" s="228" t="s">
        <v>1</v>
      </c>
      <c r="N296" s="229" t="s">
        <v>44</v>
      </c>
      <c r="O296" s="92"/>
      <c r="P296" s="230">
        <f>O296*H296</f>
        <v>0</v>
      </c>
      <c r="Q296" s="230">
        <v>0</v>
      </c>
      <c r="R296" s="230">
        <f>Q296*H296</f>
        <v>0</v>
      </c>
      <c r="S296" s="230">
        <v>0.069000000000000006</v>
      </c>
      <c r="T296" s="231">
        <f>S296*H296</f>
        <v>0.13800000000000001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2" t="s">
        <v>157</v>
      </c>
      <c r="AT296" s="232" t="s">
        <v>153</v>
      </c>
      <c r="AU296" s="232" t="s">
        <v>89</v>
      </c>
      <c r="AY296" s="17" t="s">
        <v>150</v>
      </c>
      <c r="BE296" s="233">
        <f>IF(N296="základní",J296,0)</f>
        <v>0</v>
      </c>
      <c r="BF296" s="233">
        <f>IF(N296="snížená",J296,0)</f>
        <v>0</v>
      </c>
      <c r="BG296" s="233">
        <f>IF(N296="zákl. přenesená",J296,0)</f>
        <v>0</v>
      </c>
      <c r="BH296" s="233">
        <f>IF(N296="sníž. přenesená",J296,0)</f>
        <v>0</v>
      </c>
      <c r="BI296" s="233">
        <f>IF(N296="nulová",J296,0)</f>
        <v>0</v>
      </c>
      <c r="BJ296" s="17" t="s">
        <v>87</v>
      </c>
      <c r="BK296" s="233">
        <f>ROUND(I296*H296,2)</f>
        <v>0</v>
      </c>
      <c r="BL296" s="17" t="s">
        <v>157</v>
      </c>
      <c r="BM296" s="232" t="s">
        <v>359</v>
      </c>
    </row>
    <row r="297" s="2" customFormat="1">
      <c r="A297" s="39"/>
      <c r="B297" s="40"/>
      <c r="C297" s="41"/>
      <c r="D297" s="234" t="s">
        <v>158</v>
      </c>
      <c r="E297" s="41"/>
      <c r="F297" s="235" t="s">
        <v>360</v>
      </c>
      <c r="G297" s="41"/>
      <c r="H297" s="41"/>
      <c r="I297" s="236"/>
      <c r="J297" s="41"/>
      <c r="K297" s="41"/>
      <c r="L297" s="45"/>
      <c r="M297" s="237"/>
      <c r="N297" s="238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7" t="s">
        <v>158</v>
      </c>
      <c r="AU297" s="17" t="s">
        <v>89</v>
      </c>
    </row>
    <row r="298" s="2" customFormat="1" ht="24.15" customHeight="1">
      <c r="A298" s="39"/>
      <c r="B298" s="40"/>
      <c r="C298" s="220" t="s">
        <v>303</v>
      </c>
      <c r="D298" s="220" t="s">
        <v>153</v>
      </c>
      <c r="E298" s="221" t="s">
        <v>361</v>
      </c>
      <c r="F298" s="222" t="s">
        <v>362</v>
      </c>
      <c r="G298" s="223" t="s">
        <v>171</v>
      </c>
      <c r="H298" s="224">
        <v>6.1749999999999998</v>
      </c>
      <c r="I298" s="225"/>
      <c r="J298" s="226">
        <f>ROUND(I298*H298,2)</f>
        <v>0</v>
      </c>
      <c r="K298" s="227"/>
      <c r="L298" s="45"/>
      <c r="M298" s="228" t="s">
        <v>1</v>
      </c>
      <c r="N298" s="229" t="s">
        <v>44</v>
      </c>
      <c r="O298" s="92"/>
      <c r="P298" s="230">
        <f>O298*H298</f>
        <v>0</v>
      </c>
      <c r="Q298" s="230">
        <v>0</v>
      </c>
      <c r="R298" s="230">
        <f>Q298*H298</f>
        <v>0</v>
      </c>
      <c r="S298" s="230">
        <v>0.33000000000000002</v>
      </c>
      <c r="T298" s="231">
        <f>S298*H298</f>
        <v>2.03775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2" t="s">
        <v>157</v>
      </c>
      <c r="AT298" s="232" t="s">
        <v>153</v>
      </c>
      <c r="AU298" s="232" t="s">
        <v>89</v>
      </c>
      <c r="AY298" s="17" t="s">
        <v>150</v>
      </c>
      <c r="BE298" s="233">
        <f>IF(N298="základní",J298,0)</f>
        <v>0</v>
      </c>
      <c r="BF298" s="233">
        <f>IF(N298="snížená",J298,0)</f>
        <v>0</v>
      </c>
      <c r="BG298" s="233">
        <f>IF(N298="zákl. přenesená",J298,0)</f>
        <v>0</v>
      </c>
      <c r="BH298" s="233">
        <f>IF(N298="sníž. přenesená",J298,0)</f>
        <v>0</v>
      </c>
      <c r="BI298" s="233">
        <f>IF(N298="nulová",J298,0)</f>
        <v>0</v>
      </c>
      <c r="BJ298" s="17" t="s">
        <v>87</v>
      </c>
      <c r="BK298" s="233">
        <f>ROUND(I298*H298,2)</f>
        <v>0</v>
      </c>
      <c r="BL298" s="17" t="s">
        <v>157</v>
      </c>
      <c r="BM298" s="232" t="s">
        <v>363</v>
      </c>
    </row>
    <row r="299" s="2" customFormat="1">
      <c r="A299" s="39"/>
      <c r="B299" s="40"/>
      <c r="C299" s="41"/>
      <c r="D299" s="234" t="s">
        <v>158</v>
      </c>
      <c r="E299" s="41"/>
      <c r="F299" s="235" t="s">
        <v>362</v>
      </c>
      <c r="G299" s="41"/>
      <c r="H299" s="41"/>
      <c r="I299" s="236"/>
      <c r="J299" s="41"/>
      <c r="K299" s="41"/>
      <c r="L299" s="45"/>
      <c r="M299" s="237"/>
      <c r="N299" s="238"/>
      <c r="O299" s="92"/>
      <c r="P299" s="92"/>
      <c r="Q299" s="92"/>
      <c r="R299" s="92"/>
      <c r="S299" s="92"/>
      <c r="T299" s="93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7" t="s">
        <v>158</v>
      </c>
      <c r="AU299" s="17" t="s">
        <v>89</v>
      </c>
    </row>
    <row r="300" s="13" customFormat="1">
      <c r="A300" s="13"/>
      <c r="B300" s="239"/>
      <c r="C300" s="240"/>
      <c r="D300" s="234" t="s">
        <v>160</v>
      </c>
      <c r="E300" s="241" t="s">
        <v>1</v>
      </c>
      <c r="F300" s="242" t="s">
        <v>174</v>
      </c>
      <c r="G300" s="240"/>
      <c r="H300" s="243">
        <v>6.1749999999999998</v>
      </c>
      <c r="I300" s="244"/>
      <c r="J300" s="240"/>
      <c r="K300" s="240"/>
      <c r="L300" s="245"/>
      <c r="M300" s="246"/>
      <c r="N300" s="247"/>
      <c r="O300" s="247"/>
      <c r="P300" s="247"/>
      <c r="Q300" s="247"/>
      <c r="R300" s="247"/>
      <c r="S300" s="247"/>
      <c r="T300" s="248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9" t="s">
        <v>160</v>
      </c>
      <c r="AU300" s="249" t="s">
        <v>89</v>
      </c>
      <c r="AV300" s="13" t="s">
        <v>89</v>
      </c>
      <c r="AW300" s="13" t="s">
        <v>35</v>
      </c>
      <c r="AX300" s="13" t="s">
        <v>79</v>
      </c>
      <c r="AY300" s="249" t="s">
        <v>150</v>
      </c>
    </row>
    <row r="301" s="14" customFormat="1">
      <c r="A301" s="14"/>
      <c r="B301" s="250"/>
      <c r="C301" s="251"/>
      <c r="D301" s="234" t="s">
        <v>160</v>
      </c>
      <c r="E301" s="252" t="s">
        <v>1</v>
      </c>
      <c r="F301" s="253" t="s">
        <v>162</v>
      </c>
      <c r="G301" s="251"/>
      <c r="H301" s="254">
        <v>6.1749999999999998</v>
      </c>
      <c r="I301" s="255"/>
      <c r="J301" s="251"/>
      <c r="K301" s="251"/>
      <c r="L301" s="256"/>
      <c r="M301" s="257"/>
      <c r="N301" s="258"/>
      <c r="O301" s="258"/>
      <c r="P301" s="258"/>
      <c r="Q301" s="258"/>
      <c r="R301" s="258"/>
      <c r="S301" s="258"/>
      <c r="T301" s="259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0" t="s">
        <v>160</v>
      </c>
      <c r="AU301" s="260" t="s">
        <v>89</v>
      </c>
      <c r="AV301" s="14" t="s">
        <v>157</v>
      </c>
      <c r="AW301" s="14" t="s">
        <v>35</v>
      </c>
      <c r="AX301" s="14" t="s">
        <v>87</v>
      </c>
      <c r="AY301" s="260" t="s">
        <v>150</v>
      </c>
    </row>
    <row r="302" s="2" customFormat="1" ht="24.15" customHeight="1">
      <c r="A302" s="39"/>
      <c r="B302" s="40"/>
      <c r="C302" s="220" t="s">
        <v>364</v>
      </c>
      <c r="D302" s="220" t="s">
        <v>153</v>
      </c>
      <c r="E302" s="221" t="s">
        <v>365</v>
      </c>
      <c r="F302" s="222" t="s">
        <v>366</v>
      </c>
      <c r="G302" s="223" t="s">
        <v>171</v>
      </c>
      <c r="H302" s="224">
        <v>3.7429999999999999</v>
      </c>
      <c r="I302" s="225"/>
      <c r="J302" s="226">
        <f>ROUND(I302*H302,2)</f>
        <v>0</v>
      </c>
      <c r="K302" s="227"/>
      <c r="L302" s="45"/>
      <c r="M302" s="228" t="s">
        <v>1</v>
      </c>
      <c r="N302" s="229" t="s">
        <v>44</v>
      </c>
      <c r="O302" s="92"/>
      <c r="P302" s="230">
        <f>O302*H302</f>
        <v>0</v>
      </c>
      <c r="Q302" s="230">
        <v>0</v>
      </c>
      <c r="R302" s="230">
        <f>Q302*H302</f>
        <v>0</v>
      </c>
      <c r="S302" s="230">
        <v>0.11700000000000001</v>
      </c>
      <c r="T302" s="231">
        <f>S302*H302</f>
        <v>0.43793100000000001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2" t="s">
        <v>157</v>
      </c>
      <c r="AT302" s="232" t="s">
        <v>153</v>
      </c>
      <c r="AU302" s="232" t="s">
        <v>89</v>
      </c>
      <c r="AY302" s="17" t="s">
        <v>150</v>
      </c>
      <c r="BE302" s="233">
        <f>IF(N302="základní",J302,0)</f>
        <v>0</v>
      </c>
      <c r="BF302" s="233">
        <f>IF(N302="snížená",J302,0)</f>
        <v>0</v>
      </c>
      <c r="BG302" s="233">
        <f>IF(N302="zákl. přenesená",J302,0)</f>
        <v>0</v>
      </c>
      <c r="BH302" s="233">
        <f>IF(N302="sníž. přenesená",J302,0)</f>
        <v>0</v>
      </c>
      <c r="BI302" s="233">
        <f>IF(N302="nulová",J302,0)</f>
        <v>0</v>
      </c>
      <c r="BJ302" s="17" t="s">
        <v>87</v>
      </c>
      <c r="BK302" s="233">
        <f>ROUND(I302*H302,2)</f>
        <v>0</v>
      </c>
      <c r="BL302" s="17" t="s">
        <v>157</v>
      </c>
      <c r="BM302" s="232" t="s">
        <v>367</v>
      </c>
    </row>
    <row r="303" s="2" customFormat="1">
      <c r="A303" s="39"/>
      <c r="B303" s="40"/>
      <c r="C303" s="41"/>
      <c r="D303" s="234" t="s">
        <v>158</v>
      </c>
      <c r="E303" s="41"/>
      <c r="F303" s="235" t="s">
        <v>368</v>
      </c>
      <c r="G303" s="41"/>
      <c r="H303" s="41"/>
      <c r="I303" s="236"/>
      <c r="J303" s="41"/>
      <c r="K303" s="41"/>
      <c r="L303" s="45"/>
      <c r="M303" s="237"/>
      <c r="N303" s="238"/>
      <c r="O303" s="92"/>
      <c r="P303" s="92"/>
      <c r="Q303" s="92"/>
      <c r="R303" s="92"/>
      <c r="S303" s="92"/>
      <c r="T303" s="93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7" t="s">
        <v>158</v>
      </c>
      <c r="AU303" s="17" t="s">
        <v>89</v>
      </c>
    </row>
    <row r="304" s="15" customFormat="1">
      <c r="A304" s="15"/>
      <c r="B304" s="261"/>
      <c r="C304" s="262"/>
      <c r="D304" s="234" t="s">
        <v>160</v>
      </c>
      <c r="E304" s="263" t="s">
        <v>1</v>
      </c>
      <c r="F304" s="264" t="s">
        <v>369</v>
      </c>
      <c r="G304" s="262"/>
      <c r="H304" s="263" t="s">
        <v>1</v>
      </c>
      <c r="I304" s="265"/>
      <c r="J304" s="262"/>
      <c r="K304" s="262"/>
      <c r="L304" s="266"/>
      <c r="M304" s="267"/>
      <c r="N304" s="268"/>
      <c r="O304" s="268"/>
      <c r="P304" s="268"/>
      <c r="Q304" s="268"/>
      <c r="R304" s="268"/>
      <c r="S304" s="268"/>
      <c r="T304" s="269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70" t="s">
        <v>160</v>
      </c>
      <c r="AU304" s="270" t="s">
        <v>89</v>
      </c>
      <c r="AV304" s="15" t="s">
        <v>87</v>
      </c>
      <c r="AW304" s="15" t="s">
        <v>35</v>
      </c>
      <c r="AX304" s="15" t="s">
        <v>79</v>
      </c>
      <c r="AY304" s="270" t="s">
        <v>150</v>
      </c>
    </row>
    <row r="305" s="13" customFormat="1">
      <c r="A305" s="13"/>
      <c r="B305" s="239"/>
      <c r="C305" s="240"/>
      <c r="D305" s="234" t="s">
        <v>160</v>
      </c>
      <c r="E305" s="241" t="s">
        <v>1</v>
      </c>
      <c r="F305" s="242" t="s">
        <v>370</v>
      </c>
      <c r="G305" s="240"/>
      <c r="H305" s="243">
        <v>3.2589999999999999</v>
      </c>
      <c r="I305" s="244"/>
      <c r="J305" s="240"/>
      <c r="K305" s="240"/>
      <c r="L305" s="245"/>
      <c r="M305" s="246"/>
      <c r="N305" s="247"/>
      <c r="O305" s="247"/>
      <c r="P305" s="247"/>
      <c r="Q305" s="247"/>
      <c r="R305" s="247"/>
      <c r="S305" s="247"/>
      <c r="T305" s="24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9" t="s">
        <v>160</v>
      </c>
      <c r="AU305" s="249" t="s">
        <v>89</v>
      </c>
      <c r="AV305" s="13" t="s">
        <v>89</v>
      </c>
      <c r="AW305" s="13" t="s">
        <v>35</v>
      </c>
      <c r="AX305" s="13" t="s">
        <v>79</v>
      </c>
      <c r="AY305" s="249" t="s">
        <v>150</v>
      </c>
    </row>
    <row r="306" s="13" customFormat="1">
      <c r="A306" s="13"/>
      <c r="B306" s="239"/>
      <c r="C306" s="240"/>
      <c r="D306" s="234" t="s">
        <v>160</v>
      </c>
      <c r="E306" s="241" t="s">
        <v>1</v>
      </c>
      <c r="F306" s="242" t="s">
        <v>371</v>
      </c>
      <c r="G306" s="240"/>
      <c r="H306" s="243">
        <v>0.48399999999999999</v>
      </c>
      <c r="I306" s="244"/>
      <c r="J306" s="240"/>
      <c r="K306" s="240"/>
      <c r="L306" s="245"/>
      <c r="M306" s="246"/>
      <c r="N306" s="247"/>
      <c r="O306" s="247"/>
      <c r="P306" s="247"/>
      <c r="Q306" s="247"/>
      <c r="R306" s="247"/>
      <c r="S306" s="247"/>
      <c r="T306" s="248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9" t="s">
        <v>160</v>
      </c>
      <c r="AU306" s="249" t="s">
        <v>89</v>
      </c>
      <c r="AV306" s="13" t="s">
        <v>89</v>
      </c>
      <c r="AW306" s="13" t="s">
        <v>35</v>
      </c>
      <c r="AX306" s="13" t="s">
        <v>79</v>
      </c>
      <c r="AY306" s="249" t="s">
        <v>150</v>
      </c>
    </row>
    <row r="307" s="14" customFormat="1">
      <c r="A307" s="14"/>
      <c r="B307" s="250"/>
      <c r="C307" s="251"/>
      <c r="D307" s="234" t="s">
        <v>160</v>
      </c>
      <c r="E307" s="252" t="s">
        <v>1</v>
      </c>
      <c r="F307" s="253" t="s">
        <v>162</v>
      </c>
      <c r="G307" s="251"/>
      <c r="H307" s="254">
        <v>3.7429999999999999</v>
      </c>
      <c r="I307" s="255"/>
      <c r="J307" s="251"/>
      <c r="K307" s="251"/>
      <c r="L307" s="256"/>
      <c r="M307" s="257"/>
      <c r="N307" s="258"/>
      <c r="O307" s="258"/>
      <c r="P307" s="258"/>
      <c r="Q307" s="258"/>
      <c r="R307" s="258"/>
      <c r="S307" s="258"/>
      <c r="T307" s="259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0" t="s">
        <v>160</v>
      </c>
      <c r="AU307" s="260" t="s">
        <v>89</v>
      </c>
      <c r="AV307" s="14" t="s">
        <v>157</v>
      </c>
      <c r="AW307" s="14" t="s">
        <v>35</v>
      </c>
      <c r="AX307" s="14" t="s">
        <v>87</v>
      </c>
      <c r="AY307" s="260" t="s">
        <v>150</v>
      </c>
    </row>
    <row r="308" s="2" customFormat="1" ht="24.15" customHeight="1">
      <c r="A308" s="39"/>
      <c r="B308" s="40"/>
      <c r="C308" s="220" t="s">
        <v>309</v>
      </c>
      <c r="D308" s="220" t="s">
        <v>153</v>
      </c>
      <c r="E308" s="221" t="s">
        <v>372</v>
      </c>
      <c r="F308" s="222" t="s">
        <v>373</v>
      </c>
      <c r="G308" s="223" t="s">
        <v>203</v>
      </c>
      <c r="H308" s="224">
        <v>2</v>
      </c>
      <c r="I308" s="225"/>
      <c r="J308" s="226">
        <f>ROUND(I308*H308,2)</f>
        <v>0</v>
      </c>
      <c r="K308" s="227"/>
      <c r="L308" s="45"/>
      <c r="M308" s="228" t="s">
        <v>1</v>
      </c>
      <c r="N308" s="229" t="s">
        <v>44</v>
      </c>
      <c r="O308" s="92"/>
      <c r="P308" s="230">
        <f>O308*H308</f>
        <v>0</v>
      </c>
      <c r="Q308" s="230">
        <v>0</v>
      </c>
      <c r="R308" s="230">
        <f>Q308*H308</f>
        <v>0</v>
      </c>
      <c r="S308" s="230">
        <v>0.058999999999999997</v>
      </c>
      <c r="T308" s="231">
        <f>S308*H308</f>
        <v>0.11799999999999999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2" t="s">
        <v>157</v>
      </c>
      <c r="AT308" s="232" t="s">
        <v>153</v>
      </c>
      <c r="AU308" s="232" t="s">
        <v>89</v>
      </c>
      <c r="AY308" s="17" t="s">
        <v>150</v>
      </c>
      <c r="BE308" s="233">
        <f>IF(N308="základní",J308,0)</f>
        <v>0</v>
      </c>
      <c r="BF308" s="233">
        <f>IF(N308="snížená",J308,0)</f>
        <v>0</v>
      </c>
      <c r="BG308" s="233">
        <f>IF(N308="zákl. přenesená",J308,0)</f>
        <v>0</v>
      </c>
      <c r="BH308" s="233">
        <f>IF(N308="sníž. přenesená",J308,0)</f>
        <v>0</v>
      </c>
      <c r="BI308" s="233">
        <f>IF(N308="nulová",J308,0)</f>
        <v>0</v>
      </c>
      <c r="BJ308" s="17" t="s">
        <v>87</v>
      </c>
      <c r="BK308" s="233">
        <f>ROUND(I308*H308,2)</f>
        <v>0</v>
      </c>
      <c r="BL308" s="17" t="s">
        <v>157</v>
      </c>
      <c r="BM308" s="232" t="s">
        <v>374</v>
      </c>
    </row>
    <row r="309" s="2" customFormat="1">
      <c r="A309" s="39"/>
      <c r="B309" s="40"/>
      <c r="C309" s="41"/>
      <c r="D309" s="234" t="s">
        <v>158</v>
      </c>
      <c r="E309" s="41"/>
      <c r="F309" s="235" t="s">
        <v>375</v>
      </c>
      <c r="G309" s="41"/>
      <c r="H309" s="41"/>
      <c r="I309" s="236"/>
      <c r="J309" s="41"/>
      <c r="K309" s="41"/>
      <c r="L309" s="45"/>
      <c r="M309" s="237"/>
      <c r="N309" s="238"/>
      <c r="O309" s="92"/>
      <c r="P309" s="92"/>
      <c r="Q309" s="92"/>
      <c r="R309" s="92"/>
      <c r="S309" s="92"/>
      <c r="T309" s="93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7" t="s">
        <v>158</v>
      </c>
      <c r="AU309" s="17" t="s">
        <v>89</v>
      </c>
    </row>
    <row r="310" s="13" customFormat="1">
      <c r="A310" s="13"/>
      <c r="B310" s="239"/>
      <c r="C310" s="240"/>
      <c r="D310" s="234" t="s">
        <v>160</v>
      </c>
      <c r="E310" s="241" t="s">
        <v>1</v>
      </c>
      <c r="F310" s="242" t="s">
        <v>345</v>
      </c>
      <c r="G310" s="240"/>
      <c r="H310" s="243">
        <v>2</v>
      </c>
      <c r="I310" s="244"/>
      <c r="J310" s="240"/>
      <c r="K310" s="240"/>
      <c r="L310" s="245"/>
      <c r="M310" s="246"/>
      <c r="N310" s="247"/>
      <c r="O310" s="247"/>
      <c r="P310" s="247"/>
      <c r="Q310" s="247"/>
      <c r="R310" s="247"/>
      <c r="S310" s="247"/>
      <c r="T310" s="24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9" t="s">
        <v>160</v>
      </c>
      <c r="AU310" s="249" t="s">
        <v>89</v>
      </c>
      <c r="AV310" s="13" t="s">
        <v>89</v>
      </c>
      <c r="AW310" s="13" t="s">
        <v>35</v>
      </c>
      <c r="AX310" s="13" t="s">
        <v>79</v>
      </c>
      <c r="AY310" s="249" t="s">
        <v>150</v>
      </c>
    </row>
    <row r="311" s="14" customFormat="1">
      <c r="A311" s="14"/>
      <c r="B311" s="250"/>
      <c r="C311" s="251"/>
      <c r="D311" s="234" t="s">
        <v>160</v>
      </c>
      <c r="E311" s="252" t="s">
        <v>1</v>
      </c>
      <c r="F311" s="253" t="s">
        <v>162</v>
      </c>
      <c r="G311" s="251"/>
      <c r="H311" s="254">
        <v>2</v>
      </c>
      <c r="I311" s="255"/>
      <c r="J311" s="251"/>
      <c r="K311" s="251"/>
      <c r="L311" s="256"/>
      <c r="M311" s="257"/>
      <c r="N311" s="258"/>
      <c r="O311" s="258"/>
      <c r="P311" s="258"/>
      <c r="Q311" s="258"/>
      <c r="R311" s="258"/>
      <c r="S311" s="258"/>
      <c r="T311" s="259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0" t="s">
        <v>160</v>
      </c>
      <c r="AU311" s="260" t="s">
        <v>89</v>
      </c>
      <c r="AV311" s="14" t="s">
        <v>157</v>
      </c>
      <c r="AW311" s="14" t="s">
        <v>35</v>
      </c>
      <c r="AX311" s="14" t="s">
        <v>87</v>
      </c>
      <c r="AY311" s="260" t="s">
        <v>150</v>
      </c>
    </row>
    <row r="312" s="2" customFormat="1" ht="24.15" customHeight="1">
      <c r="A312" s="39"/>
      <c r="B312" s="40"/>
      <c r="C312" s="220" t="s">
        <v>376</v>
      </c>
      <c r="D312" s="220" t="s">
        <v>153</v>
      </c>
      <c r="E312" s="221" t="s">
        <v>377</v>
      </c>
      <c r="F312" s="222" t="s">
        <v>378</v>
      </c>
      <c r="G312" s="223" t="s">
        <v>203</v>
      </c>
      <c r="H312" s="224">
        <v>2</v>
      </c>
      <c r="I312" s="225"/>
      <c r="J312" s="226">
        <f>ROUND(I312*H312,2)</f>
        <v>0</v>
      </c>
      <c r="K312" s="227"/>
      <c r="L312" s="45"/>
      <c r="M312" s="228" t="s">
        <v>1</v>
      </c>
      <c r="N312" s="229" t="s">
        <v>44</v>
      </c>
      <c r="O312" s="92"/>
      <c r="P312" s="230">
        <f>O312*H312</f>
        <v>0</v>
      </c>
      <c r="Q312" s="230">
        <v>0</v>
      </c>
      <c r="R312" s="230">
        <f>Q312*H312</f>
        <v>0</v>
      </c>
      <c r="S312" s="230">
        <v>0.049000000000000002</v>
      </c>
      <c r="T312" s="231">
        <f>S312*H312</f>
        <v>0.098000000000000004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2" t="s">
        <v>157</v>
      </c>
      <c r="AT312" s="232" t="s">
        <v>153</v>
      </c>
      <c r="AU312" s="232" t="s">
        <v>89</v>
      </c>
      <c r="AY312" s="17" t="s">
        <v>150</v>
      </c>
      <c r="BE312" s="233">
        <f>IF(N312="základní",J312,0)</f>
        <v>0</v>
      </c>
      <c r="BF312" s="233">
        <f>IF(N312="snížená",J312,0)</f>
        <v>0</v>
      </c>
      <c r="BG312" s="233">
        <f>IF(N312="zákl. přenesená",J312,0)</f>
        <v>0</v>
      </c>
      <c r="BH312" s="233">
        <f>IF(N312="sníž. přenesená",J312,0)</f>
        <v>0</v>
      </c>
      <c r="BI312" s="233">
        <f>IF(N312="nulová",J312,0)</f>
        <v>0</v>
      </c>
      <c r="BJ312" s="17" t="s">
        <v>87</v>
      </c>
      <c r="BK312" s="233">
        <f>ROUND(I312*H312,2)</f>
        <v>0</v>
      </c>
      <c r="BL312" s="17" t="s">
        <v>157</v>
      </c>
      <c r="BM312" s="232" t="s">
        <v>379</v>
      </c>
    </row>
    <row r="313" s="2" customFormat="1">
      <c r="A313" s="39"/>
      <c r="B313" s="40"/>
      <c r="C313" s="41"/>
      <c r="D313" s="234" t="s">
        <v>158</v>
      </c>
      <c r="E313" s="41"/>
      <c r="F313" s="235" t="s">
        <v>380</v>
      </c>
      <c r="G313" s="41"/>
      <c r="H313" s="41"/>
      <c r="I313" s="236"/>
      <c r="J313" s="41"/>
      <c r="K313" s="41"/>
      <c r="L313" s="45"/>
      <c r="M313" s="237"/>
      <c r="N313" s="238"/>
      <c r="O313" s="92"/>
      <c r="P313" s="92"/>
      <c r="Q313" s="92"/>
      <c r="R313" s="92"/>
      <c r="S313" s="92"/>
      <c r="T313" s="93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7" t="s">
        <v>158</v>
      </c>
      <c r="AU313" s="17" t="s">
        <v>89</v>
      </c>
    </row>
    <row r="314" s="13" customFormat="1">
      <c r="A314" s="13"/>
      <c r="B314" s="239"/>
      <c r="C314" s="240"/>
      <c r="D314" s="234" t="s">
        <v>160</v>
      </c>
      <c r="E314" s="241" t="s">
        <v>1</v>
      </c>
      <c r="F314" s="242" t="s">
        <v>351</v>
      </c>
      <c r="G314" s="240"/>
      <c r="H314" s="243">
        <v>1</v>
      </c>
      <c r="I314" s="244"/>
      <c r="J314" s="240"/>
      <c r="K314" s="240"/>
      <c r="L314" s="245"/>
      <c r="M314" s="246"/>
      <c r="N314" s="247"/>
      <c r="O314" s="247"/>
      <c r="P314" s="247"/>
      <c r="Q314" s="247"/>
      <c r="R314" s="247"/>
      <c r="S314" s="247"/>
      <c r="T314" s="248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9" t="s">
        <v>160</v>
      </c>
      <c r="AU314" s="249" t="s">
        <v>89</v>
      </c>
      <c r="AV314" s="13" t="s">
        <v>89</v>
      </c>
      <c r="AW314" s="13" t="s">
        <v>35</v>
      </c>
      <c r="AX314" s="13" t="s">
        <v>79</v>
      </c>
      <c r="AY314" s="249" t="s">
        <v>150</v>
      </c>
    </row>
    <row r="315" s="13" customFormat="1">
      <c r="A315" s="13"/>
      <c r="B315" s="239"/>
      <c r="C315" s="240"/>
      <c r="D315" s="234" t="s">
        <v>160</v>
      </c>
      <c r="E315" s="241" t="s">
        <v>1</v>
      </c>
      <c r="F315" s="242" t="s">
        <v>381</v>
      </c>
      <c r="G315" s="240"/>
      <c r="H315" s="243">
        <v>1</v>
      </c>
      <c r="I315" s="244"/>
      <c r="J315" s="240"/>
      <c r="K315" s="240"/>
      <c r="L315" s="245"/>
      <c r="M315" s="246"/>
      <c r="N315" s="247"/>
      <c r="O315" s="247"/>
      <c r="P315" s="247"/>
      <c r="Q315" s="247"/>
      <c r="R315" s="247"/>
      <c r="S315" s="247"/>
      <c r="T315" s="248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9" t="s">
        <v>160</v>
      </c>
      <c r="AU315" s="249" t="s">
        <v>89</v>
      </c>
      <c r="AV315" s="13" t="s">
        <v>89</v>
      </c>
      <c r="AW315" s="13" t="s">
        <v>35</v>
      </c>
      <c r="AX315" s="13" t="s">
        <v>79</v>
      </c>
      <c r="AY315" s="249" t="s">
        <v>150</v>
      </c>
    </row>
    <row r="316" s="14" customFormat="1">
      <c r="A316" s="14"/>
      <c r="B316" s="250"/>
      <c r="C316" s="251"/>
      <c r="D316" s="234" t="s">
        <v>160</v>
      </c>
      <c r="E316" s="252" t="s">
        <v>1</v>
      </c>
      <c r="F316" s="253" t="s">
        <v>162</v>
      </c>
      <c r="G316" s="251"/>
      <c r="H316" s="254">
        <v>2</v>
      </c>
      <c r="I316" s="255"/>
      <c r="J316" s="251"/>
      <c r="K316" s="251"/>
      <c r="L316" s="256"/>
      <c r="M316" s="257"/>
      <c r="N316" s="258"/>
      <c r="O316" s="258"/>
      <c r="P316" s="258"/>
      <c r="Q316" s="258"/>
      <c r="R316" s="258"/>
      <c r="S316" s="258"/>
      <c r="T316" s="259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0" t="s">
        <v>160</v>
      </c>
      <c r="AU316" s="260" t="s">
        <v>89</v>
      </c>
      <c r="AV316" s="14" t="s">
        <v>157</v>
      </c>
      <c r="AW316" s="14" t="s">
        <v>35</v>
      </c>
      <c r="AX316" s="14" t="s">
        <v>87</v>
      </c>
      <c r="AY316" s="260" t="s">
        <v>150</v>
      </c>
    </row>
    <row r="317" s="2" customFormat="1" ht="24.15" customHeight="1">
      <c r="A317" s="39"/>
      <c r="B317" s="40"/>
      <c r="C317" s="220" t="s">
        <v>314</v>
      </c>
      <c r="D317" s="220" t="s">
        <v>153</v>
      </c>
      <c r="E317" s="221" t="s">
        <v>382</v>
      </c>
      <c r="F317" s="222" t="s">
        <v>383</v>
      </c>
      <c r="G317" s="223" t="s">
        <v>203</v>
      </c>
      <c r="H317" s="224">
        <v>2</v>
      </c>
      <c r="I317" s="225"/>
      <c r="J317" s="226">
        <f>ROUND(I317*H317,2)</f>
        <v>0</v>
      </c>
      <c r="K317" s="227"/>
      <c r="L317" s="45"/>
      <c r="M317" s="228" t="s">
        <v>1</v>
      </c>
      <c r="N317" s="229" t="s">
        <v>44</v>
      </c>
      <c r="O317" s="92"/>
      <c r="P317" s="230">
        <f>O317*H317</f>
        <v>0</v>
      </c>
      <c r="Q317" s="230">
        <v>0</v>
      </c>
      <c r="R317" s="230">
        <f>Q317*H317</f>
        <v>0</v>
      </c>
      <c r="S317" s="230">
        <v>0.0080000000000000002</v>
      </c>
      <c r="T317" s="231">
        <f>S317*H317</f>
        <v>0.016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2" t="s">
        <v>157</v>
      </c>
      <c r="AT317" s="232" t="s">
        <v>153</v>
      </c>
      <c r="AU317" s="232" t="s">
        <v>89</v>
      </c>
      <c r="AY317" s="17" t="s">
        <v>150</v>
      </c>
      <c r="BE317" s="233">
        <f>IF(N317="základní",J317,0)</f>
        <v>0</v>
      </c>
      <c r="BF317" s="233">
        <f>IF(N317="snížená",J317,0)</f>
        <v>0</v>
      </c>
      <c r="BG317" s="233">
        <f>IF(N317="zákl. přenesená",J317,0)</f>
        <v>0</v>
      </c>
      <c r="BH317" s="233">
        <f>IF(N317="sníž. přenesená",J317,0)</f>
        <v>0</v>
      </c>
      <c r="BI317" s="233">
        <f>IF(N317="nulová",J317,0)</f>
        <v>0</v>
      </c>
      <c r="BJ317" s="17" t="s">
        <v>87</v>
      </c>
      <c r="BK317" s="233">
        <f>ROUND(I317*H317,2)</f>
        <v>0</v>
      </c>
      <c r="BL317" s="17" t="s">
        <v>157</v>
      </c>
      <c r="BM317" s="232" t="s">
        <v>384</v>
      </c>
    </row>
    <row r="318" s="2" customFormat="1">
      <c r="A318" s="39"/>
      <c r="B318" s="40"/>
      <c r="C318" s="41"/>
      <c r="D318" s="234" t="s">
        <v>158</v>
      </c>
      <c r="E318" s="41"/>
      <c r="F318" s="235" t="s">
        <v>385</v>
      </c>
      <c r="G318" s="41"/>
      <c r="H318" s="41"/>
      <c r="I318" s="236"/>
      <c r="J318" s="41"/>
      <c r="K318" s="41"/>
      <c r="L318" s="45"/>
      <c r="M318" s="237"/>
      <c r="N318" s="238"/>
      <c r="O318" s="92"/>
      <c r="P318" s="92"/>
      <c r="Q318" s="92"/>
      <c r="R318" s="92"/>
      <c r="S318" s="92"/>
      <c r="T318" s="93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7" t="s">
        <v>158</v>
      </c>
      <c r="AU318" s="17" t="s">
        <v>89</v>
      </c>
    </row>
    <row r="319" s="13" customFormat="1">
      <c r="A319" s="13"/>
      <c r="B319" s="239"/>
      <c r="C319" s="240"/>
      <c r="D319" s="234" t="s">
        <v>160</v>
      </c>
      <c r="E319" s="241" t="s">
        <v>1</v>
      </c>
      <c r="F319" s="242" t="s">
        <v>386</v>
      </c>
      <c r="G319" s="240"/>
      <c r="H319" s="243">
        <v>1</v>
      </c>
      <c r="I319" s="244"/>
      <c r="J319" s="240"/>
      <c r="K319" s="240"/>
      <c r="L319" s="245"/>
      <c r="M319" s="246"/>
      <c r="N319" s="247"/>
      <c r="O319" s="247"/>
      <c r="P319" s="247"/>
      <c r="Q319" s="247"/>
      <c r="R319" s="247"/>
      <c r="S319" s="247"/>
      <c r="T319" s="248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9" t="s">
        <v>160</v>
      </c>
      <c r="AU319" s="249" t="s">
        <v>89</v>
      </c>
      <c r="AV319" s="13" t="s">
        <v>89</v>
      </c>
      <c r="AW319" s="13" t="s">
        <v>35</v>
      </c>
      <c r="AX319" s="13" t="s">
        <v>79</v>
      </c>
      <c r="AY319" s="249" t="s">
        <v>150</v>
      </c>
    </row>
    <row r="320" s="13" customFormat="1">
      <c r="A320" s="13"/>
      <c r="B320" s="239"/>
      <c r="C320" s="240"/>
      <c r="D320" s="234" t="s">
        <v>160</v>
      </c>
      <c r="E320" s="241" t="s">
        <v>1</v>
      </c>
      <c r="F320" s="242" t="s">
        <v>387</v>
      </c>
      <c r="G320" s="240"/>
      <c r="H320" s="243">
        <v>1</v>
      </c>
      <c r="I320" s="244"/>
      <c r="J320" s="240"/>
      <c r="K320" s="240"/>
      <c r="L320" s="245"/>
      <c r="M320" s="246"/>
      <c r="N320" s="247"/>
      <c r="O320" s="247"/>
      <c r="P320" s="247"/>
      <c r="Q320" s="247"/>
      <c r="R320" s="247"/>
      <c r="S320" s="247"/>
      <c r="T320" s="24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9" t="s">
        <v>160</v>
      </c>
      <c r="AU320" s="249" t="s">
        <v>89</v>
      </c>
      <c r="AV320" s="13" t="s">
        <v>89</v>
      </c>
      <c r="AW320" s="13" t="s">
        <v>35</v>
      </c>
      <c r="AX320" s="13" t="s">
        <v>79</v>
      </c>
      <c r="AY320" s="249" t="s">
        <v>150</v>
      </c>
    </row>
    <row r="321" s="14" customFormat="1">
      <c r="A321" s="14"/>
      <c r="B321" s="250"/>
      <c r="C321" s="251"/>
      <c r="D321" s="234" t="s">
        <v>160</v>
      </c>
      <c r="E321" s="252" t="s">
        <v>1</v>
      </c>
      <c r="F321" s="253" t="s">
        <v>162</v>
      </c>
      <c r="G321" s="251"/>
      <c r="H321" s="254">
        <v>2</v>
      </c>
      <c r="I321" s="255"/>
      <c r="J321" s="251"/>
      <c r="K321" s="251"/>
      <c r="L321" s="256"/>
      <c r="M321" s="257"/>
      <c r="N321" s="258"/>
      <c r="O321" s="258"/>
      <c r="P321" s="258"/>
      <c r="Q321" s="258"/>
      <c r="R321" s="258"/>
      <c r="S321" s="258"/>
      <c r="T321" s="259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0" t="s">
        <v>160</v>
      </c>
      <c r="AU321" s="260" t="s">
        <v>89</v>
      </c>
      <c r="AV321" s="14" t="s">
        <v>157</v>
      </c>
      <c r="AW321" s="14" t="s">
        <v>35</v>
      </c>
      <c r="AX321" s="14" t="s">
        <v>87</v>
      </c>
      <c r="AY321" s="260" t="s">
        <v>150</v>
      </c>
    </row>
    <row r="322" s="2" customFormat="1" ht="24.15" customHeight="1">
      <c r="A322" s="39"/>
      <c r="B322" s="40"/>
      <c r="C322" s="220" t="s">
        <v>388</v>
      </c>
      <c r="D322" s="220" t="s">
        <v>153</v>
      </c>
      <c r="E322" s="221" t="s">
        <v>389</v>
      </c>
      <c r="F322" s="222" t="s">
        <v>390</v>
      </c>
      <c r="G322" s="223" t="s">
        <v>203</v>
      </c>
      <c r="H322" s="224">
        <v>1</v>
      </c>
      <c r="I322" s="225"/>
      <c r="J322" s="226">
        <f>ROUND(I322*H322,2)</f>
        <v>0</v>
      </c>
      <c r="K322" s="227"/>
      <c r="L322" s="45"/>
      <c r="M322" s="228" t="s">
        <v>1</v>
      </c>
      <c r="N322" s="229" t="s">
        <v>44</v>
      </c>
      <c r="O322" s="92"/>
      <c r="P322" s="230">
        <f>O322*H322</f>
        <v>0</v>
      </c>
      <c r="Q322" s="230">
        <v>0</v>
      </c>
      <c r="R322" s="230">
        <f>Q322*H322</f>
        <v>0</v>
      </c>
      <c r="S322" s="230">
        <v>0.032000000000000001</v>
      </c>
      <c r="T322" s="231">
        <f>S322*H322</f>
        <v>0.032000000000000001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2" t="s">
        <v>157</v>
      </c>
      <c r="AT322" s="232" t="s">
        <v>153</v>
      </c>
      <c r="AU322" s="232" t="s">
        <v>89</v>
      </c>
      <c r="AY322" s="17" t="s">
        <v>150</v>
      </c>
      <c r="BE322" s="233">
        <f>IF(N322="základní",J322,0)</f>
        <v>0</v>
      </c>
      <c r="BF322" s="233">
        <f>IF(N322="snížená",J322,0)</f>
        <v>0</v>
      </c>
      <c r="BG322" s="233">
        <f>IF(N322="zákl. přenesená",J322,0)</f>
        <v>0</v>
      </c>
      <c r="BH322" s="233">
        <f>IF(N322="sníž. přenesená",J322,0)</f>
        <v>0</v>
      </c>
      <c r="BI322" s="233">
        <f>IF(N322="nulová",J322,0)</f>
        <v>0</v>
      </c>
      <c r="BJ322" s="17" t="s">
        <v>87</v>
      </c>
      <c r="BK322" s="233">
        <f>ROUND(I322*H322,2)</f>
        <v>0</v>
      </c>
      <c r="BL322" s="17" t="s">
        <v>157</v>
      </c>
      <c r="BM322" s="232" t="s">
        <v>391</v>
      </c>
    </row>
    <row r="323" s="2" customFormat="1">
      <c r="A323" s="39"/>
      <c r="B323" s="40"/>
      <c r="C323" s="41"/>
      <c r="D323" s="234" t="s">
        <v>158</v>
      </c>
      <c r="E323" s="41"/>
      <c r="F323" s="235" t="s">
        <v>392</v>
      </c>
      <c r="G323" s="41"/>
      <c r="H323" s="41"/>
      <c r="I323" s="236"/>
      <c r="J323" s="41"/>
      <c r="K323" s="41"/>
      <c r="L323" s="45"/>
      <c r="M323" s="237"/>
      <c r="N323" s="238"/>
      <c r="O323" s="92"/>
      <c r="P323" s="92"/>
      <c r="Q323" s="92"/>
      <c r="R323" s="92"/>
      <c r="S323" s="92"/>
      <c r="T323" s="93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7" t="s">
        <v>158</v>
      </c>
      <c r="AU323" s="17" t="s">
        <v>89</v>
      </c>
    </row>
    <row r="324" s="13" customFormat="1">
      <c r="A324" s="13"/>
      <c r="B324" s="239"/>
      <c r="C324" s="240"/>
      <c r="D324" s="234" t="s">
        <v>160</v>
      </c>
      <c r="E324" s="241" t="s">
        <v>1</v>
      </c>
      <c r="F324" s="242" t="s">
        <v>386</v>
      </c>
      <c r="G324" s="240"/>
      <c r="H324" s="243">
        <v>1</v>
      </c>
      <c r="I324" s="244"/>
      <c r="J324" s="240"/>
      <c r="K324" s="240"/>
      <c r="L324" s="245"/>
      <c r="M324" s="246"/>
      <c r="N324" s="247"/>
      <c r="O324" s="247"/>
      <c r="P324" s="247"/>
      <c r="Q324" s="247"/>
      <c r="R324" s="247"/>
      <c r="S324" s="247"/>
      <c r="T324" s="248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9" t="s">
        <v>160</v>
      </c>
      <c r="AU324" s="249" t="s">
        <v>89</v>
      </c>
      <c r="AV324" s="13" t="s">
        <v>89</v>
      </c>
      <c r="AW324" s="13" t="s">
        <v>35</v>
      </c>
      <c r="AX324" s="13" t="s">
        <v>79</v>
      </c>
      <c r="AY324" s="249" t="s">
        <v>150</v>
      </c>
    </row>
    <row r="325" s="14" customFormat="1">
      <c r="A325" s="14"/>
      <c r="B325" s="250"/>
      <c r="C325" s="251"/>
      <c r="D325" s="234" t="s">
        <v>160</v>
      </c>
      <c r="E325" s="252" t="s">
        <v>1</v>
      </c>
      <c r="F325" s="253" t="s">
        <v>162</v>
      </c>
      <c r="G325" s="251"/>
      <c r="H325" s="254">
        <v>1</v>
      </c>
      <c r="I325" s="255"/>
      <c r="J325" s="251"/>
      <c r="K325" s="251"/>
      <c r="L325" s="256"/>
      <c r="M325" s="257"/>
      <c r="N325" s="258"/>
      <c r="O325" s="258"/>
      <c r="P325" s="258"/>
      <c r="Q325" s="258"/>
      <c r="R325" s="258"/>
      <c r="S325" s="258"/>
      <c r="T325" s="259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0" t="s">
        <v>160</v>
      </c>
      <c r="AU325" s="260" t="s">
        <v>89</v>
      </c>
      <c r="AV325" s="14" t="s">
        <v>157</v>
      </c>
      <c r="AW325" s="14" t="s">
        <v>35</v>
      </c>
      <c r="AX325" s="14" t="s">
        <v>87</v>
      </c>
      <c r="AY325" s="260" t="s">
        <v>150</v>
      </c>
    </row>
    <row r="326" s="2" customFormat="1" ht="24.15" customHeight="1">
      <c r="A326" s="39"/>
      <c r="B326" s="40"/>
      <c r="C326" s="220" t="s">
        <v>320</v>
      </c>
      <c r="D326" s="220" t="s">
        <v>153</v>
      </c>
      <c r="E326" s="221" t="s">
        <v>393</v>
      </c>
      <c r="F326" s="222" t="s">
        <v>394</v>
      </c>
      <c r="G326" s="223" t="s">
        <v>203</v>
      </c>
      <c r="H326" s="224">
        <v>4</v>
      </c>
      <c r="I326" s="225"/>
      <c r="J326" s="226">
        <f>ROUND(I326*H326,2)</f>
        <v>0</v>
      </c>
      <c r="K326" s="227"/>
      <c r="L326" s="45"/>
      <c r="M326" s="228" t="s">
        <v>1</v>
      </c>
      <c r="N326" s="229" t="s">
        <v>44</v>
      </c>
      <c r="O326" s="92"/>
      <c r="P326" s="230">
        <f>O326*H326</f>
        <v>0</v>
      </c>
      <c r="Q326" s="230">
        <v>0</v>
      </c>
      <c r="R326" s="230">
        <f>Q326*H326</f>
        <v>0</v>
      </c>
      <c r="S326" s="230">
        <v>0.089999999999999997</v>
      </c>
      <c r="T326" s="231">
        <f>S326*H326</f>
        <v>0.35999999999999999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2" t="s">
        <v>157</v>
      </c>
      <c r="AT326" s="232" t="s">
        <v>153</v>
      </c>
      <c r="AU326" s="232" t="s">
        <v>89</v>
      </c>
      <c r="AY326" s="17" t="s">
        <v>150</v>
      </c>
      <c r="BE326" s="233">
        <f>IF(N326="základní",J326,0)</f>
        <v>0</v>
      </c>
      <c r="BF326" s="233">
        <f>IF(N326="snížená",J326,0)</f>
        <v>0</v>
      </c>
      <c r="BG326" s="233">
        <f>IF(N326="zákl. přenesená",J326,0)</f>
        <v>0</v>
      </c>
      <c r="BH326" s="233">
        <f>IF(N326="sníž. přenesená",J326,0)</f>
        <v>0</v>
      </c>
      <c r="BI326" s="233">
        <f>IF(N326="nulová",J326,0)</f>
        <v>0</v>
      </c>
      <c r="BJ326" s="17" t="s">
        <v>87</v>
      </c>
      <c r="BK326" s="233">
        <f>ROUND(I326*H326,2)</f>
        <v>0</v>
      </c>
      <c r="BL326" s="17" t="s">
        <v>157</v>
      </c>
      <c r="BM326" s="232" t="s">
        <v>395</v>
      </c>
    </row>
    <row r="327" s="2" customFormat="1">
      <c r="A327" s="39"/>
      <c r="B327" s="40"/>
      <c r="C327" s="41"/>
      <c r="D327" s="234" t="s">
        <v>158</v>
      </c>
      <c r="E327" s="41"/>
      <c r="F327" s="235" t="s">
        <v>396</v>
      </c>
      <c r="G327" s="41"/>
      <c r="H327" s="41"/>
      <c r="I327" s="236"/>
      <c r="J327" s="41"/>
      <c r="K327" s="41"/>
      <c r="L327" s="45"/>
      <c r="M327" s="237"/>
      <c r="N327" s="238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7" t="s">
        <v>158</v>
      </c>
      <c r="AU327" s="17" t="s">
        <v>89</v>
      </c>
    </row>
    <row r="328" s="13" customFormat="1">
      <c r="A328" s="13"/>
      <c r="B328" s="239"/>
      <c r="C328" s="240"/>
      <c r="D328" s="234" t="s">
        <v>160</v>
      </c>
      <c r="E328" s="241" t="s">
        <v>1</v>
      </c>
      <c r="F328" s="242" t="s">
        <v>397</v>
      </c>
      <c r="G328" s="240"/>
      <c r="H328" s="243">
        <v>2</v>
      </c>
      <c r="I328" s="244"/>
      <c r="J328" s="240"/>
      <c r="K328" s="240"/>
      <c r="L328" s="245"/>
      <c r="M328" s="246"/>
      <c r="N328" s="247"/>
      <c r="O328" s="247"/>
      <c r="P328" s="247"/>
      <c r="Q328" s="247"/>
      <c r="R328" s="247"/>
      <c r="S328" s="247"/>
      <c r="T328" s="24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9" t="s">
        <v>160</v>
      </c>
      <c r="AU328" s="249" t="s">
        <v>89</v>
      </c>
      <c r="AV328" s="13" t="s">
        <v>89</v>
      </c>
      <c r="AW328" s="13" t="s">
        <v>35</v>
      </c>
      <c r="AX328" s="13" t="s">
        <v>79</v>
      </c>
      <c r="AY328" s="249" t="s">
        <v>150</v>
      </c>
    </row>
    <row r="329" s="13" customFormat="1">
      <c r="A329" s="13"/>
      <c r="B329" s="239"/>
      <c r="C329" s="240"/>
      <c r="D329" s="234" t="s">
        <v>160</v>
      </c>
      <c r="E329" s="241" t="s">
        <v>1</v>
      </c>
      <c r="F329" s="242" t="s">
        <v>398</v>
      </c>
      <c r="G329" s="240"/>
      <c r="H329" s="243">
        <v>2</v>
      </c>
      <c r="I329" s="244"/>
      <c r="J329" s="240"/>
      <c r="K329" s="240"/>
      <c r="L329" s="245"/>
      <c r="M329" s="246"/>
      <c r="N329" s="247"/>
      <c r="O329" s="247"/>
      <c r="P329" s="247"/>
      <c r="Q329" s="247"/>
      <c r="R329" s="247"/>
      <c r="S329" s="247"/>
      <c r="T329" s="248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9" t="s">
        <v>160</v>
      </c>
      <c r="AU329" s="249" t="s">
        <v>89</v>
      </c>
      <c r="AV329" s="13" t="s">
        <v>89</v>
      </c>
      <c r="AW329" s="13" t="s">
        <v>35</v>
      </c>
      <c r="AX329" s="13" t="s">
        <v>79</v>
      </c>
      <c r="AY329" s="249" t="s">
        <v>150</v>
      </c>
    </row>
    <row r="330" s="14" customFormat="1">
      <c r="A330" s="14"/>
      <c r="B330" s="250"/>
      <c r="C330" s="251"/>
      <c r="D330" s="234" t="s">
        <v>160</v>
      </c>
      <c r="E330" s="252" t="s">
        <v>1</v>
      </c>
      <c r="F330" s="253" t="s">
        <v>162</v>
      </c>
      <c r="G330" s="251"/>
      <c r="H330" s="254">
        <v>4</v>
      </c>
      <c r="I330" s="255"/>
      <c r="J330" s="251"/>
      <c r="K330" s="251"/>
      <c r="L330" s="256"/>
      <c r="M330" s="257"/>
      <c r="N330" s="258"/>
      <c r="O330" s="258"/>
      <c r="P330" s="258"/>
      <c r="Q330" s="258"/>
      <c r="R330" s="258"/>
      <c r="S330" s="258"/>
      <c r="T330" s="259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0" t="s">
        <v>160</v>
      </c>
      <c r="AU330" s="260" t="s">
        <v>89</v>
      </c>
      <c r="AV330" s="14" t="s">
        <v>157</v>
      </c>
      <c r="AW330" s="14" t="s">
        <v>35</v>
      </c>
      <c r="AX330" s="14" t="s">
        <v>87</v>
      </c>
      <c r="AY330" s="260" t="s">
        <v>150</v>
      </c>
    </row>
    <row r="331" s="2" customFormat="1" ht="24.15" customHeight="1">
      <c r="A331" s="39"/>
      <c r="B331" s="40"/>
      <c r="C331" s="220" t="s">
        <v>399</v>
      </c>
      <c r="D331" s="220" t="s">
        <v>153</v>
      </c>
      <c r="E331" s="221" t="s">
        <v>400</v>
      </c>
      <c r="F331" s="222" t="s">
        <v>401</v>
      </c>
      <c r="G331" s="223" t="s">
        <v>156</v>
      </c>
      <c r="H331" s="224">
        <v>0.45000000000000001</v>
      </c>
      <c r="I331" s="225"/>
      <c r="J331" s="226">
        <f>ROUND(I331*H331,2)</f>
        <v>0</v>
      </c>
      <c r="K331" s="227"/>
      <c r="L331" s="45"/>
      <c r="M331" s="228" t="s">
        <v>1</v>
      </c>
      <c r="N331" s="229" t="s">
        <v>44</v>
      </c>
      <c r="O331" s="92"/>
      <c r="P331" s="230">
        <f>O331*H331</f>
        <v>0</v>
      </c>
      <c r="Q331" s="230">
        <v>0</v>
      </c>
      <c r="R331" s="230">
        <f>Q331*H331</f>
        <v>0</v>
      </c>
      <c r="S331" s="230">
        <v>2.3999999999999999</v>
      </c>
      <c r="T331" s="231">
        <f>S331*H331</f>
        <v>1.0800000000000001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2" t="s">
        <v>157</v>
      </c>
      <c r="AT331" s="232" t="s">
        <v>153</v>
      </c>
      <c r="AU331" s="232" t="s">
        <v>89</v>
      </c>
      <c r="AY331" s="17" t="s">
        <v>150</v>
      </c>
      <c r="BE331" s="233">
        <f>IF(N331="základní",J331,0)</f>
        <v>0</v>
      </c>
      <c r="BF331" s="233">
        <f>IF(N331="snížená",J331,0)</f>
        <v>0</v>
      </c>
      <c r="BG331" s="233">
        <f>IF(N331="zákl. přenesená",J331,0)</f>
        <v>0</v>
      </c>
      <c r="BH331" s="233">
        <f>IF(N331="sníž. přenesená",J331,0)</f>
        <v>0</v>
      </c>
      <c r="BI331" s="233">
        <f>IF(N331="nulová",J331,0)</f>
        <v>0</v>
      </c>
      <c r="BJ331" s="17" t="s">
        <v>87</v>
      </c>
      <c r="BK331" s="233">
        <f>ROUND(I331*H331,2)</f>
        <v>0</v>
      </c>
      <c r="BL331" s="17" t="s">
        <v>157</v>
      </c>
      <c r="BM331" s="232" t="s">
        <v>402</v>
      </c>
    </row>
    <row r="332" s="2" customFormat="1">
      <c r="A332" s="39"/>
      <c r="B332" s="40"/>
      <c r="C332" s="41"/>
      <c r="D332" s="234" t="s">
        <v>158</v>
      </c>
      <c r="E332" s="41"/>
      <c r="F332" s="235" t="s">
        <v>403</v>
      </c>
      <c r="G332" s="41"/>
      <c r="H332" s="41"/>
      <c r="I332" s="236"/>
      <c r="J332" s="41"/>
      <c r="K332" s="41"/>
      <c r="L332" s="45"/>
      <c r="M332" s="237"/>
      <c r="N332" s="238"/>
      <c r="O332" s="92"/>
      <c r="P332" s="92"/>
      <c r="Q332" s="92"/>
      <c r="R332" s="92"/>
      <c r="S332" s="92"/>
      <c r="T332" s="93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7" t="s">
        <v>158</v>
      </c>
      <c r="AU332" s="17" t="s">
        <v>89</v>
      </c>
    </row>
    <row r="333" s="15" customFormat="1">
      <c r="A333" s="15"/>
      <c r="B333" s="261"/>
      <c r="C333" s="262"/>
      <c r="D333" s="234" t="s">
        <v>160</v>
      </c>
      <c r="E333" s="263" t="s">
        <v>1</v>
      </c>
      <c r="F333" s="264" t="s">
        <v>209</v>
      </c>
      <c r="G333" s="262"/>
      <c r="H333" s="263" t="s">
        <v>1</v>
      </c>
      <c r="I333" s="265"/>
      <c r="J333" s="262"/>
      <c r="K333" s="262"/>
      <c r="L333" s="266"/>
      <c r="M333" s="267"/>
      <c r="N333" s="268"/>
      <c r="O333" s="268"/>
      <c r="P333" s="268"/>
      <c r="Q333" s="268"/>
      <c r="R333" s="268"/>
      <c r="S333" s="268"/>
      <c r="T333" s="269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70" t="s">
        <v>160</v>
      </c>
      <c r="AU333" s="270" t="s">
        <v>89</v>
      </c>
      <c r="AV333" s="15" t="s">
        <v>87</v>
      </c>
      <c r="AW333" s="15" t="s">
        <v>35</v>
      </c>
      <c r="AX333" s="15" t="s">
        <v>79</v>
      </c>
      <c r="AY333" s="270" t="s">
        <v>150</v>
      </c>
    </row>
    <row r="334" s="13" customFormat="1">
      <c r="A334" s="13"/>
      <c r="B334" s="239"/>
      <c r="C334" s="240"/>
      <c r="D334" s="234" t="s">
        <v>160</v>
      </c>
      <c r="E334" s="241" t="s">
        <v>1</v>
      </c>
      <c r="F334" s="242" t="s">
        <v>404</v>
      </c>
      <c r="G334" s="240"/>
      <c r="H334" s="243">
        <v>0.074999999999999997</v>
      </c>
      <c r="I334" s="244"/>
      <c r="J334" s="240"/>
      <c r="K334" s="240"/>
      <c r="L334" s="245"/>
      <c r="M334" s="246"/>
      <c r="N334" s="247"/>
      <c r="O334" s="247"/>
      <c r="P334" s="247"/>
      <c r="Q334" s="247"/>
      <c r="R334" s="247"/>
      <c r="S334" s="247"/>
      <c r="T334" s="248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9" t="s">
        <v>160</v>
      </c>
      <c r="AU334" s="249" t="s">
        <v>89</v>
      </c>
      <c r="AV334" s="13" t="s">
        <v>89</v>
      </c>
      <c r="AW334" s="13" t="s">
        <v>35</v>
      </c>
      <c r="AX334" s="13" t="s">
        <v>79</v>
      </c>
      <c r="AY334" s="249" t="s">
        <v>150</v>
      </c>
    </row>
    <row r="335" s="13" customFormat="1">
      <c r="A335" s="13"/>
      <c r="B335" s="239"/>
      <c r="C335" s="240"/>
      <c r="D335" s="234" t="s">
        <v>160</v>
      </c>
      <c r="E335" s="241" t="s">
        <v>1</v>
      </c>
      <c r="F335" s="242" t="s">
        <v>405</v>
      </c>
      <c r="G335" s="240"/>
      <c r="H335" s="243">
        <v>0.22500000000000001</v>
      </c>
      <c r="I335" s="244"/>
      <c r="J335" s="240"/>
      <c r="K335" s="240"/>
      <c r="L335" s="245"/>
      <c r="M335" s="246"/>
      <c r="N335" s="247"/>
      <c r="O335" s="247"/>
      <c r="P335" s="247"/>
      <c r="Q335" s="247"/>
      <c r="R335" s="247"/>
      <c r="S335" s="247"/>
      <c r="T335" s="248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9" t="s">
        <v>160</v>
      </c>
      <c r="AU335" s="249" t="s">
        <v>89</v>
      </c>
      <c r="AV335" s="13" t="s">
        <v>89</v>
      </c>
      <c r="AW335" s="13" t="s">
        <v>35</v>
      </c>
      <c r="AX335" s="13" t="s">
        <v>79</v>
      </c>
      <c r="AY335" s="249" t="s">
        <v>150</v>
      </c>
    </row>
    <row r="336" s="13" customFormat="1">
      <c r="A336" s="13"/>
      <c r="B336" s="239"/>
      <c r="C336" s="240"/>
      <c r="D336" s="234" t="s">
        <v>160</v>
      </c>
      <c r="E336" s="241" t="s">
        <v>1</v>
      </c>
      <c r="F336" s="242" t="s">
        <v>406</v>
      </c>
      <c r="G336" s="240"/>
      <c r="H336" s="243">
        <v>0.14999999999999999</v>
      </c>
      <c r="I336" s="244"/>
      <c r="J336" s="240"/>
      <c r="K336" s="240"/>
      <c r="L336" s="245"/>
      <c r="M336" s="246"/>
      <c r="N336" s="247"/>
      <c r="O336" s="247"/>
      <c r="P336" s="247"/>
      <c r="Q336" s="247"/>
      <c r="R336" s="247"/>
      <c r="S336" s="247"/>
      <c r="T336" s="248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9" t="s">
        <v>160</v>
      </c>
      <c r="AU336" s="249" t="s">
        <v>89</v>
      </c>
      <c r="AV336" s="13" t="s">
        <v>89</v>
      </c>
      <c r="AW336" s="13" t="s">
        <v>35</v>
      </c>
      <c r="AX336" s="13" t="s">
        <v>79</v>
      </c>
      <c r="AY336" s="249" t="s">
        <v>150</v>
      </c>
    </row>
    <row r="337" s="14" customFormat="1">
      <c r="A337" s="14"/>
      <c r="B337" s="250"/>
      <c r="C337" s="251"/>
      <c r="D337" s="234" t="s">
        <v>160</v>
      </c>
      <c r="E337" s="252" t="s">
        <v>1</v>
      </c>
      <c r="F337" s="253" t="s">
        <v>162</v>
      </c>
      <c r="G337" s="251"/>
      <c r="H337" s="254">
        <v>0.44999999999999996</v>
      </c>
      <c r="I337" s="255"/>
      <c r="J337" s="251"/>
      <c r="K337" s="251"/>
      <c r="L337" s="256"/>
      <c r="M337" s="257"/>
      <c r="N337" s="258"/>
      <c r="O337" s="258"/>
      <c r="P337" s="258"/>
      <c r="Q337" s="258"/>
      <c r="R337" s="258"/>
      <c r="S337" s="258"/>
      <c r="T337" s="259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0" t="s">
        <v>160</v>
      </c>
      <c r="AU337" s="260" t="s">
        <v>89</v>
      </c>
      <c r="AV337" s="14" t="s">
        <v>157</v>
      </c>
      <c r="AW337" s="14" t="s">
        <v>35</v>
      </c>
      <c r="AX337" s="14" t="s">
        <v>87</v>
      </c>
      <c r="AY337" s="260" t="s">
        <v>150</v>
      </c>
    </row>
    <row r="338" s="2" customFormat="1" ht="24.15" customHeight="1">
      <c r="A338" s="39"/>
      <c r="B338" s="40"/>
      <c r="C338" s="220" t="s">
        <v>325</v>
      </c>
      <c r="D338" s="220" t="s">
        <v>153</v>
      </c>
      <c r="E338" s="221" t="s">
        <v>407</v>
      </c>
      <c r="F338" s="222" t="s">
        <v>408</v>
      </c>
      <c r="G338" s="223" t="s">
        <v>156</v>
      </c>
      <c r="H338" s="224">
        <v>0.91400000000000003</v>
      </c>
      <c r="I338" s="225"/>
      <c r="J338" s="226">
        <f>ROUND(I338*H338,2)</f>
        <v>0</v>
      </c>
      <c r="K338" s="227"/>
      <c r="L338" s="45"/>
      <c r="M338" s="228" t="s">
        <v>1</v>
      </c>
      <c r="N338" s="229" t="s">
        <v>44</v>
      </c>
      <c r="O338" s="92"/>
      <c r="P338" s="230">
        <f>O338*H338</f>
        <v>0</v>
      </c>
      <c r="Q338" s="230">
        <v>0</v>
      </c>
      <c r="R338" s="230">
        <f>Q338*H338</f>
        <v>0</v>
      </c>
      <c r="S338" s="230">
        <v>1.8</v>
      </c>
      <c r="T338" s="231">
        <f>S338*H338</f>
        <v>1.6452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2" t="s">
        <v>157</v>
      </c>
      <c r="AT338" s="232" t="s">
        <v>153</v>
      </c>
      <c r="AU338" s="232" t="s">
        <v>89</v>
      </c>
      <c r="AY338" s="17" t="s">
        <v>150</v>
      </c>
      <c r="BE338" s="233">
        <f>IF(N338="základní",J338,0)</f>
        <v>0</v>
      </c>
      <c r="BF338" s="233">
        <f>IF(N338="snížená",J338,0)</f>
        <v>0</v>
      </c>
      <c r="BG338" s="233">
        <f>IF(N338="zákl. přenesená",J338,0)</f>
        <v>0</v>
      </c>
      <c r="BH338" s="233">
        <f>IF(N338="sníž. přenesená",J338,0)</f>
        <v>0</v>
      </c>
      <c r="BI338" s="233">
        <f>IF(N338="nulová",J338,0)</f>
        <v>0</v>
      </c>
      <c r="BJ338" s="17" t="s">
        <v>87</v>
      </c>
      <c r="BK338" s="233">
        <f>ROUND(I338*H338,2)</f>
        <v>0</v>
      </c>
      <c r="BL338" s="17" t="s">
        <v>157</v>
      </c>
      <c r="BM338" s="232" t="s">
        <v>409</v>
      </c>
    </row>
    <row r="339" s="2" customFormat="1">
      <c r="A339" s="39"/>
      <c r="B339" s="40"/>
      <c r="C339" s="41"/>
      <c r="D339" s="234" t="s">
        <v>158</v>
      </c>
      <c r="E339" s="41"/>
      <c r="F339" s="235" t="s">
        <v>410</v>
      </c>
      <c r="G339" s="41"/>
      <c r="H339" s="41"/>
      <c r="I339" s="236"/>
      <c r="J339" s="41"/>
      <c r="K339" s="41"/>
      <c r="L339" s="45"/>
      <c r="M339" s="237"/>
      <c r="N339" s="238"/>
      <c r="O339" s="92"/>
      <c r="P339" s="92"/>
      <c r="Q339" s="92"/>
      <c r="R339" s="92"/>
      <c r="S339" s="92"/>
      <c r="T339" s="93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7" t="s">
        <v>158</v>
      </c>
      <c r="AU339" s="17" t="s">
        <v>89</v>
      </c>
    </row>
    <row r="340" s="13" customFormat="1">
      <c r="A340" s="13"/>
      <c r="B340" s="239"/>
      <c r="C340" s="240"/>
      <c r="D340" s="234" t="s">
        <v>160</v>
      </c>
      <c r="E340" s="241" t="s">
        <v>1</v>
      </c>
      <c r="F340" s="242" t="s">
        <v>411</v>
      </c>
      <c r="G340" s="240"/>
      <c r="H340" s="243">
        <v>0.91400000000000003</v>
      </c>
      <c r="I340" s="244"/>
      <c r="J340" s="240"/>
      <c r="K340" s="240"/>
      <c r="L340" s="245"/>
      <c r="M340" s="246"/>
      <c r="N340" s="247"/>
      <c r="O340" s="247"/>
      <c r="P340" s="247"/>
      <c r="Q340" s="247"/>
      <c r="R340" s="247"/>
      <c r="S340" s="247"/>
      <c r="T340" s="248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9" t="s">
        <v>160</v>
      </c>
      <c r="AU340" s="249" t="s">
        <v>89</v>
      </c>
      <c r="AV340" s="13" t="s">
        <v>89</v>
      </c>
      <c r="AW340" s="13" t="s">
        <v>35</v>
      </c>
      <c r="AX340" s="13" t="s">
        <v>79</v>
      </c>
      <c r="AY340" s="249" t="s">
        <v>150</v>
      </c>
    </row>
    <row r="341" s="14" customFormat="1">
      <c r="A341" s="14"/>
      <c r="B341" s="250"/>
      <c r="C341" s="251"/>
      <c r="D341" s="234" t="s">
        <v>160</v>
      </c>
      <c r="E341" s="252" t="s">
        <v>1</v>
      </c>
      <c r="F341" s="253" t="s">
        <v>162</v>
      </c>
      <c r="G341" s="251"/>
      <c r="H341" s="254">
        <v>0.91400000000000003</v>
      </c>
      <c r="I341" s="255"/>
      <c r="J341" s="251"/>
      <c r="K341" s="251"/>
      <c r="L341" s="256"/>
      <c r="M341" s="257"/>
      <c r="N341" s="258"/>
      <c r="O341" s="258"/>
      <c r="P341" s="258"/>
      <c r="Q341" s="258"/>
      <c r="R341" s="258"/>
      <c r="S341" s="258"/>
      <c r="T341" s="259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0" t="s">
        <v>160</v>
      </c>
      <c r="AU341" s="260" t="s">
        <v>89</v>
      </c>
      <c r="AV341" s="14" t="s">
        <v>157</v>
      </c>
      <c r="AW341" s="14" t="s">
        <v>35</v>
      </c>
      <c r="AX341" s="14" t="s">
        <v>87</v>
      </c>
      <c r="AY341" s="260" t="s">
        <v>150</v>
      </c>
    </row>
    <row r="342" s="2" customFormat="1" ht="24.15" customHeight="1">
      <c r="A342" s="39"/>
      <c r="B342" s="40"/>
      <c r="C342" s="220" t="s">
        <v>412</v>
      </c>
      <c r="D342" s="220" t="s">
        <v>153</v>
      </c>
      <c r="E342" s="221" t="s">
        <v>413</v>
      </c>
      <c r="F342" s="222" t="s">
        <v>414</v>
      </c>
      <c r="G342" s="223" t="s">
        <v>415</v>
      </c>
      <c r="H342" s="224">
        <v>7.4400000000000004</v>
      </c>
      <c r="I342" s="225"/>
      <c r="J342" s="226">
        <f>ROUND(I342*H342,2)</f>
        <v>0</v>
      </c>
      <c r="K342" s="227"/>
      <c r="L342" s="45"/>
      <c r="M342" s="228" t="s">
        <v>1</v>
      </c>
      <c r="N342" s="229" t="s">
        <v>44</v>
      </c>
      <c r="O342" s="92"/>
      <c r="P342" s="230">
        <f>O342*H342</f>
        <v>0</v>
      </c>
      <c r="Q342" s="230">
        <v>0</v>
      </c>
      <c r="R342" s="230">
        <f>Q342*H342</f>
        <v>0</v>
      </c>
      <c r="S342" s="230">
        <v>0.014999999999999999</v>
      </c>
      <c r="T342" s="231">
        <f>S342*H342</f>
        <v>0.11160000000000001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2" t="s">
        <v>157</v>
      </c>
      <c r="AT342" s="232" t="s">
        <v>153</v>
      </c>
      <c r="AU342" s="232" t="s">
        <v>89</v>
      </c>
      <c r="AY342" s="17" t="s">
        <v>150</v>
      </c>
      <c r="BE342" s="233">
        <f>IF(N342="základní",J342,0)</f>
        <v>0</v>
      </c>
      <c r="BF342" s="233">
        <f>IF(N342="snížená",J342,0)</f>
        <v>0</v>
      </c>
      <c r="BG342" s="233">
        <f>IF(N342="zákl. přenesená",J342,0)</f>
        <v>0</v>
      </c>
      <c r="BH342" s="233">
        <f>IF(N342="sníž. přenesená",J342,0)</f>
        <v>0</v>
      </c>
      <c r="BI342" s="233">
        <f>IF(N342="nulová",J342,0)</f>
        <v>0</v>
      </c>
      <c r="BJ342" s="17" t="s">
        <v>87</v>
      </c>
      <c r="BK342" s="233">
        <f>ROUND(I342*H342,2)</f>
        <v>0</v>
      </c>
      <c r="BL342" s="17" t="s">
        <v>157</v>
      </c>
      <c r="BM342" s="232" t="s">
        <v>416</v>
      </c>
    </row>
    <row r="343" s="2" customFormat="1">
      <c r="A343" s="39"/>
      <c r="B343" s="40"/>
      <c r="C343" s="41"/>
      <c r="D343" s="234" t="s">
        <v>158</v>
      </c>
      <c r="E343" s="41"/>
      <c r="F343" s="235" t="s">
        <v>417</v>
      </c>
      <c r="G343" s="41"/>
      <c r="H343" s="41"/>
      <c r="I343" s="236"/>
      <c r="J343" s="41"/>
      <c r="K343" s="41"/>
      <c r="L343" s="45"/>
      <c r="M343" s="237"/>
      <c r="N343" s="238"/>
      <c r="O343" s="92"/>
      <c r="P343" s="92"/>
      <c r="Q343" s="92"/>
      <c r="R343" s="92"/>
      <c r="S343" s="92"/>
      <c r="T343" s="93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7" t="s">
        <v>158</v>
      </c>
      <c r="AU343" s="17" t="s">
        <v>89</v>
      </c>
    </row>
    <row r="344" s="13" customFormat="1">
      <c r="A344" s="13"/>
      <c r="B344" s="239"/>
      <c r="C344" s="240"/>
      <c r="D344" s="234" t="s">
        <v>160</v>
      </c>
      <c r="E344" s="241" t="s">
        <v>1</v>
      </c>
      <c r="F344" s="242" t="s">
        <v>418</v>
      </c>
      <c r="G344" s="240"/>
      <c r="H344" s="243">
        <v>7.4400000000000004</v>
      </c>
      <c r="I344" s="244"/>
      <c r="J344" s="240"/>
      <c r="K344" s="240"/>
      <c r="L344" s="245"/>
      <c r="M344" s="246"/>
      <c r="N344" s="247"/>
      <c r="O344" s="247"/>
      <c r="P344" s="247"/>
      <c r="Q344" s="247"/>
      <c r="R344" s="247"/>
      <c r="S344" s="247"/>
      <c r="T344" s="248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9" t="s">
        <v>160</v>
      </c>
      <c r="AU344" s="249" t="s">
        <v>89</v>
      </c>
      <c r="AV344" s="13" t="s">
        <v>89</v>
      </c>
      <c r="AW344" s="13" t="s">
        <v>35</v>
      </c>
      <c r="AX344" s="13" t="s">
        <v>79</v>
      </c>
      <c r="AY344" s="249" t="s">
        <v>150</v>
      </c>
    </row>
    <row r="345" s="14" customFormat="1">
      <c r="A345" s="14"/>
      <c r="B345" s="250"/>
      <c r="C345" s="251"/>
      <c r="D345" s="234" t="s">
        <v>160</v>
      </c>
      <c r="E345" s="252" t="s">
        <v>1</v>
      </c>
      <c r="F345" s="253" t="s">
        <v>162</v>
      </c>
      <c r="G345" s="251"/>
      <c r="H345" s="254">
        <v>7.4400000000000004</v>
      </c>
      <c r="I345" s="255"/>
      <c r="J345" s="251"/>
      <c r="K345" s="251"/>
      <c r="L345" s="256"/>
      <c r="M345" s="257"/>
      <c r="N345" s="258"/>
      <c r="O345" s="258"/>
      <c r="P345" s="258"/>
      <c r="Q345" s="258"/>
      <c r="R345" s="258"/>
      <c r="S345" s="258"/>
      <c r="T345" s="259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0" t="s">
        <v>160</v>
      </c>
      <c r="AU345" s="260" t="s">
        <v>89</v>
      </c>
      <c r="AV345" s="14" t="s">
        <v>157</v>
      </c>
      <c r="AW345" s="14" t="s">
        <v>35</v>
      </c>
      <c r="AX345" s="14" t="s">
        <v>87</v>
      </c>
      <c r="AY345" s="260" t="s">
        <v>150</v>
      </c>
    </row>
    <row r="346" s="2" customFormat="1" ht="24.15" customHeight="1">
      <c r="A346" s="39"/>
      <c r="B346" s="40"/>
      <c r="C346" s="220" t="s">
        <v>329</v>
      </c>
      <c r="D346" s="220" t="s">
        <v>153</v>
      </c>
      <c r="E346" s="221" t="s">
        <v>419</v>
      </c>
      <c r="F346" s="222" t="s">
        <v>420</v>
      </c>
      <c r="G346" s="223" t="s">
        <v>415</v>
      </c>
      <c r="H346" s="224">
        <v>3.2000000000000002</v>
      </c>
      <c r="I346" s="225"/>
      <c r="J346" s="226">
        <f>ROUND(I346*H346,2)</f>
        <v>0</v>
      </c>
      <c r="K346" s="227"/>
      <c r="L346" s="45"/>
      <c r="M346" s="228" t="s">
        <v>1</v>
      </c>
      <c r="N346" s="229" t="s">
        <v>44</v>
      </c>
      <c r="O346" s="92"/>
      <c r="P346" s="230">
        <f>O346*H346</f>
        <v>0</v>
      </c>
      <c r="Q346" s="230">
        <v>0</v>
      </c>
      <c r="R346" s="230">
        <f>Q346*H346</f>
        <v>0</v>
      </c>
      <c r="S346" s="230">
        <v>0.027</v>
      </c>
      <c r="T346" s="231">
        <f>S346*H346</f>
        <v>0.086400000000000005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2" t="s">
        <v>157</v>
      </c>
      <c r="AT346" s="232" t="s">
        <v>153</v>
      </c>
      <c r="AU346" s="232" t="s">
        <v>89</v>
      </c>
      <c r="AY346" s="17" t="s">
        <v>150</v>
      </c>
      <c r="BE346" s="233">
        <f>IF(N346="základní",J346,0)</f>
        <v>0</v>
      </c>
      <c r="BF346" s="233">
        <f>IF(N346="snížená",J346,0)</f>
        <v>0</v>
      </c>
      <c r="BG346" s="233">
        <f>IF(N346="zákl. přenesená",J346,0)</f>
        <v>0</v>
      </c>
      <c r="BH346" s="233">
        <f>IF(N346="sníž. přenesená",J346,0)</f>
        <v>0</v>
      </c>
      <c r="BI346" s="233">
        <f>IF(N346="nulová",J346,0)</f>
        <v>0</v>
      </c>
      <c r="BJ346" s="17" t="s">
        <v>87</v>
      </c>
      <c r="BK346" s="233">
        <f>ROUND(I346*H346,2)</f>
        <v>0</v>
      </c>
      <c r="BL346" s="17" t="s">
        <v>157</v>
      </c>
      <c r="BM346" s="232" t="s">
        <v>421</v>
      </c>
    </row>
    <row r="347" s="2" customFormat="1">
      <c r="A347" s="39"/>
      <c r="B347" s="40"/>
      <c r="C347" s="41"/>
      <c r="D347" s="234" t="s">
        <v>158</v>
      </c>
      <c r="E347" s="41"/>
      <c r="F347" s="235" t="s">
        <v>422</v>
      </c>
      <c r="G347" s="41"/>
      <c r="H347" s="41"/>
      <c r="I347" s="236"/>
      <c r="J347" s="41"/>
      <c r="K347" s="41"/>
      <c r="L347" s="45"/>
      <c r="M347" s="237"/>
      <c r="N347" s="238"/>
      <c r="O347" s="92"/>
      <c r="P347" s="92"/>
      <c r="Q347" s="92"/>
      <c r="R347" s="92"/>
      <c r="S347" s="92"/>
      <c r="T347" s="93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7" t="s">
        <v>158</v>
      </c>
      <c r="AU347" s="17" t="s">
        <v>89</v>
      </c>
    </row>
    <row r="348" s="13" customFormat="1">
      <c r="A348" s="13"/>
      <c r="B348" s="239"/>
      <c r="C348" s="240"/>
      <c r="D348" s="234" t="s">
        <v>160</v>
      </c>
      <c r="E348" s="241" t="s">
        <v>1</v>
      </c>
      <c r="F348" s="242" t="s">
        <v>423</v>
      </c>
      <c r="G348" s="240"/>
      <c r="H348" s="243">
        <v>3.2000000000000002</v>
      </c>
      <c r="I348" s="244"/>
      <c r="J348" s="240"/>
      <c r="K348" s="240"/>
      <c r="L348" s="245"/>
      <c r="M348" s="246"/>
      <c r="N348" s="247"/>
      <c r="O348" s="247"/>
      <c r="P348" s="247"/>
      <c r="Q348" s="247"/>
      <c r="R348" s="247"/>
      <c r="S348" s="247"/>
      <c r="T348" s="248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9" t="s">
        <v>160</v>
      </c>
      <c r="AU348" s="249" t="s">
        <v>89</v>
      </c>
      <c r="AV348" s="13" t="s">
        <v>89</v>
      </c>
      <c r="AW348" s="13" t="s">
        <v>35</v>
      </c>
      <c r="AX348" s="13" t="s">
        <v>79</v>
      </c>
      <c r="AY348" s="249" t="s">
        <v>150</v>
      </c>
    </row>
    <row r="349" s="14" customFormat="1">
      <c r="A349" s="14"/>
      <c r="B349" s="250"/>
      <c r="C349" s="251"/>
      <c r="D349" s="234" t="s">
        <v>160</v>
      </c>
      <c r="E349" s="252" t="s">
        <v>1</v>
      </c>
      <c r="F349" s="253" t="s">
        <v>162</v>
      </c>
      <c r="G349" s="251"/>
      <c r="H349" s="254">
        <v>3.2000000000000002</v>
      </c>
      <c r="I349" s="255"/>
      <c r="J349" s="251"/>
      <c r="K349" s="251"/>
      <c r="L349" s="256"/>
      <c r="M349" s="257"/>
      <c r="N349" s="258"/>
      <c r="O349" s="258"/>
      <c r="P349" s="258"/>
      <c r="Q349" s="258"/>
      <c r="R349" s="258"/>
      <c r="S349" s="258"/>
      <c r="T349" s="259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0" t="s">
        <v>160</v>
      </c>
      <c r="AU349" s="260" t="s">
        <v>89</v>
      </c>
      <c r="AV349" s="14" t="s">
        <v>157</v>
      </c>
      <c r="AW349" s="14" t="s">
        <v>35</v>
      </c>
      <c r="AX349" s="14" t="s">
        <v>87</v>
      </c>
      <c r="AY349" s="260" t="s">
        <v>150</v>
      </c>
    </row>
    <row r="350" s="2" customFormat="1" ht="24.15" customHeight="1">
      <c r="A350" s="39"/>
      <c r="B350" s="40"/>
      <c r="C350" s="220" t="s">
        <v>424</v>
      </c>
      <c r="D350" s="220" t="s">
        <v>153</v>
      </c>
      <c r="E350" s="221" t="s">
        <v>425</v>
      </c>
      <c r="F350" s="222" t="s">
        <v>426</v>
      </c>
      <c r="G350" s="223" t="s">
        <v>415</v>
      </c>
      <c r="H350" s="224">
        <v>8.25</v>
      </c>
      <c r="I350" s="225"/>
      <c r="J350" s="226">
        <f>ROUND(I350*H350,2)</f>
        <v>0</v>
      </c>
      <c r="K350" s="227"/>
      <c r="L350" s="45"/>
      <c r="M350" s="228" t="s">
        <v>1</v>
      </c>
      <c r="N350" s="229" t="s">
        <v>44</v>
      </c>
      <c r="O350" s="92"/>
      <c r="P350" s="230">
        <f>O350*H350</f>
        <v>0</v>
      </c>
      <c r="Q350" s="230">
        <v>0</v>
      </c>
      <c r="R350" s="230">
        <f>Q350*H350</f>
        <v>0</v>
      </c>
      <c r="S350" s="230">
        <v>0.042000000000000003</v>
      </c>
      <c r="T350" s="231">
        <f>S350*H350</f>
        <v>0.34650000000000003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2" t="s">
        <v>157</v>
      </c>
      <c r="AT350" s="232" t="s">
        <v>153</v>
      </c>
      <c r="AU350" s="232" t="s">
        <v>89</v>
      </c>
      <c r="AY350" s="17" t="s">
        <v>150</v>
      </c>
      <c r="BE350" s="233">
        <f>IF(N350="základní",J350,0)</f>
        <v>0</v>
      </c>
      <c r="BF350" s="233">
        <f>IF(N350="snížená",J350,0)</f>
        <v>0</v>
      </c>
      <c r="BG350" s="233">
        <f>IF(N350="zákl. přenesená",J350,0)</f>
        <v>0</v>
      </c>
      <c r="BH350" s="233">
        <f>IF(N350="sníž. přenesená",J350,0)</f>
        <v>0</v>
      </c>
      <c r="BI350" s="233">
        <f>IF(N350="nulová",J350,0)</f>
        <v>0</v>
      </c>
      <c r="BJ350" s="17" t="s">
        <v>87</v>
      </c>
      <c r="BK350" s="233">
        <f>ROUND(I350*H350,2)</f>
        <v>0</v>
      </c>
      <c r="BL350" s="17" t="s">
        <v>157</v>
      </c>
      <c r="BM350" s="232" t="s">
        <v>427</v>
      </c>
    </row>
    <row r="351" s="2" customFormat="1">
      <c r="A351" s="39"/>
      <c r="B351" s="40"/>
      <c r="C351" s="41"/>
      <c r="D351" s="234" t="s">
        <v>158</v>
      </c>
      <c r="E351" s="41"/>
      <c r="F351" s="235" t="s">
        <v>428</v>
      </c>
      <c r="G351" s="41"/>
      <c r="H351" s="41"/>
      <c r="I351" s="236"/>
      <c r="J351" s="41"/>
      <c r="K351" s="41"/>
      <c r="L351" s="45"/>
      <c r="M351" s="237"/>
      <c r="N351" s="238"/>
      <c r="O351" s="92"/>
      <c r="P351" s="92"/>
      <c r="Q351" s="92"/>
      <c r="R351" s="92"/>
      <c r="S351" s="92"/>
      <c r="T351" s="93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7" t="s">
        <v>158</v>
      </c>
      <c r="AU351" s="17" t="s">
        <v>89</v>
      </c>
    </row>
    <row r="352" s="13" customFormat="1">
      <c r="A352" s="13"/>
      <c r="B352" s="239"/>
      <c r="C352" s="240"/>
      <c r="D352" s="234" t="s">
        <v>160</v>
      </c>
      <c r="E352" s="241" t="s">
        <v>1</v>
      </c>
      <c r="F352" s="242" t="s">
        <v>429</v>
      </c>
      <c r="G352" s="240"/>
      <c r="H352" s="243">
        <v>8.25</v>
      </c>
      <c r="I352" s="244"/>
      <c r="J352" s="240"/>
      <c r="K352" s="240"/>
      <c r="L352" s="245"/>
      <c r="M352" s="246"/>
      <c r="N352" s="247"/>
      <c r="O352" s="247"/>
      <c r="P352" s="247"/>
      <c r="Q352" s="247"/>
      <c r="R352" s="247"/>
      <c r="S352" s="247"/>
      <c r="T352" s="248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9" t="s">
        <v>160</v>
      </c>
      <c r="AU352" s="249" t="s">
        <v>89</v>
      </c>
      <c r="AV352" s="13" t="s">
        <v>89</v>
      </c>
      <c r="AW352" s="13" t="s">
        <v>35</v>
      </c>
      <c r="AX352" s="13" t="s">
        <v>79</v>
      </c>
      <c r="AY352" s="249" t="s">
        <v>150</v>
      </c>
    </row>
    <row r="353" s="14" customFormat="1">
      <c r="A353" s="14"/>
      <c r="B353" s="250"/>
      <c r="C353" s="251"/>
      <c r="D353" s="234" t="s">
        <v>160</v>
      </c>
      <c r="E353" s="252" t="s">
        <v>1</v>
      </c>
      <c r="F353" s="253" t="s">
        <v>162</v>
      </c>
      <c r="G353" s="251"/>
      <c r="H353" s="254">
        <v>8.25</v>
      </c>
      <c r="I353" s="255"/>
      <c r="J353" s="251"/>
      <c r="K353" s="251"/>
      <c r="L353" s="256"/>
      <c r="M353" s="257"/>
      <c r="N353" s="258"/>
      <c r="O353" s="258"/>
      <c r="P353" s="258"/>
      <c r="Q353" s="258"/>
      <c r="R353" s="258"/>
      <c r="S353" s="258"/>
      <c r="T353" s="259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0" t="s">
        <v>160</v>
      </c>
      <c r="AU353" s="260" t="s">
        <v>89</v>
      </c>
      <c r="AV353" s="14" t="s">
        <v>157</v>
      </c>
      <c r="AW353" s="14" t="s">
        <v>35</v>
      </c>
      <c r="AX353" s="14" t="s">
        <v>87</v>
      </c>
      <c r="AY353" s="260" t="s">
        <v>150</v>
      </c>
    </row>
    <row r="354" s="2" customFormat="1" ht="37.8" customHeight="1">
      <c r="A354" s="39"/>
      <c r="B354" s="40"/>
      <c r="C354" s="220" t="s">
        <v>334</v>
      </c>
      <c r="D354" s="220" t="s">
        <v>153</v>
      </c>
      <c r="E354" s="221" t="s">
        <v>430</v>
      </c>
      <c r="F354" s="222" t="s">
        <v>431</v>
      </c>
      <c r="G354" s="223" t="s">
        <v>171</v>
      </c>
      <c r="H354" s="224">
        <v>100.834</v>
      </c>
      <c r="I354" s="225"/>
      <c r="J354" s="226">
        <f>ROUND(I354*H354,2)</f>
        <v>0</v>
      </c>
      <c r="K354" s="227"/>
      <c r="L354" s="45"/>
      <c r="M354" s="228" t="s">
        <v>1</v>
      </c>
      <c r="N354" s="229" t="s">
        <v>44</v>
      </c>
      <c r="O354" s="92"/>
      <c r="P354" s="230">
        <f>O354*H354</f>
        <v>0</v>
      </c>
      <c r="Q354" s="230">
        <v>0</v>
      </c>
      <c r="R354" s="230">
        <f>Q354*H354</f>
        <v>0</v>
      </c>
      <c r="S354" s="230">
        <v>0.0040000000000000001</v>
      </c>
      <c r="T354" s="231">
        <f>S354*H354</f>
        <v>0.40333600000000003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2" t="s">
        <v>157</v>
      </c>
      <c r="AT354" s="232" t="s">
        <v>153</v>
      </c>
      <c r="AU354" s="232" t="s">
        <v>89</v>
      </c>
      <c r="AY354" s="17" t="s">
        <v>150</v>
      </c>
      <c r="BE354" s="233">
        <f>IF(N354="základní",J354,0)</f>
        <v>0</v>
      </c>
      <c r="BF354" s="233">
        <f>IF(N354="snížená",J354,0)</f>
        <v>0</v>
      </c>
      <c r="BG354" s="233">
        <f>IF(N354="zákl. přenesená",J354,0)</f>
        <v>0</v>
      </c>
      <c r="BH354" s="233">
        <f>IF(N354="sníž. přenesená",J354,0)</f>
        <v>0</v>
      </c>
      <c r="BI354" s="233">
        <f>IF(N354="nulová",J354,0)</f>
        <v>0</v>
      </c>
      <c r="BJ354" s="17" t="s">
        <v>87</v>
      </c>
      <c r="BK354" s="233">
        <f>ROUND(I354*H354,2)</f>
        <v>0</v>
      </c>
      <c r="BL354" s="17" t="s">
        <v>157</v>
      </c>
      <c r="BM354" s="232" t="s">
        <v>432</v>
      </c>
    </row>
    <row r="355" s="2" customFormat="1">
      <c r="A355" s="39"/>
      <c r="B355" s="40"/>
      <c r="C355" s="41"/>
      <c r="D355" s="234" t="s">
        <v>158</v>
      </c>
      <c r="E355" s="41"/>
      <c r="F355" s="235" t="s">
        <v>433</v>
      </c>
      <c r="G355" s="41"/>
      <c r="H355" s="41"/>
      <c r="I355" s="236"/>
      <c r="J355" s="41"/>
      <c r="K355" s="41"/>
      <c r="L355" s="45"/>
      <c r="M355" s="237"/>
      <c r="N355" s="238"/>
      <c r="O355" s="92"/>
      <c r="P355" s="92"/>
      <c r="Q355" s="92"/>
      <c r="R355" s="92"/>
      <c r="S355" s="92"/>
      <c r="T355" s="93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7" t="s">
        <v>158</v>
      </c>
      <c r="AU355" s="17" t="s">
        <v>89</v>
      </c>
    </row>
    <row r="356" s="15" customFormat="1">
      <c r="A356" s="15"/>
      <c r="B356" s="261"/>
      <c r="C356" s="262"/>
      <c r="D356" s="234" t="s">
        <v>160</v>
      </c>
      <c r="E356" s="263" t="s">
        <v>1</v>
      </c>
      <c r="F356" s="264" t="s">
        <v>209</v>
      </c>
      <c r="G356" s="262"/>
      <c r="H356" s="263" t="s">
        <v>1</v>
      </c>
      <c r="I356" s="265"/>
      <c r="J356" s="262"/>
      <c r="K356" s="262"/>
      <c r="L356" s="266"/>
      <c r="M356" s="267"/>
      <c r="N356" s="268"/>
      <c r="O356" s="268"/>
      <c r="P356" s="268"/>
      <c r="Q356" s="268"/>
      <c r="R356" s="268"/>
      <c r="S356" s="268"/>
      <c r="T356" s="269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70" t="s">
        <v>160</v>
      </c>
      <c r="AU356" s="270" t="s">
        <v>89</v>
      </c>
      <c r="AV356" s="15" t="s">
        <v>87</v>
      </c>
      <c r="AW356" s="15" t="s">
        <v>35</v>
      </c>
      <c r="AX356" s="15" t="s">
        <v>79</v>
      </c>
      <c r="AY356" s="270" t="s">
        <v>150</v>
      </c>
    </row>
    <row r="357" s="13" customFormat="1">
      <c r="A357" s="13"/>
      <c r="B357" s="239"/>
      <c r="C357" s="240"/>
      <c r="D357" s="234" t="s">
        <v>160</v>
      </c>
      <c r="E357" s="241" t="s">
        <v>1</v>
      </c>
      <c r="F357" s="242" t="s">
        <v>194</v>
      </c>
      <c r="G357" s="240"/>
      <c r="H357" s="243">
        <v>100.834</v>
      </c>
      <c r="I357" s="244"/>
      <c r="J357" s="240"/>
      <c r="K357" s="240"/>
      <c r="L357" s="245"/>
      <c r="M357" s="246"/>
      <c r="N357" s="247"/>
      <c r="O357" s="247"/>
      <c r="P357" s="247"/>
      <c r="Q357" s="247"/>
      <c r="R357" s="247"/>
      <c r="S357" s="247"/>
      <c r="T357" s="248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9" t="s">
        <v>160</v>
      </c>
      <c r="AU357" s="249" t="s">
        <v>89</v>
      </c>
      <c r="AV357" s="13" t="s">
        <v>89</v>
      </c>
      <c r="AW357" s="13" t="s">
        <v>35</v>
      </c>
      <c r="AX357" s="13" t="s">
        <v>79</v>
      </c>
      <c r="AY357" s="249" t="s">
        <v>150</v>
      </c>
    </row>
    <row r="358" s="14" customFormat="1">
      <c r="A358" s="14"/>
      <c r="B358" s="250"/>
      <c r="C358" s="251"/>
      <c r="D358" s="234" t="s">
        <v>160</v>
      </c>
      <c r="E358" s="252" t="s">
        <v>1</v>
      </c>
      <c r="F358" s="253" t="s">
        <v>162</v>
      </c>
      <c r="G358" s="251"/>
      <c r="H358" s="254">
        <v>100.834</v>
      </c>
      <c r="I358" s="255"/>
      <c r="J358" s="251"/>
      <c r="K358" s="251"/>
      <c r="L358" s="256"/>
      <c r="M358" s="257"/>
      <c r="N358" s="258"/>
      <c r="O358" s="258"/>
      <c r="P358" s="258"/>
      <c r="Q358" s="258"/>
      <c r="R358" s="258"/>
      <c r="S358" s="258"/>
      <c r="T358" s="259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0" t="s">
        <v>160</v>
      </c>
      <c r="AU358" s="260" t="s">
        <v>89</v>
      </c>
      <c r="AV358" s="14" t="s">
        <v>157</v>
      </c>
      <c r="AW358" s="14" t="s">
        <v>35</v>
      </c>
      <c r="AX358" s="14" t="s">
        <v>87</v>
      </c>
      <c r="AY358" s="260" t="s">
        <v>150</v>
      </c>
    </row>
    <row r="359" s="2" customFormat="1" ht="37.8" customHeight="1">
      <c r="A359" s="39"/>
      <c r="B359" s="40"/>
      <c r="C359" s="220" t="s">
        <v>434</v>
      </c>
      <c r="D359" s="220" t="s">
        <v>153</v>
      </c>
      <c r="E359" s="221" t="s">
        <v>435</v>
      </c>
      <c r="F359" s="222" t="s">
        <v>436</v>
      </c>
      <c r="G359" s="223" t="s">
        <v>171</v>
      </c>
      <c r="H359" s="224">
        <v>294.81999999999999</v>
      </c>
      <c r="I359" s="225"/>
      <c r="J359" s="226">
        <f>ROUND(I359*H359,2)</f>
        <v>0</v>
      </c>
      <c r="K359" s="227"/>
      <c r="L359" s="45"/>
      <c r="M359" s="228" t="s">
        <v>1</v>
      </c>
      <c r="N359" s="229" t="s">
        <v>44</v>
      </c>
      <c r="O359" s="92"/>
      <c r="P359" s="230">
        <f>O359*H359</f>
        <v>0</v>
      </c>
      <c r="Q359" s="230">
        <v>0</v>
      </c>
      <c r="R359" s="230">
        <f>Q359*H359</f>
        <v>0</v>
      </c>
      <c r="S359" s="230">
        <v>0.0040000000000000001</v>
      </c>
      <c r="T359" s="231">
        <f>S359*H359</f>
        <v>1.1792800000000001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2" t="s">
        <v>157</v>
      </c>
      <c r="AT359" s="232" t="s">
        <v>153</v>
      </c>
      <c r="AU359" s="232" t="s">
        <v>89</v>
      </c>
      <c r="AY359" s="17" t="s">
        <v>150</v>
      </c>
      <c r="BE359" s="233">
        <f>IF(N359="základní",J359,0)</f>
        <v>0</v>
      </c>
      <c r="BF359" s="233">
        <f>IF(N359="snížená",J359,0)</f>
        <v>0</v>
      </c>
      <c r="BG359" s="233">
        <f>IF(N359="zákl. přenesená",J359,0)</f>
        <v>0</v>
      </c>
      <c r="BH359" s="233">
        <f>IF(N359="sníž. přenesená",J359,0)</f>
        <v>0</v>
      </c>
      <c r="BI359" s="233">
        <f>IF(N359="nulová",J359,0)</f>
        <v>0</v>
      </c>
      <c r="BJ359" s="17" t="s">
        <v>87</v>
      </c>
      <c r="BK359" s="233">
        <f>ROUND(I359*H359,2)</f>
        <v>0</v>
      </c>
      <c r="BL359" s="17" t="s">
        <v>157</v>
      </c>
      <c r="BM359" s="232" t="s">
        <v>437</v>
      </c>
    </row>
    <row r="360" s="2" customFormat="1">
      <c r="A360" s="39"/>
      <c r="B360" s="40"/>
      <c r="C360" s="41"/>
      <c r="D360" s="234" t="s">
        <v>158</v>
      </c>
      <c r="E360" s="41"/>
      <c r="F360" s="235" t="s">
        <v>438</v>
      </c>
      <c r="G360" s="41"/>
      <c r="H360" s="41"/>
      <c r="I360" s="236"/>
      <c r="J360" s="41"/>
      <c r="K360" s="41"/>
      <c r="L360" s="45"/>
      <c r="M360" s="237"/>
      <c r="N360" s="238"/>
      <c r="O360" s="92"/>
      <c r="P360" s="92"/>
      <c r="Q360" s="92"/>
      <c r="R360" s="92"/>
      <c r="S360" s="92"/>
      <c r="T360" s="93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7" t="s">
        <v>158</v>
      </c>
      <c r="AU360" s="17" t="s">
        <v>89</v>
      </c>
    </row>
    <row r="361" s="15" customFormat="1">
      <c r="A361" s="15"/>
      <c r="B361" s="261"/>
      <c r="C361" s="262"/>
      <c r="D361" s="234" t="s">
        <v>160</v>
      </c>
      <c r="E361" s="263" t="s">
        <v>1</v>
      </c>
      <c r="F361" s="264" t="s">
        <v>209</v>
      </c>
      <c r="G361" s="262"/>
      <c r="H361" s="263" t="s">
        <v>1</v>
      </c>
      <c r="I361" s="265"/>
      <c r="J361" s="262"/>
      <c r="K361" s="262"/>
      <c r="L361" s="266"/>
      <c r="M361" s="267"/>
      <c r="N361" s="268"/>
      <c r="O361" s="268"/>
      <c r="P361" s="268"/>
      <c r="Q361" s="268"/>
      <c r="R361" s="268"/>
      <c r="S361" s="268"/>
      <c r="T361" s="269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70" t="s">
        <v>160</v>
      </c>
      <c r="AU361" s="270" t="s">
        <v>89</v>
      </c>
      <c r="AV361" s="15" t="s">
        <v>87</v>
      </c>
      <c r="AW361" s="15" t="s">
        <v>35</v>
      </c>
      <c r="AX361" s="15" t="s">
        <v>79</v>
      </c>
      <c r="AY361" s="270" t="s">
        <v>150</v>
      </c>
    </row>
    <row r="362" s="13" customFormat="1">
      <c r="A362" s="13"/>
      <c r="B362" s="239"/>
      <c r="C362" s="240"/>
      <c r="D362" s="234" t="s">
        <v>160</v>
      </c>
      <c r="E362" s="241" t="s">
        <v>1</v>
      </c>
      <c r="F362" s="242" t="s">
        <v>210</v>
      </c>
      <c r="G362" s="240"/>
      <c r="H362" s="243">
        <v>181.41200000000001</v>
      </c>
      <c r="I362" s="244"/>
      <c r="J362" s="240"/>
      <c r="K362" s="240"/>
      <c r="L362" s="245"/>
      <c r="M362" s="246"/>
      <c r="N362" s="247"/>
      <c r="O362" s="247"/>
      <c r="P362" s="247"/>
      <c r="Q362" s="247"/>
      <c r="R362" s="247"/>
      <c r="S362" s="247"/>
      <c r="T362" s="248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9" t="s">
        <v>160</v>
      </c>
      <c r="AU362" s="249" t="s">
        <v>89</v>
      </c>
      <c r="AV362" s="13" t="s">
        <v>89</v>
      </c>
      <c r="AW362" s="13" t="s">
        <v>35</v>
      </c>
      <c r="AX362" s="13" t="s">
        <v>79</v>
      </c>
      <c r="AY362" s="249" t="s">
        <v>150</v>
      </c>
    </row>
    <row r="363" s="13" customFormat="1">
      <c r="A363" s="13"/>
      <c r="B363" s="239"/>
      <c r="C363" s="240"/>
      <c r="D363" s="234" t="s">
        <v>160</v>
      </c>
      <c r="E363" s="241" t="s">
        <v>1</v>
      </c>
      <c r="F363" s="242" t="s">
        <v>211</v>
      </c>
      <c r="G363" s="240"/>
      <c r="H363" s="243">
        <v>38.545000000000002</v>
      </c>
      <c r="I363" s="244"/>
      <c r="J363" s="240"/>
      <c r="K363" s="240"/>
      <c r="L363" s="245"/>
      <c r="M363" s="246"/>
      <c r="N363" s="247"/>
      <c r="O363" s="247"/>
      <c r="P363" s="247"/>
      <c r="Q363" s="247"/>
      <c r="R363" s="247"/>
      <c r="S363" s="247"/>
      <c r="T363" s="248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9" t="s">
        <v>160</v>
      </c>
      <c r="AU363" s="249" t="s">
        <v>89</v>
      </c>
      <c r="AV363" s="13" t="s">
        <v>89</v>
      </c>
      <c r="AW363" s="13" t="s">
        <v>35</v>
      </c>
      <c r="AX363" s="13" t="s">
        <v>79</v>
      </c>
      <c r="AY363" s="249" t="s">
        <v>150</v>
      </c>
    </row>
    <row r="364" s="15" customFormat="1">
      <c r="A364" s="15"/>
      <c r="B364" s="261"/>
      <c r="C364" s="262"/>
      <c r="D364" s="234" t="s">
        <v>160</v>
      </c>
      <c r="E364" s="263" t="s">
        <v>1</v>
      </c>
      <c r="F364" s="264" t="s">
        <v>212</v>
      </c>
      <c r="G364" s="262"/>
      <c r="H364" s="263" t="s">
        <v>1</v>
      </c>
      <c r="I364" s="265"/>
      <c r="J364" s="262"/>
      <c r="K364" s="262"/>
      <c r="L364" s="266"/>
      <c r="M364" s="267"/>
      <c r="N364" s="268"/>
      <c r="O364" s="268"/>
      <c r="P364" s="268"/>
      <c r="Q364" s="268"/>
      <c r="R364" s="268"/>
      <c r="S364" s="268"/>
      <c r="T364" s="269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70" t="s">
        <v>160</v>
      </c>
      <c r="AU364" s="270" t="s">
        <v>89</v>
      </c>
      <c r="AV364" s="15" t="s">
        <v>87</v>
      </c>
      <c r="AW364" s="15" t="s">
        <v>35</v>
      </c>
      <c r="AX364" s="15" t="s">
        <v>79</v>
      </c>
      <c r="AY364" s="270" t="s">
        <v>150</v>
      </c>
    </row>
    <row r="365" s="13" customFormat="1">
      <c r="A365" s="13"/>
      <c r="B365" s="239"/>
      <c r="C365" s="240"/>
      <c r="D365" s="234" t="s">
        <v>160</v>
      </c>
      <c r="E365" s="241" t="s">
        <v>1</v>
      </c>
      <c r="F365" s="242" t="s">
        <v>213</v>
      </c>
      <c r="G365" s="240"/>
      <c r="H365" s="243">
        <v>30.584</v>
      </c>
      <c r="I365" s="244"/>
      <c r="J365" s="240"/>
      <c r="K365" s="240"/>
      <c r="L365" s="245"/>
      <c r="M365" s="246"/>
      <c r="N365" s="247"/>
      <c r="O365" s="247"/>
      <c r="P365" s="247"/>
      <c r="Q365" s="247"/>
      <c r="R365" s="247"/>
      <c r="S365" s="247"/>
      <c r="T365" s="248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9" t="s">
        <v>160</v>
      </c>
      <c r="AU365" s="249" t="s">
        <v>89</v>
      </c>
      <c r="AV365" s="13" t="s">
        <v>89</v>
      </c>
      <c r="AW365" s="13" t="s">
        <v>35</v>
      </c>
      <c r="AX365" s="13" t="s">
        <v>79</v>
      </c>
      <c r="AY365" s="249" t="s">
        <v>150</v>
      </c>
    </row>
    <row r="366" s="15" customFormat="1">
      <c r="A366" s="15"/>
      <c r="B366" s="261"/>
      <c r="C366" s="262"/>
      <c r="D366" s="234" t="s">
        <v>160</v>
      </c>
      <c r="E366" s="263" t="s">
        <v>1</v>
      </c>
      <c r="F366" s="264" t="s">
        <v>214</v>
      </c>
      <c r="G366" s="262"/>
      <c r="H366" s="263" t="s">
        <v>1</v>
      </c>
      <c r="I366" s="265"/>
      <c r="J366" s="262"/>
      <c r="K366" s="262"/>
      <c r="L366" s="266"/>
      <c r="M366" s="267"/>
      <c r="N366" s="268"/>
      <c r="O366" s="268"/>
      <c r="P366" s="268"/>
      <c r="Q366" s="268"/>
      <c r="R366" s="268"/>
      <c r="S366" s="268"/>
      <c r="T366" s="269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70" t="s">
        <v>160</v>
      </c>
      <c r="AU366" s="270" t="s">
        <v>89</v>
      </c>
      <c r="AV366" s="15" t="s">
        <v>87</v>
      </c>
      <c r="AW366" s="15" t="s">
        <v>35</v>
      </c>
      <c r="AX366" s="15" t="s">
        <v>79</v>
      </c>
      <c r="AY366" s="270" t="s">
        <v>150</v>
      </c>
    </row>
    <row r="367" s="13" customFormat="1">
      <c r="A367" s="13"/>
      <c r="B367" s="239"/>
      <c r="C367" s="240"/>
      <c r="D367" s="234" t="s">
        <v>160</v>
      </c>
      <c r="E367" s="241" t="s">
        <v>1</v>
      </c>
      <c r="F367" s="242" t="s">
        <v>215</v>
      </c>
      <c r="G367" s="240"/>
      <c r="H367" s="243">
        <v>27.178999999999998</v>
      </c>
      <c r="I367" s="244"/>
      <c r="J367" s="240"/>
      <c r="K367" s="240"/>
      <c r="L367" s="245"/>
      <c r="M367" s="246"/>
      <c r="N367" s="247"/>
      <c r="O367" s="247"/>
      <c r="P367" s="247"/>
      <c r="Q367" s="247"/>
      <c r="R367" s="247"/>
      <c r="S367" s="247"/>
      <c r="T367" s="248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9" t="s">
        <v>160</v>
      </c>
      <c r="AU367" s="249" t="s">
        <v>89</v>
      </c>
      <c r="AV367" s="13" t="s">
        <v>89</v>
      </c>
      <c r="AW367" s="13" t="s">
        <v>35</v>
      </c>
      <c r="AX367" s="13" t="s">
        <v>79</v>
      </c>
      <c r="AY367" s="249" t="s">
        <v>150</v>
      </c>
    </row>
    <row r="368" s="13" customFormat="1">
      <c r="A368" s="13"/>
      <c r="B368" s="239"/>
      <c r="C368" s="240"/>
      <c r="D368" s="234" t="s">
        <v>160</v>
      </c>
      <c r="E368" s="241" t="s">
        <v>1</v>
      </c>
      <c r="F368" s="242" t="s">
        <v>216</v>
      </c>
      <c r="G368" s="240"/>
      <c r="H368" s="243">
        <v>17.100000000000001</v>
      </c>
      <c r="I368" s="244"/>
      <c r="J368" s="240"/>
      <c r="K368" s="240"/>
      <c r="L368" s="245"/>
      <c r="M368" s="246"/>
      <c r="N368" s="247"/>
      <c r="O368" s="247"/>
      <c r="P368" s="247"/>
      <c r="Q368" s="247"/>
      <c r="R368" s="247"/>
      <c r="S368" s="247"/>
      <c r="T368" s="248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9" t="s">
        <v>160</v>
      </c>
      <c r="AU368" s="249" t="s">
        <v>89</v>
      </c>
      <c r="AV368" s="13" t="s">
        <v>89</v>
      </c>
      <c r="AW368" s="13" t="s">
        <v>35</v>
      </c>
      <c r="AX368" s="13" t="s">
        <v>79</v>
      </c>
      <c r="AY368" s="249" t="s">
        <v>150</v>
      </c>
    </row>
    <row r="369" s="14" customFormat="1">
      <c r="A369" s="14"/>
      <c r="B369" s="250"/>
      <c r="C369" s="251"/>
      <c r="D369" s="234" t="s">
        <v>160</v>
      </c>
      <c r="E369" s="252" t="s">
        <v>1</v>
      </c>
      <c r="F369" s="253" t="s">
        <v>162</v>
      </c>
      <c r="G369" s="251"/>
      <c r="H369" s="254">
        <v>294.81999999999999</v>
      </c>
      <c r="I369" s="255"/>
      <c r="J369" s="251"/>
      <c r="K369" s="251"/>
      <c r="L369" s="256"/>
      <c r="M369" s="257"/>
      <c r="N369" s="258"/>
      <c r="O369" s="258"/>
      <c r="P369" s="258"/>
      <c r="Q369" s="258"/>
      <c r="R369" s="258"/>
      <c r="S369" s="258"/>
      <c r="T369" s="259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0" t="s">
        <v>160</v>
      </c>
      <c r="AU369" s="260" t="s">
        <v>89</v>
      </c>
      <c r="AV369" s="14" t="s">
        <v>157</v>
      </c>
      <c r="AW369" s="14" t="s">
        <v>35</v>
      </c>
      <c r="AX369" s="14" t="s">
        <v>87</v>
      </c>
      <c r="AY369" s="260" t="s">
        <v>150</v>
      </c>
    </row>
    <row r="370" s="2" customFormat="1" ht="16.5" customHeight="1">
      <c r="A370" s="39"/>
      <c r="B370" s="40"/>
      <c r="C370" s="220" t="s">
        <v>340</v>
      </c>
      <c r="D370" s="220" t="s">
        <v>153</v>
      </c>
      <c r="E370" s="221" t="s">
        <v>439</v>
      </c>
      <c r="F370" s="222" t="s">
        <v>440</v>
      </c>
      <c r="G370" s="223" t="s">
        <v>171</v>
      </c>
      <c r="H370" s="224">
        <v>6.0999999999999996</v>
      </c>
      <c r="I370" s="225"/>
      <c r="J370" s="226">
        <f>ROUND(I370*H370,2)</f>
        <v>0</v>
      </c>
      <c r="K370" s="227"/>
      <c r="L370" s="45"/>
      <c r="M370" s="228" t="s">
        <v>1</v>
      </c>
      <c r="N370" s="229" t="s">
        <v>44</v>
      </c>
      <c r="O370" s="92"/>
      <c r="P370" s="230">
        <f>O370*H370</f>
        <v>0</v>
      </c>
      <c r="Q370" s="230">
        <v>0</v>
      </c>
      <c r="R370" s="230">
        <f>Q370*H370</f>
        <v>0</v>
      </c>
      <c r="S370" s="230">
        <v>0.02</v>
      </c>
      <c r="T370" s="231">
        <f>S370*H370</f>
        <v>0.122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32" t="s">
        <v>157</v>
      </c>
      <c r="AT370" s="232" t="s">
        <v>153</v>
      </c>
      <c r="AU370" s="232" t="s">
        <v>89</v>
      </c>
      <c r="AY370" s="17" t="s">
        <v>150</v>
      </c>
      <c r="BE370" s="233">
        <f>IF(N370="základní",J370,0)</f>
        <v>0</v>
      </c>
      <c r="BF370" s="233">
        <f>IF(N370="snížená",J370,0)</f>
        <v>0</v>
      </c>
      <c r="BG370" s="233">
        <f>IF(N370="zákl. přenesená",J370,0)</f>
        <v>0</v>
      </c>
      <c r="BH370" s="233">
        <f>IF(N370="sníž. přenesená",J370,0)</f>
        <v>0</v>
      </c>
      <c r="BI370" s="233">
        <f>IF(N370="nulová",J370,0)</f>
        <v>0</v>
      </c>
      <c r="BJ370" s="17" t="s">
        <v>87</v>
      </c>
      <c r="BK370" s="233">
        <f>ROUND(I370*H370,2)</f>
        <v>0</v>
      </c>
      <c r="BL370" s="17" t="s">
        <v>157</v>
      </c>
      <c r="BM370" s="232" t="s">
        <v>441</v>
      </c>
    </row>
    <row r="371" s="2" customFormat="1">
      <c r="A371" s="39"/>
      <c r="B371" s="40"/>
      <c r="C371" s="41"/>
      <c r="D371" s="234" t="s">
        <v>158</v>
      </c>
      <c r="E371" s="41"/>
      <c r="F371" s="235" t="s">
        <v>440</v>
      </c>
      <c r="G371" s="41"/>
      <c r="H371" s="41"/>
      <c r="I371" s="236"/>
      <c r="J371" s="41"/>
      <c r="K371" s="41"/>
      <c r="L371" s="45"/>
      <c r="M371" s="237"/>
      <c r="N371" s="238"/>
      <c r="O371" s="92"/>
      <c r="P371" s="92"/>
      <c r="Q371" s="92"/>
      <c r="R371" s="92"/>
      <c r="S371" s="92"/>
      <c r="T371" s="93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17" t="s">
        <v>158</v>
      </c>
      <c r="AU371" s="17" t="s">
        <v>89</v>
      </c>
    </row>
    <row r="372" s="2" customFormat="1" ht="16.5" customHeight="1">
      <c r="A372" s="39"/>
      <c r="B372" s="40"/>
      <c r="C372" s="220" t="s">
        <v>442</v>
      </c>
      <c r="D372" s="220" t="s">
        <v>153</v>
      </c>
      <c r="E372" s="221" t="s">
        <v>443</v>
      </c>
      <c r="F372" s="222" t="s">
        <v>444</v>
      </c>
      <c r="G372" s="223" t="s">
        <v>171</v>
      </c>
      <c r="H372" s="224">
        <v>6.9000000000000004</v>
      </c>
      <c r="I372" s="225"/>
      <c r="J372" s="226">
        <f>ROUND(I372*H372,2)</f>
        <v>0</v>
      </c>
      <c r="K372" s="227"/>
      <c r="L372" s="45"/>
      <c r="M372" s="228" t="s">
        <v>1</v>
      </c>
      <c r="N372" s="229" t="s">
        <v>44</v>
      </c>
      <c r="O372" s="92"/>
      <c r="P372" s="230">
        <f>O372*H372</f>
        <v>0</v>
      </c>
      <c r="Q372" s="230">
        <v>0</v>
      </c>
      <c r="R372" s="230">
        <f>Q372*H372</f>
        <v>0</v>
      </c>
      <c r="S372" s="230">
        <v>0.050000000000000003</v>
      </c>
      <c r="T372" s="231">
        <f>S372*H372</f>
        <v>0.34500000000000003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2" t="s">
        <v>157</v>
      </c>
      <c r="AT372" s="232" t="s">
        <v>153</v>
      </c>
      <c r="AU372" s="232" t="s">
        <v>89</v>
      </c>
      <c r="AY372" s="17" t="s">
        <v>150</v>
      </c>
      <c r="BE372" s="233">
        <f>IF(N372="základní",J372,0)</f>
        <v>0</v>
      </c>
      <c r="BF372" s="233">
        <f>IF(N372="snížená",J372,0)</f>
        <v>0</v>
      </c>
      <c r="BG372" s="233">
        <f>IF(N372="zákl. přenesená",J372,0)</f>
        <v>0</v>
      </c>
      <c r="BH372" s="233">
        <f>IF(N372="sníž. přenesená",J372,0)</f>
        <v>0</v>
      </c>
      <c r="BI372" s="233">
        <f>IF(N372="nulová",J372,0)</f>
        <v>0</v>
      </c>
      <c r="BJ372" s="17" t="s">
        <v>87</v>
      </c>
      <c r="BK372" s="233">
        <f>ROUND(I372*H372,2)</f>
        <v>0</v>
      </c>
      <c r="BL372" s="17" t="s">
        <v>157</v>
      </c>
      <c r="BM372" s="232" t="s">
        <v>445</v>
      </c>
    </row>
    <row r="373" s="2" customFormat="1">
      <c r="A373" s="39"/>
      <c r="B373" s="40"/>
      <c r="C373" s="41"/>
      <c r="D373" s="234" t="s">
        <v>158</v>
      </c>
      <c r="E373" s="41"/>
      <c r="F373" s="235" t="s">
        <v>444</v>
      </c>
      <c r="G373" s="41"/>
      <c r="H373" s="41"/>
      <c r="I373" s="236"/>
      <c r="J373" s="41"/>
      <c r="K373" s="41"/>
      <c r="L373" s="45"/>
      <c r="M373" s="237"/>
      <c r="N373" s="238"/>
      <c r="O373" s="92"/>
      <c r="P373" s="92"/>
      <c r="Q373" s="92"/>
      <c r="R373" s="92"/>
      <c r="S373" s="92"/>
      <c r="T373" s="93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7" t="s">
        <v>158</v>
      </c>
      <c r="AU373" s="17" t="s">
        <v>89</v>
      </c>
    </row>
    <row r="374" s="2" customFormat="1" ht="16.5" customHeight="1">
      <c r="A374" s="39"/>
      <c r="B374" s="40"/>
      <c r="C374" s="220" t="s">
        <v>343</v>
      </c>
      <c r="D374" s="220" t="s">
        <v>153</v>
      </c>
      <c r="E374" s="221" t="s">
        <v>446</v>
      </c>
      <c r="F374" s="222" t="s">
        <v>447</v>
      </c>
      <c r="G374" s="223" t="s">
        <v>415</v>
      </c>
      <c r="H374" s="224">
        <v>3.415</v>
      </c>
      <c r="I374" s="225"/>
      <c r="J374" s="226">
        <f>ROUND(I374*H374,2)</f>
        <v>0</v>
      </c>
      <c r="K374" s="227"/>
      <c r="L374" s="45"/>
      <c r="M374" s="228" t="s">
        <v>1</v>
      </c>
      <c r="N374" s="229" t="s">
        <v>44</v>
      </c>
      <c r="O374" s="92"/>
      <c r="P374" s="230">
        <f>O374*H374</f>
        <v>0</v>
      </c>
      <c r="Q374" s="230">
        <v>0</v>
      </c>
      <c r="R374" s="230">
        <f>Q374*H374</f>
        <v>0</v>
      </c>
      <c r="S374" s="230">
        <v>0.050000000000000003</v>
      </c>
      <c r="T374" s="231">
        <f>S374*H374</f>
        <v>0.17075000000000001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2" t="s">
        <v>157</v>
      </c>
      <c r="AT374" s="232" t="s">
        <v>153</v>
      </c>
      <c r="AU374" s="232" t="s">
        <v>89</v>
      </c>
      <c r="AY374" s="17" t="s">
        <v>150</v>
      </c>
      <c r="BE374" s="233">
        <f>IF(N374="základní",J374,0)</f>
        <v>0</v>
      </c>
      <c r="BF374" s="233">
        <f>IF(N374="snížená",J374,0)</f>
        <v>0</v>
      </c>
      <c r="BG374" s="233">
        <f>IF(N374="zákl. přenesená",J374,0)</f>
        <v>0</v>
      </c>
      <c r="BH374" s="233">
        <f>IF(N374="sníž. přenesená",J374,0)</f>
        <v>0</v>
      </c>
      <c r="BI374" s="233">
        <f>IF(N374="nulová",J374,0)</f>
        <v>0</v>
      </c>
      <c r="BJ374" s="17" t="s">
        <v>87</v>
      </c>
      <c r="BK374" s="233">
        <f>ROUND(I374*H374,2)</f>
        <v>0</v>
      </c>
      <c r="BL374" s="17" t="s">
        <v>157</v>
      </c>
      <c r="BM374" s="232" t="s">
        <v>448</v>
      </c>
    </row>
    <row r="375" s="2" customFormat="1">
      <c r="A375" s="39"/>
      <c r="B375" s="40"/>
      <c r="C375" s="41"/>
      <c r="D375" s="234" t="s">
        <v>158</v>
      </c>
      <c r="E375" s="41"/>
      <c r="F375" s="235" t="s">
        <v>447</v>
      </c>
      <c r="G375" s="41"/>
      <c r="H375" s="41"/>
      <c r="I375" s="236"/>
      <c r="J375" s="41"/>
      <c r="K375" s="41"/>
      <c r="L375" s="45"/>
      <c r="M375" s="237"/>
      <c r="N375" s="238"/>
      <c r="O375" s="92"/>
      <c r="P375" s="92"/>
      <c r="Q375" s="92"/>
      <c r="R375" s="92"/>
      <c r="S375" s="92"/>
      <c r="T375" s="93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7" t="s">
        <v>158</v>
      </c>
      <c r="AU375" s="17" t="s">
        <v>89</v>
      </c>
    </row>
    <row r="376" s="2" customFormat="1" ht="24.15" customHeight="1">
      <c r="A376" s="39"/>
      <c r="B376" s="40"/>
      <c r="C376" s="220" t="s">
        <v>449</v>
      </c>
      <c r="D376" s="220" t="s">
        <v>153</v>
      </c>
      <c r="E376" s="221" t="s">
        <v>450</v>
      </c>
      <c r="F376" s="222" t="s">
        <v>451</v>
      </c>
      <c r="G376" s="223" t="s">
        <v>171</v>
      </c>
      <c r="H376" s="224">
        <v>4.9000000000000004</v>
      </c>
      <c r="I376" s="225"/>
      <c r="J376" s="226">
        <f>ROUND(I376*H376,2)</f>
        <v>0</v>
      </c>
      <c r="K376" s="227"/>
      <c r="L376" s="45"/>
      <c r="M376" s="228" t="s">
        <v>1</v>
      </c>
      <c r="N376" s="229" t="s">
        <v>44</v>
      </c>
      <c r="O376" s="92"/>
      <c r="P376" s="230">
        <f>O376*H376</f>
        <v>0</v>
      </c>
      <c r="Q376" s="230">
        <v>0</v>
      </c>
      <c r="R376" s="230">
        <f>Q376*H376</f>
        <v>0</v>
      </c>
      <c r="S376" s="230">
        <v>0.068000000000000005</v>
      </c>
      <c r="T376" s="231">
        <f>S376*H376</f>
        <v>0.33320000000000005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32" t="s">
        <v>157</v>
      </c>
      <c r="AT376" s="232" t="s">
        <v>153</v>
      </c>
      <c r="AU376" s="232" t="s">
        <v>89</v>
      </c>
      <c r="AY376" s="17" t="s">
        <v>150</v>
      </c>
      <c r="BE376" s="233">
        <f>IF(N376="základní",J376,0)</f>
        <v>0</v>
      </c>
      <c r="BF376" s="233">
        <f>IF(N376="snížená",J376,0)</f>
        <v>0</v>
      </c>
      <c r="BG376" s="233">
        <f>IF(N376="zákl. přenesená",J376,0)</f>
        <v>0</v>
      </c>
      <c r="BH376" s="233">
        <f>IF(N376="sníž. přenesená",J376,0)</f>
        <v>0</v>
      </c>
      <c r="BI376" s="233">
        <f>IF(N376="nulová",J376,0)</f>
        <v>0</v>
      </c>
      <c r="BJ376" s="17" t="s">
        <v>87</v>
      </c>
      <c r="BK376" s="233">
        <f>ROUND(I376*H376,2)</f>
        <v>0</v>
      </c>
      <c r="BL376" s="17" t="s">
        <v>157</v>
      </c>
      <c r="BM376" s="232" t="s">
        <v>452</v>
      </c>
    </row>
    <row r="377" s="2" customFormat="1">
      <c r="A377" s="39"/>
      <c r="B377" s="40"/>
      <c r="C377" s="41"/>
      <c r="D377" s="234" t="s">
        <v>158</v>
      </c>
      <c r="E377" s="41"/>
      <c r="F377" s="235" t="s">
        <v>453</v>
      </c>
      <c r="G377" s="41"/>
      <c r="H377" s="41"/>
      <c r="I377" s="236"/>
      <c r="J377" s="41"/>
      <c r="K377" s="41"/>
      <c r="L377" s="45"/>
      <c r="M377" s="237"/>
      <c r="N377" s="238"/>
      <c r="O377" s="92"/>
      <c r="P377" s="92"/>
      <c r="Q377" s="92"/>
      <c r="R377" s="92"/>
      <c r="S377" s="92"/>
      <c r="T377" s="93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T377" s="17" t="s">
        <v>158</v>
      </c>
      <c r="AU377" s="17" t="s">
        <v>89</v>
      </c>
    </row>
    <row r="378" s="13" customFormat="1">
      <c r="A378" s="13"/>
      <c r="B378" s="239"/>
      <c r="C378" s="240"/>
      <c r="D378" s="234" t="s">
        <v>160</v>
      </c>
      <c r="E378" s="241" t="s">
        <v>1</v>
      </c>
      <c r="F378" s="242" t="s">
        <v>454</v>
      </c>
      <c r="G378" s="240"/>
      <c r="H378" s="243">
        <v>4.9000000000000004</v>
      </c>
      <c r="I378" s="244"/>
      <c r="J378" s="240"/>
      <c r="K378" s="240"/>
      <c r="L378" s="245"/>
      <c r="M378" s="246"/>
      <c r="N378" s="247"/>
      <c r="O378" s="247"/>
      <c r="P378" s="247"/>
      <c r="Q378" s="247"/>
      <c r="R378" s="247"/>
      <c r="S378" s="247"/>
      <c r="T378" s="248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9" t="s">
        <v>160</v>
      </c>
      <c r="AU378" s="249" t="s">
        <v>89</v>
      </c>
      <c r="AV378" s="13" t="s">
        <v>89</v>
      </c>
      <c r="AW378" s="13" t="s">
        <v>35</v>
      </c>
      <c r="AX378" s="13" t="s">
        <v>79</v>
      </c>
      <c r="AY378" s="249" t="s">
        <v>150</v>
      </c>
    </row>
    <row r="379" s="14" customFormat="1">
      <c r="A379" s="14"/>
      <c r="B379" s="250"/>
      <c r="C379" s="251"/>
      <c r="D379" s="234" t="s">
        <v>160</v>
      </c>
      <c r="E379" s="252" t="s">
        <v>1</v>
      </c>
      <c r="F379" s="253" t="s">
        <v>162</v>
      </c>
      <c r="G379" s="251"/>
      <c r="H379" s="254">
        <v>4.9000000000000004</v>
      </c>
      <c r="I379" s="255"/>
      <c r="J379" s="251"/>
      <c r="K379" s="251"/>
      <c r="L379" s="256"/>
      <c r="M379" s="257"/>
      <c r="N379" s="258"/>
      <c r="O379" s="258"/>
      <c r="P379" s="258"/>
      <c r="Q379" s="258"/>
      <c r="R379" s="258"/>
      <c r="S379" s="258"/>
      <c r="T379" s="259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0" t="s">
        <v>160</v>
      </c>
      <c r="AU379" s="260" t="s">
        <v>89</v>
      </c>
      <c r="AV379" s="14" t="s">
        <v>157</v>
      </c>
      <c r="AW379" s="14" t="s">
        <v>35</v>
      </c>
      <c r="AX379" s="14" t="s">
        <v>87</v>
      </c>
      <c r="AY379" s="260" t="s">
        <v>150</v>
      </c>
    </row>
    <row r="380" s="12" customFormat="1" ht="25.92" customHeight="1">
      <c r="A380" s="12"/>
      <c r="B380" s="204"/>
      <c r="C380" s="205"/>
      <c r="D380" s="206" t="s">
        <v>78</v>
      </c>
      <c r="E380" s="207" t="s">
        <v>455</v>
      </c>
      <c r="F380" s="207" t="s">
        <v>456</v>
      </c>
      <c r="G380" s="205"/>
      <c r="H380" s="205"/>
      <c r="I380" s="208"/>
      <c r="J380" s="209">
        <f>BK380</f>
        <v>0</v>
      </c>
      <c r="K380" s="205"/>
      <c r="L380" s="210"/>
      <c r="M380" s="211"/>
      <c r="N380" s="212"/>
      <c r="O380" s="212"/>
      <c r="P380" s="213">
        <f>P381+P394+P409+P436+P441+P476+P509+P521+P598+P619+P637+P649</f>
        <v>0</v>
      </c>
      <c r="Q380" s="212"/>
      <c r="R380" s="213">
        <f>R381+R394+R409+R436+R441+R476+R509+R521+R598+R619+R637+R649</f>
        <v>4.3227739748095004</v>
      </c>
      <c r="S380" s="212"/>
      <c r="T380" s="214">
        <f>T381+T394+T409+T436+T441+T476+T509+T521+T598+T619+T637+T649</f>
        <v>2.9713514299999999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15" t="s">
        <v>89</v>
      </c>
      <c r="AT380" s="216" t="s">
        <v>78</v>
      </c>
      <c r="AU380" s="216" t="s">
        <v>79</v>
      </c>
      <c r="AY380" s="215" t="s">
        <v>150</v>
      </c>
      <c r="BK380" s="217">
        <f>BK381+BK394+BK409+BK436+BK441+BK476+BK509+BK521+BK598+BK619+BK637+BK649</f>
        <v>0</v>
      </c>
    </row>
    <row r="381" s="12" customFormat="1" ht="22.8" customHeight="1">
      <c r="A381" s="12"/>
      <c r="B381" s="204"/>
      <c r="C381" s="205"/>
      <c r="D381" s="206" t="s">
        <v>78</v>
      </c>
      <c r="E381" s="218" t="s">
        <v>457</v>
      </c>
      <c r="F381" s="218" t="s">
        <v>458</v>
      </c>
      <c r="G381" s="205"/>
      <c r="H381" s="205"/>
      <c r="I381" s="208"/>
      <c r="J381" s="219">
        <f>BK381</f>
        <v>0</v>
      </c>
      <c r="K381" s="205"/>
      <c r="L381" s="210"/>
      <c r="M381" s="211"/>
      <c r="N381" s="212"/>
      <c r="O381" s="212"/>
      <c r="P381" s="213">
        <f>SUM(P382:P393)</f>
        <v>0</v>
      </c>
      <c r="Q381" s="212"/>
      <c r="R381" s="213">
        <f>SUM(R382:R393)</f>
        <v>0</v>
      </c>
      <c r="S381" s="212"/>
      <c r="T381" s="214">
        <f>SUM(T382:T393)</f>
        <v>0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215" t="s">
        <v>89</v>
      </c>
      <c r="AT381" s="216" t="s">
        <v>78</v>
      </c>
      <c r="AU381" s="216" t="s">
        <v>87</v>
      </c>
      <c r="AY381" s="215" t="s">
        <v>150</v>
      </c>
      <c r="BK381" s="217">
        <f>SUM(BK382:BK393)</f>
        <v>0</v>
      </c>
    </row>
    <row r="382" s="2" customFormat="1" ht="16.5" customHeight="1">
      <c r="A382" s="39"/>
      <c r="B382" s="40"/>
      <c r="C382" s="220" t="s">
        <v>349</v>
      </c>
      <c r="D382" s="220" t="s">
        <v>153</v>
      </c>
      <c r="E382" s="221" t="s">
        <v>459</v>
      </c>
      <c r="F382" s="222" t="s">
        <v>460</v>
      </c>
      <c r="G382" s="223" t="s">
        <v>461</v>
      </c>
      <c r="H382" s="224">
        <v>1</v>
      </c>
      <c r="I382" s="225"/>
      <c r="J382" s="226">
        <f>ROUND(I382*H382,2)</f>
        <v>0</v>
      </c>
      <c r="K382" s="227"/>
      <c r="L382" s="45"/>
      <c r="M382" s="228" t="s">
        <v>1</v>
      </c>
      <c r="N382" s="229" t="s">
        <v>44</v>
      </c>
      <c r="O382" s="92"/>
      <c r="P382" s="230">
        <f>O382*H382</f>
        <v>0</v>
      </c>
      <c r="Q382" s="230">
        <v>0</v>
      </c>
      <c r="R382" s="230">
        <f>Q382*H382</f>
        <v>0</v>
      </c>
      <c r="S382" s="230">
        <v>0</v>
      </c>
      <c r="T382" s="231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2" t="s">
        <v>157</v>
      </c>
      <c r="AT382" s="232" t="s">
        <v>153</v>
      </c>
      <c r="AU382" s="232" t="s">
        <v>89</v>
      </c>
      <c r="AY382" s="17" t="s">
        <v>150</v>
      </c>
      <c r="BE382" s="233">
        <f>IF(N382="základní",J382,0)</f>
        <v>0</v>
      </c>
      <c r="BF382" s="233">
        <f>IF(N382="snížená",J382,0)</f>
        <v>0</v>
      </c>
      <c r="BG382" s="233">
        <f>IF(N382="zákl. přenesená",J382,0)</f>
        <v>0</v>
      </c>
      <c r="BH382" s="233">
        <f>IF(N382="sníž. přenesená",J382,0)</f>
        <v>0</v>
      </c>
      <c r="BI382" s="233">
        <f>IF(N382="nulová",J382,0)</f>
        <v>0</v>
      </c>
      <c r="BJ382" s="17" t="s">
        <v>87</v>
      </c>
      <c r="BK382" s="233">
        <f>ROUND(I382*H382,2)</f>
        <v>0</v>
      </c>
      <c r="BL382" s="17" t="s">
        <v>157</v>
      </c>
      <c r="BM382" s="232" t="s">
        <v>462</v>
      </c>
    </row>
    <row r="383" s="2" customFormat="1">
      <c r="A383" s="39"/>
      <c r="B383" s="40"/>
      <c r="C383" s="41"/>
      <c r="D383" s="234" t="s">
        <v>158</v>
      </c>
      <c r="E383" s="41"/>
      <c r="F383" s="235" t="s">
        <v>460</v>
      </c>
      <c r="G383" s="41"/>
      <c r="H383" s="41"/>
      <c r="I383" s="236"/>
      <c r="J383" s="41"/>
      <c r="K383" s="41"/>
      <c r="L383" s="45"/>
      <c r="M383" s="237"/>
      <c r="N383" s="238"/>
      <c r="O383" s="92"/>
      <c r="P383" s="92"/>
      <c r="Q383" s="92"/>
      <c r="R383" s="92"/>
      <c r="S383" s="92"/>
      <c r="T383" s="93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7" t="s">
        <v>158</v>
      </c>
      <c r="AU383" s="17" t="s">
        <v>89</v>
      </c>
    </row>
    <row r="384" s="2" customFormat="1" ht="16.5" customHeight="1">
      <c r="A384" s="39"/>
      <c r="B384" s="40"/>
      <c r="C384" s="220" t="s">
        <v>463</v>
      </c>
      <c r="D384" s="220" t="s">
        <v>153</v>
      </c>
      <c r="E384" s="221" t="s">
        <v>464</v>
      </c>
      <c r="F384" s="222" t="s">
        <v>465</v>
      </c>
      <c r="G384" s="223" t="s">
        <v>461</v>
      </c>
      <c r="H384" s="224">
        <v>1</v>
      </c>
      <c r="I384" s="225"/>
      <c r="J384" s="226">
        <f>ROUND(I384*H384,2)</f>
        <v>0</v>
      </c>
      <c r="K384" s="227"/>
      <c r="L384" s="45"/>
      <c r="M384" s="228" t="s">
        <v>1</v>
      </c>
      <c r="N384" s="229" t="s">
        <v>44</v>
      </c>
      <c r="O384" s="92"/>
      <c r="P384" s="230">
        <f>O384*H384</f>
        <v>0</v>
      </c>
      <c r="Q384" s="230">
        <v>0</v>
      </c>
      <c r="R384" s="230">
        <f>Q384*H384</f>
        <v>0</v>
      </c>
      <c r="S384" s="230">
        <v>0</v>
      </c>
      <c r="T384" s="231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2" t="s">
        <v>157</v>
      </c>
      <c r="AT384" s="232" t="s">
        <v>153</v>
      </c>
      <c r="AU384" s="232" t="s">
        <v>89</v>
      </c>
      <c r="AY384" s="17" t="s">
        <v>150</v>
      </c>
      <c r="BE384" s="233">
        <f>IF(N384="základní",J384,0)</f>
        <v>0</v>
      </c>
      <c r="BF384" s="233">
        <f>IF(N384="snížená",J384,0)</f>
        <v>0</v>
      </c>
      <c r="BG384" s="233">
        <f>IF(N384="zákl. přenesená",J384,0)</f>
        <v>0</v>
      </c>
      <c r="BH384" s="233">
        <f>IF(N384="sníž. přenesená",J384,0)</f>
        <v>0</v>
      </c>
      <c r="BI384" s="233">
        <f>IF(N384="nulová",J384,0)</f>
        <v>0</v>
      </c>
      <c r="BJ384" s="17" t="s">
        <v>87</v>
      </c>
      <c r="BK384" s="233">
        <f>ROUND(I384*H384,2)</f>
        <v>0</v>
      </c>
      <c r="BL384" s="17" t="s">
        <v>157</v>
      </c>
      <c r="BM384" s="232" t="s">
        <v>466</v>
      </c>
    </row>
    <row r="385" s="2" customFormat="1">
      <c r="A385" s="39"/>
      <c r="B385" s="40"/>
      <c r="C385" s="41"/>
      <c r="D385" s="234" t="s">
        <v>158</v>
      </c>
      <c r="E385" s="41"/>
      <c r="F385" s="235" t="s">
        <v>465</v>
      </c>
      <c r="G385" s="41"/>
      <c r="H385" s="41"/>
      <c r="I385" s="236"/>
      <c r="J385" s="41"/>
      <c r="K385" s="41"/>
      <c r="L385" s="45"/>
      <c r="M385" s="237"/>
      <c r="N385" s="238"/>
      <c r="O385" s="92"/>
      <c r="P385" s="92"/>
      <c r="Q385" s="92"/>
      <c r="R385" s="92"/>
      <c r="S385" s="92"/>
      <c r="T385" s="93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T385" s="17" t="s">
        <v>158</v>
      </c>
      <c r="AU385" s="17" t="s">
        <v>89</v>
      </c>
    </row>
    <row r="386" s="2" customFormat="1" ht="16.5" customHeight="1">
      <c r="A386" s="39"/>
      <c r="B386" s="40"/>
      <c r="C386" s="220" t="s">
        <v>354</v>
      </c>
      <c r="D386" s="220" t="s">
        <v>153</v>
      </c>
      <c r="E386" s="221" t="s">
        <v>467</v>
      </c>
      <c r="F386" s="222" t="s">
        <v>468</v>
      </c>
      <c r="G386" s="223" t="s">
        <v>461</v>
      </c>
      <c r="H386" s="224">
        <v>1</v>
      </c>
      <c r="I386" s="225"/>
      <c r="J386" s="226">
        <f>ROUND(I386*H386,2)</f>
        <v>0</v>
      </c>
      <c r="K386" s="227"/>
      <c r="L386" s="45"/>
      <c r="M386" s="228" t="s">
        <v>1</v>
      </c>
      <c r="N386" s="229" t="s">
        <v>44</v>
      </c>
      <c r="O386" s="92"/>
      <c r="P386" s="230">
        <f>O386*H386</f>
        <v>0</v>
      </c>
      <c r="Q386" s="230">
        <v>0</v>
      </c>
      <c r="R386" s="230">
        <f>Q386*H386</f>
        <v>0</v>
      </c>
      <c r="S386" s="230">
        <v>0</v>
      </c>
      <c r="T386" s="231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2" t="s">
        <v>157</v>
      </c>
      <c r="AT386" s="232" t="s">
        <v>153</v>
      </c>
      <c r="AU386" s="232" t="s">
        <v>89</v>
      </c>
      <c r="AY386" s="17" t="s">
        <v>150</v>
      </c>
      <c r="BE386" s="233">
        <f>IF(N386="základní",J386,0)</f>
        <v>0</v>
      </c>
      <c r="BF386" s="233">
        <f>IF(N386="snížená",J386,0)</f>
        <v>0</v>
      </c>
      <c r="BG386" s="233">
        <f>IF(N386="zákl. přenesená",J386,0)</f>
        <v>0</v>
      </c>
      <c r="BH386" s="233">
        <f>IF(N386="sníž. přenesená",J386,0)</f>
        <v>0</v>
      </c>
      <c r="BI386" s="233">
        <f>IF(N386="nulová",J386,0)</f>
        <v>0</v>
      </c>
      <c r="BJ386" s="17" t="s">
        <v>87</v>
      </c>
      <c r="BK386" s="233">
        <f>ROUND(I386*H386,2)</f>
        <v>0</v>
      </c>
      <c r="BL386" s="17" t="s">
        <v>157</v>
      </c>
      <c r="BM386" s="232" t="s">
        <v>469</v>
      </c>
    </row>
    <row r="387" s="2" customFormat="1">
      <c r="A387" s="39"/>
      <c r="B387" s="40"/>
      <c r="C387" s="41"/>
      <c r="D387" s="234" t="s">
        <v>158</v>
      </c>
      <c r="E387" s="41"/>
      <c r="F387" s="235" t="s">
        <v>468</v>
      </c>
      <c r="G387" s="41"/>
      <c r="H387" s="41"/>
      <c r="I387" s="236"/>
      <c r="J387" s="41"/>
      <c r="K387" s="41"/>
      <c r="L387" s="45"/>
      <c r="M387" s="237"/>
      <c r="N387" s="238"/>
      <c r="O387" s="92"/>
      <c r="P387" s="92"/>
      <c r="Q387" s="92"/>
      <c r="R387" s="92"/>
      <c r="S387" s="92"/>
      <c r="T387" s="93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T387" s="17" t="s">
        <v>158</v>
      </c>
      <c r="AU387" s="17" t="s">
        <v>89</v>
      </c>
    </row>
    <row r="388" s="2" customFormat="1" ht="16.5" customHeight="1">
      <c r="A388" s="39"/>
      <c r="B388" s="40"/>
      <c r="C388" s="220" t="s">
        <v>470</v>
      </c>
      <c r="D388" s="220" t="s">
        <v>153</v>
      </c>
      <c r="E388" s="221" t="s">
        <v>471</v>
      </c>
      <c r="F388" s="222" t="s">
        <v>472</v>
      </c>
      <c r="G388" s="223" t="s">
        <v>461</v>
      </c>
      <c r="H388" s="224">
        <v>2</v>
      </c>
      <c r="I388" s="225"/>
      <c r="J388" s="226">
        <f>ROUND(I388*H388,2)</f>
        <v>0</v>
      </c>
      <c r="K388" s="227"/>
      <c r="L388" s="45"/>
      <c r="M388" s="228" t="s">
        <v>1</v>
      </c>
      <c r="N388" s="229" t="s">
        <v>44</v>
      </c>
      <c r="O388" s="92"/>
      <c r="P388" s="230">
        <f>O388*H388</f>
        <v>0</v>
      </c>
      <c r="Q388" s="230">
        <v>0</v>
      </c>
      <c r="R388" s="230">
        <f>Q388*H388</f>
        <v>0</v>
      </c>
      <c r="S388" s="230">
        <v>0</v>
      </c>
      <c r="T388" s="231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2" t="s">
        <v>157</v>
      </c>
      <c r="AT388" s="232" t="s">
        <v>153</v>
      </c>
      <c r="AU388" s="232" t="s">
        <v>89</v>
      </c>
      <c r="AY388" s="17" t="s">
        <v>150</v>
      </c>
      <c r="BE388" s="233">
        <f>IF(N388="základní",J388,0)</f>
        <v>0</v>
      </c>
      <c r="BF388" s="233">
        <f>IF(N388="snížená",J388,0)</f>
        <v>0</v>
      </c>
      <c r="BG388" s="233">
        <f>IF(N388="zákl. přenesená",J388,0)</f>
        <v>0</v>
      </c>
      <c r="BH388" s="233">
        <f>IF(N388="sníž. přenesená",J388,0)</f>
        <v>0</v>
      </c>
      <c r="BI388" s="233">
        <f>IF(N388="nulová",J388,0)</f>
        <v>0</v>
      </c>
      <c r="BJ388" s="17" t="s">
        <v>87</v>
      </c>
      <c r="BK388" s="233">
        <f>ROUND(I388*H388,2)</f>
        <v>0</v>
      </c>
      <c r="BL388" s="17" t="s">
        <v>157</v>
      </c>
      <c r="BM388" s="232" t="s">
        <v>473</v>
      </c>
    </row>
    <row r="389" s="2" customFormat="1">
      <c r="A389" s="39"/>
      <c r="B389" s="40"/>
      <c r="C389" s="41"/>
      <c r="D389" s="234" t="s">
        <v>158</v>
      </c>
      <c r="E389" s="41"/>
      <c r="F389" s="235" t="s">
        <v>472</v>
      </c>
      <c r="G389" s="41"/>
      <c r="H389" s="41"/>
      <c r="I389" s="236"/>
      <c r="J389" s="41"/>
      <c r="K389" s="41"/>
      <c r="L389" s="45"/>
      <c r="M389" s="237"/>
      <c r="N389" s="238"/>
      <c r="O389" s="92"/>
      <c r="P389" s="92"/>
      <c r="Q389" s="92"/>
      <c r="R389" s="92"/>
      <c r="S389" s="92"/>
      <c r="T389" s="93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7" t="s">
        <v>158</v>
      </c>
      <c r="AU389" s="17" t="s">
        <v>89</v>
      </c>
    </row>
    <row r="390" s="2" customFormat="1" ht="16.5" customHeight="1">
      <c r="A390" s="39"/>
      <c r="B390" s="40"/>
      <c r="C390" s="220" t="s">
        <v>359</v>
      </c>
      <c r="D390" s="220" t="s">
        <v>153</v>
      </c>
      <c r="E390" s="221" t="s">
        <v>474</v>
      </c>
      <c r="F390" s="222" t="s">
        <v>475</v>
      </c>
      <c r="G390" s="223" t="s">
        <v>461</v>
      </c>
      <c r="H390" s="224">
        <v>1</v>
      </c>
      <c r="I390" s="225"/>
      <c r="J390" s="226">
        <f>ROUND(I390*H390,2)</f>
        <v>0</v>
      </c>
      <c r="K390" s="227"/>
      <c r="L390" s="45"/>
      <c r="M390" s="228" t="s">
        <v>1</v>
      </c>
      <c r="N390" s="229" t="s">
        <v>44</v>
      </c>
      <c r="O390" s="92"/>
      <c r="P390" s="230">
        <f>O390*H390</f>
        <v>0</v>
      </c>
      <c r="Q390" s="230">
        <v>0</v>
      </c>
      <c r="R390" s="230">
        <f>Q390*H390</f>
        <v>0</v>
      </c>
      <c r="S390" s="230">
        <v>0</v>
      </c>
      <c r="T390" s="231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32" t="s">
        <v>157</v>
      </c>
      <c r="AT390" s="232" t="s">
        <v>153</v>
      </c>
      <c r="AU390" s="232" t="s">
        <v>89</v>
      </c>
      <c r="AY390" s="17" t="s">
        <v>150</v>
      </c>
      <c r="BE390" s="233">
        <f>IF(N390="základní",J390,0)</f>
        <v>0</v>
      </c>
      <c r="BF390" s="233">
        <f>IF(N390="snížená",J390,0)</f>
        <v>0</v>
      </c>
      <c r="BG390" s="233">
        <f>IF(N390="zákl. přenesená",J390,0)</f>
        <v>0</v>
      </c>
      <c r="BH390" s="233">
        <f>IF(N390="sníž. přenesená",J390,0)</f>
        <v>0</v>
      </c>
      <c r="BI390" s="233">
        <f>IF(N390="nulová",J390,0)</f>
        <v>0</v>
      </c>
      <c r="BJ390" s="17" t="s">
        <v>87</v>
      </c>
      <c r="BK390" s="233">
        <f>ROUND(I390*H390,2)</f>
        <v>0</v>
      </c>
      <c r="BL390" s="17" t="s">
        <v>157</v>
      </c>
      <c r="BM390" s="232" t="s">
        <v>476</v>
      </c>
    </row>
    <row r="391" s="2" customFormat="1">
      <c r="A391" s="39"/>
      <c r="B391" s="40"/>
      <c r="C391" s="41"/>
      <c r="D391" s="234" t="s">
        <v>158</v>
      </c>
      <c r="E391" s="41"/>
      <c r="F391" s="235" t="s">
        <v>475</v>
      </c>
      <c r="G391" s="41"/>
      <c r="H391" s="41"/>
      <c r="I391" s="236"/>
      <c r="J391" s="41"/>
      <c r="K391" s="41"/>
      <c r="L391" s="45"/>
      <c r="M391" s="237"/>
      <c r="N391" s="238"/>
      <c r="O391" s="92"/>
      <c r="P391" s="92"/>
      <c r="Q391" s="92"/>
      <c r="R391" s="92"/>
      <c r="S391" s="92"/>
      <c r="T391" s="93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7" t="s">
        <v>158</v>
      </c>
      <c r="AU391" s="17" t="s">
        <v>89</v>
      </c>
    </row>
    <row r="392" s="2" customFormat="1" ht="16.5" customHeight="1">
      <c r="A392" s="39"/>
      <c r="B392" s="40"/>
      <c r="C392" s="220" t="s">
        <v>477</v>
      </c>
      <c r="D392" s="220" t="s">
        <v>153</v>
      </c>
      <c r="E392" s="221" t="s">
        <v>478</v>
      </c>
      <c r="F392" s="222" t="s">
        <v>479</v>
      </c>
      <c r="G392" s="223" t="s">
        <v>461</v>
      </c>
      <c r="H392" s="224">
        <v>1</v>
      </c>
      <c r="I392" s="225"/>
      <c r="J392" s="226">
        <f>ROUND(I392*H392,2)</f>
        <v>0</v>
      </c>
      <c r="K392" s="227"/>
      <c r="L392" s="45"/>
      <c r="M392" s="228" t="s">
        <v>1</v>
      </c>
      <c r="N392" s="229" t="s">
        <v>44</v>
      </c>
      <c r="O392" s="92"/>
      <c r="P392" s="230">
        <f>O392*H392</f>
        <v>0</v>
      </c>
      <c r="Q392" s="230">
        <v>0</v>
      </c>
      <c r="R392" s="230">
        <f>Q392*H392</f>
        <v>0</v>
      </c>
      <c r="S392" s="230">
        <v>0</v>
      </c>
      <c r="T392" s="231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32" t="s">
        <v>157</v>
      </c>
      <c r="AT392" s="232" t="s">
        <v>153</v>
      </c>
      <c r="AU392" s="232" t="s">
        <v>89</v>
      </c>
      <c r="AY392" s="17" t="s">
        <v>150</v>
      </c>
      <c r="BE392" s="233">
        <f>IF(N392="základní",J392,0)</f>
        <v>0</v>
      </c>
      <c r="BF392" s="233">
        <f>IF(N392="snížená",J392,0)</f>
        <v>0</v>
      </c>
      <c r="BG392" s="233">
        <f>IF(N392="zákl. přenesená",J392,0)</f>
        <v>0</v>
      </c>
      <c r="BH392" s="233">
        <f>IF(N392="sníž. přenesená",J392,0)</f>
        <v>0</v>
      </c>
      <c r="BI392" s="233">
        <f>IF(N392="nulová",J392,0)</f>
        <v>0</v>
      </c>
      <c r="BJ392" s="17" t="s">
        <v>87</v>
      </c>
      <c r="BK392" s="233">
        <f>ROUND(I392*H392,2)</f>
        <v>0</v>
      </c>
      <c r="BL392" s="17" t="s">
        <v>157</v>
      </c>
      <c r="BM392" s="232" t="s">
        <v>480</v>
      </c>
    </row>
    <row r="393" s="2" customFormat="1">
      <c r="A393" s="39"/>
      <c r="B393" s="40"/>
      <c r="C393" s="41"/>
      <c r="D393" s="234" t="s">
        <v>158</v>
      </c>
      <c r="E393" s="41"/>
      <c r="F393" s="235" t="s">
        <v>479</v>
      </c>
      <c r="G393" s="41"/>
      <c r="H393" s="41"/>
      <c r="I393" s="236"/>
      <c r="J393" s="41"/>
      <c r="K393" s="41"/>
      <c r="L393" s="45"/>
      <c r="M393" s="237"/>
      <c r="N393" s="238"/>
      <c r="O393" s="92"/>
      <c r="P393" s="92"/>
      <c r="Q393" s="92"/>
      <c r="R393" s="92"/>
      <c r="S393" s="92"/>
      <c r="T393" s="93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7" t="s">
        <v>158</v>
      </c>
      <c r="AU393" s="17" t="s">
        <v>89</v>
      </c>
    </row>
    <row r="394" s="12" customFormat="1" ht="22.8" customHeight="1">
      <c r="A394" s="12"/>
      <c r="B394" s="204"/>
      <c r="C394" s="205"/>
      <c r="D394" s="206" t="s">
        <v>78</v>
      </c>
      <c r="E394" s="218" t="s">
        <v>481</v>
      </c>
      <c r="F394" s="218" t="s">
        <v>482</v>
      </c>
      <c r="G394" s="205"/>
      <c r="H394" s="205"/>
      <c r="I394" s="208"/>
      <c r="J394" s="219">
        <f>BK394</f>
        <v>0</v>
      </c>
      <c r="K394" s="205"/>
      <c r="L394" s="210"/>
      <c r="M394" s="211"/>
      <c r="N394" s="212"/>
      <c r="O394" s="212"/>
      <c r="P394" s="213">
        <f>SUM(P395:P408)</f>
        <v>0</v>
      </c>
      <c r="Q394" s="212"/>
      <c r="R394" s="213">
        <f>SUM(R395:R408)</f>
        <v>0</v>
      </c>
      <c r="S394" s="212"/>
      <c r="T394" s="214">
        <f>SUM(T395:T408)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215" t="s">
        <v>89</v>
      </c>
      <c r="AT394" s="216" t="s">
        <v>78</v>
      </c>
      <c r="AU394" s="216" t="s">
        <v>87</v>
      </c>
      <c r="AY394" s="215" t="s">
        <v>150</v>
      </c>
      <c r="BK394" s="217">
        <f>SUM(BK395:BK408)</f>
        <v>0</v>
      </c>
    </row>
    <row r="395" s="2" customFormat="1" ht="21.75" customHeight="1">
      <c r="A395" s="39"/>
      <c r="B395" s="40"/>
      <c r="C395" s="220" t="s">
        <v>363</v>
      </c>
      <c r="D395" s="220" t="s">
        <v>153</v>
      </c>
      <c r="E395" s="221" t="s">
        <v>483</v>
      </c>
      <c r="F395" s="222" t="s">
        <v>484</v>
      </c>
      <c r="G395" s="223" t="s">
        <v>461</v>
      </c>
      <c r="H395" s="224">
        <v>6</v>
      </c>
      <c r="I395" s="225"/>
      <c r="J395" s="226">
        <f>ROUND(I395*H395,2)</f>
        <v>0</v>
      </c>
      <c r="K395" s="227"/>
      <c r="L395" s="45"/>
      <c r="M395" s="228" t="s">
        <v>1</v>
      </c>
      <c r="N395" s="229" t="s">
        <v>44</v>
      </c>
      <c r="O395" s="92"/>
      <c r="P395" s="230">
        <f>O395*H395</f>
        <v>0</v>
      </c>
      <c r="Q395" s="230">
        <v>0</v>
      </c>
      <c r="R395" s="230">
        <f>Q395*H395</f>
        <v>0</v>
      </c>
      <c r="S395" s="230">
        <v>0</v>
      </c>
      <c r="T395" s="231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32" t="s">
        <v>157</v>
      </c>
      <c r="AT395" s="232" t="s">
        <v>153</v>
      </c>
      <c r="AU395" s="232" t="s">
        <v>89</v>
      </c>
      <c r="AY395" s="17" t="s">
        <v>150</v>
      </c>
      <c r="BE395" s="233">
        <f>IF(N395="základní",J395,0)</f>
        <v>0</v>
      </c>
      <c r="BF395" s="233">
        <f>IF(N395="snížená",J395,0)</f>
        <v>0</v>
      </c>
      <c r="BG395" s="233">
        <f>IF(N395="zákl. přenesená",J395,0)</f>
        <v>0</v>
      </c>
      <c r="BH395" s="233">
        <f>IF(N395="sníž. přenesená",J395,0)</f>
        <v>0</v>
      </c>
      <c r="BI395" s="233">
        <f>IF(N395="nulová",J395,0)</f>
        <v>0</v>
      </c>
      <c r="BJ395" s="17" t="s">
        <v>87</v>
      </c>
      <c r="BK395" s="233">
        <f>ROUND(I395*H395,2)</f>
        <v>0</v>
      </c>
      <c r="BL395" s="17" t="s">
        <v>157</v>
      </c>
      <c r="BM395" s="232" t="s">
        <v>485</v>
      </c>
    </row>
    <row r="396" s="2" customFormat="1">
      <c r="A396" s="39"/>
      <c r="B396" s="40"/>
      <c r="C396" s="41"/>
      <c r="D396" s="234" t="s">
        <v>158</v>
      </c>
      <c r="E396" s="41"/>
      <c r="F396" s="235" t="s">
        <v>484</v>
      </c>
      <c r="G396" s="41"/>
      <c r="H396" s="41"/>
      <c r="I396" s="236"/>
      <c r="J396" s="41"/>
      <c r="K396" s="41"/>
      <c r="L396" s="45"/>
      <c r="M396" s="237"/>
      <c r="N396" s="238"/>
      <c r="O396" s="92"/>
      <c r="P396" s="92"/>
      <c r="Q396" s="92"/>
      <c r="R396" s="92"/>
      <c r="S396" s="92"/>
      <c r="T396" s="93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7" t="s">
        <v>158</v>
      </c>
      <c r="AU396" s="17" t="s">
        <v>89</v>
      </c>
    </row>
    <row r="397" s="2" customFormat="1" ht="16.5" customHeight="1">
      <c r="A397" s="39"/>
      <c r="B397" s="40"/>
      <c r="C397" s="220" t="s">
        <v>486</v>
      </c>
      <c r="D397" s="220" t="s">
        <v>153</v>
      </c>
      <c r="E397" s="221" t="s">
        <v>487</v>
      </c>
      <c r="F397" s="222" t="s">
        <v>488</v>
      </c>
      <c r="G397" s="223" t="s">
        <v>461</v>
      </c>
      <c r="H397" s="224">
        <v>6</v>
      </c>
      <c r="I397" s="225"/>
      <c r="J397" s="226">
        <f>ROUND(I397*H397,2)</f>
        <v>0</v>
      </c>
      <c r="K397" s="227"/>
      <c r="L397" s="45"/>
      <c r="M397" s="228" t="s">
        <v>1</v>
      </c>
      <c r="N397" s="229" t="s">
        <v>44</v>
      </c>
      <c r="O397" s="92"/>
      <c r="P397" s="230">
        <f>O397*H397</f>
        <v>0</v>
      </c>
      <c r="Q397" s="230">
        <v>0</v>
      </c>
      <c r="R397" s="230">
        <f>Q397*H397</f>
        <v>0</v>
      </c>
      <c r="S397" s="230">
        <v>0</v>
      </c>
      <c r="T397" s="231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32" t="s">
        <v>157</v>
      </c>
      <c r="AT397" s="232" t="s">
        <v>153</v>
      </c>
      <c r="AU397" s="232" t="s">
        <v>89</v>
      </c>
      <c r="AY397" s="17" t="s">
        <v>150</v>
      </c>
      <c r="BE397" s="233">
        <f>IF(N397="základní",J397,0)</f>
        <v>0</v>
      </c>
      <c r="BF397" s="233">
        <f>IF(N397="snížená",J397,0)</f>
        <v>0</v>
      </c>
      <c r="BG397" s="233">
        <f>IF(N397="zákl. přenesená",J397,0)</f>
        <v>0</v>
      </c>
      <c r="BH397" s="233">
        <f>IF(N397="sníž. přenesená",J397,0)</f>
        <v>0</v>
      </c>
      <c r="BI397" s="233">
        <f>IF(N397="nulová",J397,0)</f>
        <v>0</v>
      </c>
      <c r="BJ397" s="17" t="s">
        <v>87</v>
      </c>
      <c r="BK397" s="233">
        <f>ROUND(I397*H397,2)</f>
        <v>0</v>
      </c>
      <c r="BL397" s="17" t="s">
        <v>157</v>
      </c>
      <c r="BM397" s="232" t="s">
        <v>489</v>
      </c>
    </row>
    <row r="398" s="2" customFormat="1">
      <c r="A398" s="39"/>
      <c r="B398" s="40"/>
      <c r="C398" s="41"/>
      <c r="D398" s="234" t="s">
        <v>158</v>
      </c>
      <c r="E398" s="41"/>
      <c r="F398" s="235" t="s">
        <v>488</v>
      </c>
      <c r="G398" s="41"/>
      <c r="H398" s="41"/>
      <c r="I398" s="236"/>
      <c r="J398" s="41"/>
      <c r="K398" s="41"/>
      <c r="L398" s="45"/>
      <c r="M398" s="237"/>
      <c r="N398" s="238"/>
      <c r="O398" s="92"/>
      <c r="P398" s="92"/>
      <c r="Q398" s="92"/>
      <c r="R398" s="92"/>
      <c r="S398" s="92"/>
      <c r="T398" s="93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T398" s="17" t="s">
        <v>158</v>
      </c>
      <c r="AU398" s="17" t="s">
        <v>89</v>
      </c>
    </row>
    <row r="399" s="2" customFormat="1" ht="16.5" customHeight="1">
      <c r="A399" s="39"/>
      <c r="B399" s="40"/>
      <c r="C399" s="220" t="s">
        <v>367</v>
      </c>
      <c r="D399" s="220" t="s">
        <v>153</v>
      </c>
      <c r="E399" s="221" t="s">
        <v>490</v>
      </c>
      <c r="F399" s="222" t="s">
        <v>491</v>
      </c>
      <c r="G399" s="223" t="s">
        <v>461</v>
      </c>
      <c r="H399" s="224">
        <v>6</v>
      </c>
      <c r="I399" s="225"/>
      <c r="J399" s="226">
        <f>ROUND(I399*H399,2)</f>
        <v>0</v>
      </c>
      <c r="K399" s="227"/>
      <c r="L399" s="45"/>
      <c r="M399" s="228" t="s">
        <v>1</v>
      </c>
      <c r="N399" s="229" t="s">
        <v>44</v>
      </c>
      <c r="O399" s="92"/>
      <c r="P399" s="230">
        <f>O399*H399</f>
        <v>0</v>
      </c>
      <c r="Q399" s="230">
        <v>0</v>
      </c>
      <c r="R399" s="230">
        <f>Q399*H399</f>
        <v>0</v>
      </c>
      <c r="S399" s="230">
        <v>0</v>
      </c>
      <c r="T399" s="231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32" t="s">
        <v>157</v>
      </c>
      <c r="AT399" s="232" t="s">
        <v>153</v>
      </c>
      <c r="AU399" s="232" t="s">
        <v>89</v>
      </c>
      <c r="AY399" s="17" t="s">
        <v>150</v>
      </c>
      <c r="BE399" s="233">
        <f>IF(N399="základní",J399,0)</f>
        <v>0</v>
      </c>
      <c r="BF399" s="233">
        <f>IF(N399="snížená",J399,0)</f>
        <v>0</v>
      </c>
      <c r="BG399" s="233">
        <f>IF(N399="zákl. přenesená",J399,0)</f>
        <v>0</v>
      </c>
      <c r="BH399" s="233">
        <f>IF(N399="sníž. přenesená",J399,0)</f>
        <v>0</v>
      </c>
      <c r="BI399" s="233">
        <f>IF(N399="nulová",J399,0)</f>
        <v>0</v>
      </c>
      <c r="BJ399" s="17" t="s">
        <v>87</v>
      </c>
      <c r="BK399" s="233">
        <f>ROUND(I399*H399,2)</f>
        <v>0</v>
      </c>
      <c r="BL399" s="17" t="s">
        <v>157</v>
      </c>
      <c r="BM399" s="232" t="s">
        <v>492</v>
      </c>
    </row>
    <row r="400" s="2" customFormat="1">
      <c r="A400" s="39"/>
      <c r="B400" s="40"/>
      <c r="C400" s="41"/>
      <c r="D400" s="234" t="s">
        <v>158</v>
      </c>
      <c r="E400" s="41"/>
      <c r="F400" s="235" t="s">
        <v>491</v>
      </c>
      <c r="G400" s="41"/>
      <c r="H400" s="41"/>
      <c r="I400" s="236"/>
      <c r="J400" s="41"/>
      <c r="K400" s="41"/>
      <c r="L400" s="45"/>
      <c r="M400" s="237"/>
      <c r="N400" s="238"/>
      <c r="O400" s="92"/>
      <c r="P400" s="92"/>
      <c r="Q400" s="92"/>
      <c r="R400" s="92"/>
      <c r="S400" s="92"/>
      <c r="T400" s="93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T400" s="17" t="s">
        <v>158</v>
      </c>
      <c r="AU400" s="17" t="s">
        <v>89</v>
      </c>
    </row>
    <row r="401" s="2" customFormat="1" ht="16.5" customHeight="1">
      <c r="A401" s="39"/>
      <c r="B401" s="40"/>
      <c r="C401" s="220" t="s">
        <v>493</v>
      </c>
      <c r="D401" s="220" t="s">
        <v>153</v>
      </c>
      <c r="E401" s="221" t="s">
        <v>494</v>
      </c>
      <c r="F401" s="222" t="s">
        <v>495</v>
      </c>
      <c r="G401" s="223" t="s">
        <v>461</v>
      </c>
      <c r="H401" s="224">
        <v>1</v>
      </c>
      <c r="I401" s="225"/>
      <c r="J401" s="226">
        <f>ROUND(I401*H401,2)</f>
        <v>0</v>
      </c>
      <c r="K401" s="227"/>
      <c r="L401" s="45"/>
      <c r="M401" s="228" t="s">
        <v>1</v>
      </c>
      <c r="N401" s="229" t="s">
        <v>44</v>
      </c>
      <c r="O401" s="92"/>
      <c r="P401" s="230">
        <f>O401*H401</f>
        <v>0</v>
      </c>
      <c r="Q401" s="230">
        <v>0</v>
      </c>
      <c r="R401" s="230">
        <f>Q401*H401</f>
        <v>0</v>
      </c>
      <c r="S401" s="230">
        <v>0</v>
      </c>
      <c r="T401" s="231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32" t="s">
        <v>157</v>
      </c>
      <c r="AT401" s="232" t="s">
        <v>153</v>
      </c>
      <c r="AU401" s="232" t="s">
        <v>89</v>
      </c>
      <c r="AY401" s="17" t="s">
        <v>150</v>
      </c>
      <c r="BE401" s="233">
        <f>IF(N401="základní",J401,0)</f>
        <v>0</v>
      </c>
      <c r="BF401" s="233">
        <f>IF(N401="snížená",J401,0)</f>
        <v>0</v>
      </c>
      <c r="BG401" s="233">
        <f>IF(N401="zákl. přenesená",J401,0)</f>
        <v>0</v>
      </c>
      <c r="BH401" s="233">
        <f>IF(N401="sníž. přenesená",J401,0)</f>
        <v>0</v>
      </c>
      <c r="BI401" s="233">
        <f>IF(N401="nulová",J401,0)</f>
        <v>0</v>
      </c>
      <c r="BJ401" s="17" t="s">
        <v>87</v>
      </c>
      <c r="BK401" s="233">
        <f>ROUND(I401*H401,2)</f>
        <v>0</v>
      </c>
      <c r="BL401" s="17" t="s">
        <v>157</v>
      </c>
      <c r="BM401" s="232" t="s">
        <v>496</v>
      </c>
    </row>
    <row r="402" s="2" customFormat="1">
      <c r="A402" s="39"/>
      <c r="B402" s="40"/>
      <c r="C402" s="41"/>
      <c r="D402" s="234" t="s">
        <v>158</v>
      </c>
      <c r="E402" s="41"/>
      <c r="F402" s="235" t="s">
        <v>495</v>
      </c>
      <c r="G402" s="41"/>
      <c r="H402" s="41"/>
      <c r="I402" s="236"/>
      <c r="J402" s="41"/>
      <c r="K402" s="41"/>
      <c r="L402" s="45"/>
      <c r="M402" s="237"/>
      <c r="N402" s="238"/>
      <c r="O402" s="92"/>
      <c r="P402" s="92"/>
      <c r="Q402" s="92"/>
      <c r="R402" s="92"/>
      <c r="S402" s="92"/>
      <c r="T402" s="93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T402" s="17" t="s">
        <v>158</v>
      </c>
      <c r="AU402" s="17" t="s">
        <v>89</v>
      </c>
    </row>
    <row r="403" s="2" customFormat="1" ht="16.5" customHeight="1">
      <c r="A403" s="39"/>
      <c r="B403" s="40"/>
      <c r="C403" s="220" t="s">
        <v>374</v>
      </c>
      <c r="D403" s="220" t="s">
        <v>153</v>
      </c>
      <c r="E403" s="221" t="s">
        <v>497</v>
      </c>
      <c r="F403" s="222" t="s">
        <v>498</v>
      </c>
      <c r="G403" s="223" t="s">
        <v>461</v>
      </c>
      <c r="H403" s="224">
        <v>2</v>
      </c>
      <c r="I403" s="225"/>
      <c r="J403" s="226">
        <f>ROUND(I403*H403,2)</f>
        <v>0</v>
      </c>
      <c r="K403" s="227"/>
      <c r="L403" s="45"/>
      <c r="M403" s="228" t="s">
        <v>1</v>
      </c>
      <c r="N403" s="229" t="s">
        <v>44</v>
      </c>
      <c r="O403" s="92"/>
      <c r="P403" s="230">
        <f>O403*H403</f>
        <v>0</v>
      </c>
      <c r="Q403" s="230">
        <v>0</v>
      </c>
      <c r="R403" s="230">
        <f>Q403*H403</f>
        <v>0</v>
      </c>
      <c r="S403" s="230">
        <v>0</v>
      </c>
      <c r="T403" s="231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32" t="s">
        <v>157</v>
      </c>
      <c r="AT403" s="232" t="s">
        <v>153</v>
      </c>
      <c r="AU403" s="232" t="s">
        <v>89</v>
      </c>
      <c r="AY403" s="17" t="s">
        <v>150</v>
      </c>
      <c r="BE403" s="233">
        <f>IF(N403="základní",J403,0)</f>
        <v>0</v>
      </c>
      <c r="BF403" s="233">
        <f>IF(N403="snížená",J403,0)</f>
        <v>0</v>
      </c>
      <c r="BG403" s="233">
        <f>IF(N403="zákl. přenesená",J403,0)</f>
        <v>0</v>
      </c>
      <c r="BH403" s="233">
        <f>IF(N403="sníž. přenesená",J403,0)</f>
        <v>0</v>
      </c>
      <c r="BI403" s="233">
        <f>IF(N403="nulová",J403,0)</f>
        <v>0</v>
      </c>
      <c r="BJ403" s="17" t="s">
        <v>87</v>
      </c>
      <c r="BK403" s="233">
        <f>ROUND(I403*H403,2)</f>
        <v>0</v>
      </c>
      <c r="BL403" s="17" t="s">
        <v>157</v>
      </c>
      <c r="BM403" s="232" t="s">
        <v>499</v>
      </c>
    </row>
    <row r="404" s="2" customFormat="1">
      <c r="A404" s="39"/>
      <c r="B404" s="40"/>
      <c r="C404" s="41"/>
      <c r="D404" s="234" t="s">
        <v>158</v>
      </c>
      <c r="E404" s="41"/>
      <c r="F404" s="235" t="s">
        <v>498</v>
      </c>
      <c r="G404" s="41"/>
      <c r="H404" s="41"/>
      <c r="I404" s="236"/>
      <c r="J404" s="41"/>
      <c r="K404" s="41"/>
      <c r="L404" s="45"/>
      <c r="M404" s="237"/>
      <c r="N404" s="238"/>
      <c r="O404" s="92"/>
      <c r="P404" s="92"/>
      <c r="Q404" s="92"/>
      <c r="R404" s="92"/>
      <c r="S404" s="92"/>
      <c r="T404" s="93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T404" s="17" t="s">
        <v>158</v>
      </c>
      <c r="AU404" s="17" t="s">
        <v>89</v>
      </c>
    </row>
    <row r="405" s="2" customFormat="1" ht="16.5" customHeight="1">
      <c r="A405" s="39"/>
      <c r="B405" s="40"/>
      <c r="C405" s="220" t="s">
        <v>500</v>
      </c>
      <c r="D405" s="220" t="s">
        <v>153</v>
      </c>
      <c r="E405" s="221" t="s">
        <v>501</v>
      </c>
      <c r="F405" s="222" t="s">
        <v>502</v>
      </c>
      <c r="G405" s="223" t="s">
        <v>461</v>
      </c>
      <c r="H405" s="224">
        <v>1</v>
      </c>
      <c r="I405" s="225"/>
      <c r="J405" s="226">
        <f>ROUND(I405*H405,2)</f>
        <v>0</v>
      </c>
      <c r="K405" s="227"/>
      <c r="L405" s="45"/>
      <c r="M405" s="228" t="s">
        <v>1</v>
      </c>
      <c r="N405" s="229" t="s">
        <v>44</v>
      </c>
      <c r="O405" s="92"/>
      <c r="P405" s="230">
        <f>O405*H405</f>
        <v>0</v>
      </c>
      <c r="Q405" s="230">
        <v>0</v>
      </c>
      <c r="R405" s="230">
        <f>Q405*H405</f>
        <v>0</v>
      </c>
      <c r="S405" s="230">
        <v>0</v>
      </c>
      <c r="T405" s="231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32" t="s">
        <v>157</v>
      </c>
      <c r="AT405" s="232" t="s">
        <v>153</v>
      </c>
      <c r="AU405" s="232" t="s">
        <v>89</v>
      </c>
      <c r="AY405" s="17" t="s">
        <v>150</v>
      </c>
      <c r="BE405" s="233">
        <f>IF(N405="základní",J405,0)</f>
        <v>0</v>
      </c>
      <c r="BF405" s="233">
        <f>IF(N405="snížená",J405,0)</f>
        <v>0</v>
      </c>
      <c r="BG405" s="233">
        <f>IF(N405="zákl. přenesená",J405,0)</f>
        <v>0</v>
      </c>
      <c r="BH405" s="233">
        <f>IF(N405="sníž. přenesená",J405,0)</f>
        <v>0</v>
      </c>
      <c r="BI405" s="233">
        <f>IF(N405="nulová",J405,0)</f>
        <v>0</v>
      </c>
      <c r="BJ405" s="17" t="s">
        <v>87</v>
      </c>
      <c r="BK405" s="233">
        <f>ROUND(I405*H405,2)</f>
        <v>0</v>
      </c>
      <c r="BL405" s="17" t="s">
        <v>157</v>
      </c>
      <c r="BM405" s="232" t="s">
        <v>503</v>
      </c>
    </row>
    <row r="406" s="2" customFormat="1">
      <c r="A406" s="39"/>
      <c r="B406" s="40"/>
      <c r="C406" s="41"/>
      <c r="D406" s="234" t="s">
        <v>158</v>
      </c>
      <c r="E406" s="41"/>
      <c r="F406" s="235" t="s">
        <v>502</v>
      </c>
      <c r="G406" s="41"/>
      <c r="H406" s="41"/>
      <c r="I406" s="236"/>
      <c r="J406" s="41"/>
      <c r="K406" s="41"/>
      <c r="L406" s="45"/>
      <c r="M406" s="237"/>
      <c r="N406" s="238"/>
      <c r="O406" s="92"/>
      <c r="P406" s="92"/>
      <c r="Q406" s="92"/>
      <c r="R406" s="92"/>
      <c r="S406" s="92"/>
      <c r="T406" s="93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T406" s="17" t="s">
        <v>158</v>
      </c>
      <c r="AU406" s="17" t="s">
        <v>89</v>
      </c>
    </row>
    <row r="407" s="2" customFormat="1" ht="16.5" customHeight="1">
      <c r="A407" s="39"/>
      <c r="B407" s="40"/>
      <c r="C407" s="220" t="s">
        <v>379</v>
      </c>
      <c r="D407" s="220" t="s">
        <v>153</v>
      </c>
      <c r="E407" s="221" t="s">
        <v>504</v>
      </c>
      <c r="F407" s="222" t="s">
        <v>505</v>
      </c>
      <c r="G407" s="223" t="s">
        <v>461</v>
      </c>
      <c r="H407" s="224">
        <v>2</v>
      </c>
      <c r="I407" s="225"/>
      <c r="J407" s="226">
        <f>ROUND(I407*H407,2)</f>
        <v>0</v>
      </c>
      <c r="K407" s="227"/>
      <c r="L407" s="45"/>
      <c r="M407" s="228" t="s">
        <v>1</v>
      </c>
      <c r="N407" s="229" t="s">
        <v>44</v>
      </c>
      <c r="O407" s="92"/>
      <c r="P407" s="230">
        <f>O407*H407</f>
        <v>0</v>
      </c>
      <c r="Q407" s="230">
        <v>0</v>
      </c>
      <c r="R407" s="230">
        <f>Q407*H407</f>
        <v>0</v>
      </c>
      <c r="S407" s="230">
        <v>0</v>
      </c>
      <c r="T407" s="231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2" t="s">
        <v>157</v>
      </c>
      <c r="AT407" s="232" t="s">
        <v>153</v>
      </c>
      <c r="AU407" s="232" t="s">
        <v>89</v>
      </c>
      <c r="AY407" s="17" t="s">
        <v>150</v>
      </c>
      <c r="BE407" s="233">
        <f>IF(N407="základní",J407,0)</f>
        <v>0</v>
      </c>
      <c r="BF407" s="233">
        <f>IF(N407="snížená",J407,0)</f>
        <v>0</v>
      </c>
      <c r="BG407" s="233">
        <f>IF(N407="zákl. přenesená",J407,0)</f>
        <v>0</v>
      </c>
      <c r="BH407" s="233">
        <f>IF(N407="sníž. přenesená",J407,0)</f>
        <v>0</v>
      </c>
      <c r="BI407" s="233">
        <f>IF(N407="nulová",J407,0)</f>
        <v>0</v>
      </c>
      <c r="BJ407" s="17" t="s">
        <v>87</v>
      </c>
      <c r="BK407" s="233">
        <f>ROUND(I407*H407,2)</f>
        <v>0</v>
      </c>
      <c r="BL407" s="17" t="s">
        <v>157</v>
      </c>
      <c r="BM407" s="232" t="s">
        <v>506</v>
      </c>
    </row>
    <row r="408" s="2" customFormat="1">
      <c r="A408" s="39"/>
      <c r="B408" s="40"/>
      <c r="C408" s="41"/>
      <c r="D408" s="234" t="s">
        <v>158</v>
      </c>
      <c r="E408" s="41"/>
      <c r="F408" s="235" t="s">
        <v>505</v>
      </c>
      <c r="G408" s="41"/>
      <c r="H408" s="41"/>
      <c r="I408" s="236"/>
      <c r="J408" s="41"/>
      <c r="K408" s="41"/>
      <c r="L408" s="45"/>
      <c r="M408" s="237"/>
      <c r="N408" s="238"/>
      <c r="O408" s="92"/>
      <c r="P408" s="92"/>
      <c r="Q408" s="92"/>
      <c r="R408" s="92"/>
      <c r="S408" s="92"/>
      <c r="T408" s="93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7" t="s">
        <v>158</v>
      </c>
      <c r="AU408" s="17" t="s">
        <v>89</v>
      </c>
    </row>
    <row r="409" s="12" customFormat="1" ht="22.8" customHeight="1">
      <c r="A409" s="12"/>
      <c r="B409" s="204"/>
      <c r="C409" s="205"/>
      <c r="D409" s="206" t="s">
        <v>78</v>
      </c>
      <c r="E409" s="218" t="s">
        <v>507</v>
      </c>
      <c r="F409" s="218" t="s">
        <v>508</v>
      </c>
      <c r="G409" s="205"/>
      <c r="H409" s="205"/>
      <c r="I409" s="208"/>
      <c r="J409" s="219">
        <f>BK409</f>
        <v>0</v>
      </c>
      <c r="K409" s="205"/>
      <c r="L409" s="210"/>
      <c r="M409" s="211"/>
      <c r="N409" s="212"/>
      <c r="O409" s="212"/>
      <c r="P409" s="213">
        <f>SUM(P410:P435)</f>
        <v>0</v>
      </c>
      <c r="Q409" s="212"/>
      <c r="R409" s="213">
        <f>SUM(R410:R435)</f>
        <v>0</v>
      </c>
      <c r="S409" s="212"/>
      <c r="T409" s="214">
        <f>SUM(T410:T435)</f>
        <v>0</v>
      </c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R409" s="215" t="s">
        <v>89</v>
      </c>
      <c r="AT409" s="216" t="s">
        <v>78</v>
      </c>
      <c r="AU409" s="216" t="s">
        <v>87</v>
      </c>
      <c r="AY409" s="215" t="s">
        <v>150</v>
      </c>
      <c r="BK409" s="217">
        <f>SUM(BK410:BK435)</f>
        <v>0</v>
      </c>
    </row>
    <row r="410" s="2" customFormat="1" ht="49.05" customHeight="1">
      <c r="A410" s="39"/>
      <c r="B410" s="40"/>
      <c r="C410" s="220" t="s">
        <v>509</v>
      </c>
      <c r="D410" s="220" t="s">
        <v>153</v>
      </c>
      <c r="E410" s="221" t="s">
        <v>510</v>
      </c>
      <c r="F410" s="222" t="s">
        <v>511</v>
      </c>
      <c r="G410" s="223" t="s">
        <v>171</v>
      </c>
      <c r="H410" s="224">
        <v>90</v>
      </c>
      <c r="I410" s="225"/>
      <c r="J410" s="226">
        <f>ROUND(I410*H410,2)</f>
        <v>0</v>
      </c>
      <c r="K410" s="227"/>
      <c r="L410" s="45"/>
      <c r="M410" s="228" t="s">
        <v>1</v>
      </c>
      <c r="N410" s="229" t="s">
        <v>44</v>
      </c>
      <c r="O410" s="92"/>
      <c r="P410" s="230">
        <f>O410*H410</f>
        <v>0</v>
      </c>
      <c r="Q410" s="230">
        <v>0</v>
      </c>
      <c r="R410" s="230">
        <f>Q410*H410</f>
        <v>0</v>
      </c>
      <c r="S410" s="230">
        <v>0</v>
      </c>
      <c r="T410" s="231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2" t="s">
        <v>157</v>
      </c>
      <c r="AT410" s="232" t="s">
        <v>153</v>
      </c>
      <c r="AU410" s="232" t="s">
        <v>89</v>
      </c>
      <c r="AY410" s="17" t="s">
        <v>150</v>
      </c>
      <c r="BE410" s="233">
        <f>IF(N410="základní",J410,0)</f>
        <v>0</v>
      </c>
      <c r="BF410" s="233">
        <f>IF(N410="snížená",J410,0)</f>
        <v>0</v>
      </c>
      <c r="BG410" s="233">
        <f>IF(N410="zákl. přenesená",J410,0)</f>
        <v>0</v>
      </c>
      <c r="BH410" s="233">
        <f>IF(N410="sníž. přenesená",J410,0)</f>
        <v>0</v>
      </c>
      <c r="BI410" s="233">
        <f>IF(N410="nulová",J410,0)</f>
        <v>0</v>
      </c>
      <c r="BJ410" s="17" t="s">
        <v>87</v>
      </c>
      <c r="BK410" s="233">
        <f>ROUND(I410*H410,2)</f>
        <v>0</v>
      </c>
      <c r="BL410" s="17" t="s">
        <v>157</v>
      </c>
      <c r="BM410" s="232" t="s">
        <v>512</v>
      </c>
    </row>
    <row r="411" s="2" customFormat="1">
      <c r="A411" s="39"/>
      <c r="B411" s="40"/>
      <c r="C411" s="41"/>
      <c r="D411" s="234" t="s">
        <v>158</v>
      </c>
      <c r="E411" s="41"/>
      <c r="F411" s="235" t="s">
        <v>511</v>
      </c>
      <c r="G411" s="41"/>
      <c r="H411" s="41"/>
      <c r="I411" s="236"/>
      <c r="J411" s="41"/>
      <c r="K411" s="41"/>
      <c r="L411" s="45"/>
      <c r="M411" s="237"/>
      <c r="N411" s="238"/>
      <c r="O411" s="92"/>
      <c r="P411" s="92"/>
      <c r="Q411" s="92"/>
      <c r="R411" s="92"/>
      <c r="S411" s="92"/>
      <c r="T411" s="93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7" t="s">
        <v>158</v>
      </c>
      <c r="AU411" s="17" t="s">
        <v>89</v>
      </c>
    </row>
    <row r="412" s="2" customFormat="1" ht="16.5" customHeight="1">
      <c r="A412" s="39"/>
      <c r="B412" s="40"/>
      <c r="C412" s="220" t="s">
        <v>384</v>
      </c>
      <c r="D412" s="220" t="s">
        <v>153</v>
      </c>
      <c r="E412" s="221" t="s">
        <v>513</v>
      </c>
      <c r="F412" s="222" t="s">
        <v>514</v>
      </c>
      <c r="G412" s="223" t="s">
        <v>171</v>
      </c>
      <c r="H412" s="224">
        <v>9.8000000000000007</v>
      </c>
      <c r="I412" s="225"/>
      <c r="J412" s="226">
        <f>ROUND(I412*H412,2)</f>
        <v>0</v>
      </c>
      <c r="K412" s="227"/>
      <c r="L412" s="45"/>
      <c r="M412" s="228" t="s">
        <v>1</v>
      </c>
      <c r="N412" s="229" t="s">
        <v>44</v>
      </c>
      <c r="O412" s="92"/>
      <c r="P412" s="230">
        <f>O412*H412</f>
        <v>0</v>
      </c>
      <c r="Q412" s="230">
        <v>0</v>
      </c>
      <c r="R412" s="230">
        <f>Q412*H412</f>
        <v>0</v>
      </c>
      <c r="S412" s="230">
        <v>0</v>
      </c>
      <c r="T412" s="231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32" t="s">
        <v>157</v>
      </c>
      <c r="AT412" s="232" t="s">
        <v>153</v>
      </c>
      <c r="AU412" s="232" t="s">
        <v>89</v>
      </c>
      <c r="AY412" s="17" t="s">
        <v>150</v>
      </c>
      <c r="BE412" s="233">
        <f>IF(N412="základní",J412,0)</f>
        <v>0</v>
      </c>
      <c r="BF412" s="233">
        <f>IF(N412="snížená",J412,0)</f>
        <v>0</v>
      </c>
      <c r="BG412" s="233">
        <f>IF(N412="zákl. přenesená",J412,0)</f>
        <v>0</v>
      </c>
      <c r="BH412" s="233">
        <f>IF(N412="sníž. přenesená",J412,0)</f>
        <v>0</v>
      </c>
      <c r="BI412" s="233">
        <f>IF(N412="nulová",J412,0)</f>
        <v>0</v>
      </c>
      <c r="BJ412" s="17" t="s">
        <v>87</v>
      </c>
      <c r="BK412" s="233">
        <f>ROUND(I412*H412,2)</f>
        <v>0</v>
      </c>
      <c r="BL412" s="17" t="s">
        <v>157</v>
      </c>
      <c r="BM412" s="232" t="s">
        <v>515</v>
      </c>
    </row>
    <row r="413" s="2" customFormat="1">
      <c r="A413" s="39"/>
      <c r="B413" s="40"/>
      <c r="C413" s="41"/>
      <c r="D413" s="234" t="s">
        <v>158</v>
      </c>
      <c r="E413" s="41"/>
      <c r="F413" s="235" t="s">
        <v>514</v>
      </c>
      <c r="G413" s="41"/>
      <c r="H413" s="41"/>
      <c r="I413" s="236"/>
      <c r="J413" s="41"/>
      <c r="K413" s="41"/>
      <c r="L413" s="45"/>
      <c r="M413" s="237"/>
      <c r="N413" s="238"/>
      <c r="O413" s="92"/>
      <c r="P413" s="92"/>
      <c r="Q413" s="92"/>
      <c r="R413" s="92"/>
      <c r="S413" s="92"/>
      <c r="T413" s="93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7" t="s">
        <v>158</v>
      </c>
      <c r="AU413" s="17" t="s">
        <v>89</v>
      </c>
    </row>
    <row r="414" s="2" customFormat="1" ht="16.5" customHeight="1">
      <c r="A414" s="39"/>
      <c r="B414" s="40"/>
      <c r="C414" s="220" t="s">
        <v>516</v>
      </c>
      <c r="D414" s="220" t="s">
        <v>153</v>
      </c>
      <c r="E414" s="221" t="s">
        <v>517</v>
      </c>
      <c r="F414" s="222" t="s">
        <v>518</v>
      </c>
      <c r="G414" s="223" t="s">
        <v>461</v>
      </c>
      <c r="H414" s="224">
        <v>1</v>
      </c>
      <c r="I414" s="225"/>
      <c r="J414" s="226">
        <f>ROUND(I414*H414,2)</f>
        <v>0</v>
      </c>
      <c r="K414" s="227"/>
      <c r="L414" s="45"/>
      <c r="M414" s="228" t="s">
        <v>1</v>
      </c>
      <c r="N414" s="229" t="s">
        <v>44</v>
      </c>
      <c r="O414" s="92"/>
      <c r="P414" s="230">
        <f>O414*H414</f>
        <v>0</v>
      </c>
      <c r="Q414" s="230">
        <v>0</v>
      </c>
      <c r="R414" s="230">
        <f>Q414*H414</f>
        <v>0</v>
      </c>
      <c r="S414" s="230">
        <v>0</v>
      </c>
      <c r="T414" s="231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32" t="s">
        <v>157</v>
      </c>
      <c r="AT414" s="232" t="s">
        <v>153</v>
      </c>
      <c r="AU414" s="232" t="s">
        <v>89</v>
      </c>
      <c r="AY414" s="17" t="s">
        <v>150</v>
      </c>
      <c r="BE414" s="233">
        <f>IF(N414="základní",J414,0)</f>
        <v>0</v>
      </c>
      <c r="BF414" s="233">
        <f>IF(N414="snížená",J414,0)</f>
        <v>0</v>
      </c>
      <c r="BG414" s="233">
        <f>IF(N414="zákl. přenesená",J414,0)</f>
        <v>0</v>
      </c>
      <c r="BH414" s="233">
        <f>IF(N414="sníž. přenesená",J414,0)</f>
        <v>0</v>
      </c>
      <c r="BI414" s="233">
        <f>IF(N414="nulová",J414,0)</f>
        <v>0</v>
      </c>
      <c r="BJ414" s="17" t="s">
        <v>87</v>
      </c>
      <c r="BK414" s="233">
        <f>ROUND(I414*H414,2)</f>
        <v>0</v>
      </c>
      <c r="BL414" s="17" t="s">
        <v>157</v>
      </c>
      <c r="BM414" s="232" t="s">
        <v>519</v>
      </c>
    </row>
    <row r="415" s="2" customFormat="1">
      <c r="A415" s="39"/>
      <c r="B415" s="40"/>
      <c r="C415" s="41"/>
      <c r="D415" s="234" t="s">
        <v>158</v>
      </c>
      <c r="E415" s="41"/>
      <c r="F415" s="235" t="s">
        <v>518</v>
      </c>
      <c r="G415" s="41"/>
      <c r="H415" s="41"/>
      <c r="I415" s="236"/>
      <c r="J415" s="41"/>
      <c r="K415" s="41"/>
      <c r="L415" s="45"/>
      <c r="M415" s="237"/>
      <c r="N415" s="238"/>
      <c r="O415" s="92"/>
      <c r="P415" s="92"/>
      <c r="Q415" s="92"/>
      <c r="R415" s="92"/>
      <c r="S415" s="92"/>
      <c r="T415" s="93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17" t="s">
        <v>158</v>
      </c>
      <c r="AU415" s="17" t="s">
        <v>89</v>
      </c>
    </row>
    <row r="416" s="2" customFormat="1" ht="16.5" customHeight="1">
      <c r="A416" s="39"/>
      <c r="B416" s="40"/>
      <c r="C416" s="220" t="s">
        <v>391</v>
      </c>
      <c r="D416" s="220" t="s">
        <v>153</v>
      </c>
      <c r="E416" s="221" t="s">
        <v>520</v>
      </c>
      <c r="F416" s="222" t="s">
        <v>521</v>
      </c>
      <c r="G416" s="223" t="s">
        <v>461</v>
      </c>
      <c r="H416" s="224">
        <v>1</v>
      </c>
      <c r="I416" s="225"/>
      <c r="J416" s="226">
        <f>ROUND(I416*H416,2)</f>
        <v>0</v>
      </c>
      <c r="K416" s="227"/>
      <c r="L416" s="45"/>
      <c r="M416" s="228" t="s">
        <v>1</v>
      </c>
      <c r="N416" s="229" t="s">
        <v>44</v>
      </c>
      <c r="O416" s="92"/>
      <c r="P416" s="230">
        <f>O416*H416</f>
        <v>0</v>
      </c>
      <c r="Q416" s="230">
        <v>0</v>
      </c>
      <c r="R416" s="230">
        <f>Q416*H416</f>
        <v>0</v>
      </c>
      <c r="S416" s="230">
        <v>0</v>
      </c>
      <c r="T416" s="231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2" t="s">
        <v>157</v>
      </c>
      <c r="AT416" s="232" t="s">
        <v>153</v>
      </c>
      <c r="AU416" s="232" t="s">
        <v>89</v>
      </c>
      <c r="AY416" s="17" t="s">
        <v>150</v>
      </c>
      <c r="BE416" s="233">
        <f>IF(N416="základní",J416,0)</f>
        <v>0</v>
      </c>
      <c r="BF416" s="233">
        <f>IF(N416="snížená",J416,0)</f>
        <v>0</v>
      </c>
      <c r="BG416" s="233">
        <f>IF(N416="zákl. přenesená",J416,0)</f>
        <v>0</v>
      </c>
      <c r="BH416" s="233">
        <f>IF(N416="sníž. přenesená",J416,0)</f>
        <v>0</v>
      </c>
      <c r="BI416" s="233">
        <f>IF(N416="nulová",J416,0)</f>
        <v>0</v>
      </c>
      <c r="BJ416" s="17" t="s">
        <v>87</v>
      </c>
      <c r="BK416" s="233">
        <f>ROUND(I416*H416,2)</f>
        <v>0</v>
      </c>
      <c r="BL416" s="17" t="s">
        <v>157</v>
      </c>
      <c r="BM416" s="232" t="s">
        <v>522</v>
      </c>
    </row>
    <row r="417" s="2" customFormat="1">
      <c r="A417" s="39"/>
      <c r="B417" s="40"/>
      <c r="C417" s="41"/>
      <c r="D417" s="234" t="s">
        <v>158</v>
      </c>
      <c r="E417" s="41"/>
      <c r="F417" s="235" t="s">
        <v>521</v>
      </c>
      <c r="G417" s="41"/>
      <c r="H417" s="41"/>
      <c r="I417" s="236"/>
      <c r="J417" s="41"/>
      <c r="K417" s="41"/>
      <c r="L417" s="45"/>
      <c r="M417" s="237"/>
      <c r="N417" s="238"/>
      <c r="O417" s="92"/>
      <c r="P417" s="92"/>
      <c r="Q417" s="92"/>
      <c r="R417" s="92"/>
      <c r="S417" s="92"/>
      <c r="T417" s="93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7" t="s">
        <v>158</v>
      </c>
      <c r="AU417" s="17" t="s">
        <v>89</v>
      </c>
    </row>
    <row r="418" s="2" customFormat="1" ht="16.5" customHeight="1">
      <c r="A418" s="39"/>
      <c r="B418" s="40"/>
      <c r="C418" s="220" t="s">
        <v>523</v>
      </c>
      <c r="D418" s="220" t="s">
        <v>153</v>
      </c>
      <c r="E418" s="221" t="s">
        <v>524</v>
      </c>
      <c r="F418" s="222" t="s">
        <v>525</v>
      </c>
      <c r="G418" s="223" t="s">
        <v>461</v>
      </c>
      <c r="H418" s="224">
        <v>1</v>
      </c>
      <c r="I418" s="225"/>
      <c r="J418" s="226">
        <f>ROUND(I418*H418,2)</f>
        <v>0</v>
      </c>
      <c r="K418" s="227"/>
      <c r="L418" s="45"/>
      <c r="M418" s="228" t="s">
        <v>1</v>
      </c>
      <c r="N418" s="229" t="s">
        <v>44</v>
      </c>
      <c r="O418" s="92"/>
      <c r="P418" s="230">
        <f>O418*H418</f>
        <v>0</v>
      </c>
      <c r="Q418" s="230">
        <v>0</v>
      </c>
      <c r="R418" s="230">
        <f>Q418*H418</f>
        <v>0</v>
      </c>
      <c r="S418" s="230">
        <v>0</v>
      </c>
      <c r="T418" s="231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32" t="s">
        <v>157</v>
      </c>
      <c r="AT418" s="232" t="s">
        <v>153</v>
      </c>
      <c r="AU418" s="232" t="s">
        <v>89</v>
      </c>
      <c r="AY418" s="17" t="s">
        <v>150</v>
      </c>
      <c r="BE418" s="233">
        <f>IF(N418="základní",J418,0)</f>
        <v>0</v>
      </c>
      <c r="BF418" s="233">
        <f>IF(N418="snížená",J418,0)</f>
        <v>0</v>
      </c>
      <c r="BG418" s="233">
        <f>IF(N418="zákl. přenesená",J418,0)</f>
        <v>0</v>
      </c>
      <c r="BH418" s="233">
        <f>IF(N418="sníž. přenesená",J418,0)</f>
        <v>0</v>
      </c>
      <c r="BI418" s="233">
        <f>IF(N418="nulová",J418,0)</f>
        <v>0</v>
      </c>
      <c r="BJ418" s="17" t="s">
        <v>87</v>
      </c>
      <c r="BK418" s="233">
        <f>ROUND(I418*H418,2)</f>
        <v>0</v>
      </c>
      <c r="BL418" s="17" t="s">
        <v>157</v>
      </c>
      <c r="BM418" s="232" t="s">
        <v>526</v>
      </c>
    </row>
    <row r="419" s="2" customFormat="1">
      <c r="A419" s="39"/>
      <c r="B419" s="40"/>
      <c r="C419" s="41"/>
      <c r="D419" s="234" t="s">
        <v>158</v>
      </c>
      <c r="E419" s="41"/>
      <c r="F419" s="235" t="s">
        <v>525</v>
      </c>
      <c r="G419" s="41"/>
      <c r="H419" s="41"/>
      <c r="I419" s="236"/>
      <c r="J419" s="41"/>
      <c r="K419" s="41"/>
      <c r="L419" s="45"/>
      <c r="M419" s="237"/>
      <c r="N419" s="238"/>
      <c r="O419" s="92"/>
      <c r="P419" s="92"/>
      <c r="Q419" s="92"/>
      <c r="R419" s="92"/>
      <c r="S419" s="92"/>
      <c r="T419" s="93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T419" s="17" t="s">
        <v>158</v>
      </c>
      <c r="AU419" s="17" t="s">
        <v>89</v>
      </c>
    </row>
    <row r="420" s="2" customFormat="1" ht="16.5" customHeight="1">
      <c r="A420" s="39"/>
      <c r="B420" s="40"/>
      <c r="C420" s="220" t="s">
        <v>395</v>
      </c>
      <c r="D420" s="220" t="s">
        <v>153</v>
      </c>
      <c r="E420" s="221" t="s">
        <v>527</v>
      </c>
      <c r="F420" s="222" t="s">
        <v>528</v>
      </c>
      <c r="G420" s="223" t="s">
        <v>461</v>
      </c>
      <c r="H420" s="224">
        <v>1</v>
      </c>
      <c r="I420" s="225"/>
      <c r="J420" s="226">
        <f>ROUND(I420*H420,2)</f>
        <v>0</v>
      </c>
      <c r="K420" s="227"/>
      <c r="L420" s="45"/>
      <c r="M420" s="228" t="s">
        <v>1</v>
      </c>
      <c r="N420" s="229" t="s">
        <v>44</v>
      </c>
      <c r="O420" s="92"/>
      <c r="P420" s="230">
        <f>O420*H420</f>
        <v>0</v>
      </c>
      <c r="Q420" s="230">
        <v>0</v>
      </c>
      <c r="R420" s="230">
        <f>Q420*H420</f>
        <v>0</v>
      </c>
      <c r="S420" s="230">
        <v>0</v>
      </c>
      <c r="T420" s="231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32" t="s">
        <v>157</v>
      </c>
      <c r="AT420" s="232" t="s">
        <v>153</v>
      </c>
      <c r="AU420" s="232" t="s">
        <v>89</v>
      </c>
      <c r="AY420" s="17" t="s">
        <v>150</v>
      </c>
      <c r="BE420" s="233">
        <f>IF(N420="základní",J420,0)</f>
        <v>0</v>
      </c>
      <c r="BF420" s="233">
        <f>IF(N420="snížená",J420,0)</f>
        <v>0</v>
      </c>
      <c r="BG420" s="233">
        <f>IF(N420="zákl. přenesená",J420,0)</f>
        <v>0</v>
      </c>
      <c r="BH420" s="233">
        <f>IF(N420="sníž. přenesená",J420,0)</f>
        <v>0</v>
      </c>
      <c r="BI420" s="233">
        <f>IF(N420="nulová",J420,0)</f>
        <v>0</v>
      </c>
      <c r="BJ420" s="17" t="s">
        <v>87</v>
      </c>
      <c r="BK420" s="233">
        <f>ROUND(I420*H420,2)</f>
        <v>0</v>
      </c>
      <c r="BL420" s="17" t="s">
        <v>157</v>
      </c>
      <c r="BM420" s="232" t="s">
        <v>529</v>
      </c>
    </row>
    <row r="421" s="2" customFormat="1">
      <c r="A421" s="39"/>
      <c r="B421" s="40"/>
      <c r="C421" s="41"/>
      <c r="D421" s="234" t="s">
        <v>158</v>
      </c>
      <c r="E421" s="41"/>
      <c r="F421" s="235" t="s">
        <v>528</v>
      </c>
      <c r="G421" s="41"/>
      <c r="H421" s="41"/>
      <c r="I421" s="236"/>
      <c r="J421" s="41"/>
      <c r="K421" s="41"/>
      <c r="L421" s="45"/>
      <c r="M421" s="237"/>
      <c r="N421" s="238"/>
      <c r="O421" s="92"/>
      <c r="P421" s="92"/>
      <c r="Q421" s="92"/>
      <c r="R421" s="92"/>
      <c r="S421" s="92"/>
      <c r="T421" s="93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T421" s="17" t="s">
        <v>158</v>
      </c>
      <c r="AU421" s="17" t="s">
        <v>89</v>
      </c>
    </row>
    <row r="422" s="2" customFormat="1" ht="16.5" customHeight="1">
      <c r="A422" s="39"/>
      <c r="B422" s="40"/>
      <c r="C422" s="220" t="s">
        <v>530</v>
      </c>
      <c r="D422" s="220" t="s">
        <v>153</v>
      </c>
      <c r="E422" s="221" t="s">
        <v>531</v>
      </c>
      <c r="F422" s="222" t="s">
        <v>532</v>
      </c>
      <c r="G422" s="223" t="s">
        <v>461</v>
      </c>
      <c r="H422" s="224">
        <v>1</v>
      </c>
      <c r="I422" s="225"/>
      <c r="J422" s="226">
        <f>ROUND(I422*H422,2)</f>
        <v>0</v>
      </c>
      <c r="K422" s="227"/>
      <c r="L422" s="45"/>
      <c r="M422" s="228" t="s">
        <v>1</v>
      </c>
      <c r="N422" s="229" t="s">
        <v>44</v>
      </c>
      <c r="O422" s="92"/>
      <c r="P422" s="230">
        <f>O422*H422</f>
        <v>0</v>
      </c>
      <c r="Q422" s="230">
        <v>0</v>
      </c>
      <c r="R422" s="230">
        <f>Q422*H422</f>
        <v>0</v>
      </c>
      <c r="S422" s="230">
        <v>0</v>
      </c>
      <c r="T422" s="231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32" t="s">
        <v>157</v>
      </c>
      <c r="AT422" s="232" t="s">
        <v>153</v>
      </c>
      <c r="AU422" s="232" t="s">
        <v>89</v>
      </c>
      <c r="AY422" s="17" t="s">
        <v>150</v>
      </c>
      <c r="BE422" s="233">
        <f>IF(N422="základní",J422,0)</f>
        <v>0</v>
      </c>
      <c r="BF422" s="233">
        <f>IF(N422="snížená",J422,0)</f>
        <v>0</v>
      </c>
      <c r="BG422" s="233">
        <f>IF(N422="zákl. přenesená",J422,0)</f>
        <v>0</v>
      </c>
      <c r="BH422" s="233">
        <f>IF(N422="sníž. přenesená",J422,0)</f>
        <v>0</v>
      </c>
      <c r="BI422" s="233">
        <f>IF(N422="nulová",J422,0)</f>
        <v>0</v>
      </c>
      <c r="BJ422" s="17" t="s">
        <v>87</v>
      </c>
      <c r="BK422" s="233">
        <f>ROUND(I422*H422,2)</f>
        <v>0</v>
      </c>
      <c r="BL422" s="17" t="s">
        <v>157</v>
      </c>
      <c r="BM422" s="232" t="s">
        <v>533</v>
      </c>
    </row>
    <row r="423" s="2" customFormat="1">
      <c r="A423" s="39"/>
      <c r="B423" s="40"/>
      <c r="C423" s="41"/>
      <c r="D423" s="234" t="s">
        <v>158</v>
      </c>
      <c r="E423" s="41"/>
      <c r="F423" s="235" t="s">
        <v>532</v>
      </c>
      <c r="G423" s="41"/>
      <c r="H423" s="41"/>
      <c r="I423" s="236"/>
      <c r="J423" s="41"/>
      <c r="K423" s="41"/>
      <c r="L423" s="45"/>
      <c r="M423" s="237"/>
      <c r="N423" s="238"/>
      <c r="O423" s="92"/>
      <c r="P423" s="92"/>
      <c r="Q423" s="92"/>
      <c r="R423" s="92"/>
      <c r="S423" s="92"/>
      <c r="T423" s="93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T423" s="17" t="s">
        <v>158</v>
      </c>
      <c r="AU423" s="17" t="s">
        <v>89</v>
      </c>
    </row>
    <row r="424" s="2" customFormat="1" ht="16.5" customHeight="1">
      <c r="A424" s="39"/>
      <c r="B424" s="40"/>
      <c r="C424" s="220" t="s">
        <v>402</v>
      </c>
      <c r="D424" s="220" t="s">
        <v>153</v>
      </c>
      <c r="E424" s="221" t="s">
        <v>534</v>
      </c>
      <c r="F424" s="222" t="s">
        <v>535</v>
      </c>
      <c r="G424" s="223" t="s">
        <v>461</v>
      </c>
      <c r="H424" s="224">
        <v>1</v>
      </c>
      <c r="I424" s="225"/>
      <c r="J424" s="226">
        <f>ROUND(I424*H424,2)</f>
        <v>0</v>
      </c>
      <c r="K424" s="227"/>
      <c r="L424" s="45"/>
      <c r="M424" s="228" t="s">
        <v>1</v>
      </c>
      <c r="N424" s="229" t="s">
        <v>44</v>
      </c>
      <c r="O424" s="92"/>
      <c r="P424" s="230">
        <f>O424*H424</f>
        <v>0</v>
      </c>
      <c r="Q424" s="230">
        <v>0</v>
      </c>
      <c r="R424" s="230">
        <f>Q424*H424</f>
        <v>0</v>
      </c>
      <c r="S424" s="230">
        <v>0</v>
      </c>
      <c r="T424" s="231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32" t="s">
        <v>157</v>
      </c>
      <c r="AT424" s="232" t="s">
        <v>153</v>
      </c>
      <c r="AU424" s="232" t="s">
        <v>89</v>
      </c>
      <c r="AY424" s="17" t="s">
        <v>150</v>
      </c>
      <c r="BE424" s="233">
        <f>IF(N424="základní",J424,0)</f>
        <v>0</v>
      </c>
      <c r="BF424" s="233">
        <f>IF(N424="snížená",J424,0)</f>
        <v>0</v>
      </c>
      <c r="BG424" s="233">
        <f>IF(N424="zákl. přenesená",J424,0)</f>
        <v>0</v>
      </c>
      <c r="BH424" s="233">
        <f>IF(N424="sníž. přenesená",J424,0)</f>
        <v>0</v>
      </c>
      <c r="BI424" s="233">
        <f>IF(N424="nulová",J424,0)</f>
        <v>0</v>
      </c>
      <c r="BJ424" s="17" t="s">
        <v>87</v>
      </c>
      <c r="BK424" s="233">
        <f>ROUND(I424*H424,2)</f>
        <v>0</v>
      </c>
      <c r="BL424" s="17" t="s">
        <v>157</v>
      </c>
      <c r="BM424" s="232" t="s">
        <v>536</v>
      </c>
    </row>
    <row r="425" s="2" customFormat="1">
      <c r="A425" s="39"/>
      <c r="B425" s="40"/>
      <c r="C425" s="41"/>
      <c r="D425" s="234" t="s">
        <v>158</v>
      </c>
      <c r="E425" s="41"/>
      <c r="F425" s="235" t="s">
        <v>535</v>
      </c>
      <c r="G425" s="41"/>
      <c r="H425" s="41"/>
      <c r="I425" s="236"/>
      <c r="J425" s="41"/>
      <c r="K425" s="41"/>
      <c r="L425" s="45"/>
      <c r="M425" s="237"/>
      <c r="N425" s="238"/>
      <c r="O425" s="92"/>
      <c r="P425" s="92"/>
      <c r="Q425" s="92"/>
      <c r="R425" s="92"/>
      <c r="S425" s="92"/>
      <c r="T425" s="93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T425" s="17" t="s">
        <v>158</v>
      </c>
      <c r="AU425" s="17" t="s">
        <v>89</v>
      </c>
    </row>
    <row r="426" s="2" customFormat="1" ht="16.5" customHeight="1">
      <c r="A426" s="39"/>
      <c r="B426" s="40"/>
      <c r="C426" s="220" t="s">
        <v>537</v>
      </c>
      <c r="D426" s="220" t="s">
        <v>153</v>
      </c>
      <c r="E426" s="221" t="s">
        <v>538</v>
      </c>
      <c r="F426" s="222" t="s">
        <v>539</v>
      </c>
      <c r="G426" s="223" t="s">
        <v>461</v>
      </c>
      <c r="H426" s="224">
        <v>1</v>
      </c>
      <c r="I426" s="225"/>
      <c r="J426" s="226">
        <f>ROUND(I426*H426,2)</f>
        <v>0</v>
      </c>
      <c r="K426" s="227"/>
      <c r="L426" s="45"/>
      <c r="M426" s="228" t="s">
        <v>1</v>
      </c>
      <c r="N426" s="229" t="s">
        <v>44</v>
      </c>
      <c r="O426" s="92"/>
      <c r="P426" s="230">
        <f>O426*H426</f>
        <v>0</v>
      </c>
      <c r="Q426" s="230">
        <v>0</v>
      </c>
      <c r="R426" s="230">
        <f>Q426*H426</f>
        <v>0</v>
      </c>
      <c r="S426" s="230">
        <v>0</v>
      </c>
      <c r="T426" s="231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32" t="s">
        <v>157</v>
      </c>
      <c r="AT426" s="232" t="s">
        <v>153</v>
      </c>
      <c r="AU426" s="232" t="s">
        <v>89</v>
      </c>
      <c r="AY426" s="17" t="s">
        <v>150</v>
      </c>
      <c r="BE426" s="233">
        <f>IF(N426="základní",J426,0)</f>
        <v>0</v>
      </c>
      <c r="BF426" s="233">
        <f>IF(N426="snížená",J426,0)</f>
        <v>0</v>
      </c>
      <c r="BG426" s="233">
        <f>IF(N426="zákl. přenesená",J426,0)</f>
        <v>0</v>
      </c>
      <c r="BH426" s="233">
        <f>IF(N426="sníž. přenesená",J426,0)</f>
        <v>0</v>
      </c>
      <c r="BI426" s="233">
        <f>IF(N426="nulová",J426,0)</f>
        <v>0</v>
      </c>
      <c r="BJ426" s="17" t="s">
        <v>87</v>
      </c>
      <c r="BK426" s="233">
        <f>ROUND(I426*H426,2)</f>
        <v>0</v>
      </c>
      <c r="BL426" s="17" t="s">
        <v>157</v>
      </c>
      <c r="BM426" s="232" t="s">
        <v>540</v>
      </c>
    </row>
    <row r="427" s="2" customFormat="1">
      <c r="A427" s="39"/>
      <c r="B427" s="40"/>
      <c r="C427" s="41"/>
      <c r="D427" s="234" t="s">
        <v>158</v>
      </c>
      <c r="E427" s="41"/>
      <c r="F427" s="235" t="s">
        <v>539</v>
      </c>
      <c r="G427" s="41"/>
      <c r="H427" s="41"/>
      <c r="I427" s="236"/>
      <c r="J427" s="41"/>
      <c r="K427" s="41"/>
      <c r="L427" s="45"/>
      <c r="M427" s="237"/>
      <c r="N427" s="238"/>
      <c r="O427" s="92"/>
      <c r="P427" s="92"/>
      <c r="Q427" s="92"/>
      <c r="R427" s="92"/>
      <c r="S427" s="92"/>
      <c r="T427" s="93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T427" s="17" t="s">
        <v>158</v>
      </c>
      <c r="AU427" s="17" t="s">
        <v>89</v>
      </c>
    </row>
    <row r="428" s="2" customFormat="1" ht="37.8" customHeight="1">
      <c r="A428" s="39"/>
      <c r="B428" s="40"/>
      <c r="C428" s="220" t="s">
        <v>409</v>
      </c>
      <c r="D428" s="220" t="s">
        <v>153</v>
      </c>
      <c r="E428" s="221" t="s">
        <v>541</v>
      </c>
      <c r="F428" s="222" t="s">
        <v>542</v>
      </c>
      <c r="G428" s="223" t="s">
        <v>461</v>
      </c>
      <c r="H428" s="224">
        <v>3</v>
      </c>
      <c r="I428" s="225"/>
      <c r="J428" s="226">
        <f>ROUND(I428*H428,2)</f>
        <v>0</v>
      </c>
      <c r="K428" s="227"/>
      <c r="L428" s="45"/>
      <c r="M428" s="228" t="s">
        <v>1</v>
      </c>
      <c r="N428" s="229" t="s">
        <v>44</v>
      </c>
      <c r="O428" s="92"/>
      <c r="P428" s="230">
        <f>O428*H428</f>
        <v>0</v>
      </c>
      <c r="Q428" s="230">
        <v>0</v>
      </c>
      <c r="R428" s="230">
        <f>Q428*H428</f>
        <v>0</v>
      </c>
      <c r="S428" s="230">
        <v>0</v>
      </c>
      <c r="T428" s="231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32" t="s">
        <v>157</v>
      </c>
      <c r="AT428" s="232" t="s">
        <v>153</v>
      </c>
      <c r="AU428" s="232" t="s">
        <v>89</v>
      </c>
      <c r="AY428" s="17" t="s">
        <v>150</v>
      </c>
      <c r="BE428" s="233">
        <f>IF(N428="základní",J428,0)</f>
        <v>0</v>
      </c>
      <c r="BF428" s="233">
        <f>IF(N428="snížená",J428,0)</f>
        <v>0</v>
      </c>
      <c r="BG428" s="233">
        <f>IF(N428="zákl. přenesená",J428,0)</f>
        <v>0</v>
      </c>
      <c r="BH428" s="233">
        <f>IF(N428="sníž. přenesená",J428,0)</f>
        <v>0</v>
      </c>
      <c r="BI428" s="233">
        <f>IF(N428="nulová",J428,0)</f>
        <v>0</v>
      </c>
      <c r="BJ428" s="17" t="s">
        <v>87</v>
      </c>
      <c r="BK428" s="233">
        <f>ROUND(I428*H428,2)</f>
        <v>0</v>
      </c>
      <c r="BL428" s="17" t="s">
        <v>157</v>
      </c>
      <c r="BM428" s="232" t="s">
        <v>543</v>
      </c>
    </row>
    <row r="429" s="2" customFormat="1">
      <c r="A429" s="39"/>
      <c r="B429" s="40"/>
      <c r="C429" s="41"/>
      <c r="D429" s="234" t="s">
        <v>158</v>
      </c>
      <c r="E429" s="41"/>
      <c r="F429" s="235" t="s">
        <v>542</v>
      </c>
      <c r="G429" s="41"/>
      <c r="H429" s="41"/>
      <c r="I429" s="236"/>
      <c r="J429" s="41"/>
      <c r="K429" s="41"/>
      <c r="L429" s="45"/>
      <c r="M429" s="237"/>
      <c r="N429" s="238"/>
      <c r="O429" s="92"/>
      <c r="P429" s="92"/>
      <c r="Q429" s="92"/>
      <c r="R429" s="92"/>
      <c r="S429" s="92"/>
      <c r="T429" s="93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17" t="s">
        <v>158</v>
      </c>
      <c r="AU429" s="17" t="s">
        <v>89</v>
      </c>
    </row>
    <row r="430" s="2" customFormat="1" ht="21.75" customHeight="1">
      <c r="A430" s="39"/>
      <c r="B430" s="40"/>
      <c r="C430" s="220" t="s">
        <v>544</v>
      </c>
      <c r="D430" s="220" t="s">
        <v>153</v>
      </c>
      <c r="E430" s="221" t="s">
        <v>545</v>
      </c>
      <c r="F430" s="222" t="s">
        <v>546</v>
      </c>
      <c r="G430" s="223" t="s">
        <v>461</v>
      </c>
      <c r="H430" s="224">
        <v>3</v>
      </c>
      <c r="I430" s="225"/>
      <c r="J430" s="226">
        <f>ROUND(I430*H430,2)</f>
        <v>0</v>
      </c>
      <c r="K430" s="227"/>
      <c r="L430" s="45"/>
      <c r="M430" s="228" t="s">
        <v>1</v>
      </c>
      <c r="N430" s="229" t="s">
        <v>44</v>
      </c>
      <c r="O430" s="92"/>
      <c r="P430" s="230">
        <f>O430*H430</f>
        <v>0</v>
      </c>
      <c r="Q430" s="230">
        <v>0</v>
      </c>
      <c r="R430" s="230">
        <f>Q430*H430</f>
        <v>0</v>
      </c>
      <c r="S430" s="230">
        <v>0</v>
      </c>
      <c r="T430" s="231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32" t="s">
        <v>157</v>
      </c>
      <c r="AT430" s="232" t="s">
        <v>153</v>
      </c>
      <c r="AU430" s="232" t="s">
        <v>89</v>
      </c>
      <c r="AY430" s="17" t="s">
        <v>150</v>
      </c>
      <c r="BE430" s="233">
        <f>IF(N430="základní",J430,0)</f>
        <v>0</v>
      </c>
      <c r="BF430" s="233">
        <f>IF(N430="snížená",J430,0)</f>
        <v>0</v>
      </c>
      <c r="BG430" s="233">
        <f>IF(N430="zákl. přenesená",J430,0)</f>
        <v>0</v>
      </c>
      <c r="BH430" s="233">
        <f>IF(N430="sníž. přenesená",J430,0)</f>
        <v>0</v>
      </c>
      <c r="BI430" s="233">
        <f>IF(N430="nulová",J430,0)</f>
        <v>0</v>
      </c>
      <c r="BJ430" s="17" t="s">
        <v>87</v>
      </c>
      <c r="BK430" s="233">
        <f>ROUND(I430*H430,2)</f>
        <v>0</v>
      </c>
      <c r="BL430" s="17" t="s">
        <v>157</v>
      </c>
      <c r="BM430" s="232" t="s">
        <v>547</v>
      </c>
    </row>
    <row r="431" s="2" customFormat="1">
      <c r="A431" s="39"/>
      <c r="B431" s="40"/>
      <c r="C431" s="41"/>
      <c r="D431" s="234" t="s">
        <v>158</v>
      </c>
      <c r="E431" s="41"/>
      <c r="F431" s="235" t="s">
        <v>546</v>
      </c>
      <c r="G431" s="41"/>
      <c r="H431" s="41"/>
      <c r="I431" s="236"/>
      <c r="J431" s="41"/>
      <c r="K431" s="41"/>
      <c r="L431" s="45"/>
      <c r="M431" s="237"/>
      <c r="N431" s="238"/>
      <c r="O431" s="92"/>
      <c r="P431" s="92"/>
      <c r="Q431" s="92"/>
      <c r="R431" s="92"/>
      <c r="S431" s="92"/>
      <c r="T431" s="93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T431" s="17" t="s">
        <v>158</v>
      </c>
      <c r="AU431" s="17" t="s">
        <v>89</v>
      </c>
    </row>
    <row r="432" s="2" customFormat="1" ht="24.15" customHeight="1">
      <c r="A432" s="39"/>
      <c r="B432" s="40"/>
      <c r="C432" s="220" t="s">
        <v>416</v>
      </c>
      <c r="D432" s="220" t="s">
        <v>153</v>
      </c>
      <c r="E432" s="221" t="s">
        <v>548</v>
      </c>
      <c r="F432" s="222" t="s">
        <v>549</v>
      </c>
      <c r="G432" s="223" t="s">
        <v>461</v>
      </c>
      <c r="H432" s="224">
        <v>4</v>
      </c>
      <c r="I432" s="225"/>
      <c r="J432" s="226">
        <f>ROUND(I432*H432,2)</f>
        <v>0</v>
      </c>
      <c r="K432" s="227"/>
      <c r="L432" s="45"/>
      <c r="M432" s="228" t="s">
        <v>1</v>
      </c>
      <c r="N432" s="229" t="s">
        <v>44</v>
      </c>
      <c r="O432" s="92"/>
      <c r="P432" s="230">
        <f>O432*H432</f>
        <v>0</v>
      </c>
      <c r="Q432" s="230">
        <v>0</v>
      </c>
      <c r="R432" s="230">
        <f>Q432*H432</f>
        <v>0</v>
      </c>
      <c r="S432" s="230">
        <v>0</v>
      </c>
      <c r="T432" s="231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32" t="s">
        <v>157</v>
      </c>
      <c r="AT432" s="232" t="s">
        <v>153</v>
      </c>
      <c r="AU432" s="232" t="s">
        <v>89</v>
      </c>
      <c r="AY432" s="17" t="s">
        <v>150</v>
      </c>
      <c r="BE432" s="233">
        <f>IF(N432="základní",J432,0)</f>
        <v>0</v>
      </c>
      <c r="BF432" s="233">
        <f>IF(N432="snížená",J432,0)</f>
        <v>0</v>
      </c>
      <c r="BG432" s="233">
        <f>IF(N432="zákl. přenesená",J432,0)</f>
        <v>0</v>
      </c>
      <c r="BH432" s="233">
        <f>IF(N432="sníž. přenesená",J432,0)</f>
        <v>0</v>
      </c>
      <c r="BI432" s="233">
        <f>IF(N432="nulová",J432,0)</f>
        <v>0</v>
      </c>
      <c r="BJ432" s="17" t="s">
        <v>87</v>
      </c>
      <c r="BK432" s="233">
        <f>ROUND(I432*H432,2)</f>
        <v>0</v>
      </c>
      <c r="BL432" s="17" t="s">
        <v>157</v>
      </c>
      <c r="BM432" s="232" t="s">
        <v>550</v>
      </c>
    </row>
    <row r="433" s="2" customFormat="1">
      <c r="A433" s="39"/>
      <c r="B433" s="40"/>
      <c r="C433" s="41"/>
      <c r="D433" s="234" t="s">
        <v>158</v>
      </c>
      <c r="E433" s="41"/>
      <c r="F433" s="235" t="s">
        <v>549</v>
      </c>
      <c r="G433" s="41"/>
      <c r="H433" s="41"/>
      <c r="I433" s="236"/>
      <c r="J433" s="41"/>
      <c r="K433" s="41"/>
      <c r="L433" s="45"/>
      <c r="M433" s="237"/>
      <c r="N433" s="238"/>
      <c r="O433" s="92"/>
      <c r="P433" s="92"/>
      <c r="Q433" s="92"/>
      <c r="R433" s="92"/>
      <c r="S433" s="92"/>
      <c r="T433" s="93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T433" s="17" t="s">
        <v>158</v>
      </c>
      <c r="AU433" s="17" t="s">
        <v>89</v>
      </c>
    </row>
    <row r="434" s="2" customFormat="1" ht="24.15" customHeight="1">
      <c r="A434" s="39"/>
      <c r="B434" s="40"/>
      <c r="C434" s="220" t="s">
        <v>551</v>
      </c>
      <c r="D434" s="220" t="s">
        <v>153</v>
      </c>
      <c r="E434" s="221" t="s">
        <v>552</v>
      </c>
      <c r="F434" s="222" t="s">
        <v>553</v>
      </c>
      <c r="G434" s="223" t="s">
        <v>461</v>
      </c>
      <c r="H434" s="224">
        <v>9</v>
      </c>
      <c r="I434" s="225"/>
      <c r="J434" s="226">
        <f>ROUND(I434*H434,2)</f>
        <v>0</v>
      </c>
      <c r="K434" s="227"/>
      <c r="L434" s="45"/>
      <c r="M434" s="228" t="s">
        <v>1</v>
      </c>
      <c r="N434" s="229" t="s">
        <v>44</v>
      </c>
      <c r="O434" s="92"/>
      <c r="P434" s="230">
        <f>O434*H434</f>
        <v>0</v>
      </c>
      <c r="Q434" s="230">
        <v>0</v>
      </c>
      <c r="R434" s="230">
        <f>Q434*H434</f>
        <v>0</v>
      </c>
      <c r="S434" s="230">
        <v>0</v>
      </c>
      <c r="T434" s="231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32" t="s">
        <v>157</v>
      </c>
      <c r="AT434" s="232" t="s">
        <v>153</v>
      </c>
      <c r="AU434" s="232" t="s">
        <v>89</v>
      </c>
      <c r="AY434" s="17" t="s">
        <v>150</v>
      </c>
      <c r="BE434" s="233">
        <f>IF(N434="základní",J434,0)</f>
        <v>0</v>
      </c>
      <c r="BF434" s="233">
        <f>IF(N434="snížená",J434,0)</f>
        <v>0</v>
      </c>
      <c r="BG434" s="233">
        <f>IF(N434="zákl. přenesená",J434,0)</f>
        <v>0</v>
      </c>
      <c r="BH434" s="233">
        <f>IF(N434="sníž. přenesená",J434,0)</f>
        <v>0</v>
      </c>
      <c r="BI434" s="233">
        <f>IF(N434="nulová",J434,0)</f>
        <v>0</v>
      </c>
      <c r="BJ434" s="17" t="s">
        <v>87</v>
      </c>
      <c r="BK434" s="233">
        <f>ROUND(I434*H434,2)</f>
        <v>0</v>
      </c>
      <c r="BL434" s="17" t="s">
        <v>157</v>
      </c>
      <c r="BM434" s="232" t="s">
        <v>554</v>
      </c>
    </row>
    <row r="435" s="2" customFormat="1">
      <c r="A435" s="39"/>
      <c r="B435" s="40"/>
      <c r="C435" s="41"/>
      <c r="D435" s="234" t="s">
        <v>158</v>
      </c>
      <c r="E435" s="41"/>
      <c r="F435" s="235" t="s">
        <v>553</v>
      </c>
      <c r="G435" s="41"/>
      <c r="H435" s="41"/>
      <c r="I435" s="236"/>
      <c r="J435" s="41"/>
      <c r="K435" s="41"/>
      <c r="L435" s="45"/>
      <c r="M435" s="237"/>
      <c r="N435" s="238"/>
      <c r="O435" s="92"/>
      <c r="P435" s="92"/>
      <c r="Q435" s="92"/>
      <c r="R435" s="92"/>
      <c r="S435" s="92"/>
      <c r="T435" s="93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T435" s="17" t="s">
        <v>158</v>
      </c>
      <c r="AU435" s="17" t="s">
        <v>89</v>
      </c>
    </row>
    <row r="436" s="12" customFormat="1" ht="22.8" customHeight="1">
      <c r="A436" s="12"/>
      <c r="B436" s="204"/>
      <c r="C436" s="205"/>
      <c r="D436" s="206" t="s">
        <v>78</v>
      </c>
      <c r="E436" s="218" t="s">
        <v>555</v>
      </c>
      <c r="F436" s="218" t="s">
        <v>100</v>
      </c>
      <c r="G436" s="205"/>
      <c r="H436" s="205"/>
      <c r="I436" s="208"/>
      <c r="J436" s="219">
        <f>BK436</f>
        <v>0</v>
      </c>
      <c r="K436" s="205"/>
      <c r="L436" s="210"/>
      <c r="M436" s="211"/>
      <c r="N436" s="212"/>
      <c r="O436" s="212"/>
      <c r="P436" s="213">
        <f>SUM(P437:P440)</f>
        <v>0</v>
      </c>
      <c r="Q436" s="212"/>
      <c r="R436" s="213">
        <f>SUM(R437:R440)</f>
        <v>0</v>
      </c>
      <c r="S436" s="212"/>
      <c r="T436" s="214">
        <f>SUM(T437:T440)</f>
        <v>0</v>
      </c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R436" s="215" t="s">
        <v>89</v>
      </c>
      <c r="AT436" s="216" t="s">
        <v>78</v>
      </c>
      <c r="AU436" s="216" t="s">
        <v>87</v>
      </c>
      <c r="AY436" s="215" t="s">
        <v>150</v>
      </c>
      <c r="BK436" s="217">
        <f>SUM(BK437:BK440)</f>
        <v>0</v>
      </c>
    </row>
    <row r="437" s="2" customFormat="1" ht="33" customHeight="1">
      <c r="A437" s="39"/>
      <c r="B437" s="40"/>
      <c r="C437" s="220" t="s">
        <v>421</v>
      </c>
      <c r="D437" s="220" t="s">
        <v>153</v>
      </c>
      <c r="E437" s="221" t="s">
        <v>556</v>
      </c>
      <c r="F437" s="222" t="s">
        <v>557</v>
      </c>
      <c r="G437" s="223" t="s">
        <v>203</v>
      </c>
      <c r="H437" s="224">
        <v>8</v>
      </c>
      <c r="I437" s="225"/>
      <c r="J437" s="226">
        <f>ROUND(I437*H437,2)</f>
        <v>0</v>
      </c>
      <c r="K437" s="227"/>
      <c r="L437" s="45"/>
      <c r="M437" s="228" t="s">
        <v>1</v>
      </c>
      <c r="N437" s="229" t="s">
        <v>44</v>
      </c>
      <c r="O437" s="92"/>
      <c r="P437" s="230">
        <f>O437*H437</f>
        <v>0</v>
      </c>
      <c r="Q437" s="230">
        <v>0</v>
      </c>
      <c r="R437" s="230">
        <f>Q437*H437</f>
        <v>0</v>
      </c>
      <c r="S437" s="230">
        <v>0</v>
      </c>
      <c r="T437" s="231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32" t="s">
        <v>197</v>
      </c>
      <c r="AT437" s="232" t="s">
        <v>153</v>
      </c>
      <c r="AU437" s="232" t="s">
        <v>89</v>
      </c>
      <c r="AY437" s="17" t="s">
        <v>150</v>
      </c>
      <c r="BE437" s="233">
        <f>IF(N437="základní",J437,0)</f>
        <v>0</v>
      </c>
      <c r="BF437" s="233">
        <f>IF(N437="snížená",J437,0)</f>
        <v>0</v>
      </c>
      <c r="BG437" s="233">
        <f>IF(N437="zákl. přenesená",J437,0)</f>
        <v>0</v>
      </c>
      <c r="BH437" s="233">
        <f>IF(N437="sníž. přenesená",J437,0)</f>
        <v>0</v>
      </c>
      <c r="BI437" s="233">
        <f>IF(N437="nulová",J437,0)</f>
        <v>0</v>
      </c>
      <c r="BJ437" s="17" t="s">
        <v>87</v>
      </c>
      <c r="BK437" s="233">
        <f>ROUND(I437*H437,2)</f>
        <v>0</v>
      </c>
      <c r="BL437" s="17" t="s">
        <v>197</v>
      </c>
      <c r="BM437" s="232" t="s">
        <v>558</v>
      </c>
    </row>
    <row r="438" s="2" customFormat="1">
      <c r="A438" s="39"/>
      <c r="B438" s="40"/>
      <c r="C438" s="41"/>
      <c r="D438" s="234" t="s">
        <v>158</v>
      </c>
      <c r="E438" s="41"/>
      <c r="F438" s="235" t="s">
        <v>557</v>
      </c>
      <c r="G438" s="41"/>
      <c r="H438" s="41"/>
      <c r="I438" s="236"/>
      <c r="J438" s="41"/>
      <c r="K438" s="41"/>
      <c r="L438" s="45"/>
      <c r="M438" s="237"/>
      <c r="N438" s="238"/>
      <c r="O438" s="92"/>
      <c r="P438" s="92"/>
      <c r="Q438" s="92"/>
      <c r="R438" s="92"/>
      <c r="S438" s="92"/>
      <c r="T438" s="93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T438" s="17" t="s">
        <v>158</v>
      </c>
      <c r="AU438" s="17" t="s">
        <v>89</v>
      </c>
    </row>
    <row r="439" s="2" customFormat="1" ht="24.15" customHeight="1">
      <c r="A439" s="39"/>
      <c r="B439" s="40"/>
      <c r="C439" s="220" t="s">
        <v>559</v>
      </c>
      <c r="D439" s="220" t="s">
        <v>153</v>
      </c>
      <c r="E439" s="221" t="s">
        <v>560</v>
      </c>
      <c r="F439" s="222" t="s">
        <v>561</v>
      </c>
      <c r="G439" s="223" t="s">
        <v>171</v>
      </c>
      <c r="H439" s="224">
        <v>20</v>
      </c>
      <c r="I439" s="225"/>
      <c r="J439" s="226">
        <f>ROUND(I439*H439,2)</f>
        <v>0</v>
      </c>
      <c r="K439" s="227"/>
      <c r="L439" s="45"/>
      <c r="M439" s="228" t="s">
        <v>1</v>
      </c>
      <c r="N439" s="229" t="s">
        <v>44</v>
      </c>
      <c r="O439" s="92"/>
      <c r="P439" s="230">
        <f>O439*H439</f>
        <v>0</v>
      </c>
      <c r="Q439" s="230">
        <v>0</v>
      </c>
      <c r="R439" s="230">
        <f>Q439*H439</f>
        <v>0</v>
      </c>
      <c r="S439" s="230">
        <v>0</v>
      </c>
      <c r="T439" s="231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32" t="s">
        <v>197</v>
      </c>
      <c r="AT439" s="232" t="s">
        <v>153</v>
      </c>
      <c r="AU439" s="232" t="s">
        <v>89</v>
      </c>
      <c r="AY439" s="17" t="s">
        <v>150</v>
      </c>
      <c r="BE439" s="233">
        <f>IF(N439="základní",J439,0)</f>
        <v>0</v>
      </c>
      <c r="BF439" s="233">
        <f>IF(N439="snížená",J439,0)</f>
        <v>0</v>
      </c>
      <c r="BG439" s="233">
        <f>IF(N439="zákl. přenesená",J439,0)</f>
        <v>0</v>
      </c>
      <c r="BH439" s="233">
        <f>IF(N439="sníž. přenesená",J439,0)</f>
        <v>0</v>
      </c>
      <c r="BI439" s="233">
        <f>IF(N439="nulová",J439,0)</f>
        <v>0</v>
      </c>
      <c r="BJ439" s="17" t="s">
        <v>87</v>
      </c>
      <c r="BK439" s="233">
        <f>ROUND(I439*H439,2)</f>
        <v>0</v>
      </c>
      <c r="BL439" s="17" t="s">
        <v>197</v>
      </c>
      <c r="BM439" s="232" t="s">
        <v>562</v>
      </c>
    </row>
    <row r="440" s="2" customFormat="1">
      <c r="A440" s="39"/>
      <c r="B440" s="40"/>
      <c r="C440" s="41"/>
      <c r="D440" s="234" t="s">
        <v>158</v>
      </c>
      <c r="E440" s="41"/>
      <c r="F440" s="235" t="s">
        <v>561</v>
      </c>
      <c r="G440" s="41"/>
      <c r="H440" s="41"/>
      <c r="I440" s="236"/>
      <c r="J440" s="41"/>
      <c r="K440" s="41"/>
      <c r="L440" s="45"/>
      <c r="M440" s="237"/>
      <c r="N440" s="238"/>
      <c r="O440" s="92"/>
      <c r="P440" s="92"/>
      <c r="Q440" s="92"/>
      <c r="R440" s="92"/>
      <c r="S440" s="92"/>
      <c r="T440" s="93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T440" s="17" t="s">
        <v>158</v>
      </c>
      <c r="AU440" s="17" t="s">
        <v>89</v>
      </c>
    </row>
    <row r="441" s="12" customFormat="1" ht="22.8" customHeight="1">
      <c r="A441" s="12"/>
      <c r="B441" s="204"/>
      <c r="C441" s="205"/>
      <c r="D441" s="206" t="s">
        <v>78</v>
      </c>
      <c r="E441" s="218" t="s">
        <v>563</v>
      </c>
      <c r="F441" s="218" t="s">
        <v>564</v>
      </c>
      <c r="G441" s="205"/>
      <c r="H441" s="205"/>
      <c r="I441" s="208"/>
      <c r="J441" s="219">
        <f>BK441</f>
        <v>0</v>
      </c>
      <c r="K441" s="205"/>
      <c r="L441" s="210"/>
      <c r="M441" s="211"/>
      <c r="N441" s="212"/>
      <c r="O441" s="212"/>
      <c r="P441" s="213">
        <f>SUM(P442:P475)</f>
        <v>0</v>
      </c>
      <c r="Q441" s="212"/>
      <c r="R441" s="213">
        <f>SUM(R442:R475)</f>
        <v>0.10435294051000001</v>
      </c>
      <c r="S441" s="212"/>
      <c r="T441" s="214">
        <f>SUM(T442:T475)</f>
        <v>0.23994500000000002</v>
      </c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R441" s="215" t="s">
        <v>89</v>
      </c>
      <c r="AT441" s="216" t="s">
        <v>78</v>
      </c>
      <c r="AU441" s="216" t="s">
        <v>87</v>
      </c>
      <c r="AY441" s="215" t="s">
        <v>150</v>
      </c>
      <c r="BK441" s="217">
        <f>SUM(BK442:BK475)</f>
        <v>0</v>
      </c>
    </row>
    <row r="442" s="2" customFormat="1" ht="24.15" customHeight="1">
      <c r="A442" s="39"/>
      <c r="B442" s="40"/>
      <c r="C442" s="220" t="s">
        <v>427</v>
      </c>
      <c r="D442" s="220" t="s">
        <v>153</v>
      </c>
      <c r="E442" s="221" t="s">
        <v>565</v>
      </c>
      <c r="F442" s="222" t="s">
        <v>566</v>
      </c>
      <c r="G442" s="223" t="s">
        <v>171</v>
      </c>
      <c r="H442" s="224">
        <v>4.125</v>
      </c>
      <c r="I442" s="225"/>
      <c r="J442" s="226">
        <f>ROUND(I442*H442,2)</f>
        <v>0</v>
      </c>
      <c r="K442" s="227"/>
      <c r="L442" s="45"/>
      <c r="M442" s="228" t="s">
        <v>1</v>
      </c>
      <c r="N442" s="229" t="s">
        <v>44</v>
      </c>
      <c r="O442" s="92"/>
      <c r="P442" s="230">
        <f>O442*H442</f>
        <v>0</v>
      </c>
      <c r="Q442" s="230">
        <v>0</v>
      </c>
      <c r="R442" s="230">
        <f>Q442*H442</f>
        <v>0</v>
      </c>
      <c r="S442" s="230">
        <v>0</v>
      </c>
      <c r="T442" s="231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32" t="s">
        <v>197</v>
      </c>
      <c r="AT442" s="232" t="s">
        <v>153</v>
      </c>
      <c r="AU442" s="232" t="s">
        <v>89</v>
      </c>
      <c r="AY442" s="17" t="s">
        <v>150</v>
      </c>
      <c r="BE442" s="233">
        <f>IF(N442="základní",J442,0)</f>
        <v>0</v>
      </c>
      <c r="BF442" s="233">
        <f>IF(N442="snížená",J442,0)</f>
        <v>0</v>
      </c>
      <c r="BG442" s="233">
        <f>IF(N442="zákl. přenesená",J442,0)</f>
        <v>0</v>
      </c>
      <c r="BH442" s="233">
        <f>IF(N442="sníž. přenesená",J442,0)</f>
        <v>0</v>
      </c>
      <c r="BI442" s="233">
        <f>IF(N442="nulová",J442,0)</f>
        <v>0</v>
      </c>
      <c r="BJ442" s="17" t="s">
        <v>87</v>
      </c>
      <c r="BK442" s="233">
        <f>ROUND(I442*H442,2)</f>
        <v>0</v>
      </c>
      <c r="BL442" s="17" t="s">
        <v>197</v>
      </c>
      <c r="BM442" s="232" t="s">
        <v>567</v>
      </c>
    </row>
    <row r="443" s="2" customFormat="1">
      <c r="A443" s="39"/>
      <c r="B443" s="40"/>
      <c r="C443" s="41"/>
      <c r="D443" s="234" t="s">
        <v>158</v>
      </c>
      <c r="E443" s="41"/>
      <c r="F443" s="235" t="s">
        <v>568</v>
      </c>
      <c r="G443" s="41"/>
      <c r="H443" s="41"/>
      <c r="I443" s="236"/>
      <c r="J443" s="41"/>
      <c r="K443" s="41"/>
      <c r="L443" s="45"/>
      <c r="M443" s="237"/>
      <c r="N443" s="238"/>
      <c r="O443" s="92"/>
      <c r="P443" s="92"/>
      <c r="Q443" s="92"/>
      <c r="R443" s="92"/>
      <c r="S443" s="92"/>
      <c r="T443" s="93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17" t="s">
        <v>158</v>
      </c>
      <c r="AU443" s="17" t="s">
        <v>89</v>
      </c>
    </row>
    <row r="444" s="13" customFormat="1">
      <c r="A444" s="13"/>
      <c r="B444" s="239"/>
      <c r="C444" s="240"/>
      <c r="D444" s="234" t="s">
        <v>160</v>
      </c>
      <c r="E444" s="241" t="s">
        <v>1</v>
      </c>
      <c r="F444" s="242" t="s">
        <v>569</v>
      </c>
      <c r="G444" s="240"/>
      <c r="H444" s="243">
        <v>4.125</v>
      </c>
      <c r="I444" s="244"/>
      <c r="J444" s="240"/>
      <c r="K444" s="240"/>
      <c r="L444" s="245"/>
      <c r="M444" s="246"/>
      <c r="N444" s="247"/>
      <c r="O444" s="247"/>
      <c r="P444" s="247"/>
      <c r="Q444" s="247"/>
      <c r="R444" s="247"/>
      <c r="S444" s="247"/>
      <c r="T444" s="248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9" t="s">
        <v>160</v>
      </c>
      <c r="AU444" s="249" t="s">
        <v>89</v>
      </c>
      <c r="AV444" s="13" t="s">
        <v>89</v>
      </c>
      <c r="AW444" s="13" t="s">
        <v>35</v>
      </c>
      <c r="AX444" s="13" t="s">
        <v>79</v>
      </c>
      <c r="AY444" s="249" t="s">
        <v>150</v>
      </c>
    </row>
    <row r="445" s="14" customFormat="1">
      <c r="A445" s="14"/>
      <c r="B445" s="250"/>
      <c r="C445" s="251"/>
      <c r="D445" s="234" t="s">
        <v>160</v>
      </c>
      <c r="E445" s="252" t="s">
        <v>1</v>
      </c>
      <c r="F445" s="253" t="s">
        <v>162</v>
      </c>
      <c r="G445" s="251"/>
      <c r="H445" s="254">
        <v>4.125</v>
      </c>
      <c r="I445" s="255"/>
      <c r="J445" s="251"/>
      <c r="K445" s="251"/>
      <c r="L445" s="256"/>
      <c r="M445" s="257"/>
      <c r="N445" s="258"/>
      <c r="O445" s="258"/>
      <c r="P445" s="258"/>
      <c r="Q445" s="258"/>
      <c r="R445" s="258"/>
      <c r="S445" s="258"/>
      <c r="T445" s="259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60" t="s">
        <v>160</v>
      </c>
      <c r="AU445" s="260" t="s">
        <v>89</v>
      </c>
      <c r="AV445" s="14" t="s">
        <v>157</v>
      </c>
      <c r="AW445" s="14" t="s">
        <v>35</v>
      </c>
      <c r="AX445" s="14" t="s">
        <v>87</v>
      </c>
      <c r="AY445" s="260" t="s">
        <v>150</v>
      </c>
    </row>
    <row r="446" s="2" customFormat="1" ht="16.5" customHeight="1">
      <c r="A446" s="39"/>
      <c r="B446" s="40"/>
      <c r="C446" s="271" t="s">
        <v>570</v>
      </c>
      <c r="D446" s="271" t="s">
        <v>571</v>
      </c>
      <c r="E446" s="272" t="s">
        <v>572</v>
      </c>
      <c r="F446" s="273" t="s">
        <v>573</v>
      </c>
      <c r="G446" s="274" t="s">
        <v>156</v>
      </c>
      <c r="H446" s="275">
        <v>0.16600000000000001</v>
      </c>
      <c r="I446" s="276"/>
      <c r="J446" s="277">
        <f>ROUND(I446*H446,2)</f>
        <v>0</v>
      </c>
      <c r="K446" s="278"/>
      <c r="L446" s="279"/>
      <c r="M446" s="280" t="s">
        <v>1</v>
      </c>
      <c r="N446" s="281" t="s">
        <v>44</v>
      </c>
      <c r="O446" s="92"/>
      <c r="P446" s="230">
        <f>O446*H446</f>
        <v>0</v>
      </c>
      <c r="Q446" s="230">
        <v>0.55000000000000004</v>
      </c>
      <c r="R446" s="230">
        <f>Q446*H446</f>
        <v>0.091300000000000006</v>
      </c>
      <c r="S446" s="230">
        <v>0</v>
      </c>
      <c r="T446" s="231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32" t="s">
        <v>243</v>
      </c>
      <c r="AT446" s="232" t="s">
        <v>571</v>
      </c>
      <c r="AU446" s="232" t="s">
        <v>89</v>
      </c>
      <c r="AY446" s="17" t="s">
        <v>150</v>
      </c>
      <c r="BE446" s="233">
        <f>IF(N446="základní",J446,0)</f>
        <v>0</v>
      </c>
      <c r="BF446" s="233">
        <f>IF(N446="snížená",J446,0)</f>
        <v>0</v>
      </c>
      <c r="BG446" s="233">
        <f>IF(N446="zákl. přenesená",J446,0)</f>
        <v>0</v>
      </c>
      <c r="BH446" s="233">
        <f>IF(N446="sníž. přenesená",J446,0)</f>
        <v>0</v>
      </c>
      <c r="BI446" s="233">
        <f>IF(N446="nulová",J446,0)</f>
        <v>0</v>
      </c>
      <c r="BJ446" s="17" t="s">
        <v>87</v>
      </c>
      <c r="BK446" s="233">
        <f>ROUND(I446*H446,2)</f>
        <v>0</v>
      </c>
      <c r="BL446" s="17" t="s">
        <v>197</v>
      </c>
      <c r="BM446" s="232" t="s">
        <v>574</v>
      </c>
    </row>
    <row r="447" s="2" customFormat="1">
      <c r="A447" s="39"/>
      <c r="B447" s="40"/>
      <c r="C447" s="41"/>
      <c r="D447" s="234" t="s">
        <v>158</v>
      </c>
      <c r="E447" s="41"/>
      <c r="F447" s="235" t="s">
        <v>573</v>
      </c>
      <c r="G447" s="41"/>
      <c r="H447" s="41"/>
      <c r="I447" s="236"/>
      <c r="J447" s="41"/>
      <c r="K447" s="41"/>
      <c r="L447" s="45"/>
      <c r="M447" s="237"/>
      <c r="N447" s="238"/>
      <c r="O447" s="92"/>
      <c r="P447" s="92"/>
      <c r="Q447" s="92"/>
      <c r="R447" s="92"/>
      <c r="S447" s="92"/>
      <c r="T447" s="93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17" t="s">
        <v>158</v>
      </c>
      <c r="AU447" s="17" t="s">
        <v>89</v>
      </c>
    </row>
    <row r="448" s="13" customFormat="1">
      <c r="A448" s="13"/>
      <c r="B448" s="239"/>
      <c r="C448" s="240"/>
      <c r="D448" s="234" t="s">
        <v>160</v>
      </c>
      <c r="E448" s="241" t="s">
        <v>1</v>
      </c>
      <c r="F448" s="242" t="s">
        <v>575</v>
      </c>
      <c r="G448" s="240"/>
      <c r="H448" s="243">
        <v>0.052999999999999998</v>
      </c>
      <c r="I448" s="244"/>
      <c r="J448" s="240"/>
      <c r="K448" s="240"/>
      <c r="L448" s="245"/>
      <c r="M448" s="246"/>
      <c r="N448" s="247"/>
      <c r="O448" s="247"/>
      <c r="P448" s="247"/>
      <c r="Q448" s="247"/>
      <c r="R448" s="247"/>
      <c r="S448" s="247"/>
      <c r="T448" s="248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9" t="s">
        <v>160</v>
      </c>
      <c r="AU448" s="249" t="s">
        <v>89</v>
      </c>
      <c r="AV448" s="13" t="s">
        <v>89</v>
      </c>
      <c r="AW448" s="13" t="s">
        <v>35</v>
      </c>
      <c r="AX448" s="13" t="s">
        <v>79</v>
      </c>
      <c r="AY448" s="249" t="s">
        <v>150</v>
      </c>
    </row>
    <row r="449" s="13" customFormat="1">
      <c r="A449" s="13"/>
      <c r="B449" s="239"/>
      <c r="C449" s="240"/>
      <c r="D449" s="234" t="s">
        <v>160</v>
      </c>
      <c r="E449" s="241" t="s">
        <v>1</v>
      </c>
      <c r="F449" s="242" t="s">
        <v>576</v>
      </c>
      <c r="G449" s="240"/>
      <c r="H449" s="243">
        <v>0.113</v>
      </c>
      <c r="I449" s="244"/>
      <c r="J449" s="240"/>
      <c r="K449" s="240"/>
      <c r="L449" s="245"/>
      <c r="M449" s="246"/>
      <c r="N449" s="247"/>
      <c r="O449" s="247"/>
      <c r="P449" s="247"/>
      <c r="Q449" s="247"/>
      <c r="R449" s="247"/>
      <c r="S449" s="247"/>
      <c r="T449" s="248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9" t="s">
        <v>160</v>
      </c>
      <c r="AU449" s="249" t="s">
        <v>89</v>
      </c>
      <c r="AV449" s="13" t="s">
        <v>89</v>
      </c>
      <c r="AW449" s="13" t="s">
        <v>35</v>
      </c>
      <c r="AX449" s="13" t="s">
        <v>79</v>
      </c>
      <c r="AY449" s="249" t="s">
        <v>150</v>
      </c>
    </row>
    <row r="450" s="14" customFormat="1">
      <c r="A450" s="14"/>
      <c r="B450" s="250"/>
      <c r="C450" s="251"/>
      <c r="D450" s="234" t="s">
        <v>160</v>
      </c>
      <c r="E450" s="252" t="s">
        <v>1</v>
      </c>
      <c r="F450" s="253" t="s">
        <v>162</v>
      </c>
      <c r="G450" s="251"/>
      <c r="H450" s="254">
        <v>0.16600000000000001</v>
      </c>
      <c r="I450" s="255"/>
      <c r="J450" s="251"/>
      <c r="K450" s="251"/>
      <c r="L450" s="256"/>
      <c r="M450" s="257"/>
      <c r="N450" s="258"/>
      <c r="O450" s="258"/>
      <c r="P450" s="258"/>
      <c r="Q450" s="258"/>
      <c r="R450" s="258"/>
      <c r="S450" s="258"/>
      <c r="T450" s="259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60" t="s">
        <v>160</v>
      </c>
      <c r="AU450" s="260" t="s">
        <v>89</v>
      </c>
      <c r="AV450" s="14" t="s">
        <v>157</v>
      </c>
      <c r="AW450" s="14" t="s">
        <v>35</v>
      </c>
      <c r="AX450" s="14" t="s">
        <v>87</v>
      </c>
      <c r="AY450" s="260" t="s">
        <v>150</v>
      </c>
    </row>
    <row r="451" s="2" customFormat="1" ht="16.5" customHeight="1">
      <c r="A451" s="39"/>
      <c r="B451" s="40"/>
      <c r="C451" s="220" t="s">
        <v>432</v>
      </c>
      <c r="D451" s="220" t="s">
        <v>153</v>
      </c>
      <c r="E451" s="221" t="s">
        <v>577</v>
      </c>
      <c r="F451" s="222" t="s">
        <v>578</v>
      </c>
      <c r="G451" s="223" t="s">
        <v>171</v>
      </c>
      <c r="H451" s="224">
        <v>2.6629999999999998</v>
      </c>
      <c r="I451" s="225"/>
      <c r="J451" s="226">
        <f>ROUND(I451*H451,2)</f>
        <v>0</v>
      </c>
      <c r="K451" s="227"/>
      <c r="L451" s="45"/>
      <c r="M451" s="228" t="s">
        <v>1</v>
      </c>
      <c r="N451" s="229" t="s">
        <v>44</v>
      </c>
      <c r="O451" s="92"/>
      <c r="P451" s="230">
        <f>O451*H451</f>
        <v>0</v>
      </c>
      <c r="Q451" s="230">
        <v>0</v>
      </c>
      <c r="R451" s="230">
        <f>Q451*H451</f>
        <v>0</v>
      </c>
      <c r="S451" s="230">
        <v>0.014999999999999999</v>
      </c>
      <c r="T451" s="231">
        <f>S451*H451</f>
        <v>0.039944999999999994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32" t="s">
        <v>197</v>
      </c>
      <c r="AT451" s="232" t="s">
        <v>153</v>
      </c>
      <c r="AU451" s="232" t="s">
        <v>89</v>
      </c>
      <c r="AY451" s="17" t="s">
        <v>150</v>
      </c>
      <c r="BE451" s="233">
        <f>IF(N451="základní",J451,0)</f>
        <v>0</v>
      </c>
      <c r="BF451" s="233">
        <f>IF(N451="snížená",J451,0)</f>
        <v>0</v>
      </c>
      <c r="BG451" s="233">
        <f>IF(N451="zákl. přenesená",J451,0)</f>
        <v>0</v>
      </c>
      <c r="BH451" s="233">
        <f>IF(N451="sníž. přenesená",J451,0)</f>
        <v>0</v>
      </c>
      <c r="BI451" s="233">
        <f>IF(N451="nulová",J451,0)</f>
        <v>0</v>
      </c>
      <c r="BJ451" s="17" t="s">
        <v>87</v>
      </c>
      <c r="BK451" s="233">
        <f>ROUND(I451*H451,2)</f>
        <v>0</v>
      </c>
      <c r="BL451" s="17" t="s">
        <v>197</v>
      </c>
      <c r="BM451" s="232" t="s">
        <v>579</v>
      </c>
    </row>
    <row r="452" s="2" customFormat="1">
      <c r="A452" s="39"/>
      <c r="B452" s="40"/>
      <c r="C452" s="41"/>
      <c r="D452" s="234" t="s">
        <v>158</v>
      </c>
      <c r="E452" s="41"/>
      <c r="F452" s="235" t="s">
        <v>580</v>
      </c>
      <c r="G452" s="41"/>
      <c r="H452" s="41"/>
      <c r="I452" s="236"/>
      <c r="J452" s="41"/>
      <c r="K452" s="41"/>
      <c r="L452" s="45"/>
      <c r="M452" s="237"/>
      <c r="N452" s="238"/>
      <c r="O452" s="92"/>
      <c r="P452" s="92"/>
      <c r="Q452" s="92"/>
      <c r="R452" s="92"/>
      <c r="S452" s="92"/>
      <c r="T452" s="93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T452" s="17" t="s">
        <v>158</v>
      </c>
      <c r="AU452" s="17" t="s">
        <v>89</v>
      </c>
    </row>
    <row r="453" s="13" customFormat="1">
      <c r="A453" s="13"/>
      <c r="B453" s="239"/>
      <c r="C453" s="240"/>
      <c r="D453" s="234" t="s">
        <v>160</v>
      </c>
      <c r="E453" s="241" t="s">
        <v>1</v>
      </c>
      <c r="F453" s="242" t="s">
        <v>581</v>
      </c>
      <c r="G453" s="240"/>
      <c r="H453" s="243">
        <v>2.0630000000000002</v>
      </c>
      <c r="I453" s="244"/>
      <c r="J453" s="240"/>
      <c r="K453" s="240"/>
      <c r="L453" s="245"/>
      <c r="M453" s="246"/>
      <c r="N453" s="247"/>
      <c r="O453" s="247"/>
      <c r="P453" s="247"/>
      <c r="Q453" s="247"/>
      <c r="R453" s="247"/>
      <c r="S453" s="247"/>
      <c r="T453" s="248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9" t="s">
        <v>160</v>
      </c>
      <c r="AU453" s="249" t="s">
        <v>89</v>
      </c>
      <c r="AV453" s="13" t="s">
        <v>89</v>
      </c>
      <c r="AW453" s="13" t="s">
        <v>35</v>
      </c>
      <c r="AX453" s="13" t="s">
        <v>79</v>
      </c>
      <c r="AY453" s="249" t="s">
        <v>150</v>
      </c>
    </row>
    <row r="454" s="13" customFormat="1">
      <c r="A454" s="13"/>
      <c r="B454" s="239"/>
      <c r="C454" s="240"/>
      <c r="D454" s="234" t="s">
        <v>160</v>
      </c>
      <c r="E454" s="241" t="s">
        <v>1</v>
      </c>
      <c r="F454" s="242" t="s">
        <v>582</v>
      </c>
      <c r="G454" s="240"/>
      <c r="H454" s="243">
        <v>0.59999999999999998</v>
      </c>
      <c r="I454" s="244"/>
      <c r="J454" s="240"/>
      <c r="K454" s="240"/>
      <c r="L454" s="245"/>
      <c r="M454" s="246"/>
      <c r="N454" s="247"/>
      <c r="O454" s="247"/>
      <c r="P454" s="247"/>
      <c r="Q454" s="247"/>
      <c r="R454" s="247"/>
      <c r="S454" s="247"/>
      <c r="T454" s="248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9" t="s">
        <v>160</v>
      </c>
      <c r="AU454" s="249" t="s">
        <v>89</v>
      </c>
      <c r="AV454" s="13" t="s">
        <v>89</v>
      </c>
      <c r="AW454" s="13" t="s">
        <v>35</v>
      </c>
      <c r="AX454" s="13" t="s">
        <v>79</v>
      </c>
      <c r="AY454" s="249" t="s">
        <v>150</v>
      </c>
    </row>
    <row r="455" s="14" customFormat="1">
      <c r="A455" s="14"/>
      <c r="B455" s="250"/>
      <c r="C455" s="251"/>
      <c r="D455" s="234" t="s">
        <v>160</v>
      </c>
      <c r="E455" s="252" t="s">
        <v>1</v>
      </c>
      <c r="F455" s="253" t="s">
        <v>162</v>
      </c>
      <c r="G455" s="251"/>
      <c r="H455" s="254">
        <v>2.6630000000000003</v>
      </c>
      <c r="I455" s="255"/>
      <c r="J455" s="251"/>
      <c r="K455" s="251"/>
      <c r="L455" s="256"/>
      <c r="M455" s="257"/>
      <c r="N455" s="258"/>
      <c r="O455" s="258"/>
      <c r="P455" s="258"/>
      <c r="Q455" s="258"/>
      <c r="R455" s="258"/>
      <c r="S455" s="258"/>
      <c r="T455" s="259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60" t="s">
        <v>160</v>
      </c>
      <c r="AU455" s="260" t="s">
        <v>89</v>
      </c>
      <c r="AV455" s="14" t="s">
        <v>157</v>
      </c>
      <c r="AW455" s="14" t="s">
        <v>35</v>
      </c>
      <c r="AX455" s="14" t="s">
        <v>87</v>
      </c>
      <c r="AY455" s="260" t="s">
        <v>150</v>
      </c>
    </row>
    <row r="456" s="2" customFormat="1" ht="16.5" customHeight="1">
      <c r="A456" s="39"/>
      <c r="B456" s="40"/>
      <c r="C456" s="220" t="s">
        <v>583</v>
      </c>
      <c r="D456" s="220" t="s">
        <v>153</v>
      </c>
      <c r="E456" s="221" t="s">
        <v>584</v>
      </c>
      <c r="F456" s="222" t="s">
        <v>585</v>
      </c>
      <c r="G456" s="223" t="s">
        <v>203</v>
      </c>
      <c r="H456" s="224">
        <v>1</v>
      </c>
      <c r="I456" s="225"/>
      <c r="J456" s="226">
        <f>ROUND(I456*H456,2)</f>
        <v>0</v>
      </c>
      <c r="K456" s="227"/>
      <c r="L456" s="45"/>
      <c r="M456" s="228" t="s">
        <v>1</v>
      </c>
      <c r="N456" s="229" t="s">
        <v>44</v>
      </c>
      <c r="O456" s="92"/>
      <c r="P456" s="230">
        <f>O456*H456</f>
        <v>0</v>
      </c>
      <c r="Q456" s="230">
        <v>0</v>
      </c>
      <c r="R456" s="230">
        <f>Q456*H456</f>
        <v>0</v>
      </c>
      <c r="S456" s="230">
        <v>0</v>
      </c>
      <c r="T456" s="231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32" t="s">
        <v>197</v>
      </c>
      <c r="AT456" s="232" t="s">
        <v>153</v>
      </c>
      <c r="AU456" s="232" t="s">
        <v>89</v>
      </c>
      <c r="AY456" s="17" t="s">
        <v>150</v>
      </c>
      <c r="BE456" s="233">
        <f>IF(N456="základní",J456,0)</f>
        <v>0</v>
      </c>
      <c r="BF456" s="233">
        <f>IF(N456="snížená",J456,0)</f>
        <v>0</v>
      </c>
      <c r="BG456" s="233">
        <f>IF(N456="zákl. přenesená",J456,0)</f>
        <v>0</v>
      </c>
      <c r="BH456" s="233">
        <f>IF(N456="sníž. přenesená",J456,0)</f>
        <v>0</v>
      </c>
      <c r="BI456" s="233">
        <f>IF(N456="nulová",J456,0)</f>
        <v>0</v>
      </c>
      <c r="BJ456" s="17" t="s">
        <v>87</v>
      </c>
      <c r="BK456" s="233">
        <f>ROUND(I456*H456,2)</f>
        <v>0</v>
      </c>
      <c r="BL456" s="17" t="s">
        <v>197</v>
      </c>
      <c r="BM456" s="232" t="s">
        <v>586</v>
      </c>
    </row>
    <row r="457" s="2" customFormat="1">
      <c r="A457" s="39"/>
      <c r="B457" s="40"/>
      <c r="C457" s="41"/>
      <c r="D457" s="234" t="s">
        <v>158</v>
      </c>
      <c r="E457" s="41"/>
      <c r="F457" s="235" t="s">
        <v>585</v>
      </c>
      <c r="G457" s="41"/>
      <c r="H457" s="41"/>
      <c r="I457" s="236"/>
      <c r="J457" s="41"/>
      <c r="K457" s="41"/>
      <c r="L457" s="45"/>
      <c r="M457" s="237"/>
      <c r="N457" s="238"/>
      <c r="O457" s="92"/>
      <c r="P457" s="92"/>
      <c r="Q457" s="92"/>
      <c r="R457" s="92"/>
      <c r="S457" s="92"/>
      <c r="T457" s="93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T457" s="17" t="s">
        <v>158</v>
      </c>
      <c r="AU457" s="17" t="s">
        <v>89</v>
      </c>
    </row>
    <row r="458" s="2" customFormat="1" ht="24.15" customHeight="1">
      <c r="A458" s="39"/>
      <c r="B458" s="40"/>
      <c r="C458" s="220" t="s">
        <v>437</v>
      </c>
      <c r="D458" s="220" t="s">
        <v>153</v>
      </c>
      <c r="E458" s="221" t="s">
        <v>587</v>
      </c>
      <c r="F458" s="222" t="s">
        <v>588</v>
      </c>
      <c r="G458" s="223" t="s">
        <v>415</v>
      </c>
      <c r="H458" s="224">
        <v>25.199999999999999</v>
      </c>
      <c r="I458" s="225"/>
      <c r="J458" s="226">
        <f>ROUND(I458*H458,2)</f>
        <v>0</v>
      </c>
      <c r="K458" s="227"/>
      <c r="L458" s="45"/>
      <c r="M458" s="228" t="s">
        <v>1</v>
      </c>
      <c r="N458" s="229" t="s">
        <v>44</v>
      </c>
      <c r="O458" s="92"/>
      <c r="P458" s="230">
        <f>O458*H458</f>
        <v>0</v>
      </c>
      <c r="Q458" s="230">
        <v>0</v>
      </c>
      <c r="R458" s="230">
        <f>Q458*H458</f>
        <v>0</v>
      </c>
      <c r="S458" s="230">
        <v>0</v>
      </c>
      <c r="T458" s="231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32" t="s">
        <v>197</v>
      </c>
      <c r="AT458" s="232" t="s">
        <v>153</v>
      </c>
      <c r="AU458" s="232" t="s">
        <v>89</v>
      </c>
      <c r="AY458" s="17" t="s">
        <v>150</v>
      </c>
      <c r="BE458" s="233">
        <f>IF(N458="základní",J458,0)</f>
        <v>0</v>
      </c>
      <c r="BF458" s="233">
        <f>IF(N458="snížená",J458,0)</f>
        <v>0</v>
      </c>
      <c r="BG458" s="233">
        <f>IF(N458="zákl. přenesená",J458,0)</f>
        <v>0</v>
      </c>
      <c r="BH458" s="233">
        <f>IF(N458="sníž. přenesená",J458,0)</f>
        <v>0</v>
      </c>
      <c r="BI458" s="233">
        <f>IF(N458="nulová",J458,0)</f>
        <v>0</v>
      </c>
      <c r="BJ458" s="17" t="s">
        <v>87</v>
      </c>
      <c r="BK458" s="233">
        <f>ROUND(I458*H458,2)</f>
        <v>0</v>
      </c>
      <c r="BL458" s="17" t="s">
        <v>197</v>
      </c>
      <c r="BM458" s="232" t="s">
        <v>589</v>
      </c>
    </row>
    <row r="459" s="2" customFormat="1">
      <c r="A459" s="39"/>
      <c r="B459" s="40"/>
      <c r="C459" s="41"/>
      <c r="D459" s="234" t="s">
        <v>158</v>
      </c>
      <c r="E459" s="41"/>
      <c r="F459" s="235" t="s">
        <v>590</v>
      </c>
      <c r="G459" s="41"/>
      <c r="H459" s="41"/>
      <c r="I459" s="236"/>
      <c r="J459" s="41"/>
      <c r="K459" s="41"/>
      <c r="L459" s="45"/>
      <c r="M459" s="237"/>
      <c r="N459" s="238"/>
      <c r="O459" s="92"/>
      <c r="P459" s="92"/>
      <c r="Q459" s="92"/>
      <c r="R459" s="92"/>
      <c r="S459" s="92"/>
      <c r="T459" s="93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T459" s="17" t="s">
        <v>158</v>
      </c>
      <c r="AU459" s="17" t="s">
        <v>89</v>
      </c>
    </row>
    <row r="460" s="13" customFormat="1">
      <c r="A460" s="13"/>
      <c r="B460" s="239"/>
      <c r="C460" s="240"/>
      <c r="D460" s="234" t="s">
        <v>160</v>
      </c>
      <c r="E460" s="241" t="s">
        <v>1</v>
      </c>
      <c r="F460" s="242" t="s">
        <v>591</v>
      </c>
      <c r="G460" s="240"/>
      <c r="H460" s="243">
        <v>25.199999999999999</v>
      </c>
      <c r="I460" s="244"/>
      <c r="J460" s="240"/>
      <c r="K460" s="240"/>
      <c r="L460" s="245"/>
      <c r="M460" s="246"/>
      <c r="N460" s="247"/>
      <c r="O460" s="247"/>
      <c r="P460" s="247"/>
      <c r="Q460" s="247"/>
      <c r="R460" s="247"/>
      <c r="S460" s="247"/>
      <c r="T460" s="248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9" t="s">
        <v>160</v>
      </c>
      <c r="AU460" s="249" t="s">
        <v>89</v>
      </c>
      <c r="AV460" s="13" t="s">
        <v>89</v>
      </c>
      <c r="AW460" s="13" t="s">
        <v>35</v>
      </c>
      <c r="AX460" s="13" t="s">
        <v>79</v>
      </c>
      <c r="AY460" s="249" t="s">
        <v>150</v>
      </c>
    </row>
    <row r="461" s="14" customFormat="1">
      <c r="A461" s="14"/>
      <c r="B461" s="250"/>
      <c r="C461" s="251"/>
      <c r="D461" s="234" t="s">
        <v>160</v>
      </c>
      <c r="E461" s="252" t="s">
        <v>1</v>
      </c>
      <c r="F461" s="253" t="s">
        <v>162</v>
      </c>
      <c r="G461" s="251"/>
      <c r="H461" s="254">
        <v>25.199999999999999</v>
      </c>
      <c r="I461" s="255"/>
      <c r="J461" s="251"/>
      <c r="K461" s="251"/>
      <c r="L461" s="256"/>
      <c r="M461" s="257"/>
      <c r="N461" s="258"/>
      <c r="O461" s="258"/>
      <c r="P461" s="258"/>
      <c r="Q461" s="258"/>
      <c r="R461" s="258"/>
      <c r="S461" s="258"/>
      <c r="T461" s="259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60" t="s">
        <v>160</v>
      </c>
      <c r="AU461" s="260" t="s">
        <v>89</v>
      </c>
      <c r="AV461" s="14" t="s">
        <v>157</v>
      </c>
      <c r="AW461" s="14" t="s">
        <v>35</v>
      </c>
      <c r="AX461" s="14" t="s">
        <v>87</v>
      </c>
      <c r="AY461" s="260" t="s">
        <v>150</v>
      </c>
    </row>
    <row r="462" s="2" customFormat="1" ht="21.75" customHeight="1">
      <c r="A462" s="39"/>
      <c r="B462" s="40"/>
      <c r="C462" s="271" t="s">
        <v>592</v>
      </c>
      <c r="D462" s="271" t="s">
        <v>571</v>
      </c>
      <c r="E462" s="272" t="s">
        <v>593</v>
      </c>
      <c r="F462" s="273" t="s">
        <v>594</v>
      </c>
      <c r="G462" s="274" t="s">
        <v>156</v>
      </c>
      <c r="H462" s="275">
        <v>0.016</v>
      </c>
      <c r="I462" s="276"/>
      <c r="J462" s="277">
        <f>ROUND(I462*H462,2)</f>
        <v>0</v>
      </c>
      <c r="K462" s="278"/>
      <c r="L462" s="279"/>
      <c r="M462" s="280" t="s">
        <v>1</v>
      </c>
      <c r="N462" s="281" t="s">
        <v>44</v>
      </c>
      <c r="O462" s="92"/>
      <c r="P462" s="230">
        <f>O462*H462</f>
        <v>0</v>
      </c>
      <c r="Q462" s="230">
        <v>0.55000000000000004</v>
      </c>
      <c r="R462" s="230">
        <f>Q462*H462</f>
        <v>0.0088000000000000005</v>
      </c>
      <c r="S462" s="230">
        <v>0</v>
      </c>
      <c r="T462" s="231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32" t="s">
        <v>243</v>
      </c>
      <c r="AT462" s="232" t="s">
        <v>571</v>
      </c>
      <c r="AU462" s="232" t="s">
        <v>89</v>
      </c>
      <c r="AY462" s="17" t="s">
        <v>150</v>
      </c>
      <c r="BE462" s="233">
        <f>IF(N462="základní",J462,0)</f>
        <v>0</v>
      </c>
      <c r="BF462" s="233">
        <f>IF(N462="snížená",J462,0)</f>
        <v>0</v>
      </c>
      <c r="BG462" s="233">
        <f>IF(N462="zákl. přenesená",J462,0)</f>
        <v>0</v>
      </c>
      <c r="BH462" s="233">
        <f>IF(N462="sníž. přenesená",J462,0)</f>
        <v>0</v>
      </c>
      <c r="BI462" s="233">
        <f>IF(N462="nulová",J462,0)</f>
        <v>0</v>
      </c>
      <c r="BJ462" s="17" t="s">
        <v>87</v>
      </c>
      <c r="BK462" s="233">
        <f>ROUND(I462*H462,2)</f>
        <v>0</v>
      </c>
      <c r="BL462" s="17" t="s">
        <v>197</v>
      </c>
      <c r="BM462" s="232" t="s">
        <v>595</v>
      </c>
    </row>
    <row r="463" s="2" customFormat="1">
      <c r="A463" s="39"/>
      <c r="B463" s="40"/>
      <c r="C463" s="41"/>
      <c r="D463" s="234" t="s">
        <v>158</v>
      </c>
      <c r="E463" s="41"/>
      <c r="F463" s="235" t="s">
        <v>594</v>
      </c>
      <c r="G463" s="41"/>
      <c r="H463" s="41"/>
      <c r="I463" s="236"/>
      <c r="J463" s="41"/>
      <c r="K463" s="41"/>
      <c r="L463" s="45"/>
      <c r="M463" s="237"/>
      <c r="N463" s="238"/>
      <c r="O463" s="92"/>
      <c r="P463" s="92"/>
      <c r="Q463" s="92"/>
      <c r="R463" s="92"/>
      <c r="S463" s="92"/>
      <c r="T463" s="93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T463" s="17" t="s">
        <v>158</v>
      </c>
      <c r="AU463" s="17" t="s">
        <v>89</v>
      </c>
    </row>
    <row r="464" s="13" customFormat="1">
      <c r="A464" s="13"/>
      <c r="B464" s="239"/>
      <c r="C464" s="240"/>
      <c r="D464" s="234" t="s">
        <v>160</v>
      </c>
      <c r="E464" s="241" t="s">
        <v>1</v>
      </c>
      <c r="F464" s="242" t="s">
        <v>596</v>
      </c>
      <c r="G464" s="240"/>
      <c r="H464" s="243">
        <v>0.012999999999999999</v>
      </c>
      <c r="I464" s="244"/>
      <c r="J464" s="240"/>
      <c r="K464" s="240"/>
      <c r="L464" s="245"/>
      <c r="M464" s="246"/>
      <c r="N464" s="247"/>
      <c r="O464" s="247"/>
      <c r="P464" s="247"/>
      <c r="Q464" s="247"/>
      <c r="R464" s="247"/>
      <c r="S464" s="247"/>
      <c r="T464" s="248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9" t="s">
        <v>160</v>
      </c>
      <c r="AU464" s="249" t="s">
        <v>89</v>
      </c>
      <c r="AV464" s="13" t="s">
        <v>89</v>
      </c>
      <c r="AW464" s="13" t="s">
        <v>35</v>
      </c>
      <c r="AX464" s="13" t="s">
        <v>79</v>
      </c>
      <c r="AY464" s="249" t="s">
        <v>150</v>
      </c>
    </row>
    <row r="465" s="13" customFormat="1">
      <c r="A465" s="13"/>
      <c r="B465" s="239"/>
      <c r="C465" s="240"/>
      <c r="D465" s="234" t="s">
        <v>160</v>
      </c>
      <c r="E465" s="241" t="s">
        <v>1</v>
      </c>
      <c r="F465" s="242" t="s">
        <v>597</v>
      </c>
      <c r="G465" s="240"/>
      <c r="H465" s="243">
        <v>0.0030000000000000001</v>
      </c>
      <c r="I465" s="244"/>
      <c r="J465" s="240"/>
      <c r="K465" s="240"/>
      <c r="L465" s="245"/>
      <c r="M465" s="246"/>
      <c r="N465" s="247"/>
      <c r="O465" s="247"/>
      <c r="P465" s="247"/>
      <c r="Q465" s="247"/>
      <c r="R465" s="247"/>
      <c r="S465" s="247"/>
      <c r="T465" s="248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9" t="s">
        <v>160</v>
      </c>
      <c r="AU465" s="249" t="s">
        <v>89</v>
      </c>
      <c r="AV465" s="13" t="s">
        <v>89</v>
      </c>
      <c r="AW465" s="13" t="s">
        <v>35</v>
      </c>
      <c r="AX465" s="13" t="s">
        <v>79</v>
      </c>
      <c r="AY465" s="249" t="s">
        <v>150</v>
      </c>
    </row>
    <row r="466" s="14" customFormat="1">
      <c r="A466" s="14"/>
      <c r="B466" s="250"/>
      <c r="C466" s="251"/>
      <c r="D466" s="234" t="s">
        <v>160</v>
      </c>
      <c r="E466" s="252" t="s">
        <v>1</v>
      </c>
      <c r="F466" s="253" t="s">
        <v>162</v>
      </c>
      <c r="G466" s="251"/>
      <c r="H466" s="254">
        <v>0.016</v>
      </c>
      <c r="I466" s="255"/>
      <c r="J466" s="251"/>
      <c r="K466" s="251"/>
      <c r="L466" s="256"/>
      <c r="M466" s="257"/>
      <c r="N466" s="258"/>
      <c r="O466" s="258"/>
      <c r="P466" s="258"/>
      <c r="Q466" s="258"/>
      <c r="R466" s="258"/>
      <c r="S466" s="258"/>
      <c r="T466" s="259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60" t="s">
        <v>160</v>
      </c>
      <c r="AU466" s="260" t="s">
        <v>89</v>
      </c>
      <c r="AV466" s="14" t="s">
        <v>157</v>
      </c>
      <c r="AW466" s="14" t="s">
        <v>35</v>
      </c>
      <c r="AX466" s="14" t="s">
        <v>87</v>
      </c>
      <c r="AY466" s="260" t="s">
        <v>150</v>
      </c>
    </row>
    <row r="467" s="2" customFormat="1" ht="16.5" customHeight="1">
      <c r="A467" s="39"/>
      <c r="B467" s="40"/>
      <c r="C467" s="220" t="s">
        <v>441</v>
      </c>
      <c r="D467" s="220" t="s">
        <v>153</v>
      </c>
      <c r="E467" s="221" t="s">
        <v>598</v>
      </c>
      <c r="F467" s="222" t="s">
        <v>599</v>
      </c>
      <c r="G467" s="223" t="s">
        <v>203</v>
      </c>
      <c r="H467" s="224">
        <v>1</v>
      </c>
      <c r="I467" s="225"/>
      <c r="J467" s="226">
        <f>ROUND(I467*H467,2)</f>
        <v>0</v>
      </c>
      <c r="K467" s="227"/>
      <c r="L467" s="45"/>
      <c r="M467" s="228" t="s">
        <v>1</v>
      </c>
      <c r="N467" s="229" t="s">
        <v>44</v>
      </c>
      <c r="O467" s="92"/>
      <c r="P467" s="230">
        <f>O467*H467</f>
        <v>0</v>
      </c>
      <c r="Q467" s="230">
        <v>0</v>
      </c>
      <c r="R467" s="230">
        <f>Q467*H467</f>
        <v>0</v>
      </c>
      <c r="S467" s="230">
        <v>0.20000000000000001</v>
      </c>
      <c r="T467" s="231">
        <f>S467*H467</f>
        <v>0.20000000000000001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32" t="s">
        <v>197</v>
      </c>
      <c r="AT467" s="232" t="s">
        <v>153</v>
      </c>
      <c r="AU467" s="232" t="s">
        <v>89</v>
      </c>
      <c r="AY467" s="17" t="s">
        <v>150</v>
      </c>
      <c r="BE467" s="233">
        <f>IF(N467="základní",J467,0)</f>
        <v>0</v>
      </c>
      <c r="BF467" s="233">
        <f>IF(N467="snížená",J467,0)</f>
        <v>0</v>
      </c>
      <c r="BG467" s="233">
        <f>IF(N467="zákl. přenesená",J467,0)</f>
        <v>0</v>
      </c>
      <c r="BH467" s="233">
        <f>IF(N467="sníž. přenesená",J467,0)</f>
        <v>0</v>
      </c>
      <c r="BI467" s="233">
        <f>IF(N467="nulová",J467,0)</f>
        <v>0</v>
      </c>
      <c r="BJ467" s="17" t="s">
        <v>87</v>
      </c>
      <c r="BK467" s="233">
        <f>ROUND(I467*H467,2)</f>
        <v>0</v>
      </c>
      <c r="BL467" s="17" t="s">
        <v>197</v>
      </c>
      <c r="BM467" s="232" t="s">
        <v>600</v>
      </c>
    </row>
    <row r="468" s="2" customFormat="1">
      <c r="A468" s="39"/>
      <c r="B468" s="40"/>
      <c r="C468" s="41"/>
      <c r="D468" s="234" t="s">
        <v>158</v>
      </c>
      <c r="E468" s="41"/>
      <c r="F468" s="235" t="s">
        <v>601</v>
      </c>
      <c r="G468" s="41"/>
      <c r="H468" s="41"/>
      <c r="I468" s="236"/>
      <c r="J468" s="41"/>
      <c r="K468" s="41"/>
      <c r="L468" s="45"/>
      <c r="M468" s="237"/>
      <c r="N468" s="238"/>
      <c r="O468" s="92"/>
      <c r="P468" s="92"/>
      <c r="Q468" s="92"/>
      <c r="R468" s="92"/>
      <c r="S468" s="92"/>
      <c r="T468" s="93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T468" s="17" t="s">
        <v>158</v>
      </c>
      <c r="AU468" s="17" t="s">
        <v>89</v>
      </c>
    </row>
    <row r="469" s="2" customFormat="1" ht="24.15" customHeight="1">
      <c r="A469" s="39"/>
      <c r="B469" s="40"/>
      <c r="C469" s="220" t="s">
        <v>602</v>
      </c>
      <c r="D469" s="220" t="s">
        <v>153</v>
      </c>
      <c r="E469" s="221" t="s">
        <v>603</v>
      </c>
      <c r="F469" s="222" t="s">
        <v>604</v>
      </c>
      <c r="G469" s="223" t="s">
        <v>156</v>
      </c>
      <c r="H469" s="224">
        <v>0.182</v>
      </c>
      <c r="I469" s="225"/>
      <c r="J469" s="226">
        <f>ROUND(I469*H469,2)</f>
        <v>0</v>
      </c>
      <c r="K469" s="227"/>
      <c r="L469" s="45"/>
      <c r="M469" s="228" t="s">
        <v>1</v>
      </c>
      <c r="N469" s="229" t="s">
        <v>44</v>
      </c>
      <c r="O469" s="92"/>
      <c r="P469" s="230">
        <f>O469*H469</f>
        <v>0</v>
      </c>
      <c r="Q469" s="230">
        <v>0.023367804999999998</v>
      </c>
      <c r="R469" s="230">
        <f>Q469*H469</f>
        <v>0.0042529405099999999</v>
      </c>
      <c r="S469" s="230">
        <v>0</v>
      </c>
      <c r="T469" s="231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32" t="s">
        <v>197</v>
      </c>
      <c r="AT469" s="232" t="s">
        <v>153</v>
      </c>
      <c r="AU469" s="232" t="s">
        <v>89</v>
      </c>
      <c r="AY469" s="17" t="s">
        <v>150</v>
      </c>
      <c r="BE469" s="233">
        <f>IF(N469="základní",J469,0)</f>
        <v>0</v>
      </c>
      <c r="BF469" s="233">
        <f>IF(N469="snížená",J469,0)</f>
        <v>0</v>
      </c>
      <c r="BG469" s="233">
        <f>IF(N469="zákl. přenesená",J469,0)</f>
        <v>0</v>
      </c>
      <c r="BH469" s="233">
        <f>IF(N469="sníž. přenesená",J469,0)</f>
        <v>0</v>
      </c>
      <c r="BI469" s="233">
        <f>IF(N469="nulová",J469,0)</f>
        <v>0</v>
      </c>
      <c r="BJ469" s="17" t="s">
        <v>87</v>
      </c>
      <c r="BK469" s="233">
        <f>ROUND(I469*H469,2)</f>
        <v>0</v>
      </c>
      <c r="BL469" s="17" t="s">
        <v>197</v>
      </c>
      <c r="BM469" s="232" t="s">
        <v>605</v>
      </c>
    </row>
    <row r="470" s="2" customFormat="1">
      <c r="A470" s="39"/>
      <c r="B470" s="40"/>
      <c r="C470" s="41"/>
      <c r="D470" s="234" t="s">
        <v>158</v>
      </c>
      <c r="E470" s="41"/>
      <c r="F470" s="235" t="s">
        <v>606</v>
      </c>
      <c r="G470" s="41"/>
      <c r="H470" s="41"/>
      <c r="I470" s="236"/>
      <c r="J470" s="41"/>
      <c r="K470" s="41"/>
      <c r="L470" s="45"/>
      <c r="M470" s="237"/>
      <c r="N470" s="238"/>
      <c r="O470" s="92"/>
      <c r="P470" s="92"/>
      <c r="Q470" s="92"/>
      <c r="R470" s="92"/>
      <c r="S470" s="92"/>
      <c r="T470" s="93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T470" s="17" t="s">
        <v>158</v>
      </c>
      <c r="AU470" s="17" t="s">
        <v>89</v>
      </c>
    </row>
    <row r="471" s="13" customFormat="1">
      <c r="A471" s="13"/>
      <c r="B471" s="239"/>
      <c r="C471" s="240"/>
      <c r="D471" s="234" t="s">
        <v>160</v>
      </c>
      <c r="E471" s="241" t="s">
        <v>1</v>
      </c>
      <c r="F471" s="242" t="s">
        <v>607</v>
      </c>
      <c r="G471" s="240"/>
      <c r="H471" s="243">
        <v>0.016</v>
      </c>
      <c r="I471" s="244"/>
      <c r="J471" s="240"/>
      <c r="K471" s="240"/>
      <c r="L471" s="245"/>
      <c r="M471" s="246"/>
      <c r="N471" s="247"/>
      <c r="O471" s="247"/>
      <c r="P471" s="247"/>
      <c r="Q471" s="247"/>
      <c r="R471" s="247"/>
      <c r="S471" s="247"/>
      <c r="T471" s="248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9" t="s">
        <v>160</v>
      </c>
      <c r="AU471" s="249" t="s">
        <v>89</v>
      </c>
      <c r="AV471" s="13" t="s">
        <v>89</v>
      </c>
      <c r="AW471" s="13" t="s">
        <v>35</v>
      </c>
      <c r="AX471" s="13" t="s">
        <v>79</v>
      </c>
      <c r="AY471" s="249" t="s">
        <v>150</v>
      </c>
    </row>
    <row r="472" s="13" customFormat="1">
      <c r="A472" s="13"/>
      <c r="B472" s="239"/>
      <c r="C472" s="240"/>
      <c r="D472" s="234" t="s">
        <v>160</v>
      </c>
      <c r="E472" s="241" t="s">
        <v>1</v>
      </c>
      <c r="F472" s="242" t="s">
        <v>608</v>
      </c>
      <c r="G472" s="240"/>
      <c r="H472" s="243">
        <v>0.16600000000000001</v>
      </c>
      <c r="I472" s="244"/>
      <c r="J472" s="240"/>
      <c r="K472" s="240"/>
      <c r="L472" s="245"/>
      <c r="M472" s="246"/>
      <c r="N472" s="247"/>
      <c r="O472" s="247"/>
      <c r="P472" s="247"/>
      <c r="Q472" s="247"/>
      <c r="R472" s="247"/>
      <c r="S472" s="247"/>
      <c r="T472" s="248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9" t="s">
        <v>160</v>
      </c>
      <c r="AU472" s="249" t="s">
        <v>89</v>
      </c>
      <c r="AV472" s="13" t="s">
        <v>89</v>
      </c>
      <c r="AW472" s="13" t="s">
        <v>35</v>
      </c>
      <c r="AX472" s="13" t="s">
        <v>79</v>
      </c>
      <c r="AY472" s="249" t="s">
        <v>150</v>
      </c>
    </row>
    <row r="473" s="14" customFormat="1">
      <c r="A473" s="14"/>
      <c r="B473" s="250"/>
      <c r="C473" s="251"/>
      <c r="D473" s="234" t="s">
        <v>160</v>
      </c>
      <c r="E473" s="252" t="s">
        <v>1</v>
      </c>
      <c r="F473" s="253" t="s">
        <v>162</v>
      </c>
      <c r="G473" s="251"/>
      <c r="H473" s="254">
        <v>0.182</v>
      </c>
      <c r="I473" s="255"/>
      <c r="J473" s="251"/>
      <c r="K473" s="251"/>
      <c r="L473" s="256"/>
      <c r="M473" s="257"/>
      <c r="N473" s="258"/>
      <c r="O473" s="258"/>
      <c r="P473" s="258"/>
      <c r="Q473" s="258"/>
      <c r="R473" s="258"/>
      <c r="S473" s="258"/>
      <c r="T473" s="259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60" t="s">
        <v>160</v>
      </c>
      <c r="AU473" s="260" t="s">
        <v>89</v>
      </c>
      <c r="AV473" s="14" t="s">
        <v>157</v>
      </c>
      <c r="AW473" s="14" t="s">
        <v>35</v>
      </c>
      <c r="AX473" s="14" t="s">
        <v>87</v>
      </c>
      <c r="AY473" s="260" t="s">
        <v>150</v>
      </c>
    </row>
    <row r="474" s="2" customFormat="1" ht="24.15" customHeight="1">
      <c r="A474" s="39"/>
      <c r="B474" s="40"/>
      <c r="C474" s="220" t="s">
        <v>445</v>
      </c>
      <c r="D474" s="220" t="s">
        <v>153</v>
      </c>
      <c r="E474" s="221" t="s">
        <v>609</v>
      </c>
      <c r="F474" s="222" t="s">
        <v>610</v>
      </c>
      <c r="G474" s="223" t="s">
        <v>165</v>
      </c>
      <c r="H474" s="224">
        <v>2.3849999999999998</v>
      </c>
      <c r="I474" s="225"/>
      <c r="J474" s="226">
        <f>ROUND(I474*H474,2)</f>
        <v>0</v>
      </c>
      <c r="K474" s="227"/>
      <c r="L474" s="45"/>
      <c r="M474" s="228" t="s">
        <v>1</v>
      </c>
      <c r="N474" s="229" t="s">
        <v>44</v>
      </c>
      <c r="O474" s="92"/>
      <c r="P474" s="230">
        <f>O474*H474</f>
        <v>0</v>
      </c>
      <c r="Q474" s="230">
        <v>0</v>
      </c>
      <c r="R474" s="230">
        <f>Q474*H474</f>
        <v>0</v>
      </c>
      <c r="S474" s="230">
        <v>0</v>
      </c>
      <c r="T474" s="231">
        <f>S474*H474</f>
        <v>0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32" t="s">
        <v>197</v>
      </c>
      <c r="AT474" s="232" t="s">
        <v>153</v>
      </c>
      <c r="AU474" s="232" t="s">
        <v>89</v>
      </c>
      <c r="AY474" s="17" t="s">
        <v>150</v>
      </c>
      <c r="BE474" s="233">
        <f>IF(N474="základní",J474,0)</f>
        <v>0</v>
      </c>
      <c r="BF474" s="233">
        <f>IF(N474="snížená",J474,0)</f>
        <v>0</v>
      </c>
      <c r="BG474" s="233">
        <f>IF(N474="zákl. přenesená",J474,0)</f>
        <v>0</v>
      </c>
      <c r="BH474" s="233">
        <f>IF(N474="sníž. přenesená",J474,0)</f>
        <v>0</v>
      </c>
      <c r="BI474" s="233">
        <f>IF(N474="nulová",J474,0)</f>
        <v>0</v>
      </c>
      <c r="BJ474" s="17" t="s">
        <v>87</v>
      </c>
      <c r="BK474" s="233">
        <f>ROUND(I474*H474,2)</f>
        <v>0</v>
      </c>
      <c r="BL474" s="17" t="s">
        <v>197</v>
      </c>
      <c r="BM474" s="232" t="s">
        <v>611</v>
      </c>
    </row>
    <row r="475" s="2" customFormat="1">
      <c r="A475" s="39"/>
      <c r="B475" s="40"/>
      <c r="C475" s="41"/>
      <c r="D475" s="234" t="s">
        <v>158</v>
      </c>
      <c r="E475" s="41"/>
      <c r="F475" s="235" t="s">
        <v>612</v>
      </c>
      <c r="G475" s="41"/>
      <c r="H475" s="41"/>
      <c r="I475" s="236"/>
      <c r="J475" s="41"/>
      <c r="K475" s="41"/>
      <c r="L475" s="45"/>
      <c r="M475" s="237"/>
      <c r="N475" s="238"/>
      <c r="O475" s="92"/>
      <c r="P475" s="92"/>
      <c r="Q475" s="92"/>
      <c r="R475" s="92"/>
      <c r="S475" s="92"/>
      <c r="T475" s="93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T475" s="17" t="s">
        <v>158</v>
      </c>
      <c r="AU475" s="17" t="s">
        <v>89</v>
      </c>
    </row>
    <row r="476" s="12" customFormat="1" ht="22.8" customHeight="1">
      <c r="A476" s="12"/>
      <c r="B476" s="204"/>
      <c r="C476" s="205"/>
      <c r="D476" s="206" t="s">
        <v>78</v>
      </c>
      <c r="E476" s="218" t="s">
        <v>613</v>
      </c>
      <c r="F476" s="218" t="s">
        <v>614</v>
      </c>
      <c r="G476" s="205"/>
      <c r="H476" s="205"/>
      <c r="I476" s="208"/>
      <c r="J476" s="219">
        <f>BK476</f>
        <v>0</v>
      </c>
      <c r="K476" s="205"/>
      <c r="L476" s="210"/>
      <c r="M476" s="211"/>
      <c r="N476" s="212"/>
      <c r="O476" s="212"/>
      <c r="P476" s="213">
        <f>SUM(P477:P508)</f>
        <v>0</v>
      </c>
      <c r="Q476" s="212"/>
      <c r="R476" s="213">
        <f>SUM(R477:R508)</f>
        <v>2.4170695182994995</v>
      </c>
      <c r="S476" s="212"/>
      <c r="T476" s="214">
        <f>SUM(T477:T508)</f>
        <v>2.3309879999999996</v>
      </c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R476" s="215" t="s">
        <v>89</v>
      </c>
      <c r="AT476" s="216" t="s">
        <v>78</v>
      </c>
      <c r="AU476" s="216" t="s">
        <v>87</v>
      </c>
      <c r="AY476" s="215" t="s">
        <v>150</v>
      </c>
      <c r="BK476" s="217">
        <f>SUM(BK477:BK508)</f>
        <v>0</v>
      </c>
    </row>
    <row r="477" s="2" customFormat="1" ht="16.5" customHeight="1">
      <c r="A477" s="39"/>
      <c r="B477" s="40"/>
      <c r="C477" s="220" t="s">
        <v>615</v>
      </c>
      <c r="D477" s="220" t="s">
        <v>153</v>
      </c>
      <c r="E477" s="221" t="s">
        <v>616</v>
      </c>
      <c r="F477" s="222" t="s">
        <v>617</v>
      </c>
      <c r="G477" s="223" t="s">
        <v>171</v>
      </c>
      <c r="H477" s="224">
        <v>2.9340000000000002</v>
      </c>
      <c r="I477" s="225"/>
      <c r="J477" s="226">
        <f>ROUND(I477*H477,2)</f>
        <v>0</v>
      </c>
      <c r="K477" s="227"/>
      <c r="L477" s="45"/>
      <c r="M477" s="228" t="s">
        <v>1</v>
      </c>
      <c r="N477" s="229" t="s">
        <v>44</v>
      </c>
      <c r="O477" s="92"/>
      <c r="P477" s="230">
        <f>O477*H477</f>
        <v>0</v>
      </c>
      <c r="Q477" s="230">
        <v>0</v>
      </c>
      <c r="R477" s="230">
        <f>Q477*H477</f>
        <v>0</v>
      </c>
      <c r="S477" s="230">
        <v>0</v>
      </c>
      <c r="T477" s="231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32" t="s">
        <v>197</v>
      </c>
      <c r="AT477" s="232" t="s">
        <v>153</v>
      </c>
      <c r="AU477" s="232" t="s">
        <v>89</v>
      </c>
      <c r="AY477" s="17" t="s">
        <v>150</v>
      </c>
      <c r="BE477" s="233">
        <f>IF(N477="základní",J477,0)</f>
        <v>0</v>
      </c>
      <c r="BF477" s="233">
        <f>IF(N477="snížená",J477,0)</f>
        <v>0</v>
      </c>
      <c r="BG477" s="233">
        <f>IF(N477="zákl. přenesená",J477,0)</f>
        <v>0</v>
      </c>
      <c r="BH477" s="233">
        <f>IF(N477="sníž. přenesená",J477,0)</f>
        <v>0</v>
      </c>
      <c r="BI477" s="233">
        <f>IF(N477="nulová",J477,0)</f>
        <v>0</v>
      </c>
      <c r="BJ477" s="17" t="s">
        <v>87</v>
      </c>
      <c r="BK477" s="233">
        <f>ROUND(I477*H477,2)</f>
        <v>0</v>
      </c>
      <c r="BL477" s="17" t="s">
        <v>197</v>
      </c>
      <c r="BM477" s="232" t="s">
        <v>618</v>
      </c>
    </row>
    <row r="478" s="2" customFormat="1">
      <c r="A478" s="39"/>
      <c r="B478" s="40"/>
      <c r="C478" s="41"/>
      <c r="D478" s="234" t="s">
        <v>158</v>
      </c>
      <c r="E478" s="41"/>
      <c r="F478" s="235" t="s">
        <v>617</v>
      </c>
      <c r="G478" s="41"/>
      <c r="H478" s="41"/>
      <c r="I478" s="236"/>
      <c r="J478" s="41"/>
      <c r="K478" s="41"/>
      <c r="L478" s="45"/>
      <c r="M478" s="237"/>
      <c r="N478" s="238"/>
      <c r="O478" s="92"/>
      <c r="P478" s="92"/>
      <c r="Q478" s="92"/>
      <c r="R478" s="92"/>
      <c r="S478" s="92"/>
      <c r="T478" s="93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T478" s="17" t="s">
        <v>158</v>
      </c>
      <c r="AU478" s="17" t="s">
        <v>89</v>
      </c>
    </row>
    <row r="479" s="13" customFormat="1">
      <c r="A479" s="13"/>
      <c r="B479" s="239"/>
      <c r="C479" s="240"/>
      <c r="D479" s="234" t="s">
        <v>160</v>
      </c>
      <c r="E479" s="241" t="s">
        <v>1</v>
      </c>
      <c r="F479" s="242" t="s">
        <v>619</v>
      </c>
      <c r="G479" s="240"/>
      <c r="H479" s="243">
        <v>2.9340000000000002</v>
      </c>
      <c r="I479" s="244"/>
      <c r="J479" s="240"/>
      <c r="K479" s="240"/>
      <c r="L479" s="245"/>
      <c r="M479" s="246"/>
      <c r="N479" s="247"/>
      <c r="O479" s="247"/>
      <c r="P479" s="247"/>
      <c r="Q479" s="247"/>
      <c r="R479" s="247"/>
      <c r="S479" s="247"/>
      <c r="T479" s="248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9" t="s">
        <v>160</v>
      </c>
      <c r="AU479" s="249" t="s">
        <v>89</v>
      </c>
      <c r="AV479" s="13" t="s">
        <v>89</v>
      </c>
      <c r="AW479" s="13" t="s">
        <v>35</v>
      </c>
      <c r="AX479" s="13" t="s">
        <v>79</v>
      </c>
      <c r="AY479" s="249" t="s">
        <v>150</v>
      </c>
    </row>
    <row r="480" s="14" customFormat="1">
      <c r="A480" s="14"/>
      <c r="B480" s="250"/>
      <c r="C480" s="251"/>
      <c r="D480" s="234" t="s">
        <v>160</v>
      </c>
      <c r="E480" s="252" t="s">
        <v>1</v>
      </c>
      <c r="F480" s="253" t="s">
        <v>162</v>
      </c>
      <c r="G480" s="251"/>
      <c r="H480" s="254">
        <v>2.9340000000000002</v>
      </c>
      <c r="I480" s="255"/>
      <c r="J480" s="251"/>
      <c r="K480" s="251"/>
      <c r="L480" s="256"/>
      <c r="M480" s="257"/>
      <c r="N480" s="258"/>
      <c r="O480" s="258"/>
      <c r="P480" s="258"/>
      <c r="Q480" s="258"/>
      <c r="R480" s="258"/>
      <c r="S480" s="258"/>
      <c r="T480" s="259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60" t="s">
        <v>160</v>
      </c>
      <c r="AU480" s="260" t="s">
        <v>89</v>
      </c>
      <c r="AV480" s="14" t="s">
        <v>157</v>
      </c>
      <c r="AW480" s="14" t="s">
        <v>35</v>
      </c>
      <c r="AX480" s="14" t="s">
        <v>87</v>
      </c>
      <c r="AY480" s="260" t="s">
        <v>150</v>
      </c>
    </row>
    <row r="481" s="2" customFormat="1" ht="24.15" customHeight="1">
      <c r="A481" s="39"/>
      <c r="B481" s="40"/>
      <c r="C481" s="220" t="s">
        <v>448</v>
      </c>
      <c r="D481" s="220" t="s">
        <v>153</v>
      </c>
      <c r="E481" s="221" t="s">
        <v>620</v>
      </c>
      <c r="F481" s="222" t="s">
        <v>621</v>
      </c>
      <c r="G481" s="223" t="s">
        <v>171</v>
      </c>
      <c r="H481" s="224">
        <v>7.0549999999999997</v>
      </c>
      <c r="I481" s="225"/>
      <c r="J481" s="226">
        <f>ROUND(I481*H481,2)</f>
        <v>0</v>
      </c>
      <c r="K481" s="227"/>
      <c r="L481" s="45"/>
      <c r="M481" s="228" t="s">
        <v>1</v>
      </c>
      <c r="N481" s="229" t="s">
        <v>44</v>
      </c>
      <c r="O481" s="92"/>
      <c r="P481" s="230">
        <f>O481*H481</f>
        <v>0</v>
      </c>
      <c r="Q481" s="230">
        <v>0.012201490900000001</v>
      </c>
      <c r="R481" s="230">
        <f>Q481*H481</f>
        <v>0.086081518299500004</v>
      </c>
      <c r="S481" s="230">
        <v>0</v>
      </c>
      <c r="T481" s="231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32" t="s">
        <v>197</v>
      </c>
      <c r="AT481" s="232" t="s">
        <v>153</v>
      </c>
      <c r="AU481" s="232" t="s">
        <v>89</v>
      </c>
      <c r="AY481" s="17" t="s">
        <v>150</v>
      </c>
      <c r="BE481" s="233">
        <f>IF(N481="základní",J481,0)</f>
        <v>0</v>
      </c>
      <c r="BF481" s="233">
        <f>IF(N481="snížená",J481,0)</f>
        <v>0</v>
      </c>
      <c r="BG481" s="233">
        <f>IF(N481="zákl. přenesená",J481,0)</f>
        <v>0</v>
      </c>
      <c r="BH481" s="233">
        <f>IF(N481="sníž. přenesená",J481,0)</f>
        <v>0</v>
      </c>
      <c r="BI481" s="233">
        <f>IF(N481="nulová",J481,0)</f>
        <v>0</v>
      </c>
      <c r="BJ481" s="17" t="s">
        <v>87</v>
      </c>
      <c r="BK481" s="233">
        <f>ROUND(I481*H481,2)</f>
        <v>0</v>
      </c>
      <c r="BL481" s="17" t="s">
        <v>197</v>
      </c>
      <c r="BM481" s="232" t="s">
        <v>622</v>
      </c>
    </row>
    <row r="482" s="2" customFormat="1">
      <c r="A482" s="39"/>
      <c r="B482" s="40"/>
      <c r="C482" s="41"/>
      <c r="D482" s="234" t="s">
        <v>158</v>
      </c>
      <c r="E482" s="41"/>
      <c r="F482" s="235" t="s">
        <v>623</v>
      </c>
      <c r="G482" s="41"/>
      <c r="H482" s="41"/>
      <c r="I482" s="236"/>
      <c r="J482" s="41"/>
      <c r="K482" s="41"/>
      <c r="L482" s="45"/>
      <c r="M482" s="237"/>
      <c r="N482" s="238"/>
      <c r="O482" s="92"/>
      <c r="P482" s="92"/>
      <c r="Q482" s="92"/>
      <c r="R482" s="92"/>
      <c r="S482" s="92"/>
      <c r="T482" s="93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T482" s="17" t="s">
        <v>158</v>
      </c>
      <c r="AU482" s="17" t="s">
        <v>89</v>
      </c>
    </row>
    <row r="483" s="13" customFormat="1">
      <c r="A483" s="13"/>
      <c r="B483" s="239"/>
      <c r="C483" s="240"/>
      <c r="D483" s="234" t="s">
        <v>160</v>
      </c>
      <c r="E483" s="241" t="s">
        <v>1</v>
      </c>
      <c r="F483" s="242" t="s">
        <v>624</v>
      </c>
      <c r="G483" s="240"/>
      <c r="H483" s="243">
        <v>7.0549999999999997</v>
      </c>
      <c r="I483" s="244"/>
      <c r="J483" s="240"/>
      <c r="K483" s="240"/>
      <c r="L483" s="245"/>
      <c r="M483" s="246"/>
      <c r="N483" s="247"/>
      <c r="O483" s="247"/>
      <c r="P483" s="247"/>
      <c r="Q483" s="247"/>
      <c r="R483" s="247"/>
      <c r="S483" s="247"/>
      <c r="T483" s="248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9" t="s">
        <v>160</v>
      </c>
      <c r="AU483" s="249" t="s">
        <v>89</v>
      </c>
      <c r="AV483" s="13" t="s">
        <v>89</v>
      </c>
      <c r="AW483" s="13" t="s">
        <v>35</v>
      </c>
      <c r="AX483" s="13" t="s">
        <v>79</v>
      </c>
      <c r="AY483" s="249" t="s">
        <v>150</v>
      </c>
    </row>
    <row r="484" s="14" customFormat="1">
      <c r="A484" s="14"/>
      <c r="B484" s="250"/>
      <c r="C484" s="251"/>
      <c r="D484" s="234" t="s">
        <v>160</v>
      </c>
      <c r="E484" s="252" t="s">
        <v>1</v>
      </c>
      <c r="F484" s="253" t="s">
        <v>162</v>
      </c>
      <c r="G484" s="251"/>
      <c r="H484" s="254">
        <v>7.0549999999999997</v>
      </c>
      <c r="I484" s="255"/>
      <c r="J484" s="251"/>
      <c r="K484" s="251"/>
      <c r="L484" s="256"/>
      <c r="M484" s="257"/>
      <c r="N484" s="258"/>
      <c r="O484" s="258"/>
      <c r="P484" s="258"/>
      <c r="Q484" s="258"/>
      <c r="R484" s="258"/>
      <c r="S484" s="258"/>
      <c r="T484" s="259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60" t="s">
        <v>160</v>
      </c>
      <c r="AU484" s="260" t="s">
        <v>89</v>
      </c>
      <c r="AV484" s="14" t="s">
        <v>157</v>
      </c>
      <c r="AW484" s="14" t="s">
        <v>35</v>
      </c>
      <c r="AX484" s="14" t="s">
        <v>87</v>
      </c>
      <c r="AY484" s="260" t="s">
        <v>150</v>
      </c>
    </row>
    <row r="485" s="2" customFormat="1" ht="24.15" customHeight="1">
      <c r="A485" s="39"/>
      <c r="B485" s="40"/>
      <c r="C485" s="220" t="s">
        <v>625</v>
      </c>
      <c r="D485" s="220" t="s">
        <v>153</v>
      </c>
      <c r="E485" s="221" t="s">
        <v>626</v>
      </c>
      <c r="F485" s="222" t="s">
        <v>627</v>
      </c>
      <c r="G485" s="223" t="s">
        <v>171</v>
      </c>
      <c r="H485" s="224">
        <v>30.959</v>
      </c>
      <c r="I485" s="225"/>
      <c r="J485" s="226">
        <f>ROUND(I485*H485,2)</f>
        <v>0</v>
      </c>
      <c r="K485" s="227"/>
      <c r="L485" s="45"/>
      <c r="M485" s="228" t="s">
        <v>1</v>
      </c>
      <c r="N485" s="229" t="s">
        <v>44</v>
      </c>
      <c r="O485" s="92"/>
      <c r="P485" s="230">
        <f>O485*H485</f>
        <v>0</v>
      </c>
      <c r="Q485" s="230">
        <v>0</v>
      </c>
      <c r="R485" s="230">
        <f>Q485*H485</f>
        <v>0</v>
      </c>
      <c r="S485" s="230">
        <v>0</v>
      </c>
      <c r="T485" s="231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32" t="s">
        <v>197</v>
      </c>
      <c r="AT485" s="232" t="s">
        <v>153</v>
      </c>
      <c r="AU485" s="232" t="s">
        <v>89</v>
      </c>
      <c r="AY485" s="17" t="s">
        <v>150</v>
      </c>
      <c r="BE485" s="233">
        <f>IF(N485="základní",J485,0)</f>
        <v>0</v>
      </c>
      <c r="BF485" s="233">
        <f>IF(N485="snížená",J485,0)</f>
        <v>0</v>
      </c>
      <c r="BG485" s="233">
        <f>IF(N485="zákl. přenesená",J485,0)</f>
        <v>0</v>
      </c>
      <c r="BH485" s="233">
        <f>IF(N485="sníž. přenesená",J485,0)</f>
        <v>0</v>
      </c>
      <c r="BI485" s="233">
        <f>IF(N485="nulová",J485,0)</f>
        <v>0</v>
      </c>
      <c r="BJ485" s="17" t="s">
        <v>87</v>
      </c>
      <c r="BK485" s="233">
        <f>ROUND(I485*H485,2)</f>
        <v>0</v>
      </c>
      <c r="BL485" s="17" t="s">
        <v>197</v>
      </c>
      <c r="BM485" s="232" t="s">
        <v>628</v>
      </c>
    </row>
    <row r="486" s="2" customFormat="1">
      <c r="A486" s="39"/>
      <c r="B486" s="40"/>
      <c r="C486" s="41"/>
      <c r="D486" s="234" t="s">
        <v>158</v>
      </c>
      <c r="E486" s="41"/>
      <c r="F486" s="235" t="s">
        <v>627</v>
      </c>
      <c r="G486" s="41"/>
      <c r="H486" s="41"/>
      <c r="I486" s="236"/>
      <c r="J486" s="41"/>
      <c r="K486" s="41"/>
      <c r="L486" s="45"/>
      <c r="M486" s="237"/>
      <c r="N486" s="238"/>
      <c r="O486" s="92"/>
      <c r="P486" s="92"/>
      <c r="Q486" s="92"/>
      <c r="R486" s="92"/>
      <c r="S486" s="92"/>
      <c r="T486" s="93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T486" s="17" t="s">
        <v>158</v>
      </c>
      <c r="AU486" s="17" t="s">
        <v>89</v>
      </c>
    </row>
    <row r="487" s="13" customFormat="1">
      <c r="A487" s="13"/>
      <c r="B487" s="239"/>
      <c r="C487" s="240"/>
      <c r="D487" s="234" t="s">
        <v>160</v>
      </c>
      <c r="E487" s="241" t="s">
        <v>1</v>
      </c>
      <c r="F487" s="242" t="s">
        <v>629</v>
      </c>
      <c r="G487" s="240"/>
      <c r="H487" s="243">
        <v>16.399000000000001</v>
      </c>
      <c r="I487" s="244"/>
      <c r="J487" s="240"/>
      <c r="K487" s="240"/>
      <c r="L487" s="245"/>
      <c r="M487" s="246"/>
      <c r="N487" s="247"/>
      <c r="O487" s="247"/>
      <c r="P487" s="247"/>
      <c r="Q487" s="247"/>
      <c r="R487" s="247"/>
      <c r="S487" s="247"/>
      <c r="T487" s="248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9" t="s">
        <v>160</v>
      </c>
      <c r="AU487" s="249" t="s">
        <v>89</v>
      </c>
      <c r="AV487" s="13" t="s">
        <v>89</v>
      </c>
      <c r="AW487" s="13" t="s">
        <v>35</v>
      </c>
      <c r="AX487" s="13" t="s">
        <v>79</v>
      </c>
      <c r="AY487" s="249" t="s">
        <v>150</v>
      </c>
    </row>
    <row r="488" s="13" customFormat="1">
      <c r="A488" s="13"/>
      <c r="B488" s="239"/>
      <c r="C488" s="240"/>
      <c r="D488" s="234" t="s">
        <v>160</v>
      </c>
      <c r="E488" s="241" t="s">
        <v>1</v>
      </c>
      <c r="F488" s="242" t="s">
        <v>630</v>
      </c>
      <c r="G488" s="240"/>
      <c r="H488" s="243">
        <v>14.560000000000001</v>
      </c>
      <c r="I488" s="244"/>
      <c r="J488" s="240"/>
      <c r="K488" s="240"/>
      <c r="L488" s="245"/>
      <c r="M488" s="246"/>
      <c r="N488" s="247"/>
      <c r="O488" s="247"/>
      <c r="P488" s="247"/>
      <c r="Q488" s="247"/>
      <c r="R488" s="247"/>
      <c r="S488" s="247"/>
      <c r="T488" s="248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9" t="s">
        <v>160</v>
      </c>
      <c r="AU488" s="249" t="s">
        <v>89</v>
      </c>
      <c r="AV488" s="13" t="s">
        <v>89</v>
      </c>
      <c r="AW488" s="13" t="s">
        <v>35</v>
      </c>
      <c r="AX488" s="13" t="s">
        <v>79</v>
      </c>
      <c r="AY488" s="249" t="s">
        <v>150</v>
      </c>
    </row>
    <row r="489" s="14" customFormat="1">
      <c r="A489" s="14"/>
      <c r="B489" s="250"/>
      <c r="C489" s="251"/>
      <c r="D489" s="234" t="s">
        <v>160</v>
      </c>
      <c r="E489" s="252" t="s">
        <v>1</v>
      </c>
      <c r="F489" s="253" t="s">
        <v>162</v>
      </c>
      <c r="G489" s="251"/>
      <c r="H489" s="254">
        <v>30.959000000000003</v>
      </c>
      <c r="I489" s="255"/>
      <c r="J489" s="251"/>
      <c r="K489" s="251"/>
      <c r="L489" s="256"/>
      <c r="M489" s="257"/>
      <c r="N489" s="258"/>
      <c r="O489" s="258"/>
      <c r="P489" s="258"/>
      <c r="Q489" s="258"/>
      <c r="R489" s="258"/>
      <c r="S489" s="258"/>
      <c r="T489" s="259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60" t="s">
        <v>160</v>
      </c>
      <c r="AU489" s="260" t="s">
        <v>89</v>
      </c>
      <c r="AV489" s="14" t="s">
        <v>157</v>
      </c>
      <c r="AW489" s="14" t="s">
        <v>35</v>
      </c>
      <c r="AX489" s="14" t="s">
        <v>87</v>
      </c>
      <c r="AY489" s="260" t="s">
        <v>150</v>
      </c>
    </row>
    <row r="490" s="2" customFormat="1" ht="16.5" customHeight="1">
      <c r="A490" s="39"/>
      <c r="B490" s="40"/>
      <c r="C490" s="220" t="s">
        <v>452</v>
      </c>
      <c r="D490" s="220" t="s">
        <v>153</v>
      </c>
      <c r="E490" s="221" t="s">
        <v>631</v>
      </c>
      <c r="F490" s="222" t="s">
        <v>632</v>
      </c>
      <c r="G490" s="223" t="s">
        <v>171</v>
      </c>
      <c r="H490" s="224">
        <v>14.888</v>
      </c>
      <c r="I490" s="225"/>
      <c r="J490" s="226">
        <f>ROUND(I490*H490,2)</f>
        <v>0</v>
      </c>
      <c r="K490" s="227"/>
      <c r="L490" s="45"/>
      <c r="M490" s="228" t="s">
        <v>1</v>
      </c>
      <c r="N490" s="229" t="s">
        <v>44</v>
      </c>
      <c r="O490" s="92"/>
      <c r="P490" s="230">
        <f>O490*H490</f>
        <v>0</v>
      </c>
      <c r="Q490" s="230">
        <v>0</v>
      </c>
      <c r="R490" s="230">
        <f>Q490*H490</f>
        <v>0</v>
      </c>
      <c r="S490" s="230">
        <v>0</v>
      </c>
      <c r="T490" s="231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32" t="s">
        <v>197</v>
      </c>
      <c r="AT490" s="232" t="s">
        <v>153</v>
      </c>
      <c r="AU490" s="232" t="s">
        <v>89</v>
      </c>
      <c r="AY490" s="17" t="s">
        <v>150</v>
      </c>
      <c r="BE490" s="233">
        <f>IF(N490="základní",J490,0)</f>
        <v>0</v>
      </c>
      <c r="BF490" s="233">
        <f>IF(N490="snížená",J490,0)</f>
        <v>0</v>
      </c>
      <c r="BG490" s="233">
        <f>IF(N490="zákl. přenesená",J490,0)</f>
        <v>0</v>
      </c>
      <c r="BH490" s="233">
        <f>IF(N490="sníž. přenesená",J490,0)</f>
        <v>0</v>
      </c>
      <c r="BI490" s="233">
        <f>IF(N490="nulová",J490,0)</f>
        <v>0</v>
      </c>
      <c r="BJ490" s="17" t="s">
        <v>87</v>
      </c>
      <c r="BK490" s="233">
        <f>ROUND(I490*H490,2)</f>
        <v>0</v>
      </c>
      <c r="BL490" s="17" t="s">
        <v>197</v>
      </c>
      <c r="BM490" s="232" t="s">
        <v>633</v>
      </c>
    </row>
    <row r="491" s="2" customFormat="1">
      <c r="A491" s="39"/>
      <c r="B491" s="40"/>
      <c r="C491" s="41"/>
      <c r="D491" s="234" t="s">
        <v>158</v>
      </c>
      <c r="E491" s="41"/>
      <c r="F491" s="235" t="s">
        <v>632</v>
      </c>
      <c r="G491" s="41"/>
      <c r="H491" s="41"/>
      <c r="I491" s="236"/>
      <c r="J491" s="41"/>
      <c r="K491" s="41"/>
      <c r="L491" s="45"/>
      <c r="M491" s="237"/>
      <c r="N491" s="238"/>
      <c r="O491" s="92"/>
      <c r="P491" s="92"/>
      <c r="Q491" s="92"/>
      <c r="R491" s="92"/>
      <c r="S491" s="92"/>
      <c r="T491" s="93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T491" s="17" t="s">
        <v>158</v>
      </c>
      <c r="AU491" s="17" t="s">
        <v>89</v>
      </c>
    </row>
    <row r="492" s="13" customFormat="1">
      <c r="A492" s="13"/>
      <c r="B492" s="239"/>
      <c r="C492" s="240"/>
      <c r="D492" s="234" t="s">
        <v>160</v>
      </c>
      <c r="E492" s="241" t="s">
        <v>1</v>
      </c>
      <c r="F492" s="242" t="s">
        <v>634</v>
      </c>
      <c r="G492" s="240"/>
      <c r="H492" s="243">
        <v>12.087999999999999</v>
      </c>
      <c r="I492" s="244"/>
      <c r="J492" s="240"/>
      <c r="K492" s="240"/>
      <c r="L492" s="245"/>
      <c r="M492" s="246"/>
      <c r="N492" s="247"/>
      <c r="O492" s="247"/>
      <c r="P492" s="247"/>
      <c r="Q492" s="247"/>
      <c r="R492" s="247"/>
      <c r="S492" s="247"/>
      <c r="T492" s="248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9" t="s">
        <v>160</v>
      </c>
      <c r="AU492" s="249" t="s">
        <v>89</v>
      </c>
      <c r="AV492" s="13" t="s">
        <v>89</v>
      </c>
      <c r="AW492" s="13" t="s">
        <v>35</v>
      </c>
      <c r="AX492" s="13" t="s">
        <v>79</v>
      </c>
      <c r="AY492" s="249" t="s">
        <v>150</v>
      </c>
    </row>
    <row r="493" s="13" customFormat="1">
      <c r="A493" s="13"/>
      <c r="B493" s="239"/>
      <c r="C493" s="240"/>
      <c r="D493" s="234" t="s">
        <v>160</v>
      </c>
      <c r="E493" s="241" t="s">
        <v>1</v>
      </c>
      <c r="F493" s="242" t="s">
        <v>635</v>
      </c>
      <c r="G493" s="240"/>
      <c r="H493" s="243">
        <v>2.7999999999999998</v>
      </c>
      <c r="I493" s="244"/>
      <c r="J493" s="240"/>
      <c r="K493" s="240"/>
      <c r="L493" s="245"/>
      <c r="M493" s="246"/>
      <c r="N493" s="247"/>
      <c r="O493" s="247"/>
      <c r="P493" s="247"/>
      <c r="Q493" s="247"/>
      <c r="R493" s="247"/>
      <c r="S493" s="247"/>
      <c r="T493" s="248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9" t="s">
        <v>160</v>
      </c>
      <c r="AU493" s="249" t="s">
        <v>89</v>
      </c>
      <c r="AV493" s="13" t="s">
        <v>89</v>
      </c>
      <c r="AW493" s="13" t="s">
        <v>35</v>
      </c>
      <c r="AX493" s="13" t="s">
        <v>79</v>
      </c>
      <c r="AY493" s="249" t="s">
        <v>150</v>
      </c>
    </row>
    <row r="494" s="14" customFormat="1">
      <c r="A494" s="14"/>
      <c r="B494" s="250"/>
      <c r="C494" s="251"/>
      <c r="D494" s="234" t="s">
        <v>160</v>
      </c>
      <c r="E494" s="252" t="s">
        <v>1</v>
      </c>
      <c r="F494" s="253" t="s">
        <v>162</v>
      </c>
      <c r="G494" s="251"/>
      <c r="H494" s="254">
        <v>14.887999999999998</v>
      </c>
      <c r="I494" s="255"/>
      <c r="J494" s="251"/>
      <c r="K494" s="251"/>
      <c r="L494" s="256"/>
      <c r="M494" s="257"/>
      <c r="N494" s="258"/>
      <c r="O494" s="258"/>
      <c r="P494" s="258"/>
      <c r="Q494" s="258"/>
      <c r="R494" s="258"/>
      <c r="S494" s="258"/>
      <c r="T494" s="259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60" t="s">
        <v>160</v>
      </c>
      <c r="AU494" s="260" t="s">
        <v>89</v>
      </c>
      <c r="AV494" s="14" t="s">
        <v>157</v>
      </c>
      <c r="AW494" s="14" t="s">
        <v>35</v>
      </c>
      <c r="AX494" s="14" t="s">
        <v>87</v>
      </c>
      <c r="AY494" s="260" t="s">
        <v>150</v>
      </c>
    </row>
    <row r="495" s="2" customFormat="1" ht="16.5" customHeight="1">
      <c r="A495" s="39"/>
      <c r="B495" s="40"/>
      <c r="C495" s="220" t="s">
        <v>636</v>
      </c>
      <c r="D495" s="220" t="s">
        <v>153</v>
      </c>
      <c r="E495" s="221" t="s">
        <v>637</v>
      </c>
      <c r="F495" s="222" t="s">
        <v>638</v>
      </c>
      <c r="G495" s="223" t="s">
        <v>171</v>
      </c>
      <c r="H495" s="224">
        <v>4.6849999999999996</v>
      </c>
      <c r="I495" s="225"/>
      <c r="J495" s="226">
        <f>ROUND(I495*H495,2)</f>
        <v>0</v>
      </c>
      <c r="K495" s="227"/>
      <c r="L495" s="45"/>
      <c r="M495" s="228" t="s">
        <v>1</v>
      </c>
      <c r="N495" s="229" t="s">
        <v>44</v>
      </c>
      <c r="O495" s="92"/>
      <c r="P495" s="230">
        <f>O495*H495</f>
        <v>0</v>
      </c>
      <c r="Q495" s="230">
        <v>0</v>
      </c>
      <c r="R495" s="230">
        <f>Q495*H495</f>
        <v>0</v>
      </c>
      <c r="S495" s="230">
        <v>0</v>
      </c>
      <c r="T495" s="231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32" t="s">
        <v>197</v>
      </c>
      <c r="AT495" s="232" t="s">
        <v>153</v>
      </c>
      <c r="AU495" s="232" t="s">
        <v>89</v>
      </c>
      <c r="AY495" s="17" t="s">
        <v>150</v>
      </c>
      <c r="BE495" s="233">
        <f>IF(N495="základní",J495,0)</f>
        <v>0</v>
      </c>
      <c r="BF495" s="233">
        <f>IF(N495="snížená",J495,0)</f>
        <v>0</v>
      </c>
      <c r="BG495" s="233">
        <f>IF(N495="zákl. přenesená",J495,0)</f>
        <v>0</v>
      </c>
      <c r="BH495" s="233">
        <f>IF(N495="sníž. přenesená",J495,0)</f>
        <v>0</v>
      </c>
      <c r="BI495" s="233">
        <f>IF(N495="nulová",J495,0)</f>
        <v>0</v>
      </c>
      <c r="BJ495" s="17" t="s">
        <v>87</v>
      </c>
      <c r="BK495" s="233">
        <f>ROUND(I495*H495,2)</f>
        <v>0</v>
      </c>
      <c r="BL495" s="17" t="s">
        <v>197</v>
      </c>
      <c r="BM495" s="232" t="s">
        <v>639</v>
      </c>
    </row>
    <row r="496" s="2" customFormat="1">
      <c r="A496" s="39"/>
      <c r="B496" s="40"/>
      <c r="C496" s="41"/>
      <c r="D496" s="234" t="s">
        <v>158</v>
      </c>
      <c r="E496" s="41"/>
      <c r="F496" s="235" t="s">
        <v>638</v>
      </c>
      <c r="G496" s="41"/>
      <c r="H496" s="41"/>
      <c r="I496" s="236"/>
      <c r="J496" s="41"/>
      <c r="K496" s="41"/>
      <c r="L496" s="45"/>
      <c r="M496" s="237"/>
      <c r="N496" s="238"/>
      <c r="O496" s="92"/>
      <c r="P496" s="92"/>
      <c r="Q496" s="92"/>
      <c r="R496" s="92"/>
      <c r="S496" s="92"/>
      <c r="T496" s="93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T496" s="17" t="s">
        <v>158</v>
      </c>
      <c r="AU496" s="17" t="s">
        <v>89</v>
      </c>
    </row>
    <row r="497" s="13" customFormat="1">
      <c r="A497" s="13"/>
      <c r="B497" s="239"/>
      <c r="C497" s="240"/>
      <c r="D497" s="234" t="s">
        <v>160</v>
      </c>
      <c r="E497" s="241" t="s">
        <v>1</v>
      </c>
      <c r="F497" s="242" t="s">
        <v>640</v>
      </c>
      <c r="G497" s="240"/>
      <c r="H497" s="243">
        <v>4.6849999999999996</v>
      </c>
      <c r="I497" s="244"/>
      <c r="J497" s="240"/>
      <c r="K497" s="240"/>
      <c r="L497" s="245"/>
      <c r="M497" s="246"/>
      <c r="N497" s="247"/>
      <c r="O497" s="247"/>
      <c r="P497" s="247"/>
      <c r="Q497" s="247"/>
      <c r="R497" s="247"/>
      <c r="S497" s="247"/>
      <c r="T497" s="248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9" t="s">
        <v>160</v>
      </c>
      <c r="AU497" s="249" t="s">
        <v>89</v>
      </c>
      <c r="AV497" s="13" t="s">
        <v>89</v>
      </c>
      <c r="AW497" s="13" t="s">
        <v>35</v>
      </c>
      <c r="AX497" s="13" t="s">
        <v>79</v>
      </c>
      <c r="AY497" s="249" t="s">
        <v>150</v>
      </c>
    </row>
    <row r="498" s="14" customFormat="1">
      <c r="A498" s="14"/>
      <c r="B498" s="250"/>
      <c r="C498" s="251"/>
      <c r="D498" s="234" t="s">
        <v>160</v>
      </c>
      <c r="E498" s="252" t="s">
        <v>1</v>
      </c>
      <c r="F498" s="253" t="s">
        <v>162</v>
      </c>
      <c r="G498" s="251"/>
      <c r="H498" s="254">
        <v>4.6849999999999996</v>
      </c>
      <c r="I498" s="255"/>
      <c r="J498" s="251"/>
      <c r="K498" s="251"/>
      <c r="L498" s="256"/>
      <c r="M498" s="257"/>
      <c r="N498" s="258"/>
      <c r="O498" s="258"/>
      <c r="P498" s="258"/>
      <c r="Q498" s="258"/>
      <c r="R498" s="258"/>
      <c r="S498" s="258"/>
      <c r="T498" s="259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60" t="s">
        <v>160</v>
      </c>
      <c r="AU498" s="260" t="s">
        <v>89</v>
      </c>
      <c r="AV498" s="14" t="s">
        <v>157</v>
      </c>
      <c r="AW498" s="14" t="s">
        <v>35</v>
      </c>
      <c r="AX498" s="14" t="s">
        <v>87</v>
      </c>
      <c r="AY498" s="260" t="s">
        <v>150</v>
      </c>
    </row>
    <row r="499" s="2" customFormat="1" ht="24.15" customHeight="1">
      <c r="A499" s="39"/>
      <c r="B499" s="40"/>
      <c r="C499" s="220" t="s">
        <v>261</v>
      </c>
      <c r="D499" s="220" t="s">
        <v>153</v>
      </c>
      <c r="E499" s="221" t="s">
        <v>641</v>
      </c>
      <c r="F499" s="222" t="s">
        <v>642</v>
      </c>
      <c r="G499" s="223" t="s">
        <v>171</v>
      </c>
      <c r="H499" s="224">
        <v>51.976999999999997</v>
      </c>
      <c r="I499" s="225"/>
      <c r="J499" s="226">
        <f>ROUND(I499*H499,2)</f>
        <v>0</v>
      </c>
      <c r="K499" s="227"/>
      <c r="L499" s="45"/>
      <c r="M499" s="228" t="s">
        <v>1</v>
      </c>
      <c r="N499" s="229" t="s">
        <v>44</v>
      </c>
      <c r="O499" s="92"/>
      <c r="P499" s="230">
        <f>O499*H499</f>
        <v>0</v>
      </c>
      <c r="Q499" s="230">
        <v>0.043999999999999997</v>
      </c>
      <c r="R499" s="230">
        <f>Q499*H499</f>
        <v>2.2869879999999996</v>
      </c>
      <c r="S499" s="230">
        <v>0.043999999999999997</v>
      </c>
      <c r="T499" s="231">
        <f>S499*H499</f>
        <v>2.2869879999999996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32" t="s">
        <v>197</v>
      </c>
      <c r="AT499" s="232" t="s">
        <v>153</v>
      </c>
      <c r="AU499" s="232" t="s">
        <v>89</v>
      </c>
      <c r="AY499" s="17" t="s">
        <v>150</v>
      </c>
      <c r="BE499" s="233">
        <f>IF(N499="základní",J499,0)</f>
        <v>0</v>
      </c>
      <c r="BF499" s="233">
        <f>IF(N499="snížená",J499,0)</f>
        <v>0</v>
      </c>
      <c r="BG499" s="233">
        <f>IF(N499="zákl. přenesená",J499,0)</f>
        <v>0</v>
      </c>
      <c r="BH499" s="233">
        <f>IF(N499="sníž. přenesená",J499,0)</f>
        <v>0</v>
      </c>
      <c r="BI499" s="233">
        <f>IF(N499="nulová",J499,0)</f>
        <v>0</v>
      </c>
      <c r="BJ499" s="17" t="s">
        <v>87</v>
      </c>
      <c r="BK499" s="233">
        <f>ROUND(I499*H499,2)</f>
        <v>0</v>
      </c>
      <c r="BL499" s="17" t="s">
        <v>197</v>
      </c>
      <c r="BM499" s="232" t="s">
        <v>643</v>
      </c>
    </row>
    <row r="500" s="13" customFormat="1">
      <c r="A500" s="13"/>
      <c r="B500" s="239"/>
      <c r="C500" s="240"/>
      <c r="D500" s="234" t="s">
        <v>160</v>
      </c>
      <c r="E500" s="241" t="s">
        <v>1</v>
      </c>
      <c r="F500" s="242" t="s">
        <v>644</v>
      </c>
      <c r="G500" s="240"/>
      <c r="H500" s="243">
        <v>8.7230000000000008</v>
      </c>
      <c r="I500" s="244"/>
      <c r="J500" s="240"/>
      <c r="K500" s="240"/>
      <c r="L500" s="245"/>
      <c r="M500" s="246"/>
      <c r="N500" s="247"/>
      <c r="O500" s="247"/>
      <c r="P500" s="247"/>
      <c r="Q500" s="247"/>
      <c r="R500" s="247"/>
      <c r="S500" s="247"/>
      <c r="T500" s="248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9" t="s">
        <v>160</v>
      </c>
      <c r="AU500" s="249" t="s">
        <v>89</v>
      </c>
      <c r="AV500" s="13" t="s">
        <v>89</v>
      </c>
      <c r="AW500" s="13" t="s">
        <v>35</v>
      </c>
      <c r="AX500" s="13" t="s">
        <v>79</v>
      </c>
      <c r="AY500" s="249" t="s">
        <v>150</v>
      </c>
    </row>
    <row r="501" s="13" customFormat="1">
      <c r="A501" s="13"/>
      <c r="B501" s="239"/>
      <c r="C501" s="240"/>
      <c r="D501" s="234" t="s">
        <v>160</v>
      </c>
      <c r="E501" s="241" t="s">
        <v>1</v>
      </c>
      <c r="F501" s="242" t="s">
        <v>645</v>
      </c>
      <c r="G501" s="240"/>
      <c r="H501" s="243">
        <v>11.253</v>
      </c>
      <c r="I501" s="244"/>
      <c r="J501" s="240"/>
      <c r="K501" s="240"/>
      <c r="L501" s="245"/>
      <c r="M501" s="246"/>
      <c r="N501" s="247"/>
      <c r="O501" s="247"/>
      <c r="P501" s="247"/>
      <c r="Q501" s="247"/>
      <c r="R501" s="247"/>
      <c r="S501" s="247"/>
      <c r="T501" s="248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9" t="s">
        <v>160</v>
      </c>
      <c r="AU501" s="249" t="s">
        <v>89</v>
      </c>
      <c r="AV501" s="13" t="s">
        <v>89</v>
      </c>
      <c r="AW501" s="13" t="s">
        <v>35</v>
      </c>
      <c r="AX501" s="13" t="s">
        <v>79</v>
      </c>
      <c r="AY501" s="249" t="s">
        <v>150</v>
      </c>
    </row>
    <row r="502" s="13" customFormat="1">
      <c r="A502" s="13"/>
      <c r="B502" s="239"/>
      <c r="C502" s="240"/>
      <c r="D502" s="234" t="s">
        <v>160</v>
      </c>
      <c r="E502" s="241" t="s">
        <v>1</v>
      </c>
      <c r="F502" s="242" t="s">
        <v>646</v>
      </c>
      <c r="G502" s="240"/>
      <c r="H502" s="243">
        <v>28.984999999999999</v>
      </c>
      <c r="I502" s="244"/>
      <c r="J502" s="240"/>
      <c r="K502" s="240"/>
      <c r="L502" s="245"/>
      <c r="M502" s="246"/>
      <c r="N502" s="247"/>
      <c r="O502" s="247"/>
      <c r="P502" s="247"/>
      <c r="Q502" s="247"/>
      <c r="R502" s="247"/>
      <c r="S502" s="247"/>
      <c r="T502" s="248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9" t="s">
        <v>160</v>
      </c>
      <c r="AU502" s="249" t="s">
        <v>89</v>
      </c>
      <c r="AV502" s="13" t="s">
        <v>89</v>
      </c>
      <c r="AW502" s="13" t="s">
        <v>35</v>
      </c>
      <c r="AX502" s="13" t="s">
        <v>79</v>
      </c>
      <c r="AY502" s="249" t="s">
        <v>150</v>
      </c>
    </row>
    <row r="503" s="13" customFormat="1">
      <c r="A503" s="13"/>
      <c r="B503" s="239"/>
      <c r="C503" s="240"/>
      <c r="D503" s="234" t="s">
        <v>160</v>
      </c>
      <c r="E503" s="241" t="s">
        <v>1</v>
      </c>
      <c r="F503" s="242" t="s">
        <v>647</v>
      </c>
      <c r="G503" s="240"/>
      <c r="H503" s="243">
        <v>3.016</v>
      </c>
      <c r="I503" s="244"/>
      <c r="J503" s="240"/>
      <c r="K503" s="240"/>
      <c r="L503" s="245"/>
      <c r="M503" s="246"/>
      <c r="N503" s="247"/>
      <c r="O503" s="247"/>
      <c r="P503" s="247"/>
      <c r="Q503" s="247"/>
      <c r="R503" s="247"/>
      <c r="S503" s="247"/>
      <c r="T503" s="248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9" t="s">
        <v>160</v>
      </c>
      <c r="AU503" s="249" t="s">
        <v>89</v>
      </c>
      <c r="AV503" s="13" t="s">
        <v>89</v>
      </c>
      <c r="AW503" s="13" t="s">
        <v>35</v>
      </c>
      <c r="AX503" s="13" t="s">
        <v>79</v>
      </c>
      <c r="AY503" s="249" t="s">
        <v>150</v>
      </c>
    </row>
    <row r="504" s="14" customFormat="1">
      <c r="A504" s="14"/>
      <c r="B504" s="250"/>
      <c r="C504" s="251"/>
      <c r="D504" s="234" t="s">
        <v>160</v>
      </c>
      <c r="E504" s="252" t="s">
        <v>1</v>
      </c>
      <c r="F504" s="253" t="s">
        <v>162</v>
      </c>
      <c r="G504" s="251"/>
      <c r="H504" s="254">
        <v>51.976999999999997</v>
      </c>
      <c r="I504" s="255"/>
      <c r="J504" s="251"/>
      <c r="K504" s="251"/>
      <c r="L504" s="256"/>
      <c r="M504" s="257"/>
      <c r="N504" s="258"/>
      <c r="O504" s="258"/>
      <c r="P504" s="258"/>
      <c r="Q504" s="258"/>
      <c r="R504" s="258"/>
      <c r="S504" s="258"/>
      <c r="T504" s="259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60" t="s">
        <v>160</v>
      </c>
      <c r="AU504" s="260" t="s">
        <v>89</v>
      </c>
      <c r="AV504" s="14" t="s">
        <v>157</v>
      </c>
      <c r="AW504" s="14" t="s">
        <v>35</v>
      </c>
      <c r="AX504" s="14" t="s">
        <v>87</v>
      </c>
      <c r="AY504" s="260" t="s">
        <v>150</v>
      </c>
    </row>
    <row r="505" s="2" customFormat="1" ht="24.15" customHeight="1">
      <c r="A505" s="39"/>
      <c r="B505" s="40"/>
      <c r="C505" s="220" t="s">
        <v>648</v>
      </c>
      <c r="D505" s="220" t="s">
        <v>153</v>
      </c>
      <c r="E505" s="221" t="s">
        <v>649</v>
      </c>
      <c r="F505" s="222" t="s">
        <v>650</v>
      </c>
      <c r="G505" s="223" t="s">
        <v>203</v>
      </c>
      <c r="H505" s="224">
        <v>1</v>
      </c>
      <c r="I505" s="225"/>
      <c r="J505" s="226">
        <f>ROUND(I505*H505,2)</f>
        <v>0</v>
      </c>
      <c r="K505" s="227"/>
      <c r="L505" s="45"/>
      <c r="M505" s="228" t="s">
        <v>1</v>
      </c>
      <c r="N505" s="229" t="s">
        <v>44</v>
      </c>
      <c r="O505" s="92"/>
      <c r="P505" s="230">
        <f>O505*H505</f>
        <v>0</v>
      </c>
      <c r="Q505" s="230">
        <v>0.043999999999999997</v>
      </c>
      <c r="R505" s="230">
        <f>Q505*H505</f>
        <v>0.043999999999999997</v>
      </c>
      <c r="S505" s="230">
        <v>0.043999999999999997</v>
      </c>
      <c r="T505" s="231">
        <f>S505*H505</f>
        <v>0.043999999999999997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32" t="s">
        <v>197</v>
      </c>
      <c r="AT505" s="232" t="s">
        <v>153</v>
      </c>
      <c r="AU505" s="232" t="s">
        <v>89</v>
      </c>
      <c r="AY505" s="17" t="s">
        <v>150</v>
      </c>
      <c r="BE505" s="233">
        <f>IF(N505="základní",J505,0)</f>
        <v>0</v>
      </c>
      <c r="BF505" s="233">
        <f>IF(N505="snížená",J505,0)</f>
        <v>0</v>
      </c>
      <c r="BG505" s="233">
        <f>IF(N505="zákl. přenesená",J505,0)</f>
        <v>0</v>
      </c>
      <c r="BH505" s="233">
        <f>IF(N505="sníž. přenesená",J505,0)</f>
        <v>0</v>
      </c>
      <c r="BI505" s="233">
        <f>IF(N505="nulová",J505,0)</f>
        <v>0</v>
      </c>
      <c r="BJ505" s="17" t="s">
        <v>87</v>
      </c>
      <c r="BK505" s="233">
        <f>ROUND(I505*H505,2)</f>
        <v>0</v>
      </c>
      <c r="BL505" s="17" t="s">
        <v>197</v>
      </c>
      <c r="BM505" s="232" t="s">
        <v>651</v>
      </c>
    </row>
    <row r="506" s="13" customFormat="1">
      <c r="A506" s="13"/>
      <c r="B506" s="239"/>
      <c r="C506" s="240"/>
      <c r="D506" s="234" t="s">
        <v>160</v>
      </c>
      <c r="E506" s="241" t="s">
        <v>1</v>
      </c>
      <c r="F506" s="242" t="s">
        <v>87</v>
      </c>
      <c r="G506" s="240"/>
      <c r="H506" s="243">
        <v>1</v>
      </c>
      <c r="I506" s="244"/>
      <c r="J506" s="240"/>
      <c r="K506" s="240"/>
      <c r="L506" s="245"/>
      <c r="M506" s="246"/>
      <c r="N506" s="247"/>
      <c r="O506" s="247"/>
      <c r="P506" s="247"/>
      <c r="Q506" s="247"/>
      <c r="R506" s="247"/>
      <c r="S506" s="247"/>
      <c r="T506" s="248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9" t="s">
        <v>160</v>
      </c>
      <c r="AU506" s="249" t="s">
        <v>89</v>
      </c>
      <c r="AV506" s="13" t="s">
        <v>89</v>
      </c>
      <c r="AW506" s="13" t="s">
        <v>35</v>
      </c>
      <c r="AX506" s="13" t="s">
        <v>87</v>
      </c>
      <c r="AY506" s="249" t="s">
        <v>150</v>
      </c>
    </row>
    <row r="507" s="2" customFormat="1" ht="24.15" customHeight="1">
      <c r="A507" s="39"/>
      <c r="B507" s="40"/>
      <c r="C507" s="220" t="s">
        <v>265</v>
      </c>
      <c r="D507" s="220" t="s">
        <v>153</v>
      </c>
      <c r="E507" s="221" t="s">
        <v>652</v>
      </c>
      <c r="F507" s="222" t="s">
        <v>653</v>
      </c>
      <c r="G507" s="223" t="s">
        <v>165</v>
      </c>
      <c r="H507" s="224">
        <v>1.2390000000000001</v>
      </c>
      <c r="I507" s="225"/>
      <c r="J507" s="226">
        <f>ROUND(I507*H507,2)</f>
        <v>0</v>
      </c>
      <c r="K507" s="227"/>
      <c r="L507" s="45"/>
      <c r="M507" s="228" t="s">
        <v>1</v>
      </c>
      <c r="N507" s="229" t="s">
        <v>44</v>
      </c>
      <c r="O507" s="92"/>
      <c r="P507" s="230">
        <f>O507*H507</f>
        <v>0</v>
      </c>
      <c r="Q507" s="230">
        <v>0</v>
      </c>
      <c r="R507" s="230">
        <f>Q507*H507</f>
        <v>0</v>
      </c>
      <c r="S507" s="230">
        <v>0</v>
      </c>
      <c r="T507" s="231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32" t="s">
        <v>197</v>
      </c>
      <c r="AT507" s="232" t="s">
        <v>153</v>
      </c>
      <c r="AU507" s="232" t="s">
        <v>89</v>
      </c>
      <c r="AY507" s="17" t="s">
        <v>150</v>
      </c>
      <c r="BE507" s="233">
        <f>IF(N507="základní",J507,0)</f>
        <v>0</v>
      </c>
      <c r="BF507" s="233">
        <f>IF(N507="snížená",J507,0)</f>
        <v>0</v>
      </c>
      <c r="BG507" s="233">
        <f>IF(N507="zákl. přenesená",J507,0)</f>
        <v>0</v>
      </c>
      <c r="BH507" s="233">
        <f>IF(N507="sníž. přenesená",J507,0)</f>
        <v>0</v>
      </c>
      <c r="BI507" s="233">
        <f>IF(N507="nulová",J507,0)</f>
        <v>0</v>
      </c>
      <c r="BJ507" s="17" t="s">
        <v>87</v>
      </c>
      <c r="BK507" s="233">
        <f>ROUND(I507*H507,2)</f>
        <v>0</v>
      </c>
      <c r="BL507" s="17" t="s">
        <v>197</v>
      </c>
      <c r="BM507" s="232" t="s">
        <v>654</v>
      </c>
    </row>
    <row r="508" s="2" customFormat="1">
      <c r="A508" s="39"/>
      <c r="B508" s="40"/>
      <c r="C508" s="41"/>
      <c r="D508" s="234" t="s">
        <v>158</v>
      </c>
      <c r="E508" s="41"/>
      <c r="F508" s="235" t="s">
        <v>655</v>
      </c>
      <c r="G508" s="41"/>
      <c r="H508" s="41"/>
      <c r="I508" s="236"/>
      <c r="J508" s="41"/>
      <c r="K508" s="41"/>
      <c r="L508" s="45"/>
      <c r="M508" s="237"/>
      <c r="N508" s="238"/>
      <c r="O508" s="92"/>
      <c r="P508" s="92"/>
      <c r="Q508" s="92"/>
      <c r="R508" s="92"/>
      <c r="S508" s="92"/>
      <c r="T508" s="93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T508" s="17" t="s">
        <v>158</v>
      </c>
      <c r="AU508" s="17" t="s">
        <v>89</v>
      </c>
    </row>
    <row r="509" s="12" customFormat="1" ht="22.8" customHeight="1">
      <c r="A509" s="12"/>
      <c r="B509" s="204"/>
      <c r="C509" s="205"/>
      <c r="D509" s="206" t="s">
        <v>78</v>
      </c>
      <c r="E509" s="218" t="s">
        <v>656</v>
      </c>
      <c r="F509" s="218" t="s">
        <v>657</v>
      </c>
      <c r="G509" s="205"/>
      <c r="H509" s="205"/>
      <c r="I509" s="208"/>
      <c r="J509" s="219">
        <f>BK509</f>
        <v>0</v>
      </c>
      <c r="K509" s="205"/>
      <c r="L509" s="210"/>
      <c r="M509" s="211"/>
      <c r="N509" s="212"/>
      <c r="O509" s="212"/>
      <c r="P509" s="213">
        <f>SUM(P510:P520)</f>
        <v>0</v>
      </c>
      <c r="Q509" s="212"/>
      <c r="R509" s="213">
        <f>SUM(R510:R520)</f>
        <v>0.027637500000000002</v>
      </c>
      <c r="S509" s="212"/>
      <c r="T509" s="214">
        <f>SUM(T510:T520)</f>
        <v>0.0096881399999999996</v>
      </c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R509" s="215" t="s">
        <v>89</v>
      </c>
      <c r="AT509" s="216" t="s">
        <v>78</v>
      </c>
      <c r="AU509" s="216" t="s">
        <v>87</v>
      </c>
      <c r="AY509" s="215" t="s">
        <v>150</v>
      </c>
      <c r="BK509" s="217">
        <f>SUM(BK510:BK520)</f>
        <v>0</v>
      </c>
    </row>
    <row r="510" s="2" customFormat="1" ht="16.5" customHeight="1">
      <c r="A510" s="39"/>
      <c r="B510" s="40"/>
      <c r="C510" s="220" t="s">
        <v>658</v>
      </c>
      <c r="D510" s="220" t="s">
        <v>153</v>
      </c>
      <c r="E510" s="221" t="s">
        <v>659</v>
      </c>
      <c r="F510" s="222" t="s">
        <v>660</v>
      </c>
      <c r="G510" s="223" t="s">
        <v>171</v>
      </c>
      <c r="H510" s="224">
        <v>1.631</v>
      </c>
      <c r="I510" s="225"/>
      <c r="J510" s="226">
        <f>ROUND(I510*H510,2)</f>
        <v>0</v>
      </c>
      <c r="K510" s="227"/>
      <c r="L510" s="45"/>
      <c r="M510" s="228" t="s">
        <v>1</v>
      </c>
      <c r="N510" s="229" t="s">
        <v>44</v>
      </c>
      <c r="O510" s="92"/>
      <c r="P510" s="230">
        <f>O510*H510</f>
        <v>0</v>
      </c>
      <c r="Q510" s="230">
        <v>0</v>
      </c>
      <c r="R510" s="230">
        <f>Q510*H510</f>
        <v>0</v>
      </c>
      <c r="S510" s="230">
        <v>0.00594</v>
      </c>
      <c r="T510" s="231">
        <f>S510*H510</f>
        <v>0.0096881399999999996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32" t="s">
        <v>197</v>
      </c>
      <c r="AT510" s="232" t="s">
        <v>153</v>
      </c>
      <c r="AU510" s="232" t="s">
        <v>89</v>
      </c>
      <c r="AY510" s="17" t="s">
        <v>150</v>
      </c>
      <c r="BE510" s="233">
        <f>IF(N510="základní",J510,0)</f>
        <v>0</v>
      </c>
      <c r="BF510" s="233">
        <f>IF(N510="snížená",J510,0)</f>
        <v>0</v>
      </c>
      <c r="BG510" s="233">
        <f>IF(N510="zákl. přenesená",J510,0)</f>
        <v>0</v>
      </c>
      <c r="BH510" s="233">
        <f>IF(N510="sníž. přenesená",J510,0)</f>
        <v>0</v>
      </c>
      <c r="BI510" s="233">
        <f>IF(N510="nulová",J510,0)</f>
        <v>0</v>
      </c>
      <c r="BJ510" s="17" t="s">
        <v>87</v>
      </c>
      <c r="BK510" s="233">
        <f>ROUND(I510*H510,2)</f>
        <v>0</v>
      </c>
      <c r="BL510" s="17" t="s">
        <v>197</v>
      </c>
      <c r="BM510" s="232" t="s">
        <v>661</v>
      </c>
    </row>
    <row r="511" s="2" customFormat="1">
      <c r="A511" s="39"/>
      <c r="B511" s="40"/>
      <c r="C511" s="41"/>
      <c r="D511" s="234" t="s">
        <v>158</v>
      </c>
      <c r="E511" s="41"/>
      <c r="F511" s="235" t="s">
        <v>662</v>
      </c>
      <c r="G511" s="41"/>
      <c r="H511" s="41"/>
      <c r="I511" s="236"/>
      <c r="J511" s="41"/>
      <c r="K511" s="41"/>
      <c r="L511" s="45"/>
      <c r="M511" s="237"/>
      <c r="N511" s="238"/>
      <c r="O511" s="92"/>
      <c r="P511" s="92"/>
      <c r="Q511" s="92"/>
      <c r="R511" s="92"/>
      <c r="S511" s="92"/>
      <c r="T511" s="93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T511" s="17" t="s">
        <v>158</v>
      </c>
      <c r="AU511" s="17" t="s">
        <v>89</v>
      </c>
    </row>
    <row r="512" s="13" customFormat="1">
      <c r="A512" s="13"/>
      <c r="B512" s="239"/>
      <c r="C512" s="240"/>
      <c r="D512" s="234" t="s">
        <v>160</v>
      </c>
      <c r="E512" s="241" t="s">
        <v>1</v>
      </c>
      <c r="F512" s="242" t="s">
        <v>663</v>
      </c>
      <c r="G512" s="240"/>
      <c r="H512" s="243">
        <v>1.0309999999999999</v>
      </c>
      <c r="I512" s="244"/>
      <c r="J512" s="240"/>
      <c r="K512" s="240"/>
      <c r="L512" s="245"/>
      <c r="M512" s="246"/>
      <c r="N512" s="247"/>
      <c r="O512" s="247"/>
      <c r="P512" s="247"/>
      <c r="Q512" s="247"/>
      <c r="R512" s="247"/>
      <c r="S512" s="247"/>
      <c r="T512" s="248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9" t="s">
        <v>160</v>
      </c>
      <c r="AU512" s="249" t="s">
        <v>89</v>
      </c>
      <c r="AV512" s="13" t="s">
        <v>89</v>
      </c>
      <c r="AW512" s="13" t="s">
        <v>35</v>
      </c>
      <c r="AX512" s="13" t="s">
        <v>79</v>
      </c>
      <c r="AY512" s="249" t="s">
        <v>150</v>
      </c>
    </row>
    <row r="513" s="13" customFormat="1">
      <c r="A513" s="13"/>
      <c r="B513" s="239"/>
      <c r="C513" s="240"/>
      <c r="D513" s="234" t="s">
        <v>160</v>
      </c>
      <c r="E513" s="241" t="s">
        <v>1</v>
      </c>
      <c r="F513" s="242" t="s">
        <v>664</v>
      </c>
      <c r="G513" s="240"/>
      <c r="H513" s="243">
        <v>0.59999999999999998</v>
      </c>
      <c r="I513" s="244"/>
      <c r="J513" s="240"/>
      <c r="K513" s="240"/>
      <c r="L513" s="245"/>
      <c r="M513" s="246"/>
      <c r="N513" s="247"/>
      <c r="O513" s="247"/>
      <c r="P513" s="247"/>
      <c r="Q513" s="247"/>
      <c r="R513" s="247"/>
      <c r="S513" s="247"/>
      <c r="T513" s="248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9" t="s">
        <v>160</v>
      </c>
      <c r="AU513" s="249" t="s">
        <v>89</v>
      </c>
      <c r="AV513" s="13" t="s">
        <v>89</v>
      </c>
      <c r="AW513" s="13" t="s">
        <v>35</v>
      </c>
      <c r="AX513" s="13" t="s">
        <v>79</v>
      </c>
      <c r="AY513" s="249" t="s">
        <v>150</v>
      </c>
    </row>
    <row r="514" s="14" customFormat="1">
      <c r="A514" s="14"/>
      <c r="B514" s="250"/>
      <c r="C514" s="251"/>
      <c r="D514" s="234" t="s">
        <v>160</v>
      </c>
      <c r="E514" s="252" t="s">
        <v>1</v>
      </c>
      <c r="F514" s="253" t="s">
        <v>162</v>
      </c>
      <c r="G514" s="251"/>
      <c r="H514" s="254">
        <v>1.6309999999999998</v>
      </c>
      <c r="I514" s="255"/>
      <c r="J514" s="251"/>
      <c r="K514" s="251"/>
      <c r="L514" s="256"/>
      <c r="M514" s="257"/>
      <c r="N514" s="258"/>
      <c r="O514" s="258"/>
      <c r="P514" s="258"/>
      <c r="Q514" s="258"/>
      <c r="R514" s="258"/>
      <c r="S514" s="258"/>
      <c r="T514" s="259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60" t="s">
        <v>160</v>
      </c>
      <c r="AU514" s="260" t="s">
        <v>89</v>
      </c>
      <c r="AV514" s="14" t="s">
        <v>157</v>
      </c>
      <c r="AW514" s="14" t="s">
        <v>35</v>
      </c>
      <c r="AX514" s="14" t="s">
        <v>87</v>
      </c>
      <c r="AY514" s="260" t="s">
        <v>150</v>
      </c>
    </row>
    <row r="515" s="2" customFormat="1" ht="24.15" customHeight="1">
      <c r="A515" s="39"/>
      <c r="B515" s="40"/>
      <c r="C515" s="220" t="s">
        <v>269</v>
      </c>
      <c r="D515" s="220" t="s">
        <v>153</v>
      </c>
      <c r="E515" s="221" t="s">
        <v>665</v>
      </c>
      <c r="F515" s="222" t="s">
        <v>666</v>
      </c>
      <c r="G515" s="223" t="s">
        <v>171</v>
      </c>
      <c r="H515" s="224">
        <v>4.125</v>
      </c>
      <c r="I515" s="225"/>
      <c r="J515" s="226">
        <f>ROUND(I515*H515,2)</f>
        <v>0</v>
      </c>
      <c r="K515" s="227"/>
      <c r="L515" s="45"/>
      <c r="M515" s="228" t="s">
        <v>1</v>
      </c>
      <c r="N515" s="229" t="s">
        <v>44</v>
      </c>
      <c r="O515" s="92"/>
      <c r="P515" s="230">
        <f>O515*H515</f>
        <v>0</v>
      </c>
      <c r="Q515" s="230">
        <v>0.0067000000000000002</v>
      </c>
      <c r="R515" s="230">
        <f>Q515*H515</f>
        <v>0.027637500000000002</v>
      </c>
      <c r="S515" s="230">
        <v>0</v>
      </c>
      <c r="T515" s="231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32" t="s">
        <v>197</v>
      </c>
      <c r="AT515" s="232" t="s">
        <v>153</v>
      </c>
      <c r="AU515" s="232" t="s">
        <v>89</v>
      </c>
      <c r="AY515" s="17" t="s">
        <v>150</v>
      </c>
      <c r="BE515" s="233">
        <f>IF(N515="základní",J515,0)</f>
        <v>0</v>
      </c>
      <c r="BF515" s="233">
        <f>IF(N515="snížená",J515,0)</f>
        <v>0</v>
      </c>
      <c r="BG515" s="233">
        <f>IF(N515="zákl. přenesená",J515,0)</f>
        <v>0</v>
      </c>
      <c r="BH515" s="233">
        <f>IF(N515="sníž. přenesená",J515,0)</f>
        <v>0</v>
      </c>
      <c r="BI515" s="233">
        <f>IF(N515="nulová",J515,0)</f>
        <v>0</v>
      </c>
      <c r="BJ515" s="17" t="s">
        <v>87</v>
      </c>
      <c r="BK515" s="233">
        <f>ROUND(I515*H515,2)</f>
        <v>0</v>
      </c>
      <c r="BL515" s="17" t="s">
        <v>197</v>
      </c>
      <c r="BM515" s="232" t="s">
        <v>667</v>
      </c>
    </row>
    <row r="516" s="2" customFormat="1">
      <c r="A516" s="39"/>
      <c r="B516" s="40"/>
      <c r="C516" s="41"/>
      <c r="D516" s="234" t="s">
        <v>158</v>
      </c>
      <c r="E516" s="41"/>
      <c r="F516" s="235" t="s">
        <v>668</v>
      </c>
      <c r="G516" s="41"/>
      <c r="H516" s="41"/>
      <c r="I516" s="236"/>
      <c r="J516" s="41"/>
      <c r="K516" s="41"/>
      <c r="L516" s="45"/>
      <c r="M516" s="237"/>
      <c r="N516" s="238"/>
      <c r="O516" s="92"/>
      <c r="P516" s="92"/>
      <c r="Q516" s="92"/>
      <c r="R516" s="92"/>
      <c r="S516" s="92"/>
      <c r="T516" s="93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T516" s="17" t="s">
        <v>158</v>
      </c>
      <c r="AU516" s="17" t="s">
        <v>89</v>
      </c>
    </row>
    <row r="517" s="13" customFormat="1">
      <c r="A517" s="13"/>
      <c r="B517" s="239"/>
      <c r="C517" s="240"/>
      <c r="D517" s="234" t="s">
        <v>160</v>
      </c>
      <c r="E517" s="241" t="s">
        <v>1</v>
      </c>
      <c r="F517" s="242" t="s">
        <v>569</v>
      </c>
      <c r="G517" s="240"/>
      <c r="H517" s="243">
        <v>4.125</v>
      </c>
      <c r="I517" s="244"/>
      <c r="J517" s="240"/>
      <c r="K517" s="240"/>
      <c r="L517" s="245"/>
      <c r="M517" s="246"/>
      <c r="N517" s="247"/>
      <c r="O517" s="247"/>
      <c r="P517" s="247"/>
      <c r="Q517" s="247"/>
      <c r="R517" s="247"/>
      <c r="S517" s="247"/>
      <c r="T517" s="248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9" t="s">
        <v>160</v>
      </c>
      <c r="AU517" s="249" t="s">
        <v>89</v>
      </c>
      <c r="AV517" s="13" t="s">
        <v>89</v>
      </c>
      <c r="AW517" s="13" t="s">
        <v>35</v>
      </c>
      <c r="AX517" s="13" t="s">
        <v>79</v>
      </c>
      <c r="AY517" s="249" t="s">
        <v>150</v>
      </c>
    </row>
    <row r="518" s="14" customFormat="1">
      <c r="A518" s="14"/>
      <c r="B518" s="250"/>
      <c r="C518" s="251"/>
      <c r="D518" s="234" t="s">
        <v>160</v>
      </c>
      <c r="E518" s="252" t="s">
        <v>1</v>
      </c>
      <c r="F518" s="253" t="s">
        <v>162</v>
      </c>
      <c r="G518" s="251"/>
      <c r="H518" s="254">
        <v>4.125</v>
      </c>
      <c r="I518" s="255"/>
      <c r="J518" s="251"/>
      <c r="K518" s="251"/>
      <c r="L518" s="256"/>
      <c r="M518" s="257"/>
      <c r="N518" s="258"/>
      <c r="O518" s="258"/>
      <c r="P518" s="258"/>
      <c r="Q518" s="258"/>
      <c r="R518" s="258"/>
      <c r="S518" s="258"/>
      <c r="T518" s="259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60" t="s">
        <v>160</v>
      </c>
      <c r="AU518" s="260" t="s">
        <v>89</v>
      </c>
      <c r="AV518" s="14" t="s">
        <v>157</v>
      </c>
      <c r="AW518" s="14" t="s">
        <v>35</v>
      </c>
      <c r="AX518" s="14" t="s">
        <v>87</v>
      </c>
      <c r="AY518" s="260" t="s">
        <v>150</v>
      </c>
    </row>
    <row r="519" s="2" customFormat="1" ht="24.15" customHeight="1">
      <c r="A519" s="39"/>
      <c r="B519" s="40"/>
      <c r="C519" s="220" t="s">
        <v>669</v>
      </c>
      <c r="D519" s="220" t="s">
        <v>153</v>
      </c>
      <c r="E519" s="221" t="s">
        <v>670</v>
      </c>
      <c r="F519" s="222" t="s">
        <v>671</v>
      </c>
      <c r="G519" s="223" t="s">
        <v>165</v>
      </c>
      <c r="H519" s="224">
        <v>0.028000000000000001</v>
      </c>
      <c r="I519" s="225"/>
      <c r="J519" s="226">
        <f>ROUND(I519*H519,2)</f>
        <v>0</v>
      </c>
      <c r="K519" s="227"/>
      <c r="L519" s="45"/>
      <c r="M519" s="228" t="s">
        <v>1</v>
      </c>
      <c r="N519" s="229" t="s">
        <v>44</v>
      </c>
      <c r="O519" s="92"/>
      <c r="P519" s="230">
        <f>O519*H519</f>
        <v>0</v>
      </c>
      <c r="Q519" s="230">
        <v>0</v>
      </c>
      <c r="R519" s="230">
        <f>Q519*H519</f>
        <v>0</v>
      </c>
      <c r="S519" s="230">
        <v>0</v>
      </c>
      <c r="T519" s="231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32" t="s">
        <v>197</v>
      </c>
      <c r="AT519" s="232" t="s">
        <v>153</v>
      </c>
      <c r="AU519" s="232" t="s">
        <v>89</v>
      </c>
      <c r="AY519" s="17" t="s">
        <v>150</v>
      </c>
      <c r="BE519" s="233">
        <f>IF(N519="základní",J519,0)</f>
        <v>0</v>
      </c>
      <c r="BF519" s="233">
        <f>IF(N519="snížená",J519,0)</f>
        <v>0</v>
      </c>
      <c r="BG519" s="233">
        <f>IF(N519="zákl. přenesená",J519,0)</f>
        <v>0</v>
      </c>
      <c r="BH519" s="233">
        <f>IF(N519="sníž. přenesená",J519,0)</f>
        <v>0</v>
      </c>
      <c r="BI519" s="233">
        <f>IF(N519="nulová",J519,0)</f>
        <v>0</v>
      </c>
      <c r="BJ519" s="17" t="s">
        <v>87</v>
      </c>
      <c r="BK519" s="233">
        <f>ROUND(I519*H519,2)</f>
        <v>0</v>
      </c>
      <c r="BL519" s="17" t="s">
        <v>197</v>
      </c>
      <c r="BM519" s="232" t="s">
        <v>672</v>
      </c>
    </row>
    <row r="520" s="2" customFormat="1">
      <c r="A520" s="39"/>
      <c r="B520" s="40"/>
      <c r="C520" s="41"/>
      <c r="D520" s="234" t="s">
        <v>158</v>
      </c>
      <c r="E520" s="41"/>
      <c r="F520" s="235" t="s">
        <v>673</v>
      </c>
      <c r="G520" s="41"/>
      <c r="H520" s="41"/>
      <c r="I520" s="236"/>
      <c r="J520" s="41"/>
      <c r="K520" s="41"/>
      <c r="L520" s="45"/>
      <c r="M520" s="237"/>
      <c r="N520" s="238"/>
      <c r="O520" s="92"/>
      <c r="P520" s="92"/>
      <c r="Q520" s="92"/>
      <c r="R520" s="92"/>
      <c r="S520" s="92"/>
      <c r="T520" s="93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T520" s="17" t="s">
        <v>158</v>
      </c>
      <c r="AU520" s="17" t="s">
        <v>89</v>
      </c>
    </row>
    <row r="521" s="12" customFormat="1" ht="22.8" customHeight="1">
      <c r="A521" s="12"/>
      <c r="B521" s="204"/>
      <c r="C521" s="205"/>
      <c r="D521" s="206" t="s">
        <v>78</v>
      </c>
      <c r="E521" s="218" t="s">
        <v>674</v>
      </c>
      <c r="F521" s="218" t="s">
        <v>675</v>
      </c>
      <c r="G521" s="205"/>
      <c r="H521" s="205"/>
      <c r="I521" s="208"/>
      <c r="J521" s="219">
        <f>BK521</f>
        <v>0</v>
      </c>
      <c r="K521" s="205"/>
      <c r="L521" s="210"/>
      <c r="M521" s="211"/>
      <c r="N521" s="212"/>
      <c r="O521" s="212"/>
      <c r="P521" s="213">
        <f>SUM(P522:P597)</f>
        <v>0</v>
      </c>
      <c r="Q521" s="212"/>
      <c r="R521" s="213">
        <f>SUM(R522:R597)</f>
        <v>0.0022399999999999998</v>
      </c>
      <c r="S521" s="212"/>
      <c r="T521" s="214">
        <f>SUM(T522:T597)</f>
        <v>0</v>
      </c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R521" s="215" t="s">
        <v>89</v>
      </c>
      <c r="AT521" s="216" t="s">
        <v>78</v>
      </c>
      <c r="AU521" s="216" t="s">
        <v>87</v>
      </c>
      <c r="AY521" s="215" t="s">
        <v>150</v>
      </c>
      <c r="BK521" s="217">
        <f>SUM(BK522:BK597)</f>
        <v>0</v>
      </c>
    </row>
    <row r="522" s="2" customFormat="1" ht="16.5" customHeight="1">
      <c r="A522" s="39"/>
      <c r="B522" s="40"/>
      <c r="C522" s="220" t="s">
        <v>274</v>
      </c>
      <c r="D522" s="220" t="s">
        <v>153</v>
      </c>
      <c r="E522" s="221" t="s">
        <v>676</v>
      </c>
      <c r="F522" s="222" t="s">
        <v>677</v>
      </c>
      <c r="G522" s="223" t="s">
        <v>203</v>
      </c>
      <c r="H522" s="224">
        <v>1</v>
      </c>
      <c r="I522" s="225"/>
      <c r="J522" s="226">
        <f>ROUND(I522*H522,2)</f>
        <v>0</v>
      </c>
      <c r="K522" s="227"/>
      <c r="L522" s="45"/>
      <c r="M522" s="228" t="s">
        <v>1</v>
      </c>
      <c r="N522" s="229" t="s">
        <v>44</v>
      </c>
      <c r="O522" s="92"/>
      <c r="P522" s="230">
        <f>O522*H522</f>
        <v>0</v>
      </c>
      <c r="Q522" s="230">
        <v>0</v>
      </c>
      <c r="R522" s="230">
        <f>Q522*H522</f>
        <v>0</v>
      </c>
      <c r="S522" s="230">
        <v>0</v>
      </c>
      <c r="T522" s="231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32" t="s">
        <v>197</v>
      </c>
      <c r="AT522" s="232" t="s">
        <v>153</v>
      </c>
      <c r="AU522" s="232" t="s">
        <v>89</v>
      </c>
      <c r="AY522" s="17" t="s">
        <v>150</v>
      </c>
      <c r="BE522" s="233">
        <f>IF(N522="základní",J522,0)</f>
        <v>0</v>
      </c>
      <c r="BF522" s="233">
        <f>IF(N522="snížená",J522,0)</f>
        <v>0</v>
      </c>
      <c r="BG522" s="233">
        <f>IF(N522="zákl. přenesená",J522,0)</f>
        <v>0</v>
      </c>
      <c r="BH522" s="233">
        <f>IF(N522="sníž. přenesená",J522,0)</f>
        <v>0</v>
      </c>
      <c r="BI522" s="233">
        <f>IF(N522="nulová",J522,0)</f>
        <v>0</v>
      </c>
      <c r="BJ522" s="17" t="s">
        <v>87</v>
      </c>
      <c r="BK522" s="233">
        <f>ROUND(I522*H522,2)</f>
        <v>0</v>
      </c>
      <c r="BL522" s="17" t="s">
        <v>197</v>
      </c>
      <c r="BM522" s="232" t="s">
        <v>678</v>
      </c>
    </row>
    <row r="523" s="2" customFormat="1">
      <c r="A523" s="39"/>
      <c r="B523" s="40"/>
      <c r="C523" s="41"/>
      <c r="D523" s="234" t="s">
        <v>158</v>
      </c>
      <c r="E523" s="41"/>
      <c r="F523" s="235" t="s">
        <v>677</v>
      </c>
      <c r="G523" s="41"/>
      <c r="H523" s="41"/>
      <c r="I523" s="236"/>
      <c r="J523" s="41"/>
      <c r="K523" s="41"/>
      <c r="L523" s="45"/>
      <c r="M523" s="237"/>
      <c r="N523" s="238"/>
      <c r="O523" s="92"/>
      <c r="P523" s="92"/>
      <c r="Q523" s="92"/>
      <c r="R523" s="92"/>
      <c r="S523" s="92"/>
      <c r="T523" s="93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T523" s="17" t="s">
        <v>158</v>
      </c>
      <c r="AU523" s="17" t="s">
        <v>89</v>
      </c>
    </row>
    <row r="524" s="2" customFormat="1" ht="16.5" customHeight="1">
      <c r="A524" s="39"/>
      <c r="B524" s="40"/>
      <c r="C524" s="220" t="s">
        <v>679</v>
      </c>
      <c r="D524" s="220" t="s">
        <v>153</v>
      </c>
      <c r="E524" s="221" t="s">
        <v>680</v>
      </c>
      <c r="F524" s="222" t="s">
        <v>681</v>
      </c>
      <c r="G524" s="223" t="s">
        <v>203</v>
      </c>
      <c r="H524" s="224">
        <v>1</v>
      </c>
      <c r="I524" s="225"/>
      <c r="J524" s="226">
        <f>ROUND(I524*H524,2)</f>
        <v>0</v>
      </c>
      <c r="K524" s="227"/>
      <c r="L524" s="45"/>
      <c r="M524" s="228" t="s">
        <v>1</v>
      </c>
      <c r="N524" s="229" t="s">
        <v>44</v>
      </c>
      <c r="O524" s="92"/>
      <c r="P524" s="230">
        <f>O524*H524</f>
        <v>0</v>
      </c>
      <c r="Q524" s="230">
        <v>0</v>
      </c>
      <c r="R524" s="230">
        <f>Q524*H524</f>
        <v>0</v>
      </c>
      <c r="S524" s="230">
        <v>0</v>
      </c>
      <c r="T524" s="231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32" t="s">
        <v>197</v>
      </c>
      <c r="AT524" s="232" t="s">
        <v>153</v>
      </c>
      <c r="AU524" s="232" t="s">
        <v>89</v>
      </c>
      <c r="AY524" s="17" t="s">
        <v>150</v>
      </c>
      <c r="BE524" s="233">
        <f>IF(N524="základní",J524,0)</f>
        <v>0</v>
      </c>
      <c r="BF524" s="233">
        <f>IF(N524="snížená",J524,0)</f>
        <v>0</v>
      </c>
      <c r="BG524" s="233">
        <f>IF(N524="zákl. přenesená",J524,0)</f>
        <v>0</v>
      </c>
      <c r="BH524" s="233">
        <f>IF(N524="sníž. přenesená",J524,0)</f>
        <v>0</v>
      </c>
      <c r="BI524" s="233">
        <f>IF(N524="nulová",J524,0)</f>
        <v>0</v>
      </c>
      <c r="BJ524" s="17" t="s">
        <v>87</v>
      </c>
      <c r="BK524" s="233">
        <f>ROUND(I524*H524,2)</f>
        <v>0</v>
      </c>
      <c r="BL524" s="17" t="s">
        <v>197</v>
      </c>
      <c r="BM524" s="232" t="s">
        <v>682</v>
      </c>
    </row>
    <row r="525" s="2" customFormat="1">
      <c r="A525" s="39"/>
      <c r="B525" s="40"/>
      <c r="C525" s="41"/>
      <c r="D525" s="234" t="s">
        <v>158</v>
      </c>
      <c r="E525" s="41"/>
      <c r="F525" s="235" t="s">
        <v>681</v>
      </c>
      <c r="G525" s="41"/>
      <c r="H525" s="41"/>
      <c r="I525" s="236"/>
      <c r="J525" s="41"/>
      <c r="K525" s="41"/>
      <c r="L525" s="45"/>
      <c r="M525" s="237"/>
      <c r="N525" s="238"/>
      <c r="O525" s="92"/>
      <c r="P525" s="92"/>
      <c r="Q525" s="92"/>
      <c r="R525" s="92"/>
      <c r="S525" s="92"/>
      <c r="T525" s="93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T525" s="17" t="s">
        <v>158</v>
      </c>
      <c r="AU525" s="17" t="s">
        <v>89</v>
      </c>
    </row>
    <row r="526" s="2" customFormat="1" ht="16.5" customHeight="1">
      <c r="A526" s="39"/>
      <c r="B526" s="40"/>
      <c r="C526" s="220" t="s">
        <v>683</v>
      </c>
      <c r="D526" s="220" t="s">
        <v>153</v>
      </c>
      <c r="E526" s="221" t="s">
        <v>684</v>
      </c>
      <c r="F526" s="222" t="s">
        <v>685</v>
      </c>
      <c r="G526" s="223" t="s">
        <v>203</v>
      </c>
      <c r="H526" s="224">
        <v>3</v>
      </c>
      <c r="I526" s="225"/>
      <c r="J526" s="226">
        <f>ROUND(I526*H526,2)</f>
        <v>0</v>
      </c>
      <c r="K526" s="227"/>
      <c r="L526" s="45"/>
      <c r="M526" s="228" t="s">
        <v>1</v>
      </c>
      <c r="N526" s="229" t="s">
        <v>44</v>
      </c>
      <c r="O526" s="92"/>
      <c r="P526" s="230">
        <f>O526*H526</f>
        <v>0</v>
      </c>
      <c r="Q526" s="230">
        <v>0</v>
      </c>
      <c r="R526" s="230">
        <f>Q526*H526</f>
        <v>0</v>
      </c>
      <c r="S526" s="230">
        <v>0</v>
      </c>
      <c r="T526" s="231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32" t="s">
        <v>197</v>
      </c>
      <c r="AT526" s="232" t="s">
        <v>153</v>
      </c>
      <c r="AU526" s="232" t="s">
        <v>89</v>
      </c>
      <c r="AY526" s="17" t="s">
        <v>150</v>
      </c>
      <c r="BE526" s="233">
        <f>IF(N526="základní",J526,0)</f>
        <v>0</v>
      </c>
      <c r="BF526" s="233">
        <f>IF(N526="snížená",J526,0)</f>
        <v>0</v>
      </c>
      <c r="BG526" s="233">
        <f>IF(N526="zákl. přenesená",J526,0)</f>
        <v>0</v>
      </c>
      <c r="BH526" s="233">
        <f>IF(N526="sníž. přenesená",J526,0)</f>
        <v>0</v>
      </c>
      <c r="BI526" s="233">
        <f>IF(N526="nulová",J526,0)</f>
        <v>0</v>
      </c>
      <c r="BJ526" s="17" t="s">
        <v>87</v>
      </c>
      <c r="BK526" s="233">
        <f>ROUND(I526*H526,2)</f>
        <v>0</v>
      </c>
      <c r="BL526" s="17" t="s">
        <v>197</v>
      </c>
      <c r="BM526" s="232" t="s">
        <v>686</v>
      </c>
    </row>
    <row r="527" s="2" customFormat="1">
      <c r="A527" s="39"/>
      <c r="B527" s="40"/>
      <c r="C527" s="41"/>
      <c r="D527" s="234" t="s">
        <v>158</v>
      </c>
      <c r="E527" s="41"/>
      <c r="F527" s="235" t="s">
        <v>685</v>
      </c>
      <c r="G527" s="41"/>
      <c r="H527" s="41"/>
      <c r="I527" s="236"/>
      <c r="J527" s="41"/>
      <c r="K527" s="41"/>
      <c r="L527" s="45"/>
      <c r="M527" s="237"/>
      <c r="N527" s="238"/>
      <c r="O527" s="92"/>
      <c r="P527" s="92"/>
      <c r="Q527" s="92"/>
      <c r="R527" s="92"/>
      <c r="S527" s="92"/>
      <c r="T527" s="93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T527" s="17" t="s">
        <v>158</v>
      </c>
      <c r="AU527" s="17" t="s">
        <v>89</v>
      </c>
    </row>
    <row r="528" s="2" customFormat="1" ht="16.5" customHeight="1">
      <c r="A528" s="39"/>
      <c r="B528" s="40"/>
      <c r="C528" s="220" t="s">
        <v>687</v>
      </c>
      <c r="D528" s="220" t="s">
        <v>153</v>
      </c>
      <c r="E528" s="221" t="s">
        <v>688</v>
      </c>
      <c r="F528" s="222" t="s">
        <v>689</v>
      </c>
      <c r="G528" s="223" t="s">
        <v>203</v>
      </c>
      <c r="H528" s="224">
        <v>1</v>
      </c>
      <c r="I528" s="225"/>
      <c r="J528" s="226">
        <f>ROUND(I528*H528,2)</f>
        <v>0</v>
      </c>
      <c r="K528" s="227"/>
      <c r="L528" s="45"/>
      <c r="M528" s="228" t="s">
        <v>1</v>
      </c>
      <c r="N528" s="229" t="s">
        <v>44</v>
      </c>
      <c r="O528" s="92"/>
      <c r="P528" s="230">
        <f>O528*H528</f>
        <v>0</v>
      </c>
      <c r="Q528" s="230">
        <v>0</v>
      </c>
      <c r="R528" s="230">
        <f>Q528*H528</f>
        <v>0</v>
      </c>
      <c r="S528" s="230">
        <v>0</v>
      </c>
      <c r="T528" s="231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32" t="s">
        <v>197</v>
      </c>
      <c r="AT528" s="232" t="s">
        <v>153</v>
      </c>
      <c r="AU528" s="232" t="s">
        <v>89</v>
      </c>
      <c r="AY528" s="17" t="s">
        <v>150</v>
      </c>
      <c r="BE528" s="233">
        <f>IF(N528="základní",J528,0)</f>
        <v>0</v>
      </c>
      <c r="BF528" s="233">
        <f>IF(N528="snížená",J528,0)</f>
        <v>0</v>
      </c>
      <c r="BG528" s="233">
        <f>IF(N528="zákl. přenesená",J528,0)</f>
        <v>0</v>
      </c>
      <c r="BH528" s="233">
        <f>IF(N528="sníž. přenesená",J528,0)</f>
        <v>0</v>
      </c>
      <c r="BI528" s="233">
        <f>IF(N528="nulová",J528,0)</f>
        <v>0</v>
      </c>
      <c r="BJ528" s="17" t="s">
        <v>87</v>
      </c>
      <c r="BK528" s="233">
        <f>ROUND(I528*H528,2)</f>
        <v>0</v>
      </c>
      <c r="BL528" s="17" t="s">
        <v>197</v>
      </c>
      <c r="BM528" s="232" t="s">
        <v>690</v>
      </c>
    </row>
    <row r="529" s="2" customFormat="1">
      <c r="A529" s="39"/>
      <c r="B529" s="40"/>
      <c r="C529" s="41"/>
      <c r="D529" s="234" t="s">
        <v>158</v>
      </c>
      <c r="E529" s="41"/>
      <c r="F529" s="235" t="s">
        <v>689</v>
      </c>
      <c r="G529" s="41"/>
      <c r="H529" s="41"/>
      <c r="I529" s="236"/>
      <c r="J529" s="41"/>
      <c r="K529" s="41"/>
      <c r="L529" s="45"/>
      <c r="M529" s="237"/>
      <c r="N529" s="238"/>
      <c r="O529" s="92"/>
      <c r="P529" s="92"/>
      <c r="Q529" s="92"/>
      <c r="R529" s="92"/>
      <c r="S529" s="92"/>
      <c r="T529" s="93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T529" s="17" t="s">
        <v>158</v>
      </c>
      <c r="AU529" s="17" t="s">
        <v>89</v>
      </c>
    </row>
    <row r="530" s="2" customFormat="1" ht="24.15" customHeight="1">
      <c r="A530" s="39"/>
      <c r="B530" s="40"/>
      <c r="C530" s="220" t="s">
        <v>691</v>
      </c>
      <c r="D530" s="220" t="s">
        <v>153</v>
      </c>
      <c r="E530" s="221" t="s">
        <v>692</v>
      </c>
      <c r="F530" s="222" t="s">
        <v>693</v>
      </c>
      <c r="G530" s="223" t="s">
        <v>203</v>
      </c>
      <c r="H530" s="224">
        <v>1</v>
      </c>
      <c r="I530" s="225"/>
      <c r="J530" s="226">
        <f>ROUND(I530*H530,2)</f>
        <v>0</v>
      </c>
      <c r="K530" s="227"/>
      <c r="L530" s="45"/>
      <c r="M530" s="228" t="s">
        <v>1</v>
      </c>
      <c r="N530" s="229" t="s">
        <v>44</v>
      </c>
      <c r="O530" s="92"/>
      <c r="P530" s="230">
        <f>O530*H530</f>
        <v>0</v>
      </c>
      <c r="Q530" s="230">
        <v>0</v>
      </c>
      <c r="R530" s="230">
        <f>Q530*H530</f>
        <v>0</v>
      </c>
      <c r="S530" s="230">
        <v>0</v>
      </c>
      <c r="T530" s="231">
        <f>S530*H530</f>
        <v>0</v>
      </c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R530" s="232" t="s">
        <v>197</v>
      </c>
      <c r="AT530" s="232" t="s">
        <v>153</v>
      </c>
      <c r="AU530" s="232" t="s">
        <v>89</v>
      </c>
      <c r="AY530" s="17" t="s">
        <v>150</v>
      </c>
      <c r="BE530" s="233">
        <f>IF(N530="základní",J530,0)</f>
        <v>0</v>
      </c>
      <c r="BF530" s="233">
        <f>IF(N530="snížená",J530,0)</f>
        <v>0</v>
      </c>
      <c r="BG530" s="233">
        <f>IF(N530="zákl. přenesená",J530,0)</f>
        <v>0</v>
      </c>
      <c r="BH530" s="233">
        <f>IF(N530="sníž. přenesená",J530,0)</f>
        <v>0</v>
      </c>
      <c r="BI530" s="233">
        <f>IF(N530="nulová",J530,0)</f>
        <v>0</v>
      </c>
      <c r="BJ530" s="17" t="s">
        <v>87</v>
      </c>
      <c r="BK530" s="233">
        <f>ROUND(I530*H530,2)</f>
        <v>0</v>
      </c>
      <c r="BL530" s="17" t="s">
        <v>197</v>
      </c>
      <c r="BM530" s="232" t="s">
        <v>694</v>
      </c>
    </row>
    <row r="531" s="2" customFormat="1">
      <c r="A531" s="39"/>
      <c r="B531" s="40"/>
      <c r="C531" s="41"/>
      <c r="D531" s="234" t="s">
        <v>158</v>
      </c>
      <c r="E531" s="41"/>
      <c r="F531" s="235" t="s">
        <v>693</v>
      </c>
      <c r="G531" s="41"/>
      <c r="H531" s="41"/>
      <c r="I531" s="236"/>
      <c r="J531" s="41"/>
      <c r="K531" s="41"/>
      <c r="L531" s="45"/>
      <c r="M531" s="237"/>
      <c r="N531" s="238"/>
      <c r="O531" s="92"/>
      <c r="P531" s="92"/>
      <c r="Q531" s="92"/>
      <c r="R531" s="92"/>
      <c r="S531" s="92"/>
      <c r="T531" s="93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T531" s="17" t="s">
        <v>158</v>
      </c>
      <c r="AU531" s="17" t="s">
        <v>89</v>
      </c>
    </row>
    <row r="532" s="2" customFormat="1" ht="16.5" customHeight="1">
      <c r="A532" s="39"/>
      <c r="B532" s="40"/>
      <c r="C532" s="220" t="s">
        <v>695</v>
      </c>
      <c r="D532" s="220" t="s">
        <v>153</v>
      </c>
      <c r="E532" s="221" t="s">
        <v>696</v>
      </c>
      <c r="F532" s="222" t="s">
        <v>697</v>
      </c>
      <c r="G532" s="223" t="s">
        <v>171</v>
      </c>
      <c r="H532" s="224">
        <v>9.5199999999999996</v>
      </c>
      <c r="I532" s="225"/>
      <c r="J532" s="226">
        <f>ROUND(I532*H532,2)</f>
        <v>0</v>
      </c>
      <c r="K532" s="227"/>
      <c r="L532" s="45"/>
      <c r="M532" s="228" t="s">
        <v>1</v>
      </c>
      <c r="N532" s="229" t="s">
        <v>44</v>
      </c>
      <c r="O532" s="92"/>
      <c r="P532" s="230">
        <f>O532*H532</f>
        <v>0</v>
      </c>
      <c r="Q532" s="230">
        <v>0</v>
      </c>
      <c r="R532" s="230">
        <f>Q532*H532</f>
        <v>0</v>
      </c>
      <c r="S532" s="230">
        <v>0</v>
      </c>
      <c r="T532" s="231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32" t="s">
        <v>197</v>
      </c>
      <c r="AT532" s="232" t="s">
        <v>153</v>
      </c>
      <c r="AU532" s="232" t="s">
        <v>89</v>
      </c>
      <c r="AY532" s="17" t="s">
        <v>150</v>
      </c>
      <c r="BE532" s="233">
        <f>IF(N532="základní",J532,0)</f>
        <v>0</v>
      </c>
      <c r="BF532" s="233">
        <f>IF(N532="snížená",J532,0)</f>
        <v>0</v>
      </c>
      <c r="BG532" s="233">
        <f>IF(N532="zákl. přenesená",J532,0)</f>
        <v>0</v>
      </c>
      <c r="BH532" s="233">
        <f>IF(N532="sníž. přenesená",J532,0)</f>
        <v>0</v>
      </c>
      <c r="BI532" s="233">
        <f>IF(N532="nulová",J532,0)</f>
        <v>0</v>
      </c>
      <c r="BJ532" s="17" t="s">
        <v>87</v>
      </c>
      <c r="BK532" s="233">
        <f>ROUND(I532*H532,2)</f>
        <v>0</v>
      </c>
      <c r="BL532" s="17" t="s">
        <v>197</v>
      </c>
      <c r="BM532" s="232" t="s">
        <v>698</v>
      </c>
    </row>
    <row r="533" s="2" customFormat="1">
      <c r="A533" s="39"/>
      <c r="B533" s="40"/>
      <c r="C533" s="41"/>
      <c r="D533" s="234" t="s">
        <v>158</v>
      </c>
      <c r="E533" s="41"/>
      <c r="F533" s="235" t="s">
        <v>697</v>
      </c>
      <c r="G533" s="41"/>
      <c r="H533" s="41"/>
      <c r="I533" s="236"/>
      <c r="J533" s="41"/>
      <c r="K533" s="41"/>
      <c r="L533" s="45"/>
      <c r="M533" s="237"/>
      <c r="N533" s="238"/>
      <c r="O533" s="92"/>
      <c r="P533" s="92"/>
      <c r="Q533" s="92"/>
      <c r="R533" s="92"/>
      <c r="S533" s="92"/>
      <c r="T533" s="93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T533" s="17" t="s">
        <v>158</v>
      </c>
      <c r="AU533" s="17" t="s">
        <v>89</v>
      </c>
    </row>
    <row r="534" s="13" customFormat="1">
      <c r="A534" s="13"/>
      <c r="B534" s="239"/>
      <c r="C534" s="240"/>
      <c r="D534" s="234" t="s">
        <v>160</v>
      </c>
      <c r="E534" s="241" t="s">
        <v>1</v>
      </c>
      <c r="F534" s="242" t="s">
        <v>699</v>
      </c>
      <c r="G534" s="240"/>
      <c r="H534" s="243">
        <v>9.5199999999999996</v>
      </c>
      <c r="I534" s="244"/>
      <c r="J534" s="240"/>
      <c r="K534" s="240"/>
      <c r="L534" s="245"/>
      <c r="M534" s="246"/>
      <c r="N534" s="247"/>
      <c r="O534" s="247"/>
      <c r="P534" s="247"/>
      <c r="Q534" s="247"/>
      <c r="R534" s="247"/>
      <c r="S534" s="247"/>
      <c r="T534" s="248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9" t="s">
        <v>160</v>
      </c>
      <c r="AU534" s="249" t="s">
        <v>89</v>
      </c>
      <c r="AV534" s="13" t="s">
        <v>89</v>
      </c>
      <c r="AW534" s="13" t="s">
        <v>35</v>
      </c>
      <c r="AX534" s="13" t="s">
        <v>79</v>
      </c>
      <c r="AY534" s="249" t="s">
        <v>150</v>
      </c>
    </row>
    <row r="535" s="14" customFormat="1">
      <c r="A535" s="14"/>
      <c r="B535" s="250"/>
      <c r="C535" s="251"/>
      <c r="D535" s="234" t="s">
        <v>160</v>
      </c>
      <c r="E535" s="252" t="s">
        <v>1</v>
      </c>
      <c r="F535" s="253" t="s">
        <v>162</v>
      </c>
      <c r="G535" s="251"/>
      <c r="H535" s="254">
        <v>9.5199999999999996</v>
      </c>
      <c r="I535" s="255"/>
      <c r="J535" s="251"/>
      <c r="K535" s="251"/>
      <c r="L535" s="256"/>
      <c r="M535" s="257"/>
      <c r="N535" s="258"/>
      <c r="O535" s="258"/>
      <c r="P535" s="258"/>
      <c r="Q535" s="258"/>
      <c r="R535" s="258"/>
      <c r="S535" s="258"/>
      <c r="T535" s="259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60" t="s">
        <v>160</v>
      </c>
      <c r="AU535" s="260" t="s">
        <v>89</v>
      </c>
      <c r="AV535" s="14" t="s">
        <v>157</v>
      </c>
      <c r="AW535" s="14" t="s">
        <v>35</v>
      </c>
      <c r="AX535" s="14" t="s">
        <v>87</v>
      </c>
      <c r="AY535" s="260" t="s">
        <v>150</v>
      </c>
    </row>
    <row r="536" s="2" customFormat="1" ht="21.75" customHeight="1">
      <c r="A536" s="39"/>
      <c r="B536" s="40"/>
      <c r="C536" s="220" t="s">
        <v>700</v>
      </c>
      <c r="D536" s="220" t="s">
        <v>153</v>
      </c>
      <c r="E536" s="221" t="s">
        <v>701</v>
      </c>
      <c r="F536" s="222" t="s">
        <v>702</v>
      </c>
      <c r="G536" s="223" t="s">
        <v>171</v>
      </c>
      <c r="H536" s="224">
        <v>4</v>
      </c>
      <c r="I536" s="225"/>
      <c r="J536" s="226">
        <f>ROUND(I536*H536,2)</f>
        <v>0</v>
      </c>
      <c r="K536" s="227"/>
      <c r="L536" s="45"/>
      <c r="M536" s="228" t="s">
        <v>1</v>
      </c>
      <c r="N536" s="229" t="s">
        <v>44</v>
      </c>
      <c r="O536" s="92"/>
      <c r="P536" s="230">
        <f>O536*H536</f>
        <v>0</v>
      </c>
      <c r="Q536" s="230">
        <v>0</v>
      </c>
      <c r="R536" s="230">
        <f>Q536*H536</f>
        <v>0</v>
      </c>
      <c r="S536" s="230">
        <v>0</v>
      </c>
      <c r="T536" s="231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32" t="s">
        <v>197</v>
      </c>
      <c r="AT536" s="232" t="s">
        <v>153</v>
      </c>
      <c r="AU536" s="232" t="s">
        <v>89</v>
      </c>
      <c r="AY536" s="17" t="s">
        <v>150</v>
      </c>
      <c r="BE536" s="233">
        <f>IF(N536="základní",J536,0)</f>
        <v>0</v>
      </c>
      <c r="BF536" s="233">
        <f>IF(N536="snížená",J536,0)</f>
        <v>0</v>
      </c>
      <c r="BG536" s="233">
        <f>IF(N536="zákl. přenesená",J536,0)</f>
        <v>0</v>
      </c>
      <c r="BH536" s="233">
        <f>IF(N536="sníž. přenesená",J536,0)</f>
        <v>0</v>
      </c>
      <c r="BI536" s="233">
        <f>IF(N536="nulová",J536,0)</f>
        <v>0</v>
      </c>
      <c r="BJ536" s="17" t="s">
        <v>87</v>
      </c>
      <c r="BK536" s="233">
        <f>ROUND(I536*H536,2)</f>
        <v>0</v>
      </c>
      <c r="BL536" s="17" t="s">
        <v>197</v>
      </c>
      <c r="BM536" s="232" t="s">
        <v>703</v>
      </c>
    </row>
    <row r="537" s="2" customFormat="1">
      <c r="A537" s="39"/>
      <c r="B537" s="40"/>
      <c r="C537" s="41"/>
      <c r="D537" s="234" t="s">
        <v>158</v>
      </c>
      <c r="E537" s="41"/>
      <c r="F537" s="235" t="s">
        <v>702</v>
      </c>
      <c r="G537" s="41"/>
      <c r="H537" s="41"/>
      <c r="I537" s="236"/>
      <c r="J537" s="41"/>
      <c r="K537" s="41"/>
      <c r="L537" s="45"/>
      <c r="M537" s="237"/>
      <c r="N537" s="238"/>
      <c r="O537" s="92"/>
      <c r="P537" s="92"/>
      <c r="Q537" s="92"/>
      <c r="R537" s="92"/>
      <c r="S537" s="92"/>
      <c r="T537" s="93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T537" s="17" t="s">
        <v>158</v>
      </c>
      <c r="AU537" s="17" t="s">
        <v>89</v>
      </c>
    </row>
    <row r="538" s="2" customFormat="1" ht="16.5" customHeight="1">
      <c r="A538" s="39"/>
      <c r="B538" s="40"/>
      <c r="C538" s="220" t="s">
        <v>704</v>
      </c>
      <c r="D538" s="220" t="s">
        <v>153</v>
      </c>
      <c r="E538" s="221" t="s">
        <v>705</v>
      </c>
      <c r="F538" s="222" t="s">
        <v>706</v>
      </c>
      <c r="G538" s="223" t="s">
        <v>171</v>
      </c>
      <c r="H538" s="224">
        <v>6</v>
      </c>
      <c r="I538" s="225"/>
      <c r="J538" s="226">
        <f>ROUND(I538*H538,2)</f>
        <v>0</v>
      </c>
      <c r="K538" s="227"/>
      <c r="L538" s="45"/>
      <c r="M538" s="228" t="s">
        <v>1</v>
      </c>
      <c r="N538" s="229" t="s">
        <v>44</v>
      </c>
      <c r="O538" s="92"/>
      <c r="P538" s="230">
        <f>O538*H538</f>
        <v>0</v>
      </c>
      <c r="Q538" s="230">
        <v>0</v>
      </c>
      <c r="R538" s="230">
        <f>Q538*H538</f>
        <v>0</v>
      </c>
      <c r="S538" s="230">
        <v>0</v>
      </c>
      <c r="T538" s="231">
        <f>S538*H538</f>
        <v>0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32" t="s">
        <v>197</v>
      </c>
      <c r="AT538" s="232" t="s">
        <v>153</v>
      </c>
      <c r="AU538" s="232" t="s">
        <v>89</v>
      </c>
      <c r="AY538" s="17" t="s">
        <v>150</v>
      </c>
      <c r="BE538" s="233">
        <f>IF(N538="základní",J538,0)</f>
        <v>0</v>
      </c>
      <c r="BF538" s="233">
        <f>IF(N538="snížená",J538,0)</f>
        <v>0</v>
      </c>
      <c r="BG538" s="233">
        <f>IF(N538="zákl. přenesená",J538,0)</f>
        <v>0</v>
      </c>
      <c r="BH538" s="233">
        <f>IF(N538="sníž. přenesená",J538,0)</f>
        <v>0</v>
      </c>
      <c r="BI538" s="233">
        <f>IF(N538="nulová",J538,0)</f>
        <v>0</v>
      </c>
      <c r="BJ538" s="17" t="s">
        <v>87</v>
      </c>
      <c r="BK538" s="233">
        <f>ROUND(I538*H538,2)</f>
        <v>0</v>
      </c>
      <c r="BL538" s="17" t="s">
        <v>197</v>
      </c>
      <c r="BM538" s="232" t="s">
        <v>707</v>
      </c>
    </row>
    <row r="539" s="2" customFormat="1">
      <c r="A539" s="39"/>
      <c r="B539" s="40"/>
      <c r="C539" s="41"/>
      <c r="D539" s="234" t="s">
        <v>158</v>
      </c>
      <c r="E539" s="41"/>
      <c r="F539" s="235" t="s">
        <v>706</v>
      </c>
      <c r="G539" s="41"/>
      <c r="H539" s="41"/>
      <c r="I539" s="236"/>
      <c r="J539" s="41"/>
      <c r="K539" s="41"/>
      <c r="L539" s="45"/>
      <c r="M539" s="237"/>
      <c r="N539" s="238"/>
      <c r="O539" s="92"/>
      <c r="P539" s="92"/>
      <c r="Q539" s="92"/>
      <c r="R539" s="92"/>
      <c r="S539" s="92"/>
      <c r="T539" s="93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T539" s="17" t="s">
        <v>158</v>
      </c>
      <c r="AU539" s="17" t="s">
        <v>89</v>
      </c>
    </row>
    <row r="540" s="2" customFormat="1" ht="21.75" customHeight="1">
      <c r="A540" s="39"/>
      <c r="B540" s="40"/>
      <c r="C540" s="220" t="s">
        <v>708</v>
      </c>
      <c r="D540" s="220" t="s">
        <v>153</v>
      </c>
      <c r="E540" s="221" t="s">
        <v>709</v>
      </c>
      <c r="F540" s="222" t="s">
        <v>710</v>
      </c>
      <c r="G540" s="223" t="s">
        <v>171</v>
      </c>
      <c r="H540" s="224">
        <v>1</v>
      </c>
      <c r="I540" s="225"/>
      <c r="J540" s="226">
        <f>ROUND(I540*H540,2)</f>
        <v>0</v>
      </c>
      <c r="K540" s="227"/>
      <c r="L540" s="45"/>
      <c r="M540" s="228" t="s">
        <v>1</v>
      </c>
      <c r="N540" s="229" t="s">
        <v>44</v>
      </c>
      <c r="O540" s="92"/>
      <c r="P540" s="230">
        <f>O540*H540</f>
        <v>0</v>
      </c>
      <c r="Q540" s="230">
        <v>0</v>
      </c>
      <c r="R540" s="230">
        <f>Q540*H540</f>
        <v>0</v>
      </c>
      <c r="S540" s="230">
        <v>0</v>
      </c>
      <c r="T540" s="231">
        <f>S540*H540</f>
        <v>0</v>
      </c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R540" s="232" t="s">
        <v>197</v>
      </c>
      <c r="AT540" s="232" t="s">
        <v>153</v>
      </c>
      <c r="AU540" s="232" t="s">
        <v>89</v>
      </c>
      <c r="AY540" s="17" t="s">
        <v>150</v>
      </c>
      <c r="BE540" s="233">
        <f>IF(N540="základní",J540,0)</f>
        <v>0</v>
      </c>
      <c r="BF540" s="233">
        <f>IF(N540="snížená",J540,0)</f>
        <v>0</v>
      </c>
      <c r="BG540" s="233">
        <f>IF(N540="zákl. přenesená",J540,0)</f>
        <v>0</v>
      </c>
      <c r="BH540" s="233">
        <f>IF(N540="sníž. přenesená",J540,0)</f>
        <v>0</v>
      </c>
      <c r="BI540" s="233">
        <f>IF(N540="nulová",J540,0)</f>
        <v>0</v>
      </c>
      <c r="BJ540" s="17" t="s">
        <v>87</v>
      </c>
      <c r="BK540" s="233">
        <f>ROUND(I540*H540,2)</f>
        <v>0</v>
      </c>
      <c r="BL540" s="17" t="s">
        <v>197</v>
      </c>
      <c r="BM540" s="232" t="s">
        <v>711</v>
      </c>
    </row>
    <row r="541" s="2" customFormat="1">
      <c r="A541" s="39"/>
      <c r="B541" s="40"/>
      <c r="C541" s="41"/>
      <c r="D541" s="234" t="s">
        <v>158</v>
      </c>
      <c r="E541" s="41"/>
      <c r="F541" s="235" t="s">
        <v>710</v>
      </c>
      <c r="G541" s="41"/>
      <c r="H541" s="41"/>
      <c r="I541" s="236"/>
      <c r="J541" s="41"/>
      <c r="K541" s="41"/>
      <c r="L541" s="45"/>
      <c r="M541" s="237"/>
      <c r="N541" s="238"/>
      <c r="O541" s="92"/>
      <c r="P541" s="92"/>
      <c r="Q541" s="92"/>
      <c r="R541" s="92"/>
      <c r="S541" s="92"/>
      <c r="T541" s="93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T541" s="17" t="s">
        <v>158</v>
      </c>
      <c r="AU541" s="17" t="s">
        <v>89</v>
      </c>
    </row>
    <row r="542" s="2" customFormat="1" ht="24.15" customHeight="1">
      <c r="A542" s="39"/>
      <c r="B542" s="40"/>
      <c r="C542" s="220" t="s">
        <v>712</v>
      </c>
      <c r="D542" s="220" t="s">
        <v>153</v>
      </c>
      <c r="E542" s="221" t="s">
        <v>713</v>
      </c>
      <c r="F542" s="222" t="s">
        <v>714</v>
      </c>
      <c r="G542" s="223" t="s">
        <v>171</v>
      </c>
      <c r="H542" s="224">
        <v>1</v>
      </c>
      <c r="I542" s="225"/>
      <c r="J542" s="226">
        <f>ROUND(I542*H542,2)</f>
        <v>0</v>
      </c>
      <c r="K542" s="227"/>
      <c r="L542" s="45"/>
      <c r="M542" s="228" t="s">
        <v>1</v>
      </c>
      <c r="N542" s="229" t="s">
        <v>44</v>
      </c>
      <c r="O542" s="92"/>
      <c r="P542" s="230">
        <f>O542*H542</f>
        <v>0</v>
      </c>
      <c r="Q542" s="230">
        <v>0</v>
      </c>
      <c r="R542" s="230">
        <f>Q542*H542</f>
        <v>0</v>
      </c>
      <c r="S542" s="230">
        <v>0</v>
      </c>
      <c r="T542" s="231">
        <f>S542*H542</f>
        <v>0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232" t="s">
        <v>197</v>
      </c>
      <c r="AT542" s="232" t="s">
        <v>153</v>
      </c>
      <c r="AU542" s="232" t="s">
        <v>89</v>
      </c>
      <c r="AY542" s="17" t="s">
        <v>150</v>
      </c>
      <c r="BE542" s="233">
        <f>IF(N542="základní",J542,0)</f>
        <v>0</v>
      </c>
      <c r="BF542" s="233">
        <f>IF(N542="snížená",J542,0)</f>
        <v>0</v>
      </c>
      <c r="BG542" s="233">
        <f>IF(N542="zákl. přenesená",J542,0)</f>
        <v>0</v>
      </c>
      <c r="BH542" s="233">
        <f>IF(N542="sníž. přenesená",J542,0)</f>
        <v>0</v>
      </c>
      <c r="BI542" s="233">
        <f>IF(N542="nulová",J542,0)</f>
        <v>0</v>
      </c>
      <c r="BJ542" s="17" t="s">
        <v>87</v>
      </c>
      <c r="BK542" s="233">
        <f>ROUND(I542*H542,2)</f>
        <v>0</v>
      </c>
      <c r="BL542" s="17" t="s">
        <v>197</v>
      </c>
      <c r="BM542" s="232" t="s">
        <v>715</v>
      </c>
    </row>
    <row r="543" s="2" customFormat="1">
      <c r="A543" s="39"/>
      <c r="B543" s="40"/>
      <c r="C543" s="41"/>
      <c r="D543" s="234" t="s">
        <v>158</v>
      </c>
      <c r="E543" s="41"/>
      <c r="F543" s="235" t="s">
        <v>714</v>
      </c>
      <c r="G543" s="41"/>
      <c r="H543" s="41"/>
      <c r="I543" s="236"/>
      <c r="J543" s="41"/>
      <c r="K543" s="41"/>
      <c r="L543" s="45"/>
      <c r="M543" s="237"/>
      <c r="N543" s="238"/>
      <c r="O543" s="92"/>
      <c r="P543" s="92"/>
      <c r="Q543" s="92"/>
      <c r="R543" s="92"/>
      <c r="S543" s="92"/>
      <c r="T543" s="93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T543" s="17" t="s">
        <v>158</v>
      </c>
      <c r="AU543" s="17" t="s">
        <v>89</v>
      </c>
    </row>
    <row r="544" s="2" customFormat="1" ht="16.5" customHeight="1">
      <c r="A544" s="39"/>
      <c r="B544" s="40"/>
      <c r="C544" s="220" t="s">
        <v>716</v>
      </c>
      <c r="D544" s="220" t="s">
        <v>153</v>
      </c>
      <c r="E544" s="221" t="s">
        <v>717</v>
      </c>
      <c r="F544" s="222" t="s">
        <v>718</v>
      </c>
      <c r="G544" s="223" t="s">
        <v>203</v>
      </c>
      <c r="H544" s="224">
        <v>1</v>
      </c>
      <c r="I544" s="225"/>
      <c r="J544" s="226">
        <f>ROUND(I544*H544,2)</f>
        <v>0</v>
      </c>
      <c r="K544" s="227"/>
      <c r="L544" s="45"/>
      <c r="M544" s="228" t="s">
        <v>1</v>
      </c>
      <c r="N544" s="229" t="s">
        <v>44</v>
      </c>
      <c r="O544" s="92"/>
      <c r="P544" s="230">
        <f>O544*H544</f>
        <v>0</v>
      </c>
      <c r="Q544" s="230">
        <v>0</v>
      </c>
      <c r="R544" s="230">
        <f>Q544*H544</f>
        <v>0</v>
      </c>
      <c r="S544" s="230">
        <v>0</v>
      </c>
      <c r="T544" s="231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32" t="s">
        <v>197</v>
      </c>
      <c r="AT544" s="232" t="s">
        <v>153</v>
      </c>
      <c r="AU544" s="232" t="s">
        <v>89</v>
      </c>
      <c r="AY544" s="17" t="s">
        <v>150</v>
      </c>
      <c r="BE544" s="233">
        <f>IF(N544="základní",J544,0)</f>
        <v>0</v>
      </c>
      <c r="BF544" s="233">
        <f>IF(N544="snížená",J544,0)</f>
        <v>0</v>
      </c>
      <c r="BG544" s="233">
        <f>IF(N544="zákl. přenesená",J544,0)</f>
        <v>0</v>
      </c>
      <c r="BH544" s="233">
        <f>IF(N544="sníž. přenesená",J544,0)</f>
        <v>0</v>
      </c>
      <c r="BI544" s="233">
        <f>IF(N544="nulová",J544,0)</f>
        <v>0</v>
      </c>
      <c r="BJ544" s="17" t="s">
        <v>87</v>
      </c>
      <c r="BK544" s="233">
        <f>ROUND(I544*H544,2)</f>
        <v>0</v>
      </c>
      <c r="BL544" s="17" t="s">
        <v>197</v>
      </c>
      <c r="BM544" s="232" t="s">
        <v>719</v>
      </c>
    </row>
    <row r="545" s="2" customFormat="1">
      <c r="A545" s="39"/>
      <c r="B545" s="40"/>
      <c r="C545" s="41"/>
      <c r="D545" s="234" t="s">
        <v>158</v>
      </c>
      <c r="E545" s="41"/>
      <c r="F545" s="235" t="s">
        <v>718</v>
      </c>
      <c r="G545" s="41"/>
      <c r="H545" s="41"/>
      <c r="I545" s="236"/>
      <c r="J545" s="41"/>
      <c r="K545" s="41"/>
      <c r="L545" s="45"/>
      <c r="M545" s="237"/>
      <c r="N545" s="238"/>
      <c r="O545" s="92"/>
      <c r="P545" s="92"/>
      <c r="Q545" s="92"/>
      <c r="R545" s="92"/>
      <c r="S545" s="92"/>
      <c r="T545" s="93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T545" s="17" t="s">
        <v>158</v>
      </c>
      <c r="AU545" s="17" t="s">
        <v>89</v>
      </c>
    </row>
    <row r="546" s="2" customFormat="1" ht="16.5" customHeight="1">
      <c r="A546" s="39"/>
      <c r="B546" s="40"/>
      <c r="C546" s="220" t="s">
        <v>720</v>
      </c>
      <c r="D546" s="220" t="s">
        <v>153</v>
      </c>
      <c r="E546" s="221" t="s">
        <v>721</v>
      </c>
      <c r="F546" s="222" t="s">
        <v>722</v>
      </c>
      <c r="G546" s="223" t="s">
        <v>203</v>
      </c>
      <c r="H546" s="224">
        <v>1</v>
      </c>
      <c r="I546" s="225"/>
      <c r="J546" s="226">
        <f>ROUND(I546*H546,2)</f>
        <v>0</v>
      </c>
      <c r="K546" s="227"/>
      <c r="L546" s="45"/>
      <c r="M546" s="228" t="s">
        <v>1</v>
      </c>
      <c r="N546" s="229" t="s">
        <v>44</v>
      </c>
      <c r="O546" s="92"/>
      <c r="P546" s="230">
        <f>O546*H546</f>
        <v>0</v>
      </c>
      <c r="Q546" s="230">
        <v>0</v>
      </c>
      <c r="R546" s="230">
        <f>Q546*H546</f>
        <v>0</v>
      </c>
      <c r="S546" s="230">
        <v>0</v>
      </c>
      <c r="T546" s="231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32" t="s">
        <v>197</v>
      </c>
      <c r="AT546" s="232" t="s">
        <v>153</v>
      </c>
      <c r="AU546" s="232" t="s">
        <v>89</v>
      </c>
      <c r="AY546" s="17" t="s">
        <v>150</v>
      </c>
      <c r="BE546" s="233">
        <f>IF(N546="základní",J546,0)</f>
        <v>0</v>
      </c>
      <c r="BF546" s="233">
        <f>IF(N546="snížená",J546,0)</f>
        <v>0</v>
      </c>
      <c r="BG546" s="233">
        <f>IF(N546="zákl. přenesená",J546,0)</f>
        <v>0</v>
      </c>
      <c r="BH546" s="233">
        <f>IF(N546="sníž. přenesená",J546,0)</f>
        <v>0</v>
      </c>
      <c r="BI546" s="233">
        <f>IF(N546="nulová",J546,0)</f>
        <v>0</v>
      </c>
      <c r="BJ546" s="17" t="s">
        <v>87</v>
      </c>
      <c r="BK546" s="233">
        <f>ROUND(I546*H546,2)</f>
        <v>0</v>
      </c>
      <c r="BL546" s="17" t="s">
        <v>197</v>
      </c>
      <c r="BM546" s="232" t="s">
        <v>723</v>
      </c>
    </row>
    <row r="547" s="2" customFormat="1">
      <c r="A547" s="39"/>
      <c r="B547" s="40"/>
      <c r="C547" s="41"/>
      <c r="D547" s="234" t="s">
        <v>158</v>
      </c>
      <c r="E547" s="41"/>
      <c r="F547" s="235" t="s">
        <v>722</v>
      </c>
      <c r="G547" s="41"/>
      <c r="H547" s="41"/>
      <c r="I547" s="236"/>
      <c r="J547" s="41"/>
      <c r="K547" s="41"/>
      <c r="L547" s="45"/>
      <c r="M547" s="237"/>
      <c r="N547" s="238"/>
      <c r="O547" s="92"/>
      <c r="P547" s="92"/>
      <c r="Q547" s="92"/>
      <c r="R547" s="92"/>
      <c r="S547" s="92"/>
      <c r="T547" s="93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T547" s="17" t="s">
        <v>158</v>
      </c>
      <c r="AU547" s="17" t="s">
        <v>89</v>
      </c>
    </row>
    <row r="548" s="2" customFormat="1" ht="16.5" customHeight="1">
      <c r="A548" s="39"/>
      <c r="B548" s="40"/>
      <c r="C548" s="220" t="s">
        <v>724</v>
      </c>
      <c r="D548" s="220" t="s">
        <v>153</v>
      </c>
      <c r="E548" s="221" t="s">
        <v>725</v>
      </c>
      <c r="F548" s="222" t="s">
        <v>726</v>
      </c>
      <c r="G548" s="223" t="s">
        <v>203</v>
      </c>
      <c r="H548" s="224">
        <v>77</v>
      </c>
      <c r="I548" s="225"/>
      <c r="J548" s="226">
        <f>ROUND(I548*H548,2)</f>
        <v>0</v>
      </c>
      <c r="K548" s="227"/>
      <c r="L548" s="45"/>
      <c r="M548" s="228" t="s">
        <v>1</v>
      </c>
      <c r="N548" s="229" t="s">
        <v>44</v>
      </c>
      <c r="O548" s="92"/>
      <c r="P548" s="230">
        <f>O548*H548</f>
        <v>0</v>
      </c>
      <c r="Q548" s="230">
        <v>0</v>
      </c>
      <c r="R548" s="230">
        <f>Q548*H548</f>
        <v>0</v>
      </c>
      <c r="S548" s="230">
        <v>0</v>
      </c>
      <c r="T548" s="231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32" t="s">
        <v>197</v>
      </c>
      <c r="AT548" s="232" t="s">
        <v>153</v>
      </c>
      <c r="AU548" s="232" t="s">
        <v>89</v>
      </c>
      <c r="AY548" s="17" t="s">
        <v>150</v>
      </c>
      <c r="BE548" s="233">
        <f>IF(N548="základní",J548,0)</f>
        <v>0</v>
      </c>
      <c r="BF548" s="233">
        <f>IF(N548="snížená",J548,0)</f>
        <v>0</v>
      </c>
      <c r="BG548" s="233">
        <f>IF(N548="zákl. přenesená",J548,0)</f>
        <v>0</v>
      </c>
      <c r="BH548" s="233">
        <f>IF(N548="sníž. přenesená",J548,0)</f>
        <v>0</v>
      </c>
      <c r="BI548" s="233">
        <f>IF(N548="nulová",J548,0)</f>
        <v>0</v>
      </c>
      <c r="BJ548" s="17" t="s">
        <v>87</v>
      </c>
      <c r="BK548" s="233">
        <f>ROUND(I548*H548,2)</f>
        <v>0</v>
      </c>
      <c r="BL548" s="17" t="s">
        <v>197</v>
      </c>
      <c r="BM548" s="232" t="s">
        <v>727</v>
      </c>
    </row>
    <row r="549" s="2" customFormat="1">
      <c r="A549" s="39"/>
      <c r="B549" s="40"/>
      <c r="C549" s="41"/>
      <c r="D549" s="234" t="s">
        <v>158</v>
      </c>
      <c r="E549" s="41"/>
      <c r="F549" s="235" t="s">
        <v>726</v>
      </c>
      <c r="G549" s="41"/>
      <c r="H549" s="41"/>
      <c r="I549" s="236"/>
      <c r="J549" s="41"/>
      <c r="K549" s="41"/>
      <c r="L549" s="45"/>
      <c r="M549" s="237"/>
      <c r="N549" s="238"/>
      <c r="O549" s="92"/>
      <c r="P549" s="92"/>
      <c r="Q549" s="92"/>
      <c r="R549" s="92"/>
      <c r="S549" s="92"/>
      <c r="T549" s="93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T549" s="17" t="s">
        <v>158</v>
      </c>
      <c r="AU549" s="17" t="s">
        <v>89</v>
      </c>
    </row>
    <row r="550" s="2" customFormat="1" ht="16.5" customHeight="1">
      <c r="A550" s="39"/>
      <c r="B550" s="40"/>
      <c r="C550" s="220" t="s">
        <v>728</v>
      </c>
      <c r="D550" s="220" t="s">
        <v>153</v>
      </c>
      <c r="E550" s="221" t="s">
        <v>729</v>
      </c>
      <c r="F550" s="222" t="s">
        <v>730</v>
      </c>
      <c r="G550" s="223" t="s">
        <v>203</v>
      </c>
      <c r="H550" s="224">
        <v>17</v>
      </c>
      <c r="I550" s="225"/>
      <c r="J550" s="226">
        <f>ROUND(I550*H550,2)</f>
        <v>0</v>
      </c>
      <c r="K550" s="227"/>
      <c r="L550" s="45"/>
      <c r="M550" s="228" t="s">
        <v>1</v>
      </c>
      <c r="N550" s="229" t="s">
        <v>44</v>
      </c>
      <c r="O550" s="92"/>
      <c r="P550" s="230">
        <f>O550*H550</f>
        <v>0</v>
      </c>
      <c r="Q550" s="230">
        <v>0</v>
      </c>
      <c r="R550" s="230">
        <f>Q550*H550</f>
        <v>0</v>
      </c>
      <c r="S550" s="230">
        <v>0</v>
      </c>
      <c r="T550" s="231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32" t="s">
        <v>197</v>
      </c>
      <c r="AT550" s="232" t="s">
        <v>153</v>
      </c>
      <c r="AU550" s="232" t="s">
        <v>89</v>
      </c>
      <c r="AY550" s="17" t="s">
        <v>150</v>
      </c>
      <c r="BE550" s="233">
        <f>IF(N550="základní",J550,0)</f>
        <v>0</v>
      </c>
      <c r="BF550" s="233">
        <f>IF(N550="snížená",J550,0)</f>
        <v>0</v>
      </c>
      <c r="BG550" s="233">
        <f>IF(N550="zákl. přenesená",J550,0)</f>
        <v>0</v>
      </c>
      <c r="BH550" s="233">
        <f>IF(N550="sníž. přenesená",J550,0)</f>
        <v>0</v>
      </c>
      <c r="BI550" s="233">
        <f>IF(N550="nulová",J550,0)</f>
        <v>0</v>
      </c>
      <c r="BJ550" s="17" t="s">
        <v>87</v>
      </c>
      <c r="BK550" s="233">
        <f>ROUND(I550*H550,2)</f>
        <v>0</v>
      </c>
      <c r="BL550" s="17" t="s">
        <v>197</v>
      </c>
      <c r="BM550" s="232" t="s">
        <v>731</v>
      </c>
    </row>
    <row r="551" s="2" customFormat="1">
      <c r="A551" s="39"/>
      <c r="B551" s="40"/>
      <c r="C551" s="41"/>
      <c r="D551" s="234" t="s">
        <v>158</v>
      </c>
      <c r="E551" s="41"/>
      <c r="F551" s="235" t="s">
        <v>730</v>
      </c>
      <c r="G551" s="41"/>
      <c r="H551" s="41"/>
      <c r="I551" s="236"/>
      <c r="J551" s="41"/>
      <c r="K551" s="41"/>
      <c r="L551" s="45"/>
      <c r="M551" s="237"/>
      <c r="N551" s="238"/>
      <c r="O551" s="92"/>
      <c r="P551" s="92"/>
      <c r="Q551" s="92"/>
      <c r="R551" s="92"/>
      <c r="S551" s="92"/>
      <c r="T551" s="93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T551" s="17" t="s">
        <v>158</v>
      </c>
      <c r="AU551" s="17" t="s">
        <v>89</v>
      </c>
    </row>
    <row r="552" s="2" customFormat="1" ht="16.5" customHeight="1">
      <c r="A552" s="39"/>
      <c r="B552" s="40"/>
      <c r="C552" s="220" t="s">
        <v>558</v>
      </c>
      <c r="D552" s="220" t="s">
        <v>153</v>
      </c>
      <c r="E552" s="221" t="s">
        <v>732</v>
      </c>
      <c r="F552" s="222" t="s">
        <v>733</v>
      </c>
      <c r="G552" s="223" t="s">
        <v>203</v>
      </c>
      <c r="H552" s="224">
        <v>9</v>
      </c>
      <c r="I552" s="225"/>
      <c r="J552" s="226">
        <f>ROUND(I552*H552,2)</f>
        <v>0</v>
      </c>
      <c r="K552" s="227"/>
      <c r="L552" s="45"/>
      <c r="M552" s="228" t="s">
        <v>1</v>
      </c>
      <c r="N552" s="229" t="s">
        <v>44</v>
      </c>
      <c r="O552" s="92"/>
      <c r="P552" s="230">
        <f>O552*H552</f>
        <v>0</v>
      </c>
      <c r="Q552" s="230">
        <v>0</v>
      </c>
      <c r="R552" s="230">
        <f>Q552*H552</f>
        <v>0</v>
      </c>
      <c r="S552" s="230">
        <v>0</v>
      </c>
      <c r="T552" s="231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32" t="s">
        <v>197</v>
      </c>
      <c r="AT552" s="232" t="s">
        <v>153</v>
      </c>
      <c r="AU552" s="232" t="s">
        <v>89</v>
      </c>
      <c r="AY552" s="17" t="s">
        <v>150</v>
      </c>
      <c r="BE552" s="233">
        <f>IF(N552="základní",J552,0)</f>
        <v>0</v>
      </c>
      <c r="BF552" s="233">
        <f>IF(N552="snížená",J552,0)</f>
        <v>0</v>
      </c>
      <c r="BG552" s="233">
        <f>IF(N552="zákl. přenesená",J552,0)</f>
        <v>0</v>
      </c>
      <c r="BH552" s="233">
        <f>IF(N552="sníž. přenesená",J552,0)</f>
        <v>0</v>
      </c>
      <c r="BI552" s="233">
        <f>IF(N552="nulová",J552,0)</f>
        <v>0</v>
      </c>
      <c r="BJ552" s="17" t="s">
        <v>87</v>
      </c>
      <c r="BK552" s="233">
        <f>ROUND(I552*H552,2)</f>
        <v>0</v>
      </c>
      <c r="BL552" s="17" t="s">
        <v>197</v>
      </c>
      <c r="BM552" s="232" t="s">
        <v>734</v>
      </c>
    </row>
    <row r="553" s="2" customFormat="1">
      <c r="A553" s="39"/>
      <c r="B553" s="40"/>
      <c r="C553" s="41"/>
      <c r="D553" s="234" t="s">
        <v>158</v>
      </c>
      <c r="E553" s="41"/>
      <c r="F553" s="235" t="s">
        <v>733</v>
      </c>
      <c r="G553" s="41"/>
      <c r="H553" s="41"/>
      <c r="I553" s="236"/>
      <c r="J553" s="41"/>
      <c r="K553" s="41"/>
      <c r="L553" s="45"/>
      <c r="M553" s="237"/>
      <c r="N553" s="238"/>
      <c r="O553" s="92"/>
      <c r="P553" s="92"/>
      <c r="Q553" s="92"/>
      <c r="R553" s="92"/>
      <c r="S553" s="92"/>
      <c r="T553" s="93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T553" s="17" t="s">
        <v>158</v>
      </c>
      <c r="AU553" s="17" t="s">
        <v>89</v>
      </c>
    </row>
    <row r="554" s="2" customFormat="1" ht="16.5" customHeight="1">
      <c r="A554" s="39"/>
      <c r="B554" s="40"/>
      <c r="C554" s="220" t="s">
        <v>735</v>
      </c>
      <c r="D554" s="220" t="s">
        <v>153</v>
      </c>
      <c r="E554" s="221" t="s">
        <v>736</v>
      </c>
      <c r="F554" s="222" t="s">
        <v>737</v>
      </c>
      <c r="G554" s="223" t="s">
        <v>415</v>
      </c>
      <c r="H554" s="224">
        <v>10.975</v>
      </c>
      <c r="I554" s="225"/>
      <c r="J554" s="226">
        <f>ROUND(I554*H554,2)</f>
        <v>0</v>
      </c>
      <c r="K554" s="227"/>
      <c r="L554" s="45"/>
      <c r="M554" s="228" t="s">
        <v>1</v>
      </c>
      <c r="N554" s="229" t="s">
        <v>44</v>
      </c>
      <c r="O554" s="92"/>
      <c r="P554" s="230">
        <f>O554*H554</f>
        <v>0</v>
      </c>
      <c r="Q554" s="230">
        <v>0</v>
      </c>
      <c r="R554" s="230">
        <f>Q554*H554</f>
        <v>0</v>
      </c>
      <c r="S554" s="230">
        <v>0</v>
      </c>
      <c r="T554" s="231">
        <f>S554*H554</f>
        <v>0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232" t="s">
        <v>197</v>
      </c>
      <c r="AT554" s="232" t="s">
        <v>153</v>
      </c>
      <c r="AU554" s="232" t="s">
        <v>89</v>
      </c>
      <c r="AY554" s="17" t="s">
        <v>150</v>
      </c>
      <c r="BE554" s="233">
        <f>IF(N554="základní",J554,0)</f>
        <v>0</v>
      </c>
      <c r="BF554" s="233">
        <f>IF(N554="snížená",J554,0)</f>
        <v>0</v>
      </c>
      <c r="BG554" s="233">
        <f>IF(N554="zákl. přenesená",J554,0)</f>
        <v>0</v>
      </c>
      <c r="BH554" s="233">
        <f>IF(N554="sníž. přenesená",J554,0)</f>
        <v>0</v>
      </c>
      <c r="BI554" s="233">
        <f>IF(N554="nulová",J554,0)</f>
        <v>0</v>
      </c>
      <c r="BJ554" s="17" t="s">
        <v>87</v>
      </c>
      <c r="BK554" s="233">
        <f>ROUND(I554*H554,2)</f>
        <v>0</v>
      </c>
      <c r="BL554" s="17" t="s">
        <v>197</v>
      </c>
      <c r="BM554" s="232" t="s">
        <v>738</v>
      </c>
    </row>
    <row r="555" s="2" customFormat="1">
      <c r="A555" s="39"/>
      <c r="B555" s="40"/>
      <c r="C555" s="41"/>
      <c r="D555" s="234" t="s">
        <v>158</v>
      </c>
      <c r="E555" s="41"/>
      <c r="F555" s="235" t="s">
        <v>737</v>
      </c>
      <c r="G555" s="41"/>
      <c r="H555" s="41"/>
      <c r="I555" s="236"/>
      <c r="J555" s="41"/>
      <c r="K555" s="41"/>
      <c r="L555" s="45"/>
      <c r="M555" s="237"/>
      <c r="N555" s="238"/>
      <c r="O555" s="92"/>
      <c r="P555" s="92"/>
      <c r="Q555" s="92"/>
      <c r="R555" s="92"/>
      <c r="S555" s="92"/>
      <c r="T555" s="93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T555" s="17" t="s">
        <v>158</v>
      </c>
      <c r="AU555" s="17" t="s">
        <v>89</v>
      </c>
    </row>
    <row r="556" s="13" customFormat="1">
      <c r="A556" s="13"/>
      <c r="B556" s="239"/>
      <c r="C556" s="240"/>
      <c r="D556" s="234" t="s">
        <v>160</v>
      </c>
      <c r="E556" s="241" t="s">
        <v>1</v>
      </c>
      <c r="F556" s="242" t="s">
        <v>739</v>
      </c>
      <c r="G556" s="240"/>
      <c r="H556" s="243">
        <v>10.975</v>
      </c>
      <c r="I556" s="244"/>
      <c r="J556" s="240"/>
      <c r="K556" s="240"/>
      <c r="L556" s="245"/>
      <c r="M556" s="246"/>
      <c r="N556" s="247"/>
      <c r="O556" s="247"/>
      <c r="P556" s="247"/>
      <c r="Q556" s="247"/>
      <c r="R556" s="247"/>
      <c r="S556" s="247"/>
      <c r="T556" s="248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9" t="s">
        <v>160</v>
      </c>
      <c r="AU556" s="249" t="s">
        <v>89</v>
      </c>
      <c r="AV556" s="13" t="s">
        <v>89</v>
      </c>
      <c r="AW556" s="13" t="s">
        <v>35</v>
      </c>
      <c r="AX556" s="13" t="s">
        <v>79</v>
      </c>
      <c r="AY556" s="249" t="s">
        <v>150</v>
      </c>
    </row>
    <row r="557" s="14" customFormat="1">
      <c r="A557" s="14"/>
      <c r="B557" s="250"/>
      <c r="C557" s="251"/>
      <c r="D557" s="234" t="s">
        <v>160</v>
      </c>
      <c r="E557" s="252" t="s">
        <v>1</v>
      </c>
      <c r="F557" s="253" t="s">
        <v>162</v>
      </c>
      <c r="G557" s="251"/>
      <c r="H557" s="254">
        <v>10.975</v>
      </c>
      <c r="I557" s="255"/>
      <c r="J557" s="251"/>
      <c r="K557" s="251"/>
      <c r="L557" s="256"/>
      <c r="M557" s="257"/>
      <c r="N557" s="258"/>
      <c r="O557" s="258"/>
      <c r="P557" s="258"/>
      <c r="Q557" s="258"/>
      <c r="R557" s="258"/>
      <c r="S557" s="258"/>
      <c r="T557" s="259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60" t="s">
        <v>160</v>
      </c>
      <c r="AU557" s="260" t="s">
        <v>89</v>
      </c>
      <c r="AV557" s="14" t="s">
        <v>157</v>
      </c>
      <c r="AW557" s="14" t="s">
        <v>35</v>
      </c>
      <c r="AX557" s="14" t="s">
        <v>87</v>
      </c>
      <c r="AY557" s="260" t="s">
        <v>150</v>
      </c>
    </row>
    <row r="558" s="2" customFormat="1" ht="16.5" customHeight="1">
      <c r="A558" s="39"/>
      <c r="B558" s="40"/>
      <c r="C558" s="220" t="s">
        <v>562</v>
      </c>
      <c r="D558" s="220" t="s">
        <v>153</v>
      </c>
      <c r="E558" s="221" t="s">
        <v>740</v>
      </c>
      <c r="F558" s="222" t="s">
        <v>741</v>
      </c>
      <c r="G558" s="223" t="s">
        <v>415</v>
      </c>
      <c r="H558" s="224">
        <v>28.52</v>
      </c>
      <c r="I558" s="225"/>
      <c r="J558" s="226">
        <f>ROUND(I558*H558,2)</f>
        <v>0</v>
      </c>
      <c r="K558" s="227"/>
      <c r="L558" s="45"/>
      <c r="M558" s="228" t="s">
        <v>1</v>
      </c>
      <c r="N558" s="229" t="s">
        <v>44</v>
      </c>
      <c r="O558" s="92"/>
      <c r="P558" s="230">
        <f>O558*H558</f>
        <v>0</v>
      </c>
      <c r="Q558" s="230">
        <v>0</v>
      </c>
      <c r="R558" s="230">
        <f>Q558*H558</f>
        <v>0</v>
      </c>
      <c r="S558" s="230">
        <v>0</v>
      </c>
      <c r="T558" s="231">
        <f>S558*H558</f>
        <v>0</v>
      </c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R558" s="232" t="s">
        <v>197</v>
      </c>
      <c r="AT558" s="232" t="s">
        <v>153</v>
      </c>
      <c r="AU558" s="232" t="s">
        <v>89</v>
      </c>
      <c r="AY558" s="17" t="s">
        <v>150</v>
      </c>
      <c r="BE558" s="233">
        <f>IF(N558="základní",J558,0)</f>
        <v>0</v>
      </c>
      <c r="BF558" s="233">
        <f>IF(N558="snížená",J558,0)</f>
        <v>0</v>
      </c>
      <c r="BG558" s="233">
        <f>IF(N558="zákl. přenesená",J558,0)</f>
        <v>0</v>
      </c>
      <c r="BH558" s="233">
        <f>IF(N558="sníž. přenesená",J558,0)</f>
        <v>0</v>
      </c>
      <c r="BI558" s="233">
        <f>IF(N558="nulová",J558,0)</f>
        <v>0</v>
      </c>
      <c r="BJ558" s="17" t="s">
        <v>87</v>
      </c>
      <c r="BK558" s="233">
        <f>ROUND(I558*H558,2)</f>
        <v>0</v>
      </c>
      <c r="BL558" s="17" t="s">
        <v>197</v>
      </c>
      <c r="BM558" s="232" t="s">
        <v>742</v>
      </c>
    </row>
    <row r="559" s="2" customFormat="1">
      <c r="A559" s="39"/>
      <c r="B559" s="40"/>
      <c r="C559" s="41"/>
      <c r="D559" s="234" t="s">
        <v>158</v>
      </c>
      <c r="E559" s="41"/>
      <c r="F559" s="235" t="s">
        <v>741</v>
      </c>
      <c r="G559" s="41"/>
      <c r="H559" s="41"/>
      <c r="I559" s="236"/>
      <c r="J559" s="41"/>
      <c r="K559" s="41"/>
      <c r="L559" s="45"/>
      <c r="M559" s="237"/>
      <c r="N559" s="238"/>
      <c r="O559" s="92"/>
      <c r="P559" s="92"/>
      <c r="Q559" s="92"/>
      <c r="R559" s="92"/>
      <c r="S559" s="92"/>
      <c r="T559" s="93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T559" s="17" t="s">
        <v>158</v>
      </c>
      <c r="AU559" s="17" t="s">
        <v>89</v>
      </c>
    </row>
    <row r="560" s="13" customFormat="1">
      <c r="A560" s="13"/>
      <c r="B560" s="239"/>
      <c r="C560" s="240"/>
      <c r="D560" s="234" t="s">
        <v>160</v>
      </c>
      <c r="E560" s="241" t="s">
        <v>1</v>
      </c>
      <c r="F560" s="242" t="s">
        <v>743</v>
      </c>
      <c r="G560" s="240"/>
      <c r="H560" s="243">
        <v>28.52</v>
      </c>
      <c r="I560" s="244"/>
      <c r="J560" s="240"/>
      <c r="K560" s="240"/>
      <c r="L560" s="245"/>
      <c r="M560" s="246"/>
      <c r="N560" s="247"/>
      <c r="O560" s="247"/>
      <c r="P560" s="247"/>
      <c r="Q560" s="247"/>
      <c r="R560" s="247"/>
      <c r="S560" s="247"/>
      <c r="T560" s="248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9" t="s">
        <v>160</v>
      </c>
      <c r="AU560" s="249" t="s">
        <v>89</v>
      </c>
      <c r="AV560" s="13" t="s">
        <v>89</v>
      </c>
      <c r="AW560" s="13" t="s">
        <v>35</v>
      </c>
      <c r="AX560" s="13" t="s">
        <v>79</v>
      </c>
      <c r="AY560" s="249" t="s">
        <v>150</v>
      </c>
    </row>
    <row r="561" s="14" customFormat="1">
      <c r="A561" s="14"/>
      <c r="B561" s="250"/>
      <c r="C561" s="251"/>
      <c r="D561" s="234" t="s">
        <v>160</v>
      </c>
      <c r="E561" s="252" t="s">
        <v>1</v>
      </c>
      <c r="F561" s="253" t="s">
        <v>162</v>
      </c>
      <c r="G561" s="251"/>
      <c r="H561" s="254">
        <v>28.52</v>
      </c>
      <c r="I561" s="255"/>
      <c r="J561" s="251"/>
      <c r="K561" s="251"/>
      <c r="L561" s="256"/>
      <c r="M561" s="257"/>
      <c r="N561" s="258"/>
      <c r="O561" s="258"/>
      <c r="P561" s="258"/>
      <c r="Q561" s="258"/>
      <c r="R561" s="258"/>
      <c r="S561" s="258"/>
      <c r="T561" s="259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60" t="s">
        <v>160</v>
      </c>
      <c r="AU561" s="260" t="s">
        <v>89</v>
      </c>
      <c r="AV561" s="14" t="s">
        <v>157</v>
      </c>
      <c r="AW561" s="14" t="s">
        <v>35</v>
      </c>
      <c r="AX561" s="14" t="s">
        <v>87</v>
      </c>
      <c r="AY561" s="260" t="s">
        <v>150</v>
      </c>
    </row>
    <row r="562" s="2" customFormat="1" ht="16.5" customHeight="1">
      <c r="A562" s="39"/>
      <c r="B562" s="40"/>
      <c r="C562" s="220" t="s">
        <v>744</v>
      </c>
      <c r="D562" s="220" t="s">
        <v>153</v>
      </c>
      <c r="E562" s="221" t="s">
        <v>745</v>
      </c>
      <c r="F562" s="222" t="s">
        <v>746</v>
      </c>
      <c r="G562" s="223" t="s">
        <v>415</v>
      </c>
      <c r="H562" s="224">
        <v>12.395</v>
      </c>
      <c r="I562" s="225"/>
      <c r="J562" s="226">
        <f>ROUND(I562*H562,2)</f>
        <v>0</v>
      </c>
      <c r="K562" s="227"/>
      <c r="L562" s="45"/>
      <c r="M562" s="228" t="s">
        <v>1</v>
      </c>
      <c r="N562" s="229" t="s">
        <v>44</v>
      </c>
      <c r="O562" s="92"/>
      <c r="P562" s="230">
        <f>O562*H562</f>
        <v>0</v>
      </c>
      <c r="Q562" s="230">
        <v>0</v>
      </c>
      <c r="R562" s="230">
        <f>Q562*H562</f>
        <v>0</v>
      </c>
      <c r="S562" s="230">
        <v>0</v>
      </c>
      <c r="T562" s="231">
        <f>S562*H562</f>
        <v>0</v>
      </c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R562" s="232" t="s">
        <v>197</v>
      </c>
      <c r="AT562" s="232" t="s">
        <v>153</v>
      </c>
      <c r="AU562" s="232" t="s">
        <v>89</v>
      </c>
      <c r="AY562" s="17" t="s">
        <v>150</v>
      </c>
      <c r="BE562" s="233">
        <f>IF(N562="základní",J562,0)</f>
        <v>0</v>
      </c>
      <c r="BF562" s="233">
        <f>IF(N562="snížená",J562,0)</f>
        <v>0</v>
      </c>
      <c r="BG562" s="233">
        <f>IF(N562="zákl. přenesená",J562,0)</f>
        <v>0</v>
      </c>
      <c r="BH562" s="233">
        <f>IF(N562="sníž. přenesená",J562,0)</f>
        <v>0</v>
      </c>
      <c r="BI562" s="233">
        <f>IF(N562="nulová",J562,0)</f>
        <v>0</v>
      </c>
      <c r="BJ562" s="17" t="s">
        <v>87</v>
      </c>
      <c r="BK562" s="233">
        <f>ROUND(I562*H562,2)</f>
        <v>0</v>
      </c>
      <c r="BL562" s="17" t="s">
        <v>197</v>
      </c>
      <c r="BM562" s="232" t="s">
        <v>747</v>
      </c>
    </row>
    <row r="563" s="2" customFormat="1">
      <c r="A563" s="39"/>
      <c r="B563" s="40"/>
      <c r="C563" s="41"/>
      <c r="D563" s="234" t="s">
        <v>158</v>
      </c>
      <c r="E563" s="41"/>
      <c r="F563" s="235" t="s">
        <v>746</v>
      </c>
      <c r="G563" s="41"/>
      <c r="H563" s="41"/>
      <c r="I563" s="236"/>
      <c r="J563" s="41"/>
      <c r="K563" s="41"/>
      <c r="L563" s="45"/>
      <c r="M563" s="237"/>
      <c r="N563" s="238"/>
      <c r="O563" s="92"/>
      <c r="P563" s="92"/>
      <c r="Q563" s="92"/>
      <c r="R563" s="92"/>
      <c r="S563" s="92"/>
      <c r="T563" s="93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T563" s="17" t="s">
        <v>158</v>
      </c>
      <c r="AU563" s="17" t="s">
        <v>89</v>
      </c>
    </row>
    <row r="564" s="13" customFormat="1">
      <c r="A564" s="13"/>
      <c r="B564" s="239"/>
      <c r="C564" s="240"/>
      <c r="D564" s="234" t="s">
        <v>160</v>
      </c>
      <c r="E564" s="241" t="s">
        <v>1</v>
      </c>
      <c r="F564" s="242" t="s">
        <v>748</v>
      </c>
      <c r="G564" s="240"/>
      <c r="H564" s="243">
        <v>12.395</v>
      </c>
      <c r="I564" s="244"/>
      <c r="J564" s="240"/>
      <c r="K564" s="240"/>
      <c r="L564" s="245"/>
      <c r="M564" s="246"/>
      <c r="N564" s="247"/>
      <c r="O564" s="247"/>
      <c r="P564" s="247"/>
      <c r="Q564" s="247"/>
      <c r="R564" s="247"/>
      <c r="S564" s="247"/>
      <c r="T564" s="248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9" t="s">
        <v>160</v>
      </c>
      <c r="AU564" s="249" t="s">
        <v>89</v>
      </c>
      <c r="AV564" s="13" t="s">
        <v>89</v>
      </c>
      <c r="AW564" s="13" t="s">
        <v>35</v>
      </c>
      <c r="AX564" s="13" t="s">
        <v>79</v>
      </c>
      <c r="AY564" s="249" t="s">
        <v>150</v>
      </c>
    </row>
    <row r="565" s="14" customFormat="1">
      <c r="A565" s="14"/>
      <c r="B565" s="250"/>
      <c r="C565" s="251"/>
      <c r="D565" s="234" t="s">
        <v>160</v>
      </c>
      <c r="E565" s="252" t="s">
        <v>1</v>
      </c>
      <c r="F565" s="253" t="s">
        <v>162</v>
      </c>
      <c r="G565" s="251"/>
      <c r="H565" s="254">
        <v>12.395</v>
      </c>
      <c r="I565" s="255"/>
      <c r="J565" s="251"/>
      <c r="K565" s="251"/>
      <c r="L565" s="256"/>
      <c r="M565" s="257"/>
      <c r="N565" s="258"/>
      <c r="O565" s="258"/>
      <c r="P565" s="258"/>
      <c r="Q565" s="258"/>
      <c r="R565" s="258"/>
      <c r="S565" s="258"/>
      <c r="T565" s="259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60" t="s">
        <v>160</v>
      </c>
      <c r="AU565" s="260" t="s">
        <v>89</v>
      </c>
      <c r="AV565" s="14" t="s">
        <v>157</v>
      </c>
      <c r="AW565" s="14" t="s">
        <v>35</v>
      </c>
      <c r="AX565" s="14" t="s">
        <v>87</v>
      </c>
      <c r="AY565" s="260" t="s">
        <v>150</v>
      </c>
    </row>
    <row r="566" s="2" customFormat="1" ht="16.5" customHeight="1">
      <c r="A566" s="39"/>
      <c r="B566" s="40"/>
      <c r="C566" s="220" t="s">
        <v>567</v>
      </c>
      <c r="D566" s="220" t="s">
        <v>153</v>
      </c>
      <c r="E566" s="221" t="s">
        <v>749</v>
      </c>
      <c r="F566" s="222" t="s">
        <v>750</v>
      </c>
      <c r="G566" s="223" t="s">
        <v>203</v>
      </c>
      <c r="H566" s="224">
        <v>1</v>
      </c>
      <c r="I566" s="225"/>
      <c r="J566" s="226">
        <f>ROUND(I566*H566,2)</f>
        <v>0</v>
      </c>
      <c r="K566" s="227"/>
      <c r="L566" s="45"/>
      <c r="M566" s="228" t="s">
        <v>1</v>
      </c>
      <c r="N566" s="229" t="s">
        <v>44</v>
      </c>
      <c r="O566" s="92"/>
      <c r="P566" s="230">
        <f>O566*H566</f>
        <v>0</v>
      </c>
      <c r="Q566" s="230">
        <v>0.00027999999999999998</v>
      </c>
      <c r="R566" s="230">
        <f>Q566*H566</f>
        <v>0.00027999999999999998</v>
      </c>
      <c r="S566" s="230">
        <v>0</v>
      </c>
      <c r="T566" s="231">
        <f>S566*H566</f>
        <v>0</v>
      </c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R566" s="232" t="s">
        <v>197</v>
      </c>
      <c r="AT566" s="232" t="s">
        <v>153</v>
      </c>
      <c r="AU566" s="232" t="s">
        <v>89</v>
      </c>
      <c r="AY566" s="17" t="s">
        <v>150</v>
      </c>
      <c r="BE566" s="233">
        <f>IF(N566="základní",J566,0)</f>
        <v>0</v>
      </c>
      <c r="BF566" s="233">
        <f>IF(N566="snížená",J566,0)</f>
        <v>0</v>
      </c>
      <c r="BG566" s="233">
        <f>IF(N566="zákl. přenesená",J566,0)</f>
        <v>0</v>
      </c>
      <c r="BH566" s="233">
        <f>IF(N566="sníž. přenesená",J566,0)</f>
        <v>0</v>
      </c>
      <c r="BI566" s="233">
        <f>IF(N566="nulová",J566,0)</f>
        <v>0</v>
      </c>
      <c r="BJ566" s="17" t="s">
        <v>87</v>
      </c>
      <c r="BK566" s="233">
        <f>ROUND(I566*H566,2)</f>
        <v>0</v>
      </c>
      <c r="BL566" s="17" t="s">
        <v>197</v>
      </c>
      <c r="BM566" s="232" t="s">
        <v>751</v>
      </c>
    </row>
    <row r="567" s="13" customFormat="1">
      <c r="A567" s="13"/>
      <c r="B567" s="239"/>
      <c r="C567" s="240"/>
      <c r="D567" s="234" t="s">
        <v>160</v>
      </c>
      <c r="E567" s="241" t="s">
        <v>1</v>
      </c>
      <c r="F567" s="242" t="s">
        <v>87</v>
      </c>
      <c r="G567" s="240"/>
      <c r="H567" s="243">
        <v>1</v>
      </c>
      <c r="I567" s="244"/>
      <c r="J567" s="240"/>
      <c r="K567" s="240"/>
      <c r="L567" s="245"/>
      <c r="M567" s="246"/>
      <c r="N567" s="247"/>
      <c r="O567" s="247"/>
      <c r="P567" s="247"/>
      <c r="Q567" s="247"/>
      <c r="R567" s="247"/>
      <c r="S567" s="247"/>
      <c r="T567" s="248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9" t="s">
        <v>160</v>
      </c>
      <c r="AU567" s="249" t="s">
        <v>89</v>
      </c>
      <c r="AV567" s="13" t="s">
        <v>89</v>
      </c>
      <c r="AW567" s="13" t="s">
        <v>35</v>
      </c>
      <c r="AX567" s="13" t="s">
        <v>79</v>
      </c>
      <c r="AY567" s="249" t="s">
        <v>150</v>
      </c>
    </row>
    <row r="568" s="14" customFormat="1">
      <c r="A568" s="14"/>
      <c r="B568" s="250"/>
      <c r="C568" s="251"/>
      <c r="D568" s="234" t="s">
        <v>160</v>
      </c>
      <c r="E568" s="252" t="s">
        <v>1</v>
      </c>
      <c r="F568" s="253" t="s">
        <v>162</v>
      </c>
      <c r="G568" s="251"/>
      <c r="H568" s="254">
        <v>1</v>
      </c>
      <c r="I568" s="255"/>
      <c r="J568" s="251"/>
      <c r="K568" s="251"/>
      <c r="L568" s="256"/>
      <c r="M568" s="257"/>
      <c r="N568" s="258"/>
      <c r="O568" s="258"/>
      <c r="P568" s="258"/>
      <c r="Q568" s="258"/>
      <c r="R568" s="258"/>
      <c r="S568" s="258"/>
      <c r="T568" s="259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60" t="s">
        <v>160</v>
      </c>
      <c r="AU568" s="260" t="s">
        <v>89</v>
      </c>
      <c r="AV568" s="14" t="s">
        <v>157</v>
      </c>
      <c r="AW568" s="14" t="s">
        <v>35</v>
      </c>
      <c r="AX568" s="14" t="s">
        <v>87</v>
      </c>
      <c r="AY568" s="260" t="s">
        <v>150</v>
      </c>
    </row>
    <row r="569" s="2" customFormat="1" ht="16.5" customHeight="1">
      <c r="A569" s="39"/>
      <c r="B569" s="40"/>
      <c r="C569" s="220" t="s">
        <v>752</v>
      </c>
      <c r="D569" s="220" t="s">
        <v>153</v>
      </c>
      <c r="E569" s="221" t="s">
        <v>753</v>
      </c>
      <c r="F569" s="222" t="s">
        <v>754</v>
      </c>
      <c r="G569" s="223" t="s">
        <v>203</v>
      </c>
      <c r="H569" s="224">
        <v>1</v>
      </c>
      <c r="I569" s="225"/>
      <c r="J569" s="226">
        <f>ROUND(I569*H569,2)</f>
        <v>0</v>
      </c>
      <c r="K569" s="227"/>
      <c r="L569" s="45"/>
      <c r="M569" s="228" t="s">
        <v>1</v>
      </c>
      <c r="N569" s="229" t="s">
        <v>44</v>
      </c>
      <c r="O569" s="92"/>
      <c r="P569" s="230">
        <f>O569*H569</f>
        <v>0</v>
      </c>
      <c r="Q569" s="230">
        <v>0.00027999999999999998</v>
      </c>
      <c r="R569" s="230">
        <f>Q569*H569</f>
        <v>0.00027999999999999998</v>
      </c>
      <c r="S569" s="230">
        <v>0</v>
      </c>
      <c r="T569" s="231">
        <f>S569*H569</f>
        <v>0</v>
      </c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R569" s="232" t="s">
        <v>197</v>
      </c>
      <c r="AT569" s="232" t="s">
        <v>153</v>
      </c>
      <c r="AU569" s="232" t="s">
        <v>89</v>
      </c>
      <c r="AY569" s="17" t="s">
        <v>150</v>
      </c>
      <c r="BE569" s="233">
        <f>IF(N569="základní",J569,0)</f>
        <v>0</v>
      </c>
      <c r="BF569" s="233">
        <f>IF(N569="snížená",J569,0)</f>
        <v>0</v>
      </c>
      <c r="BG569" s="233">
        <f>IF(N569="zákl. přenesená",J569,0)</f>
        <v>0</v>
      </c>
      <c r="BH569" s="233">
        <f>IF(N569="sníž. přenesená",J569,0)</f>
        <v>0</v>
      </c>
      <c r="BI569" s="233">
        <f>IF(N569="nulová",J569,0)</f>
        <v>0</v>
      </c>
      <c r="BJ569" s="17" t="s">
        <v>87</v>
      </c>
      <c r="BK569" s="233">
        <f>ROUND(I569*H569,2)</f>
        <v>0</v>
      </c>
      <c r="BL569" s="17" t="s">
        <v>197</v>
      </c>
      <c r="BM569" s="232" t="s">
        <v>755</v>
      </c>
    </row>
    <row r="570" s="13" customFormat="1">
      <c r="A570" s="13"/>
      <c r="B570" s="239"/>
      <c r="C570" s="240"/>
      <c r="D570" s="234" t="s">
        <v>160</v>
      </c>
      <c r="E570" s="241" t="s">
        <v>1</v>
      </c>
      <c r="F570" s="242" t="s">
        <v>87</v>
      </c>
      <c r="G570" s="240"/>
      <c r="H570" s="243">
        <v>1</v>
      </c>
      <c r="I570" s="244"/>
      <c r="J570" s="240"/>
      <c r="K570" s="240"/>
      <c r="L570" s="245"/>
      <c r="M570" s="246"/>
      <c r="N570" s="247"/>
      <c r="O570" s="247"/>
      <c r="P570" s="247"/>
      <c r="Q570" s="247"/>
      <c r="R570" s="247"/>
      <c r="S570" s="247"/>
      <c r="T570" s="248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9" t="s">
        <v>160</v>
      </c>
      <c r="AU570" s="249" t="s">
        <v>89</v>
      </c>
      <c r="AV570" s="13" t="s">
        <v>89</v>
      </c>
      <c r="AW570" s="13" t="s">
        <v>35</v>
      </c>
      <c r="AX570" s="13" t="s">
        <v>79</v>
      </c>
      <c r="AY570" s="249" t="s">
        <v>150</v>
      </c>
    </row>
    <row r="571" s="14" customFormat="1">
      <c r="A571" s="14"/>
      <c r="B571" s="250"/>
      <c r="C571" s="251"/>
      <c r="D571" s="234" t="s">
        <v>160</v>
      </c>
      <c r="E571" s="252" t="s">
        <v>1</v>
      </c>
      <c r="F571" s="253" t="s">
        <v>162</v>
      </c>
      <c r="G571" s="251"/>
      <c r="H571" s="254">
        <v>1</v>
      </c>
      <c r="I571" s="255"/>
      <c r="J571" s="251"/>
      <c r="K571" s="251"/>
      <c r="L571" s="256"/>
      <c r="M571" s="257"/>
      <c r="N571" s="258"/>
      <c r="O571" s="258"/>
      <c r="P571" s="258"/>
      <c r="Q571" s="258"/>
      <c r="R571" s="258"/>
      <c r="S571" s="258"/>
      <c r="T571" s="259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60" t="s">
        <v>160</v>
      </c>
      <c r="AU571" s="260" t="s">
        <v>89</v>
      </c>
      <c r="AV571" s="14" t="s">
        <v>157</v>
      </c>
      <c r="AW571" s="14" t="s">
        <v>35</v>
      </c>
      <c r="AX571" s="14" t="s">
        <v>87</v>
      </c>
      <c r="AY571" s="260" t="s">
        <v>150</v>
      </c>
    </row>
    <row r="572" s="2" customFormat="1" ht="16.5" customHeight="1">
      <c r="A572" s="39"/>
      <c r="B572" s="40"/>
      <c r="C572" s="220" t="s">
        <v>574</v>
      </c>
      <c r="D572" s="220" t="s">
        <v>153</v>
      </c>
      <c r="E572" s="221" t="s">
        <v>756</v>
      </c>
      <c r="F572" s="222" t="s">
        <v>757</v>
      </c>
      <c r="G572" s="223" t="s">
        <v>203</v>
      </c>
      <c r="H572" s="224">
        <v>1</v>
      </c>
      <c r="I572" s="225"/>
      <c r="J572" s="226">
        <f>ROUND(I572*H572,2)</f>
        <v>0</v>
      </c>
      <c r="K572" s="227"/>
      <c r="L572" s="45"/>
      <c r="M572" s="228" t="s">
        <v>1</v>
      </c>
      <c r="N572" s="229" t="s">
        <v>44</v>
      </c>
      <c r="O572" s="92"/>
      <c r="P572" s="230">
        <f>O572*H572</f>
        <v>0</v>
      </c>
      <c r="Q572" s="230">
        <v>0.00027999999999999998</v>
      </c>
      <c r="R572" s="230">
        <f>Q572*H572</f>
        <v>0.00027999999999999998</v>
      </c>
      <c r="S572" s="230">
        <v>0</v>
      </c>
      <c r="T572" s="231">
        <f>S572*H572</f>
        <v>0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232" t="s">
        <v>197</v>
      </c>
      <c r="AT572" s="232" t="s">
        <v>153</v>
      </c>
      <c r="AU572" s="232" t="s">
        <v>89</v>
      </c>
      <c r="AY572" s="17" t="s">
        <v>150</v>
      </c>
      <c r="BE572" s="233">
        <f>IF(N572="základní",J572,0)</f>
        <v>0</v>
      </c>
      <c r="BF572" s="233">
        <f>IF(N572="snížená",J572,0)</f>
        <v>0</v>
      </c>
      <c r="BG572" s="233">
        <f>IF(N572="zákl. přenesená",J572,0)</f>
        <v>0</v>
      </c>
      <c r="BH572" s="233">
        <f>IF(N572="sníž. přenesená",J572,0)</f>
        <v>0</v>
      </c>
      <c r="BI572" s="233">
        <f>IF(N572="nulová",J572,0)</f>
        <v>0</v>
      </c>
      <c r="BJ572" s="17" t="s">
        <v>87</v>
      </c>
      <c r="BK572" s="233">
        <f>ROUND(I572*H572,2)</f>
        <v>0</v>
      </c>
      <c r="BL572" s="17" t="s">
        <v>197</v>
      </c>
      <c r="BM572" s="232" t="s">
        <v>758</v>
      </c>
    </row>
    <row r="573" s="13" customFormat="1">
      <c r="A573" s="13"/>
      <c r="B573" s="239"/>
      <c r="C573" s="240"/>
      <c r="D573" s="234" t="s">
        <v>160</v>
      </c>
      <c r="E573" s="241" t="s">
        <v>1</v>
      </c>
      <c r="F573" s="242" t="s">
        <v>87</v>
      </c>
      <c r="G573" s="240"/>
      <c r="H573" s="243">
        <v>1</v>
      </c>
      <c r="I573" s="244"/>
      <c r="J573" s="240"/>
      <c r="K573" s="240"/>
      <c r="L573" s="245"/>
      <c r="M573" s="246"/>
      <c r="N573" s="247"/>
      <c r="O573" s="247"/>
      <c r="P573" s="247"/>
      <c r="Q573" s="247"/>
      <c r="R573" s="247"/>
      <c r="S573" s="247"/>
      <c r="T573" s="248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9" t="s">
        <v>160</v>
      </c>
      <c r="AU573" s="249" t="s">
        <v>89</v>
      </c>
      <c r="AV573" s="13" t="s">
        <v>89</v>
      </c>
      <c r="AW573" s="13" t="s">
        <v>35</v>
      </c>
      <c r="AX573" s="13" t="s">
        <v>79</v>
      </c>
      <c r="AY573" s="249" t="s">
        <v>150</v>
      </c>
    </row>
    <row r="574" s="14" customFormat="1">
      <c r="A574" s="14"/>
      <c r="B574" s="250"/>
      <c r="C574" s="251"/>
      <c r="D574" s="234" t="s">
        <v>160</v>
      </c>
      <c r="E574" s="252" t="s">
        <v>1</v>
      </c>
      <c r="F574" s="253" t="s">
        <v>162</v>
      </c>
      <c r="G574" s="251"/>
      <c r="H574" s="254">
        <v>1</v>
      </c>
      <c r="I574" s="255"/>
      <c r="J574" s="251"/>
      <c r="K574" s="251"/>
      <c r="L574" s="256"/>
      <c r="M574" s="257"/>
      <c r="N574" s="258"/>
      <c r="O574" s="258"/>
      <c r="P574" s="258"/>
      <c r="Q574" s="258"/>
      <c r="R574" s="258"/>
      <c r="S574" s="258"/>
      <c r="T574" s="259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60" t="s">
        <v>160</v>
      </c>
      <c r="AU574" s="260" t="s">
        <v>89</v>
      </c>
      <c r="AV574" s="14" t="s">
        <v>157</v>
      </c>
      <c r="AW574" s="14" t="s">
        <v>35</v>
      </c>
      <c r="AX574" s="14" t="s">
        <v>87</v>
      </c>
      <c r="AY574" s="260" t="s">
        <v>150</v>
      </c>
    </row>
    <row r="575" s="2" customFormat="1" ht="16.5" customHeight="1">
      <c r="A575" s="39"/>
      <c r="B575" s="40"/>
      <c r="C575" s="220" t="s">
        <v>759</v>
      </c>
      <c r="D575" s="220" t="s">
        <v>153</v>
      </c>
      <c r="E575" s="221" t="s">
        <v>760</v>
      </c>
      <c r="F575" s="222" t="s">
        <v>761</v>
      </c>
      <c r="G575" s="223" t="s">
        <v>203</v>
      </c>
      <c r="H575" s="224">
        <v>1</v>
      </c>
      <c r="I575" s="225"/>
      <c r="J575" s="226">
        <f>ROUND(I575*H575,2)</f>
        <v>0</v>
      </c>
      <c r="K575" s="227"/>
      <c r="L575" s="45"/>
      <c r="M575" s="228" t="s">
        <v>1</v>
      </c>
      <c r="N575" s="229" t="s">
        <v>44</v>
      </c>
      <c r="O575" s="92"/>
      <c r="P575" s="230">
        <f>O575*H575</f>
        <v>0</v>
      </c>
      <c r="Q575" s="230">
        <v>0.00027999999999999998</v>
      </c>
      <c r="R575" s="230">
        <f>Q575*H575</f>
        <v>0.00027999999999999998</v>
      </c>
      <c r="S575" s="230">
        <v>0</v>
      </c>
      <c r="T575" s="231">
        <f>S575*H575</f>
        <v>0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232" t="s">
        <v>197</v>
      </c>
      <c r="AT575" s="232" t="s">
        <v>153</v>
      </c>
      <c r="AU575" s="232" t="s">
        <v>89</v>
      </c>
      <c r="AY575" s="17" t="s">
        <v>150</v>
      </c>
      <c r="BE575" s="233">
        <f>IF(N575="základní",J575,0)</f>
        <v>0</v>
      </c>
      <c r="BF575" s="233">
        <f>IF(N575="snížená",J575,0)</f>
        <v>0</v>
      </c>
      <c r="BG575" s="233">
        <f>IF(N575="zákl. přenesená",J575,0)</f>
        <v>0</v>
      </c>
      <c r="BH575" s="233">
        <f>IF(N575="sníž. přenesená",J575,0)</f>
        <v>0</v>
      </c>
      <c r="BI575" s="233">
        <f>IF(N575="nulová",J575,0)</f>
        <v>0</v>
      </c>
      <c r="BJ575" s="17" t="s">
        <v>87</v>
      </c>
      <c r="BK575" s="233">
        <f>ROUND(I575*H575,2)</f>
        <v>0</v>
      </c>
      <c r="BL575" s="17" t="s">
        <v>197</v>
      </c>
      <c r="BM575" s="232" t="s">
        <v>762</v>
      </c>
    </row>
    <row r="576" s="13" customFormat="1">
      <c r="A576" s="13"/>
      <c r="B576" s="239"/>
      <c r="C576" s="240"/>
      <c r="D576" s="234" t="s">
        <v>160</v>
      </c>
      <c r="E576" s="241" t="s">
        <v>1</v>
      </c>
      <c r="F576" s="242" t="s">
        <v>87</v>
      </c>
      <c r="G576" s="240"/>
      <c r="H576" s="243">
        <v>1</v>
      </c>
      <c r="I576" s="244"/>
      <c r="J576" s="240"/>
      <c r="K576" s="240"/>
      <c r="L576" s="245"/>
      <c r="M576" s="246"/>
      <c r="N576" s="247"/>
      <c r="O576" s="247"/>
      <c r="P576" s="247"/>
      <c r="Q576" s="247"/>
      <c r="R576" s="247"/>
      <c r="S576" s="247"/>
      <c r="T576" s="248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9" t="s">
        <v>160</v>
      </c>
      <c r="AU576" s="249" t="s">
        <v>89</v>
      </c>
      <c r="AV576" s="13" t="s">
        <v>89</v>
      </c>
      <c r="AW576" s="13" t="s">
        <v>35</v>
      </c>
      <c r="AX576" s="13" t="s">
        <v>79</v>
      </c>
      <c r="AY576" s="249" t="s">
        <v>150</v>
      </c>
    </row>
    <row r="577" s="14" customFormat="1">
      <c r="A577" s="14"/>
      <c r="B577" s="250"/>
      <c r="C577" s="251"/>
      <c r="D577" s="234" t="s">
        <v>160</v>
      </c>
      <c r="E577" s="252" t="s">
        <v>1</v>
      </c>
      <c r="F577" s="253" t="s">
        <v>162</v>
      </c>
      <c r="G577" s="251"/>
      <c r="H577" s="254">
        <v>1</v>
      </c>
      <c r="I577" s="255"/>
      <c r="J577" s="251"/>
      <c r="K577" s="251"/>
      <c r="L577" s="256"/>
      <c r="M577" s="257"/>
      <c r="N577" s="258"/>
      <c r="O577" s="258"/>
      <c r="P577" s="258"/>
      <c r="Q577" s="258"/>
      <c r="R577" s="258"/>
      <c r="S577" s="258"/>
      <c r="T577" s="259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60" t="s">
        <v>160</v>
      </c>
      <c r="AU577" s="260" t="s">
        <v>89</v>
      </c>
      <c r="AV577" s="14" t="s">
        <v>157</v>
      </c>
      <c r="AW577" s="14" t="s">
        <v>35</v>
      </c>
      <c r="AX577" s="14" t="s">
        <v>87</v>
      </c>
      <c r="AY577" s="260" t="s">
        <v>150</v>
      </c>
    </row>
    <row r="578" s="2" customFormat="1" ht="16.5" customHeight="1">
      <c r="A578" s="39"/>
      <c r="B578" s="40"/>
      <c r="C578" s="220" t="s">
        <v>579</v>
      </c>
      <c r="D578" s="220" t="s">
        <v>153</v>
      </c>
      <c r="E578" s="221" t="s">
        <v>763</v>
      </c>
      <c r="F578" s="222" t="s">
        <v>764</v>
      </c>
      <c r="G578" s="223" t="s">
        <v>203</v>
      </c>
      <c r="H578" s="224">
        <v>1</v>
      </c>
      <c r="I578" s="225"/>
      <c r="J578" s="226">
        <f>ROUND(I578*H578,2)</f>
        <v>0</v>
      </c>
      <c r="K578" s="227"/>
      <c r="L578" s="45"/>
      <c r="M578" s="228" t="s">
        <v>1</v>
      </c>
      <c r="N578" s="229" t="s">
        <v>44</v>
      </c>
      <c r="O578" s="92"/>
      <c r="P578" s="230">
        <f>O578*H578</f>
        <v>0</v>
      </c>
      <c r="Q578" s="230">
        <v>0.00027999999999999998</v>
      </c>
      <c r="R578" s="230">
        <f>Q578*H578</f>
        <v>0.00027999999999999998</v>
      </c>
      <c r="S578" s="230">
        <v>0</v>
      </c>
      <c r="T578" s="231">
        <f>S578*H578</f>
        <v>0</v>
      </c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R578" s="232" t="s">
        <v>197</v>
      </c>
      <c r="AT578" s="232" t="s">
        <v>153</v>
      </c>
      <c r="AU578" s="232" t="s">
        <v>89</v>
      </c>
      <c r="AY578" s="17" t="s">
        <v>150</v>
      </c>
      <c r="BE578" s="233">
        <f>IF(N578="základní",J578,0)</f>
        <v>0</v>
      </c>
      <c r="BF578" s="233">
        <f>IF(N578="snížená",J578,0)</f>
        <v>0</v>
      </c>
      <c r="BG578" s="233">
        <f>IF(N578="zákl. přenesená",J578,0)</f>
        <v>0</v>
      </c>
      <c r="BH578" s="233">
        <f>IF(N578="sníž. přenesená",J578,0)</f>
        <v>0</v>
      </c>
      <c r="BI578" s="233">
        <f>IF(N578="nulová",J578,0)</f>
        <v>0</v>
      </c>
      <c r="BJ578" s="17" t="s">
        <v>87</v>
      </c>
      <c r="BK578" s="233">
        <f>ROUND(I578*H578,2)</f>
        <v>0</v>
      </c>
      <c r="BL578" s="17" t="s">
        <v>197</v>
      </c>
      <c r="BM578" s="232" t="s">
        <v>765</v>
      </c>
    </row>
    <row r="579" s="13" customFormat="1">
      <c r="A579" s="13"/>
      <c r="B579" s="239"/>
      <c r="C579" s="240"/>
      <c r="D579" s="234" t="s">
        <v>160</v>
      </c>
      <c r="E579" s="241" t="s">
        <v>1</v>
      </c>
      <c r="F579" s="242" t="s">
        <v>87</v>
      </c>
      <c r="G579" s="240"/>
      <c r="H579" s="243">
        <v>1</v>
      </c>
      <c r="I579" s="244"/>
      <c r="J579" s="240"/>
      <c r="K579" s="240"/>
      <c r="L579" s="245"/>
      <c r="M579" s="246"/>
      <c r="N579" s="247"/>
      <c r="O579" s="247"/>
      <c r="P579" s="247"/>
      <c r="Q579" s="247"/>
      <c r="R579" s="247"/>
      <c r="S579" s="247"/>
      <c r="T579" s="248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9" t="s">
        <v>160</v>
      </c>
      <c r="AU579" s="249" t="s">
        <v>89</v>
      </c>
      <c r="AV579" s="13" t="s">
        <v>89</v>
      </c>
      <c r="AW579" s="13" t="s">
        <v>35</v>
      </c>
      <c r="AX579" s="13" t="s">
        <v>79</v>
      </c>
      <c r="AY579" s="249" t="s">
        <v>150</v>
      </c>
    </row>
    <row r="580" s="14" customFormat="1">
      <c r="A580" s="14"/>
      <c r="B580" s="250"/>
      <c r="C580" s="251"/>
      <c r="D580" s="234" t="s">
        <v>160</v>
      </c>
      <c r="E580" s="252" t="s">
        <v>1</v>
      </c>
      <c r="F580" s="253" t="s">
        <v>162</v>
      </c>
      <c r="G580" s="251"/>
      <c r="H580" s="254">
        <v>1</v>
      </c>
      <c r="I580" s="255"/>
      <c r="J580" s="251"/>
      <c r="K580" s="251"/>
      <c r="L580" s="256"/>
      <c r="M580" s="257"/>
      <c r="N580" s="258"/>
      <c r="O580" s="258"/>
      <c r="P580" s="258"/>
      <c r="Q580" s="258"/>
      <c r="R580" s="258"/>
      <c r="S580" s="258"/>
      <c r="T580" s="259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60" t="s">
        <v>160</v>
      </c>
      <c r="AU580" s="260" t="s">
        <v>89</v>
      </c>
      <c r="AV580" s="14" t="s">
        <v>157</v>
      </c>
      <c r="AW580" s="14" t="s">
        <v>35</v>
      </c>
      <c r="AX580" s="14" t="s">
        <v>87</v>
      </c>
      <c r="AY580" s="260" t="s">
        <v>150</v>
      </c>
    </row>
    <row r="581" s="2" customFormat="1" ht="16.5" customHeight="1">
      <c r="A581" s="39"/>
      <c r="B581" s="40"/>
      <c r="C581" s="220" t="s">
        <v>766</v>
      </c>
      <c r="D581" s="220" t="s">
        <v>153</v>
      </c>
      <c r="E581" s="221" t="s">
        <v>767</v>
      </c>
      <c r="F581" s="222" t="s">
        <v>768</v>
      </c>
      <c r="G581" s="223" t="s">
        <v>203</v>
      </c>
      <c r="H581" s="224">
        <v>1</v>
      </c>
      <c r="I581" s="225"/>
      <c r="J581" s="226">
        <f>ROUND(I581*H581,2)</f>
        <v>0</v>
      </c>
      <c r="K581" s="227"/>
      <c r="L581" s="45"/>
      <c r="M581" s="228" t="s">
        <v>1</v>
      </c>
      <c r="N581" s="229" t="s">
        <v>44</v>
      </c>
      <c r="O581" s="92"/>
      <c r="P581" s="230">
        <f>O581*H581</f>
        <v>0</v>
      </c>
      <c r="Q581" s="230">
        <v>0.00027999999999999998</v>
      </c>
      <c r="R581" s="230">
        <f>Q581*H581</f>
        <v>0.00027999999999999998</v>
      </c>
      <c r="S581" s="230">
        <v>0</v>
      </c>
      <c r="T581" s="231">
        <f>S581*H581</f>
        <v>0</v>
      </c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R581" s="232" t="s">
        <v>197</v>
      </c>
      <c r="AT581" s="232" t="s">
        <v>153</v>
      </c>
      <c r="AU581" s="232" t="s">
        <v>89</v>
      </c>
      <c r="AY581" s="17" t="s">
        <v>150</v>
      </c>
      <c r="BE581" s="233">
        <f>IF(N581="základní",J581,0)</f>
        <v>0</v>
      </c>
      <c r="BF581" s="233">
        <f>IF(N581="snížená",J581,0)</f>
        <v>0</v>
      </c>
      <c r="BG581" s="233">
        <f>IF(N581="zákl. přenesená",J581,0)</f>
        <v>0</v>
      </c>
      <c r="BH581" s="233">
        <f>IF(N581="sníž. přenesená",J581,0)</f>
        <v>0</v>
      </c>
      <c r="BI581" s="233">
        <f>IF(N581="nulová",J581,0)</f>
        <v>0</v>
      </c>
      <c r="BJ581" s="17" t="s">
        <v>87</v>
      </c>
      <c r="BK581" s="233">
        <f>ROUND(I581*H581,2)</f>
        <v>0</v>
      </c>
      <c r="BL581" s="17" t="s">
        <v>197</v>
      </c>
      <c r="BM581" s="232" t="s">
        <v>769</v>
      </c>
    </row>
    <row r="582" s="13" customFormat="1">
      <c r="A582" s="13"/>
      <c r="B582" s="239"/>
      <c r="C582" s="240"/>
      <c r="D582" s="234" t="s">
        <v>160</v>
      </c>
      <c r="E582" s="241" t="s">
        <v>1</v>
      </c>
      <c r="F582" s="242" t="s">
        <v>87</v>
      </c>
      <c r="G582" s="240"/>
      <c r="H582" s="243">
        <v>1</v>
      </c>
      <c r="I582" s="244"/>
      <c r="J582" s="240"/>
      <c r="K582" s="240"/>
      <c r="L582" s="245"/>
      <c r="M582" s="246"/>
      <c r="N582" s="247"/>
      <c r="O582" s="247"/>
      <c r="P582" s="247"/>
      <c r="Q582" s="247"/>
      <c r="R582" s="247"/>
      <c r="S582" s="247"/>
      <c r="T582" s="248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9" t="s">
        <v>160</v>
      </c>
      <c r="AU582" s="249" t="s">
        <v>89</v>
      </c>
      <c r="AV582" s="13" t="s">
        <v>89</v>
      </c>
      <c r="AW582" s="13" t="s">
        <v>35</v>
      </c>
      <c r="AX582" s="13" t="s">
        <v>79</v>
      </c>
      <c r="AY582" s="249" t="s">
        <v>150</v>
      </c>
    </row>
    <row r="583" s="14" customFormat="1">
      <c r="A583" s="14"/>
      <c r="B583" s="250"/>
      <c r="C583" s="251"/>
      <c r="D583" s="234" t="s">
        <v>160</v>
      </c>
      <c r="E583" s="252" t="s">
        <v>1</v>
      </c>
      <c r="F583" s="253" t="s">
        <v>162</v>
      </c>
      <c r="G583" s="251"/>
      <c r="H583" s="254">
        <v>1</v>
      </c>
      <c r="I583" s="255"/>
      <c r="J583" s="251"/>
      <c r="K583" s="251"/>
      <c r="L583" s="256"/>
      <c r="M583" s="257"/>
      <c r="N583" s="258"/>
      <c r="O583" s="258"/>
      <c r="P583" s="258"/>
      <c r="Q583" s="258"/>
      <c r="R583" s="258"/>
      <c r="S583" s="258"/>
      <c r="T583" s="259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60" t="s">
        <v>160</v>
      </c>
      <c r="AU583" s="260" t="s">
        <v>89</v>
      </c>
      <c r="AV583" s="14" t="s">
        <v>157</v>
      </c>
      <c r="AW583" s="14" t="s">
        <v>35</v>
      </c>
      <c r="AX583" s="14" t="s">
        <v>87</v>
      </c>
      <c r="AY583" s="260" t="s">
        <v>150</v>
      </c>
    </row>
    <row r="584" s="2" customFormat="1" ht="16.5" customHeight="1">
      <c r="A584" s="39"/>
      <c r="B584" s="40"/>
      <c r="C584" s="220" t="s">
        <v>586</v>
      </c>
      <c r="D584" s="220" t="s">
        <v>153</v>
      </c>
      <c r="E584" s="221" t="s">
        <v>770</v>
      </c>
      <c r="F584" s="222" t="s">
        <v>771</v>
      </c>
      <c r="G584" s="223" t="s">
        <v>203</v>
      </c>
      <c r="H584" s="224">
        <v>1</v>
      </c>
      <c r="I584" s="225"/>
      <c r="J584" s="226">
        <f>ROUND(I584*H584,2)</f>
        <v>0</v>
      </c>
      <c r="K584" s="227"/>
      <c r="L584" s="45"/>
      <c r="M584" s="228" t="s">
        <v>1</v>
      </c>
      <c r="N584" s="229" t="s">
        <v>44</v>
      </c>
      <c r="O584" s="92"/>
      <c r="P584" s="230">
        <f>O584*H584</f>
        <v>0</v>
      </c>
      <c r="Q584" s="230">
        <v>0.00027999999999999998</v>
      </c>
      <c r="R584" s="230">
        <f>Q584*H584</f>
        <v>0.00027999999999999998</v>
      </c>
      <c r="S584" s="230">
        <v>0</v>
      </c>
      <c r="T584" s="231">
        <f>S584*H584</f>
        <v>0</v>
      </c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R584" s="232" t="s">
        <v>197</v>
      </c>
      <c r="AT584" s="232" t="s">
        <v>153</v>
      </c>
      <c r="AU584" s="232" t="s">
        <v>89</v>
      </c>
      <c r="AY584" s="17" t="s">
        <v>150</v>
      </c>
      <c r="BE584" s="233">
        <f>IF(N584="základní",J584,0)</f>
        <v>0</v>
      </c>
      <c r="BF584" s="233">
        <f>IF(N584="snížená",J584,0)</f>
        <v>0</v>
      </c>
      <c r="BG584" s="233">
        <f>IF(N584="zákl. přenesená",J584,0)</f>
        <v>0</v>
      </c>
      <c r="BH584" s="233">
        <f>IF(N584="sníž. přenesená",J584,0)</f>
        <v>0</v>
      </c>
      <c r="BI584" s="233">
        <f>IF(N584="nulová",J584,0)</f>
        <v>0</v>
      </c>
      <c r="BJ584" s="17" t="s">
        <v>87</v>
      </c>
      <c r="BK584" s="233">
        <f>ROUND(I584*H584,2)</f>
        <v>0</v>
      </c>
      <c r="BL584" s="17" t="s">
        <v>197</v>
      </c>
      <c r="BM584" s="232" t="s">
        <v>772</v>
      </c>
    </row>
    <row r="585" s="13" customFormat="1">
      <c r="A585" s="13"/>
      <c r="B585" s="239"/>
      <c r="C585" s="240"/>
      <c r="D585" s="234" t="s">
        <v>160</v>
      </c>
      <c r="E585" s="241" t="s">
        <v>1</v>
      </c>
      <c r="F585" s="242" t="s">
        <v>87</v>
      </c>
      <c r="G585" s="240"/>
      <c r="H585" s="243">
        <v>1</v>
      </c>
      <c r="I585" s="244"/>
      <c r="J585" s="240"/>
      <c r="K585" s="240"/>
      <c r="L585" s="245"/>
      <c r="M585" s="246"/>
      <c r="N585" s="247"/>
      <c r="O585" s="247"/>
      <c r="P585" s="247"/>
      <c r="Q585" s="247"/>
      <c r="R585" s="247"/>
      <c r="S585" s="247"/>
      <c r="T585" s="248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9" t="s">
        <v>160</v>
      </c>
      <c r="AU585" s="249" t="s">
        <v>89</v>
      </c>
      <c r="AV585" s="13" t="s">
        <v>89</v>
      </c>
      <c r="AW585" s="13" t="s">
        <v>35</v>
      </c>
      <c r="AX585" s="13" t="s">
        <v>79</v>
      </c>
      <c r="AY585" s="249" t="s">
        <v>150</v>
      </c>
    </row>
    <row r="586" s="14" customFormat="1">
      <c r="A586" s="14"/>
      <c r="B586" s="250"/>
      <c r="C586" s="251"/>
      <c r="D586" s="234" t="s">
        <v>160</v>
      </c>
      <c r="E586" s="252" t="s">
        <v>1</v>
      </c>
      <c r="F586" s="253" t="s">
        <v>162</v>
      </c>
      <c r="G586" s="251"/>
      <c r="H586" s="254">
        <v>1</v>
      </c>
      <c r="I586" s="255"/>
      <c r="J586" s="251"/>
      <c r="K586" s="251"/>
      <c r="L586" s="256"/>
      <c r="M586" s="257"/>
      <c r="N586" s="258"/>
      <c r="O586" s="258"/>
      <c r="P586" s="258"/>
      <c r="Q586" s="258"/>
      <c r="R586" s="258"/>
      <c r="S586" s="258"/>
      <c r="T586" s="259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60" t="s">
        <v>160</v>
      </c>
      <c r="AU586" s="260" t="s">
        <v>89</v>
      </c>
      <c r="AV586" s="14" t="s">
        <v>157</v>
      </c>
      <c r="AW586" s="14" t="s">
        <v>35</v>
      </c>
      <c r="AX586" s="14" t="s">
        <v>87</v>
      </c>
      <c r="AY586" s="260" t="s">
        <v>150</v>
      </c>
    </row>
    <row r="587" s="2" customFormat="1" ht="24.15" customHeight="1">
      <c r="A587" s="39"/>
      <c r="B587" s="40"/>
      <c r="C587" s="220" t="s">
        <v>773</v>
      </c>
      <c r="D587" s="220" t="s">
        <v>153</v>
      </c>
      <c r="E587" s="221" t="s">
        <v>774</v>
      </c>
      <c r="F587" s="222" t="s">
        <v>775</v>
      </c>
      <c r="G587" s="223" t="s">
        <v>203</v>
      </c>
      <c r="H587" s="224">
        <v>1</v>
      </c>
      <c r="I587" s="225"/>
      <c r="J587" s="226">
        <f>ROUND(I587*H587,2)</f>
        <v>0</v>
      </c>
      <c r="K587" s="227"/>
      <c r="L587" s="45"/>
      <c r="M587" s="228" t="s">
        <v>1</v>
      </c>
      <c r="N587" s="229" t="s">
        <v>44</v>
      </c>
      <c r="O587" s="92"/>
      <c r="P587" s="230">
        <f>O587*H587</f>
        <v>0</v>
      </c>
      <c r="Q587" s="230">
        <v>0.00027999999999999998</v>
      </c>
      <c r="R587" s="230">
        <f>Q587*H587</f>
        <v>0.00027999999999999998</v>
      </c>
      <c r="S587" s="230">
        <v>0</v>
      </c>
      <c r="T587" s="231">
        <f>S587*H587</f>
        <v>0</v>
      </c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R587" s="232" t="s">
        <v>197</v>
      </c>
      <c r="AT587" s="232" t="s">
        <v>153</v>
      </c>
      <c r="AU587" s="232" t="s">
        <v>89</v>
      </c>
      <c r="AY587" s="17" t="s">
        <v>150</v>
      </c>
      <c r="BE587" s="233">
        <f>IF(N587="základní",J587,0)</f>
        <v>0</v>
      </c>
      <c r="BF587" s="233">
        <f>IF(N587="snížená",J587,0)</f>
        <v>0</v>
      </c>
      <c r="BG587" s="233">
        <f>IF(N587="zákl. přenesená",J587,0)</f>
        <v>0</v>
      </c>
      <c r="BH587" s="233">
        <f>IF(N587="sníž. přenesená",J587,0)</f>
        <v>0</v>
      </c>
      <c r="BI587" s="233">
        <f>IF(N587="nulová",J587,0)</f>
        <v>0</v>
      </c>
      <c r="BJ587" s="17" t="s">
        <v>87</v>
      </c>
      <c r="BK587" s="233">
        <f>ROUND(I587*H587,2)</f>
        <v>0</v>
      </c>
      <c r="BL587" s="17" t="s">
        <v>197</v>
      </c>
      <c r="BM587" s="232" t="s">
        <v>776</v>
      </c>
    </row>
    <row r="588" s="13" customFormat="1">
      <c r="A588" s="13"/>
      <c r="B588" s="239"/>
      <c r="C588" s="240"/>
      <c r="D588" s="234" t="s">
        <v>160</v>
      </c>
      <c r="E588" s="241" t="s">
        <v>1</v>
      </c>
      <c r="F588" s="242" t="s">
        <v>87</v>
      </c>
      <c r="G588" s="240"/>
      <c r="H588" s="243">
        <v>1</v>
      </c>
      <c r="I588" s="244"/>
      <c r="J588" s="240"/>
      <c r="K588" s="240"/>
      <c r="L588" s="245"/>
      <c r="M588" s="246"/>
      <c r="N588" s="247"/>
      <c r="O588" s="247"/>
      <c r="P588" s="247"/>
      <c r="Q588" s="247"/>
      <c r="R588" s="247"/>
      <c r="S588" s="247"/>
      <c r="T588" s="248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9" t="s">
        <v>160</v>
      </c>
      <c r="AU588" s="249" t="s">
        <v>89</v>
      </c>
      <c r="AV588" s="13" t="s">
        <v>89</v>
      </c>
      <c r="AW588" s="13" t="s">
        <v>35</v>
      </c>
      <c r="AX588" s="13" t="s">
        <v>79</v>
      </c>
      <c r="AY588" s="249" t="s">
        <v>150</v>
      </c>
    </row>
    <row r="589" s="14" customFormat="1">
      <c r="A589" s="14"/>
      <c r="B589" s="250"/>
      <c r="C589" s="251"/>
      <c r="D589" s="234" t="s">
        <v>160</v>
      </c>
      <c r="E589" s="252" t="s">
        <v>1</v>
      </c>
      <c r="F589" s="253" t="s">
        <v>162</v>
      </c>
      <c r="G589" s="251"/>
      <c r="H589" s="254">
        <v>1</v>
      </c>
      <c r="I589" s="255"/>
      <c r="J589" s="251"/>
      <c r="K589" s="251"/>
      <c r="L589" s="256"/>
      <c r="M589" s="257"/>
      <c r="N589" s="258"/>
      <c r="O589" s="258"/>
      <c r="P589" s="258"/>
      <c r="Q589" s="258"/>
      <c r="R589" s="258"/>
      <c r="S589" s="258"/>
      <c r="T589" s="259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60" t="s">
        <v>160</v>
      </c>
      <c r="AU589" s="260" t="s">
        <v>89</v>
      </c>
      <c r="AV589" s="14" t="s">
        <v>157</v>
      </c>
      <c r="AW589" s="14" t="s">
        <v>35</v>
      </c>
      <c r="AX589" s="14" t="s">
        <v>87</v>
      </c>
      <c r="AY589" s="260" t="s">
        <v>150</v>
      </c>
    </row>
    <row r="590" s="2" customFormat="1" ht="49.05" customHeight="1">
      <c r="A590" s="39"/>
      <c r="B590" s="40"/>
      <c r="C590" s="220" t="s">
        <v>589</v>
      </c>
      <c r="D590" s="220" t="s">
        <v>153</v>
      </c>
      <c r="E590" s="221" t="s">
        <v>777</v>
      </c>
      <c r="F590" s="222" t="s">
        <v>778</v>
      </c>
      <c r="G590" s="223" t="s">
        <v>203</v>
      </c>
      <c r="H590" s="224">
        <v>1</v>
      </c>
      <c r="I590" s="225"/>
      <c r="J590" s="226">
        <f>ROUND(I590*H590,2)</f>
        <v>0</v>
      </c>
      <c r="K590" s="227"/>
      <c r="L590" s="45"/>
      <c r="M590" s="228" t="s">
        <v>1</v>
      </c>
      <c r="N590" s="229" t="s">
        <v>44</v>
      </c>
      <c r="O590" s="92"/>
      <c r="P590" s="230">
        <f>O590*H590</f>
        <v>0</v>
      </c>
      <c r="Q590" s="230">
        <v>0</v>
      </c>
      <c r="R590" s="230">
        <f>Q590*H590</f>
        <v>0</v>
      </c>
      <c r="S590" s="230">
        <v>0</v>
      </c>
      <c r="T590" s="231">
        <f>S590*H590</f>
        <v>0</v>
      </c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R590" s="232" t="s">
        <v>197</v>
      </c>
      <c r="AT590" s="232" t="s">
        <v>153</v>
      </c>
      <c r="AU590" s="232" t="s">
        <v>89</v>
      </c>
      <c r="AY590" s="17" t="s">
        <v>150</v>
      </c>
      <c r="BE590" s="233">
        <f>IF(N590="základní",J590,0)</f>
        <v>0</v>
      </c>
      <c r="BF590" s="233">
        <f>IF(N590="snížená",J590,0)</f>
        <v>0</v>
      </c>
      <c r="BG590" s="233">
        <f>IF(N590="zákl. přenesená",J590,0)</f>
        <v>0</v>
      </c>
      <c r="BH590" s="233">
        <f>IF(N590="sníž. přenesená",J590,0)</f>
        <v>0</v>
      </c>
      <c r="BI590" s="233">
        <f>IF(N590="nulová",J590,0)</f>
        <v>0</v>
      </c>
      <c r="BJ590" s="17" t="s">
        <v>87</v>
      </c>
      <c r="BK590" s="233">
        <f>ROUND(I590*H590,2)</f>
        <v>0</v>
      </c>
      <c r="BL590" s="17" t="s">
        <v>197</v>
      </c>
      <c r="BM590" s="232" t="s">
        <v>779</v>
      </c>
    </row>
    <row r="591" s="2" customFormat="1">
      <c r="A591" s="39"/>
      <c r="B591" s="40"/>
      <c r="C591" s="41"/>
      <c r="D591" s="234" t="s">
        <v>158</v>
      </c>
      <c r="E591" s="41"/>
      <c r="F591" s="235" t="s">
        <v>778</v>
      </c>
      <c r="G591" s="41"/>
      <c r="H591" s="41"/>
      <c r="I591" s="236"/>
      <c r="J591" s="41"/>
      <c r="K591" s="41"/>
      <c r="L591" s="45"/>
      <c r="M591" s="237"/>
      <c r="N591" s="238"/>
      <c r="O591" s="92"/>
      <c r="P591" s="92"/>
      <c r="Q591" s="92"/>
      <c r="R591" s="92"/>
      <c r="S591" s="92"/>
      <c r="T591" s="93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T591" s="17" t="s">
        <v>158</v>
      </c>
      <c r="AU591" s="17" t="s">
        <v>89</v>
      </c>
    </row>
    <row r="592" s="2" customFormat="1" ht="49.05" customHeight="1">
      <c r="A592" s="39"/>
      <c r="B592" s="40"/>
      <c r="C592" s="220" t="s">
        <v>780</v>
      </c>
      <c r="D592" s="220" t="s">
        <v>153</v>
      </c>
      <c r="E592" s="221" t="s">
        <v>781</v>
      </c>
      <c r="F592" s="222" t="s">
        <v>782</v>
      </c>
      <c r="G592" s="223" t="s">
        <v>203</v>
      </c>
      <c r="H592" s="224">
        <v>1</v>
      </c>
      <c r="I592" s="225"/>
      <c r="J592" s="226">
        <f>ROUND(I592*H592,2)</f>
        <v>0</v>
      </c>
      <c r="K592" s="227"/>
      <c r="L592" s="45"/>
      <c r="M592" s="228" t="s">
        <v>1</v>
      </c>
      <c r="N592" s="229" t="s">
        <v>44</v>
      </c>
      <c r="O592" s="92"/>
      <c r="P592" s="230">
        <f>O592*H592</f>
        <v>0</v>
      </c>
      <c r="Q592" s="230">
        <v>0</v>
      </c>
      <c r="R592" s="230">
        <f>Q592*H592</f>
        <v>0</v>
      </c>
      <c r="S592" s="230">
        <v>0</v>
      </c>
      <c r="T592" s="231">
        <f>S592*H592</f>
        <v>0</v>
      </c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R592" s="232" t="s">
        <v>197</v>
      </c>
      <c r="AT592" s="232" t="s">
        <v>153</v>
      </c>
      <c r="AU592" s="232" t="s">
        <v>89</v>
      </c>
      <c r="AY592" s="17" t="s">
        <v>150</v>
      </c>
      <c r="BE592" s="233">
        <f>IF(N592="základní",J592,0)</f>
        <v>0</v>
      </c>
      <c r="BF592" s="233">
        <f>IF(N592="snížená",J592,0)</f>
        <v>0</v>
      </c>
      <c r="BG592" s="233">
        <f>IF(N592="zákl. přenesená",J592,0)</f>
        <v>0</v>
      </c>
      <c r="BH592" s="233">
        <f>IF(N592="sníž. přenesená",J592,0)</f>
        <v>0</v>
      </c>
      <c r="BI592" s="233">
        <f>IF(N592="nulová",J592,0)</f>
        <v>0</v>
      </c>
      <c r="BJ592" s="17" t="s">
        <v>87</v>
      </c>
      <c r="BK592" s="233">
        <f>ROUND(I592*H592,2)</f>
        <v>0</v>
      </c>
      <c r="BL592" s="17" t="s">
        <v>197</v>
      </c>
      <c r="BM592" s="232" t="s">
        <v>783</v>
      </c>
    </row>
    <row r="593" s="2" customFormat="1">
      <c r="A593" s="39"/>
      <c r="B593" s="40"/>
      <c r="C593" s="41"/>
      <c r="D593" s="234" t="s">
        <v>158</v>
      </c>
      <c r="E593" s="41"/>
      <c r="F593" s="235" t="s">
        <v>782</v>
      </c>
      <c r="G593" s="41"/>
      <c r="H593" s="41"/>
      <c r="I593" s="236"/>
      <c r="J593" s="41"/>
      <c r="K593" s="41"/>
      <c r="L593" s="45"/>
      <c r="M593" s="237"/>
      <c r="N593" s="238"/>
      <c r="O593" s="92"/>
      <c r="P593" s="92"/>
      <c r="Q593" s="92"/>
      <c r="R593" s="92"/>
      <c r="S593" s="92"/>
      <c r="T593" s="93"/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T593" s="17" t="s">
        <v>158</v>
      </c>
      <c r="AU593" s="17" t="s">
        <v>89</v>
      </c>
    </row>
    <row r="594" s="2" customFormat="1" ht="49.05" customHeight="1">
      <c r="A594" s="39"/>
      <c r="B594" s="40"/>
      <c r="C594" s="220" t="s">
        <v>595</v>
      </c>
      <c r="D594" s="220" t="s">
        <v>153</v>
      </c>
      <c r="E594" s="221" t="s">
        <v>784</v>
      </c>
      <c r="F594" s="222" t="s">
        <v>785</v>
      </c>
      <c r="G594" s="223" t="s">
        <v>203</v>
      </c>
      <c r="H594" s="224">
        <v>1</v>
      </c>
      <c r="I594" s="225"/>
      <c r="J594" s="226">
        <f>ROUND(I594*H594,2)</f>
        <v>0</v>
      </c>
      <c r="K594" s="227"/>
      <c r="L594" s="45"/>
      <c r="M594" s="228" t="s">
        <v>1</v>
      </c>
      <c r="N594" s="229" t="s">
        <v>44</v>
      </c>
      <c r="O594" s="92"/>
      <c r="P594" s="230">
        <f>O594*H594</f>
        <v>0</v>
      </c>
      <c r="Q594" s="230">
        <v>0</v>
      </c>
      <c r="R594" s="230">
        <f>Q594*H594</f>
        <v>0</v>
      </c>
      <c r="S594" s="230">
        <v>0</v>
      </c>
      <c r="T594" s="231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32" t="s">
        <v>197</v>
      </c>
      <c r="AT594" s="232" t="s">
        <v>153</v>
      </c>
      <c r="AU594" s="232" t="s">
        <v>89</v>
      </c>
      <c r="AY594" s="17" t="s">
        <v>150</v>
      </c>
      <c r="BE594" s="233">
        <f>IF(N594="základní",J594,0)</f>
        <v>0</v>
      </c>
      <c r="BF594" s="233">
        <f>IF(N594="snížená",J594,0)</f>
        <v>0</v>
      </c>
      <c r="BG594" s="233">
        <f>IF(N594="zákl. přenesená",J594,0)</f>
        <v>0</v>
      </c>
      <c r="BH594" s="233">
        <f>IF(N594="sníž. přenesená",J594,0)</f>
        <v>0</v>
      </c>
      <c r="BI594" s="233">
        <f>IF(N594="nulová",J594,0)</f>
        <v>0</v>
      </c>
      <c r="BJ594" s="17" t="s">
        <v>87</v>
      </c>
      <c r="BK594" s="233">
        <f>ROUND(I594*H594,2)</f>
        <v>0</v>
      </c>
      <c r="BL594" s="17" t="s">
        <v>197</v>
      </c>
      <c r="BM594" s="232" t="s">
        <v>786</v>
      </c>
    </row>
    <row r="595" s="2" customFormat="1">
      <c r="A595" s="39"/>
      <c r="B595" s="40"/>
      <c r="C595" s="41"/>
      <c r="D595" s="234" t="s">
        <v>158</v>
      </c>
      <c r="E595" s="41"/>
      <c r="F595" s="235" t="s">
        <v>785</v>
      </c>
      <c r="G595" s="41"/>
      <c r="H595" s="41"/>
      <c r="I595" s="236"/>
      <c r="J595" s="41"/>
      <c r="K595" s="41"/>
      <c r="L595" s="45"/>
      <c r="M595" s="237"/>
      <c r="N595" s="238"/>
      <c r="O595" s="92"/>
      <c r="P595" s="92"/>
      <c r="Q595" s="92"/>
      <c r="R595" s="92"/>
      <c r="S595" s="92"/>
      <c r="T595" s="93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T595" s="17" t="s">
        <v>158</v>
      </c>
      <c r="AU595" s="17" t="s">
        <v>89</v>
      </c>
    </row>
    <row r="596" s="2" customFormat="1" ht="24.15" customHeight="1">
      <c r="A596" s="39"/>
      <c r="B596" s="40"/>
      <c r="C596" s="220" t="s">
        <v>787</v>
      </c>
      <c r="D596" s="220" t="s">
        <v>153</v>
      </c>
      <c r="E596" s="221" t="s">
        <v>788</v>
      </c>
      <c r="F596" s="222" t="s">
        <v>789</v>
      </c>
      <c r="G596" s="223" t="s">
        <v>790</v>
      </c>
      <c r="H596" s="282"/>
      <c r="I596" s="225"/>
      <c r="J596" s="226">
        <f>ROUND(I596*H596,2)</f>
        <v>0</v>
      </c>
      <c r="K596" s="227"/>
      <c r="L596" s="45"/>
      <c r="M596" s="228" t="s">
        <v>1</v>
      </c>
      <c r="N596" s="229" t="s">
        <v>44</v>
      </c>
      <c r="O596" s="92"/>
      <c r="P596" s="230">
        <f>O596*H596</f>
        <v>0</v>
      </c>
      <c r="Q596" s="230">
        <v>0</v>
      </c>
      <c r="R596" s="230">
        <f>Q596*H596</f>
        <v>0</v>
      </c>
      <c r="S596" s="230">
        <v>0</v>
      </c>
      <c r="T596" s="231">
        <f>S596*H596</f>
        <v>0</v>
      </c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R596" s="232" t="s">
        <v>197</v>
      </c>
      <c r="AT596" s="232" t="s">
        <v>153</v>
      </c>
      <c r="AU596" s="232" t="s">
        <v>89</v>
      </c>
      <c r="AY596" s="17" t="s">
        <v>150</v>
      </c>
      <c r="BE596" s="233">
        <f>IF(N596="základní",J596,0)</f>
        <v>0</v>
      </c>
      <c r="BF596" s="233">
        <f>IF(N596="snížená",J596,0)</f>
        <v>0</v>
      </c>
      <c r="BG596" s="233">
        <f>IF(N596="zákl. přenesená",J596,0)</f>
        <v>0</v>
      </c>
      <c r="BH596" s="233">
        <f>IF(N596="sníž. přenesená",J596,0)</f>
        <v>0</v>
      </c>
      <c r="BI596" s="233">
        <f>IF(N596="nulová",J596,0)</f>
        <v>0</v>
      </c>
      <c r="BJ596" s="17" t="s">
        <v>87</v>
      </c>
      <c r="BK596" s="233">
        <f>ROUND(I596*H596,2)</f>
        <v>0</v>
      </c>
      <c r="BL596" s="17" t="s">
        <v>197</v>
      </c>
      <c r="BM596" s="232" t="s">
        <v>791</v>
      </c>
    </row>
    <row r="597" s="2" customFormat="1">
      <c r="A597" s="39"/>
      <c r="B597" s="40"/>
      <c r="C597" s="41"/>
      <c r="D597" s="234" t="s">
        <v>158</v>
      </c>
      <c r="E597" s="41"/>
      <c r="F597" s="235" t="s">
        <v>792</v>
      </c>
      <c r="G597" s="41"/>
      <c r="H597" s="41"/>
      <c r="I597" s="236"/>
      <c r="J597" s="41"/>
      <c r="K597" s="41"/>
      <c r="L597" s="45"/>
      <c r="M597" s="237"/>
      <c r="N597" s="238"/>
      <c r="O597" s="92"/>
      <c r="P597" s="92"/>
      <c r="Q597" s="92"/>
      <c r="R597" s="92"/>
      <c r="S597" s="92"/>
      <c r="T597" s="93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T597" s="17" t="s">
        <v>158</v>
      </c>
      <c r="AU597" s="17" t="s">
        <v>89</v>
      </c>
    </row>
    <row r="598" s="12" customFormat="1" ht="22.8" customHeight="1">
      <c r="A598" s="12"/>
      <c r="B598" s="204"/>
      <c r="C598" s="205"/>
      <c r="D598" s="206" t="s">
        <v>78</v>
      </c>
      <c r="E598" s="218" t="s">
        <v>793</v>
      </c>
      <c r="F598" s="218" t="s">
        <v>794</v>
      </c>
      <c r="G598" s="205"/>
      <c r="H598" s="205"/>
      <c r="I598" s="208"/>
      <c r="J598" s="219">
        <f>BK598</f>
        <v>0</v>
      </c>
      <c r="K598" s="205"/>
      <c r="L598" s="210"/>
      <c r="M598" s="211"/>
      <c r="N598" s="212"/>
      <c r="O598" s="212"/>
      <c r="P598" s="213">
        <f>SUM(P599:P618)</f>
        <v>0</v>
      </c>
      <c r="Q598" s="212"/>
      <c r="R598" s="213">
        <f>SUM(R599:R618)</f>
        <v>0.75928002000000006</v>
      </c>
      <c r="S598" s="212"/>
      <c r="T598" s="214">
        <f>SUM(T599:T618)</f>
        <v>0.26414500000000002</v>
      </c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R598" s="215" t="s">
        <v>89</v>
      </c>
      <c r="AT598" s="216" t="s">
        <v>78</v>
      </c>
      <c r="AU598" s="216" t="s">
        <v>87</v>
      </c>
      <c r="AY598" s="215" t="s">
        <v>150</v>
      </c>
      <c r="BK598" s="217">
        <f>SUM(BK599:BK618)</f>
        <v>0</v>
      </c>
    </row>
    <row r="599" s="2" customFormat="1" ht="24.15" customHeight="1">
      <c r="A599" s="39"/>
      <c r="B599" s="40"/>
      <c r="C599" s="220" t="s">
        <v>600</v>
      </c>
      <c r="D599" s="220" t="s">
        <v>153</v>
      </c>
      <c r="E599" s="221" t="s">
        <v>795</v>
      </c>
      <c r="F599" s="222" t="s">
        <v>796</v>
      </c>
      <c r="G599" s="223" t="s">
        <v>171</v>
      </c>
      <c r="H599" s="224">
        <v>100.834</v>
      </c>
      <c r="I599" s="225"/>
      <c r="J599" s="226">
        <f>ROUND(I599*H599,2)</f>
        <v>0</v>
      </c>
      <c r="K599" s="227"/>
      <c r="L599" s="45"/>
      <c r="M599" s="228" t="s">
        <v>1</v>
      </c>
      <c r="N599" s="229" t="s">
        <v>44</v>
      </c>
      <c r="O599" s="92"/>
      <c r="P599" s="230">
        <f>O599*H599</f>
        <v>0</v>
      </c>
      <c r="Q599" s="230">
        <v>3.0000000000000001E-05</v>
      </c>
      <c r="R599" s="230">
        <f>Q599*H599</f>
        <v>0.0030250200000000002</v>
      </c>
      <c r="S599" s="230">
        <v>0</v>
      </c>
      <c r="T599" s="231">
        <f>S599*H599</f>
        <v>0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232" t="s">
        <v>197</v>
      </c>
      <c r="AT599" s="232" t="s">
        <v>153</v>
      </c>
      <c r="AU599" s="232" t="s">
        <v>89</v>
      </c>
      <c r="AY599" s="17" t="s">
        <v>150</v>
      </c>
      <c r="BE599" s="233">
        <f>IF(N599="základní",J599,0)</f>
        <v>0</v>
      </c>
      <c r="BF599" s="233">
        <f>IF(N599="snížená",J599,0)</f>
        <v>0</v>
      </c>
      <c r="BG599" s="233">
        <f>IF(N599="zákl. přenesená",J599,0)</f>
        <v>0</v>
      </c>
      <c r="BH599" s="233">
        <f>IF(N599="sníž. přenesená",J599,0)</f>
        <v>0</v>
      </c>
      <c r="BI599" s="233">
        <f>IF(N599="nulová",J599,0)</f>
        <v>0</v>
      </c>
      <c r="BJ599" s="17" t="s">
        <v>87</v>
      </c>
      <c r="BK599" s="233">
        <f>ROUND(I599*H599,2)</f>
        <v>0</v>
      </c>
      <c r="BL599" s="17" t="s">
        <v>197</v>
      </c>
      <c r="BM599" s="232" t="s">
        <v>797</v>
      </c>
    </row>
    <row r="600" s="2" customFormat="1">
      <c r="A600" s="39"/>
      <c r="B600" s="40"/>
      <c r="C600" s="41"/>
      <c r="D600" s="234" t="s">
        <v>158</v>
      </c>
      <c r="E600" s="41"/>
      <c r="F600" s="235" t="s">
        <v>798</v>
      </c>
      <c r="G600" s="41"/>
      <c r="H600" s="41"/>
      <c r="I600" s="236"/>
      <c r="J600" s="41"/>
      <c r="K600" s="41"/>
      <c r="L600" s="45"/>
      <c r="M600" s="237"/>
      <c r="N600" s="238"/>
      <c r="O600" s="92"/>
      <c r="P600" s="92"/>
      <c r="Q600" s="92"/>
      <c r="R600" s="92"/>
      <c r="S600" s="92"/>
      <c r="T600" s="93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T600" s="17" t="s">
        <v>158</v>
      </c>
      <c r="AU600" s="17" t="s">
        <v>89</v>
      </c>
    </row>
    <row r="601" s="15" customFormat="1">
      <c r="A601" s="15"/>
      <c r="B601" s="261"/>
      <c r="C601" s="262"/>
      <c r="D601" s="234" t="s">
        <v>160</v>
      </c>
      <c r="E601" s="263" t="s">
        <v>1</v>
      </c>
      <c r="F601" s="264" t="s">
        <v>209</v>
      </c>
      <c r="G601" s="262"/>
      <c r="H601" s="263" t="s">
        <v>1</v>
      </c>
      <c r="I601" s="265"/>
      <c r="J601" s="262"/>
      <c r="K601" s="262"/>
      <c r="L601" s="266"/>
      <c r="M601" s="267"/>
      <c r="N601" s="268"/>
      <c r="O601" s="268"/>
      <c r="P601" s="268"/>
      <c r="Q601" s="268"/>
      <c r="R601" s="268"/>
      <c r="S601" s="268"/>
      <c r="T601" s="269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T601" s="270" t="s">
        <v>160</v>
      </c>
      <c r="AU601" s="270" t="s">
        <v>89</v>
      </c>
      <c r="AV601" s="15" t="s">
        <v>87</v>
      </c>
      <c r="AW601" s="15" t="s">
        <v>35</v>
      </c>
      <c r="AX601" s="15" t="s">
        <v>79</v>
      </c>
      <c r="AY601" s="270" t="s">
        <v>150</v>
      </c>
    </row>
    <row r="602" s="13" customFormat="1">
      <c r="A602" s="13"/>
      <c r="B602" s="239"/>
      <c r="C602" s="240"/>
      <c r="D602" s="234" t="s">
        <v>160</v>
      </c>
      <c r="E602" s="241" t="s">
        <v>1</v>
      </c>
      <c r="F602" s="242" t="s">
        <v>194</v>
      </c>
      <c r="G602" s="240"/>
      <c r="H602" s="243">
        <v>100.834</v>
      </c>
      <c r="I602" s="244"/>
      <c r="J602" s="240"/>
      <c r="K602" s="240"/>
      <c r="L602" s="245"/>
      <c r="M602" s="246"/>
      <c r="N602" s="247"/>
      <c r="O602" s="247"/>
      <c r="P602" s="247"/>
      <c r="Q602" s="247"/>
      <c r="R602" s="247"/>
      <c r="S602" s="247"/>
      <c r="T602" s="248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49" t="s">
        <v>160</v>
      </c>
      <c r="AU602" s="249" t="s">
        <v>89</v>
      </c>
      <c r="AV602" s="13" t="s">
        <v>89</v>
      </c>
      <c r="AW602" s="13" t="s">
        <v>35</v>
      </c>
      <c r="AX602" s="13" t="s">
        <v>79</v>
      </c>
      <c r="AY602" s="249" t="s">
        <v>150</v>
      </c>
    </row>
    <row r="603" s="14" customFormat="1">
      <c r="A603" s="14"/>
      <c r="B603" s="250"/>
      <c r="C603" s="251"/>
      <c r="D603" s="234" t="s">
        <v>160</v>
      </c>
      <c r="E603" s="252" t="s">
        <v>1</v>
      </c>
      <c r="F603" s="253" t="s">
        <v>162</v>
      </c>
      <c r="G603" s="251"/>
      <c r="H603" s="254">
        <v>100.834</v>
      </c>
      <c r="I603" s="255"/>
      <c r="J603" s="251"/>
      <c r="K603" s="251"/>
      <c r="L603" s="256"/>
      <c r="M603" s="257"/>
      <c r="N603" s="258"/>
      <c r="O603" s="258"/>
      <c r="P603" s="258"/>
      <c r="Q603" s="258"/>
      <c r="R603" s="258"/>
      <c r="S603" s="258"/>
      <c r="T603" s="259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60" t="s">
        <v>160</v>
      </c>
      <c r="AU603" s="260" t="s">
        <v>89</v>
      </c>
      <c r="AV603" s="14" t="s">
        <v>157</v>
      </c>
      <c r="AW603" s="14" t="s">
        <v>35</v>
      </c>
      <c r="AX603" s="14" t="s">
        <v>87</v>
      </c>
      <c r="AY603" s="260" t="s">
        <v>150</v>
      </c>
    </row>
    <row r="604" s="2" customFormat="1" ht="24.15" customHeight="1">
      <c r="A604" s="39"/>
      <c r="B604" s="40"/>
      <c r="C604" s="220" t="s">
        <v>799</v>
      </c>
      <c r="D604" s="220" t="s">
        <v>153</v>
      </c>
      <c r="E604" s="221" t="s">
        <v>800</v>
      </c>
      <c r="F604" s="222" t="s">
        <v>801</v>
      </c>
      <c r="G604" s="223" t="s">
        <v>171</v>
      </c>
      <c r="H604" s="224">
        <v>100.834</v>
      </c>
      <c r="I604" s="225"/>
      <c r="J604" s="226">
        <f>ROUND(I604*H604,2)</f>
        <v>0</v>
      </c>
      <c r="K604" s="227"/>
      <c r="L604" s="45"/>
      <c r="M604" s="228" t="s">
        <v>1</v>
      </c>
      <c r="N604" s="229" t="s">
        <v>44</v>
      </c>
      <c r="O604" s="92"/>
      <c r="P604" s="230">
        <f>O604*H604</f>
        <v>0</v>
      </c>
      <c r="Q604" s="230">
        <v>0.0074999999999999997</v>
      </c>
      <c r="R604" s="230">
        <f>Q604*H604</f>
        <v>0.75625500000000001</v>
      </c>
      <c r="S604" s="230">
        <v>0</v>
      </c>
      <c r="T604" s="231">
        <f>S604*H604</f>
        <v>0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232" t="s">
        <v>197</v>
      </c>
      <c r="AT604" s="232" t="s">
        <v>153</v>
      </c>
      <c r="AU604" s="232" t="s">
        <v>89</v>
      </c>
      <c r="AY604" s="17" t="s">
        <v>150</v>
      </c>
      <c r="BE604" s="233">
        <f>IF(N604="základní",J604,0)</f>
        <v>0</v>
      </c>
      <c r="BF604" s="233">
        <f>IF(N604="snížená",J604,0)</f>
        <v>0</v>
      </c>
      <c r="BG604" s="233">
        <f>IF(N604="zákl. přenesená",J604,0)</f>
        <v>0</v>
      </c>
      <c r="BH604" s="233">
        <f>IF(N604="sníž. přenesená",J604,0)</f>
        <v>0</v>
      </c>
      <c r="BI604" s="233">
        <f>IF(N604="nulová",J604,0)</f>
        <v>0</v>
      </c>
      <c r="BJ604" s="17" t="s">
        <v>87</v>
      </c>
      <c r="BK604" s="233">
        <f>ROUND(I604*H604,2)</f>
        <v>0</v>
      </c>
      <c r="BL604" s="17" t="s">
        <v>197</v>
      </c>
      <c r="BM604" s="232" t="s">
        <v>802</v>
      </c>
    </row>
    <row r="605" s="2" customFormat="1">
      <c r="A605" s="39"/>
      <c r="B605" s="40"/>
      <c r="C605" s="41"/>
      <c r="D605" s="234" t="s">
        <v>158</v>
      </c>
      <c r="E605" s="41"/>
      <c r="F605" s="235" t="s">
        <v>803</v>
      </c>
      <c r="G605" s="41"/>
      <c r="H605" s="41"/>
      <c r="I605" s="236"/>
      <c r="J605" s="41"/>
      <c r="K605" s="41"/>
      <c r="L605" s="45"/>
      <c r="M605" s="237"/>
      <c r="N605" s="238"/>
      <c r="O605" s="92"/>
      <c r="P605" s="92"/>
      <c r="Q605" s="92"/>
      <c r="R605" s="92"/>
      <c r="S605" s="92"/>
      <c r="T605" s="93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T605" s="17" t="s">
        <v>158</v>
      </c>
      <c r="AU605" s="17" t="s">
        <v>89</v>
      </c>
    </row>
    <row r="606" s="15" customFormat="1">
      <c r="A606" s="15"/>
      <c r="B606" s="261"/>
      <c r="C606" s="262"/>
      <c r="D606" s="234" t="s">
        <v>160</v>
      </c>
      <c r="E606" s="263" t="s">
        <v>1</v>
      </c>
      <c r="F606" s="264" t="s">
        <v>209</v>
      </c>
      <c r="G606" s="262"/>
      <c r="H606" s="263" t="s">
        <v>1</v>
      </c>
      <c r="I606" s="265"/>
      <c r="J606" s="262"/>
      <c r="K606" s="262"/>
      <c r="L606" s="266"/>
      <c r="M606" s="267"/>
      <c r="N606" s="268"/>
      <c r="O606" s="268"/>
      <c r="P606" s="268"/>
      <c r="Q606" s="268"/>
      <c r="R606" s="268"/>
      <c r="S606" s="268"/>
      <c r="T606" s="269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T606" s="270" t="s">
        <v>160</v>
      </c>
      <c r="AU606" s="270" t="s">
        <v>89</v>
      </c>
      <c r="AV606" s="15" t="s">
        <v>87</v>
      </c>
      <c r="AW606" s="15" t="s">
        <v>35</v>
      </c>
      <c r="AX606" s="15" t="s">
        <v>79</v>
      </c>
      <c r="AY606" s="270" t="s">
        <v>150</v>
      </c>
    </row>
    <row r="607" s="13" customFormat="1">
      <c r="A607" s="13"/>
      <c r="B607" s="239"/>
      <c r="C607" s="240"/>
      <c r="D607" s="234" t="s">
        <v>160</v>
      </c>
      <c r="E607" s="241" t="s">
        <v>1</v>
      </c>
      <c r="F607" s="242" t="s">
        <v>194</v>
      </c>
      <c r="G607" s="240"/>
      <c r="H607" s="243">
        <v>100.834</v>
      </c>
      <c r="I607" s="244"/>
      <c r="J607" s="240"/>
      <c r="K607" s="240"/>
      <c r="L607" s="245"/>
      <c r="M607" s="246"/>
      <c r="N607" s="247"/>
      <c r="O607" s="247"/>
      <c r="P607" s="247"/>
      <c r="Q607" s="247"/>
      <c r="R607" s="247"/>
      <c r="S607" s="247"/>
      <c r="T607" s="248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49" t="s">
        <v>160</v>
      </c>
      <c r="AU607" s="249" t="s">
        <v>89</v>
      </c>
      <c r="AV607" s="13" t="s">
        <v>89</v>
      </c>
      <c r="AW607" s="13" t="s">
        <v>35</v>
      </c>
      <c r="AX607" s="13" t="s">
        <v>79</v>
      </c>
      <c r="AY607" s="249" t="s">
        <v>150</v>
      </c>
    </row>
    <row r="608" s="14" customFormat="1">
      <c r="A608" s="14"/>
      <c r="B608" s="250"/>
      <c r="C608" s="251"/>
      <c r="D608" s="234" t="s">
        <v>160</v>
      </c>
      <c r="E608" s="252" t="s">
        <v>1</v>
      </c>
      <c r="F608" s="253" t="s">
        <v>162</v>
      </c>
      <c r="G608" s="251"/>
      <c r="H608" s="254">
        <v>100.834</v>
      </c>
      <c r="I608" s="255"/>
      <c r="J608" s="251"/>
      <c r="K608" s="251"/>
      <c r="L608" s="256"/>
      <c r="M608" s="257"/>
      <c r="N608" s="258"/>
      <c r="O608" s="258"/>
      <c r="P608" s="258"/>
      <c r="Q608" s="258"/>
      <c r="R608" s="258"/>
      <c r="S608" s="258"/>
      <c r="T608" s="259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60" t="s">
        <v>160</v>
      </c>
      <c r="AU608" s="260" t="s">
        <v>89</v>
      </c>
      <c r="AV608" s="14" t="s">
        <v>157</v>
      </c>
      <c r="AW608" s="14" t="s">
        <v>35</v>
      </c>
      <c r="AX608" s="14" t="s">
        <v>87</v>
      </c>
      <c r="AY608" s="260" t="s">
        <v>150</v>
      </c>
    </row>
    <row r="609" s="2" customFormat="1" ht="21.75" customHeight="1">
      <c r="A609" s="39"/>
      <c r="B609" s="40"/>
      <c r="C609" s="220" t="s">
        <v>605</v>
      </c>
      <c r="D609" s="220" t="s">
        <v>153</v>
      </c>
      <c r="E609" s="221" t="s">
        <v>804</v>
      </c>
      <c r="F609" s="222" t="s">
        <v>805</v>
      </c>
      <c r="G609" s="223" t="s">
        <v>415</v>
      </c>
      <c r="H609" s="224">
        <v>40.200000000000003</v>
      </c>
      <c r="I609" s="225"/>
      <c r="J609" s="226">
        <f>ROUND(I609*H609,2)</f>
        <v>0</v>
      </c>
      <c r="K609" s="227"/>
      <c r="L609" s="45"/>
      <c r="M609" s="228" t="s">
        <v>1</v>
      </c>
      <c r="N609" s="229" t="s">
        <v>44</v>
      </c>
      <c r="O609" s="92"/>
      <c r="P609" s="230">
        <f>O609*H609</f>
        <v>0</v>
      </c>
      <c r="Q609" s="230">
        <v>0</v>
      </c>
      <c r="R609" s="230">
        <f>Q609*H609</f>
        <v>0</v>
      </c>
      <c r="S609" s="230">
        <v>0.00029999999999999997</v>
      </c>
      <c r="T609" s="231">
        <f>S609*H609</f>
        <v>0.01206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232" t="s">
        <v>197</v>
      </c>
      <c r="AT609" s="232" t="s">
        <v>153</v>
      </c>
      <c r="AU609" s="232" t="s">
        <v>89</v>
      </c>
      <c r="AY609" s="17" t="s">
        <v>150</v>
      </c>
      <c r="BE609" s="233">
        <f>IF(N609="základní",J609,0)</f>
        <v>0</v>
      </c>
      <c r="BF609" s="233">
        <f>IF(N609="snížená",J609,0)</f>
        <v>0</v>
      </c>
      <c r="BG609" s="233">
        <f>IF(N609="zákl. přenesená",J609,0)</f>
        <v>0</v>
      </c>
      <c r="BH609" s="233">
        <f>IF(N609="sníž. přenesená",J609,0)</f>
        <v>0</v>
      </c>
      <c r="BI609" s="233">
        <f>IF(N609="nulová",J609,0)</f>
        <v>0</v>
      </c>
      <c r="BJ609" s="17" t="s">
        <v>87</v>
      </c>
      <c r="BK609" s="233">
        <f>ROUND(I609*H609,2)</f>
        <v>0</v>
      </c>
      <c r="BL609" s="17" t="s">
        <v>197</v>
      </c>
      <c r="BM609" s="232" t="s">
        <v>806</v>
      </c>
    </row>
    <row r="610" s="2" customFormat="1">
      <c r="A610" s="39"/>
      <c r="B610" s="40"/>
      <c r="C610" s="41"/>
      <c r="D610" s="234" t="s">
        <v>158</v>
      </c>
      <c r="E610" s="41"/>
      <c r="F610" s="235" t="s">
        <v>807</v>
      </c>
      <c r="G610" s="41"/>
      <c r="H610" s="41"/>
      <c r="I610" s="236"/>
      <c r="J610" s="41"/>
      <c r="K610" s="41"/>
      <c r="L610" s="45"/>
      <c r="M610" s="237"/>
      <c r="N610" s="238"/>
      <c r="O610" s="92"/>
      <c r="P610" s="92"/>
      <c r="Q610" s="92"/>
      <c r="R610" s="92"/>
      <c r="S610" s="92"/>
      <c r="T610" s="93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T610" s="17" t="s">
        <v>158</v>
      </c>
      <c r="AU610" s="17" t="s">
        <v>89</v>
      </c>
    </row>
    <row r="611" s="13" customFormat="1">
      <c r="A611" s="13"/>
      <c r="B611" s="239"/>
      <c r="C611" s="240"/>
      <c r="D611" s="234" t="s">
        <v>160</v>
      </c>
      <c r="E611" s="241" t="s">
        <v>1</v>
      </c>
      <c r="F611" s="242" t="s">
        <v>808</v>
      </c>
      <c r="G611" s="240"/>
      <c r="H611" s="243">
        <v>40.200000000000003</v>
      </c>
      <c r="I611" s="244"/>
      <c r="J611" s="240"/>
      <c r="K611" s="240"/>
      <c r="L611" s="245"/>
      <c r="M611" s="246"/>
      <c r="N611" s="247"/>
      <c r="O611" s="247"/>
      <c r="P611" s="247"/>
      <c r="Q611" s="247"/>
      <c r="R611" s="247"/>
      <c r="S611" s="247"/>
      <c r="T611" s="248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9" t="s">
        <v>160</v>
      </c>
      <c r="AU611" s="249" t="s">
        <v>89</v>
      </c>
      <c r="AV611" s="13" t="s">
        <v>89</v>
      </c>
      <c r="AW611" s="13" t="s">
        <v>35</v>
      </c>
      <c r="AX611" s="13" t="s">
        <v>79</v>
      </c>
      <c r="AY611" s="249" t="s">
        <v>150</v>
      </c>
    </row>
    <row r="612" s="14" customFormat="1">
      <c r="A612" s="14"/>
      <c r="B612" s="250"/>
      <c r="C612" s="251"/>
      <c r="D612" s="234" t="s">
        <v>160</v>
      </c>
      <c r="E612" s="252" t="s">
        <v>1</v>
      </c>
      <c r="F612" s="253" t="s">
        <v>162</v>
      </c>
      <c r="G612" s="251"/>
      <c r="H612" s="254">
        <v>40.200000000000003</v>
      </c>
      <c r="I612" s="255"/>
      <c r="J612" s="251"/>
      <c r="K612" s="251"/>
      <c r="L612" s="256"/>
      <c r="M612" s="257"/>
      <c r="N612" s="258"/>
      <c r="O612" s="258"/>
      <c r="P612" s="258"/>
      <c r="Q612" s="258"/>
      <c r="R612" s="258"/>
      <c r="S612" s="258"/>
      <c r="T612" s="259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60" t="s">
        <v>160</v>
      </c>
      <c r="AU612" s="260" t="s">
        <v>89</v>
      </c>
      <c r="AV612" s="14" t="s">
        <v>157</v>
      </c>
      <c r="AW612" s="14" t="s">
        <v>35</v>
      </c>
      <c r="AX612" s="14" t="s">
        <v>87</v>
      </c>
      <c r="AY612" s="260" t="s">
        <v>150</v>
      </c>
    </row>
    <row r="613" s="2" customFormat="1" ht="24.15" customHeight="1">
      <c r="A613" s="39"/>
      <c r="B613" s="40"/>
      <c r="C613" s="220" t="s">
        <v>809</v>
      </c>
      <c r="D613" s="220" t="s">
        <v>153</v>
      </c>
      <c r="E613" s="221" t="s">
        <v>810</v>
      </c>
      <c r="F613" s="222" t="s">
        <v>811</v>
      </c>
      <c r="G613" s="223" t="s">
        <v>171</v>
      </c>
      <c r="H613" s="224">
        <v>100.834</v>
      </c>
      <c r="I613" s="225"/>
      <c r="J613" s="226">
        <f>ROUND(I613*H613,2)</f>
        <v>0</v>
      </c>
      <c r="K613" s="227"/>
      <c r="L613" s="45"/>
      <c r="M613" s="228" t="s">
        <v>1</v>
      </c>
      <c r="N613" s="229" t="s">
        <v>44</v>
      </c>
      <c r="O613" s="92"/>
      <c r="P613" s="230">
        <f>O613*H613</f>
        <v>0</v>
      </c>
      <c r="Q613" s="230">
        <v>0</v>
      </c>
      <c r="R613" s="230">
        <f>Q613*H613</f>
        <v>0</v>
      </c>
      <c r="S613" s="230">
        <v>0.0025000000000000001</v>
      </c>
      <c r="T613" s="231">
        <f>S613*H613</f>
        <v>0.252085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232" t="s">
        <v>197</v>
      </c>
      <c r="AT613" s="232" t="s">
        <v>153</v>
      </c>
      <c r="AU613" s="232" t="s">
        <v>89</v>
      </c>
      <c r="AY613" s="17" t="s">
        <v>150</v>
      </c>
      <c r="BE613" s="233">
        <f>IF(N613="základní",J613,0)</f>
        <v>0</v>
      </c>
      <c r="BF613" s="233">
        <f>IF(N613="snížená",J613,0)</f>
        <v>0</v>
      </c>
      <c r="BG613" s="233">
        <f>IF(N613="zákl. přenesená",J613,0)</f>
        <v>0</v>
      </c>
      <c r="BH613" s="233">
        <f>IF(N613="sníž. přenesená",J613,0)</f>
        <v>0</v>
      </c>
      <c r="BI613" s="233">
        <f>IF(N613="nulová",J613,0)</f>
        <v>0</v>
      </c>
      <c r="BJ613" s="17" t="s">
        <v>87</v>
      </c>
      <c r="BK613" s="233">
        <f>ROUND(I613*H613,2)</f>
        <v>0</v>
      </c>
      <c r="BL613" s="17" t="s">
        <v>197</v>
      </c>
      <c r="BM613" s="232" t="s">
        <v>812</v>
      </c>
    </row>
    <row r="614" s="2" customFormat="1">
      <c r="A614" s="39"/>
      <c r="B614" s="40"/>
      <c r="C614" s="41"/>
      <c r="D614" s="234" t="s">
        <v>158</v>
      </c>
      <c r="E614" s="41"/>
      <c r="F614" s="235" t="s">
        <v>813</v>
      </c>
      <c r="G614" s="41"/>
      <c r="H614" s="41"/>
      <c r="I614" s="236"/>
      <c r="J614" s="41"/>
      <c r="K614" s="41"/>
      <c r="L614" s="45"/>
      <c r="M614" s="237"/>
      <c r="N614" s="238"/>
      <c r="O614" s="92"/>
      <c r="P614" s="92"/>
      <c r="Q614" s="92"/>
      <c r="R614" s="92"/>
      <c r="S614" s="92"/>
      <c r="T614" s="93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T614" s="17" t="s">
        <v>158</v>
      </c>
      <c r="AU614" s="17" t="s">
        <v>89</v>
      </c>
    </row>
    <row r="615" s="13" customFormat="1">
      <c r="A615" s="13"/>
      <c r="B615" s="239"/>
      <c r="C615" s="240"/>
      <c r="D615" s="234" t="s">
        <v>160</v>
      </c>
      <c r="E615" s="241" t="s">
        <v>1</v>
      </c>
      <c r="F615" s="242" t="s">
        <v>814</v>
      </c>
      <c r="G615" s="240"/>
      <c r="H615" s="243">
        <v>100.834</v>
      </c>
      <c r="I615" s="244"/>
      <c r="J615" s="240"/>
      <c r="K615" s="240"/>
      <c r="L615" s="245"/>
      <c r="M615" s="246"/>
      <c r="N615" s="247"/>
      <c r="O615" s="247"/>
      <c r="P615" s="247"/>
      <c r="Q615" s="247"/>
      <c r="R615" s="247"/>
      <c r="S615" s="247"/>
      <c r="T615" s="248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9" t="s">
        <v>160</v>
      </c>
      <c r="AU615" s="249" t="s">
        <v>89</v>
      </c>
      <c r="AV615" s="13" t="s">
        <v>89</v>
      </c>
      <c r="AW615" s="13" t="s">
        <v>35</v>
      </c>
      <c r="AX615" s="13" t="s">
        <v>79</v>
      </c>
      <c r="AY615" s="249" t="s">
        <v>150</v>
      </c>
    </row>
    <row r="616" s="14" customFormat="1">
      <c r="A616" s="14"/>
      <c r="B616" s="250"/>
      <c r="C616" s="251"/>
      <c r="D616" s="234" t="s">
        <v>160</v>
      </c>
      <c r="E616" s="252" t="s">
        <v>1</v>
      </c>
      <c r="F616" s="253" t="s">
        <v>162</v>
      </c>
      <c r="G616" s="251"/>
      <c r="H616" s="254">
        <v>100.834</v>
      </c>
      <c r="I616" s="255"/>
      <c r="J616" s="251"/>
      <c r="K616" s="251"/>
      <c r="L616" s="256"/>
      <c r="M616" s="257"/>
      <c r="N616" s="258"/>
      <c r="O616" s="258"/>
      <c r="P616" s="258"/>
      <c r="Q616" s="258"/>
      <c r="R616" s="258"/>
      <c r="S616" s="258"/>
      <c r="T616" s="259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60" t="s">
        <v>160</v>
      </c>
      <c r="AU616" s="260" t="s">
        <v>89</v>
      </c>
      <c r="AV616" s="14" t="s">
        <v>157</v>
      </c>
      <c r="AW616" s="14" t="s">
        <v>35</v>
      </c>
      <c r="AX616" s="14" t="s">
        <v>87</v>
      </c>
      <c r="AY616" s="260" t="s">
        <v>150</v>
      </c>
    </row>
    <row r="617" s="2" customFormat="1" ht="24.15" customHeight="1">
      <c r="A617" s="39"/>
      <c r="B617" s="40"/>
      <c r="C617" s="220" t="s">
        <v>815</v>
      </c>
      <c r="D617" s="220" t="s">
        <v>153</v>
      </c>
      <c r="E617" s="221" t="s">
        <v>816</v>
      </c>
      <c r="F617" s="222" t="s">
        <v>817</v>
      </c>
      <c r="G617" s="223" t="s">
        <v>165</v>
      </c>
      <c r="H617" s="224">
        <v>0.75900000000000001</v>
      </c>
      <c r="I617" s="225"/>
      <c r="J617" s="226">
        <f>ROUND(I617*H617,2)</f>
        <v>0</v>
      </c>
      <c r="K617" s="227"/>
      <c r="L617" s="45"/>
      <c r="M617" s="228" t="s">
        <v>1</v>
      </c>
      <c r="N617" s="229" t="s">
        <v>44</v>
      </c>
      <c r="O617" s="92"/>
      <c r="P617" s="230">
        <f>O617*H617</f>
        <v>0</v>
      </c>
      <c r="Q617" s="230">
        <v>0</v>
      </c>
      <c r="R617" s="230">
        <f>Q617*H617</f>
        <v>0</v>
      </c>
      <c r="S617" s="230">
        <v>0</v>
      </c>
      <c r="T617" s="231">
        <f>S617*H617</f>
        <v>0</v>
      </c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R617" s="232" t="s">
        <v>197</v>
      </c>
      <c r="AT617" s="232" t="s">
        <v>153</v>
      </c>
      <c r="AU617" s="232" t="s">
        <v>89</v>
      </c>
      <c r="AY617" s="17" t="s">
        <v>150</v>
      </c>
      <c r="BE617" s="233">
        <f>IF(N617="základní",J617,0)</f>
        <v>0</v>
      </c>
      <c r="BF617" s="233">
        <f>IF(N617="snížená",J617,0)</f>
        <v>0</v>
      </c>
      <c r="BG617" s="233">
        <f>IF(N617="zákl. přenesená",J617,0)</f>
        <v>0</v>
      </c>
      <c r="BH617" s="233">
        <f>IF(N617="sníž. přenesená",J617,0)</f>
        <v>0</v>
      </c>
      <c r="BI617" s="233">
        <f>IF(N617="nulová",J617,0)</f>
        <v>0</v>
      </c>
      <c r="BJ617" s="17" t="s">
        <v>87</v>
      </c>
      <c r="BK617" s="233">
        <f>ROUND(I617*H617,2)</f>
        <v>0</v>
      </c>
      <c r="BL617" s="17" t="s">
        <v>197</v>
      </c>
      <c r="BM617" s="232" t="s">
        <v>818</v>
      </c>
    </row>
    <row r="618" s="2" customFormat="1">
      <c r="A618" s="39"/>
      <c r="B618" s="40"/>
      <c r="C618" s="41"/>
      <c r="D618" s="234" t="s">
        <v>158</v>
      </c>
      <c r="E618" s="41"/>
      <c r="F618" s="235" t="s">
        <v>819</v>
      </c>
      <c r="G618" s="41"/>
      <c r="H618" s="41"/>
      <c r="I618" s="236"/>
      <c r="J618" s="41"/>
      <c r="K618" s="41"/>
      <c r="L618" s="45"/>
      <c r="M618" s="237"/>
      <c r="N618" s="238"/>
      <c r="O618" s="92"/>
      <c r="P618" s="92"/>
      <c r="Q618" s="92"/>
      <c r="R618" s="92"/>
      <c r="S618" s="92"/>
      <c r="T618" s="93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T618" s="17" t="s">
        <v>158</v>
      </c>
      <c r="AU618" s="17" t="s">
        <v>89</v>
      </c>
    </row>
    <row r="619" s="12" customFormat="1" ht="22.8" customHeight="1">
      <c r="A619" s="12"/>
      <c r="B619" s="204"/>
      <c r="C619" s="205"/>
      <c r="D619" s="206" t="s">
        <v>78</v>
      </c>
      <c r="E619" s="218" t="s">
        <v>820</v>
      </c>
      <c r="F619" s="218" t="s">
        <v>821</v>
      </c>
      <c r="G619" s="205"/>
      <c r="H619" s="205"/>
      <c r="I619" s="208"/>
      <c r="J619" s="219">
        <f>BK619</f>
        <v>0</v>
      </c>
      <c r="K619" s="205"/>
      <c r="L619" s="210"/>
      <c r="M619" s="211"/>
      <c r="N619" s="212"/>
      <c r="O619" s="212"/>
      <c r="P619" s="213">
        <f>SUM(P620:P636)</f>
        <v>0</v>
      </c>
      <c r="Q619" s="212"/>
      <c r="R619" s="213">
        <f>SUM(R620:R636)</f>
        <v>0.1922912</v>
      </c>
      <c r="S619" s="212"/>
      <c r="T619" s="214">
        <f>SUM(T620:T636)</f>
        <v>0</v>
      </c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R619" s="215" t="s">
        <v>89</v>
      </c>
      <c r="AT619" s="216" t="s">
        <v>78</v>
      </c>
      <c r="AU619" s="216" t="s">
        <v>87</v>
      </c>
      <c r="AY619" s="215" t="s">
        <v>150</v>
      </c>
      <c r="BK619" s="217">
        <f>SUM(BK620:BK636)</f>
        <v>0</v>
      </c>
    </row>
    <row r="620" s="2" customFormat="1" ht="24.15" customHeight="1">
      <c r="A620" s="39"/>
      <c r="B620" s="40"/>
      <c r="C620" s="220" t="s">
        <v>822</v>
      </c>
      <c r="D620" s="220" t="s">
        <v>153</v>
      </c>
      <c r="E620" s="221" t="s">
        <v>823</v>
      </c>
      <c r="F620" s="222" t="s">
        <v>824</v>
      </c>
      <c r="G620" s="223" t="s">
        <v>171</v>
      </c>
      <c r="H620" s="224">
        <v>4.9000000000000004</v>
      </c>
      <c r="I620" s="225"/>
      <c r="J620" s="226">
        <f>ROUND(I620*H620,2)</f>
        <v>0</v>
      </c>
      <c r="K620" s="227"/>
      <c r="L620" s="45"/>
      <c r="M620" s="228" t="s">
        <v>1</v>
      </c>
      <c r="N620" s="229" t="s">
        <v>44</v>
      </c>
      <c r="O620" s="92"/>
      <c r="P620" s="230">
        <f>O620*H620</f>
        <v>0</v>
      </c>
      <c r="Q620" s="230">
        <v>0.034639999999999997</v>
      </c>
      <c r="R620" s="230">
        <f>Q620*H620</f>
        <v>0.169736</v>
      </c>
      <c r="S620" s="230">
        <v>0</v>
      </c>
      <c r="T620" s="231">
        <f>S620*H620</f>
        <v>0</v>
      </c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R620" s="232" t="s">
        <v>197</v>
      </c>
      <c r="AT620" s="232" t="s">
        <v>153</v>
      </c>
      <c r="AU620" s="232" t="s">
        <v>89</v>
      </c>
      <c r="AY620" s="17" t="s">
        <v>150</v>
      </c>
      <c r="BE620" s="233">
        <f>IF(N620="základní",J620,0)</f>
        <v>0</v>
      </c>
      <c r="BF620" s="233">
        <f>IF(N620="snížená",J620,0)</f>
        <v>0</v>
      </c>
      <c r="BG620" s="233">
        <f>IF(N620="zákl. přenesená",J620,0)</f>
        <v>0</v>
      </c>
      <c r="BH620" s="233">
        <f>IF(N620="sníž. přenesená",J620,0)</f>
        <v>0</v>
      </c>
      <c r="BI620" s="233">
        <f>IF(N620="nulová",J620,0)</f>
        <v>0</v>
      </c>
      <c r="BJ620" s="17" t="s">
        <v>87</v>
      </c>
      <c r="BK620" s="233">
        <f>ROUND(I620*H620,2)</f>
        <v>0</v>
      </c>
      <c r="BL620" s="17" t="s">
        <v>197</v>
      </c>
      <c r="BM620" s="232" t="s">
        <v>825</v>
      </c>
    </row>
    <row r="621" s="2" customFormat="1">
      <c r="A621" s="39"/>
      <c r="B621" s="40"/>
      <c r="C621" s="41"/>
      <c r="D621" s="234" t="s">
        <v>158</v>
      </c>
      <c r="E621" s="41"/>
      <c r="F621" s="235" t="s">
        <v>826</v>
      </c>
      <c r="G621" s="41"/>
      <c r="H621" s="41"/>
      <c r="I621" s="236"/>
      <c r="J621" s="41"/>
      <c r="K621" s="41"/>
      <c r="L621" s="45"/>
      <c r="M621" s="237"/>
      <c r="N621" s="238"/>
      <c r="O621" s="92"/>
      <c r="P621" s="92"/>
      <c r="Q621" s="92"/>
      <c r="R621" s="92"/>
      <c r="S621" s="92"/>
      <c r="T621" s="93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T621" s="17" t="s">
        <v>158</v>
      </c>
      <c r="AU621" s="17" t="s">
        <v>89</v>
      </c>
    </row>
    <row r="622" s="13" customFormat="1">
      <c r="A622" s="13"/>
      <c r="B622" s="239"/>
      <c r="C622" s="240"/>
      <c r="D622" s="234" t="s">
        <v>160</v>
      </c>
      <c r="E622" s="241" t="s">
        <v>1</v>
      </c>
      <c r="F622" s="242" t="s">
        <v>454</v>
      </c>
      <c r="G622" s="240"/>
      <c r="H622" s="243">
        <v>4.9000000000000004</v>
      </c>
      <c r="I622" s="244"/>
      <c r="J622" s="240"/>
      <c r="K622" s="240"/>
      <c r="L622" s="245"/>
      <c r="M622" s="246"/>
      <c r="N622" s="247"/>
      <c r="O622" s="247"/>
      <c r="P622" s="247"/>
      <c r="Q622" s="247"/>
      <c r="R622" s="247"/>
      <c r="S622" s="247"/>
      <c r="T622" s="248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49" t="s">
        <v>160</v>
      </c>
      <c r="AU622" s="249" t="s">
        <v>89</v>
      </c>
      <c r="AV622" s="13" t="s">
        <v>89</v>
      </c>
      <c r="AW622" s="13" t="s">
        <v>35</v>
      </c>
      <c r="AX622" s="13" t="s">
        <v>79</v>
      </c>
      <c r="AY622" s="249" t="s">
        <v>150</v>
      </c>
    </row>
    <row r="623" s="14" customFormat="1">
      <c r="A623" s="14"/>
      <c r="B623" s="250"/>
      <c r="C623" s="251"/>
      <c r="D623" s="234" t="s">
        <v>160</v>
      </c>
      <c r="E623" s="252" t="s">
        <v>1</v>
      </c>
      <c r="F623" s="253" t="s">
        <v>162</v>
      </c>
      <c r="G623" s="251"/>
      <c r="H623" s="254">
        <v>4.9000000000000004</v>
      </c>
      <c r="I623" s="255"/>
      <c r="J623" s="251"/>
      <c r="K623" s="251"/>
      <c r="L623" s="256"/>
      <c r="M623" s="257"/>
      <c r="N623" s="258"/>
      <c r="O623" s="258"/>
      <c r="P623" s="258"/>
      <c r="Q623" s="258"/>
      <c r="R623" s="258"/>
      <c r="S623" s="258"/>
      <c r="T623" s="259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60" t="s">
        <v>160</v>
      </c>
      <c r="AU623" s="260" t="s">
        <v>89</v>
      </c>
      <c r="AV623" s="14" t="s">
        <v>157</v>
      </c>
      <c r="AW623" s="14" t="s">
        <v>35</v>
      </c>
      <c r="AX623" s="14" t="s">
        <v>87</v>
      </c>
      <c r="AY623" s="260" t="s">
        <v>150</v>
      </c>
    </row>
    <row r="624" s="2" customFormat="1" ht="16.5" customHeight="1">
      <c r="A624" s="39"/>
      <c r="B624" s="40"/>
      <c r="C624" s="271" t="s">
        <v>611</v>
      </c>
      <c r="D624" s="271" t="s">
        <v>571</v>
      </c>
      <c r="E624" s="272" t="s">
        <v>827</v>
      </c>
      <c r="F624" s="273" t="s">
        <v>828</v>
      </c>
      <c r="G624" s="274" t="s">
        <v>171</v>
      </c>
      <c r="H624" s="275">
        <v>6.7080000000000002</v>
      </c>
      <c r="I624" s="276"/>
      <c r="J624" s="277">
        <f>ROUND(I624*H624,2)</f>
        <v>0</v>
      </c>
      <c r="K624" s="278"/>
      <c r="L624" s="279"/>
      <c r="M624" s="280" t="s">
        <v>1</v>
      </c>
      <c r="N624" s="281" t="s">
        <v>44</v>
      </c>
      <c r="O624" s="92"/>
      <c r="P624" s="230">
        <f>O624*H624</f>
        <v>0</v>
      </c>
      <c r="Q624" s="230">
        <v>0</v>
      </c>
      <c r="R624" s="230">
        <f>Q624*H624</f>
        <v>0</v>
      </c>
      <c r="S624" s="230">
        <v>0</v>
      </c>
      <c r="T624" s="231">
        <f>S624*H624</f>
        <v>0</v>
      </c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R624" s="232" t="s">
        <v>243</v>
      </c>
      <c r="AT624" s="232" t="s">
        <v>571</v>
      </c>
      <c r="AU624" s="232" t="s">
        <v>89</v>
      </c>
      <c r="AY624" s="17" t="s">
        <v>150</v>
      </c>
      <c r="BE624" s="233">
        <f>IF(N624="základní",J624,0)</f>
        <v>0</v>
      </c>
      <c r="BF624" s="233">
        <f>IF(N624="snížená",J624,0)</f>
        <v>0</v>
      </c>
      <c r="BG624" s="233">
        <f>IF(N624="zákl. přenesená",J624,0)</f>
        <v>0</v>
      </c>
      <c r="BH624" s="233">
        <f>IF(N624="sníž. přenesená",J624,0)</f>
        <v>0</v>
      </c>
      <c r="BI624" s="233">
        <f>IF(N624="nulová",J624,0)</f>
        <v>0</v>
      </c>
      <c r="BJ624" s="17" t="s">
        <v>87</v>
      </c>
      <c r="BK624" s="233">
        <f>ROUND(I624*H624,2)</f>
        <v>0</v>
      </c>
      <c r="BL624" s="17" t="s">
        <v>197</v>
      </c>
      <c r="BM624" s="232" t="s">
        <v>829</v>
      </c>
    </row>
    <row r="625" s="2" customFormat="1">
      <c r="A625" s="39"/>
      <c r="B625" s="40"/>
      <c r="C625" s="41"/>
      <c r="D625" s="234" t="s">
        <v>158</v>
      </c>
      <c r="E625" s="41"/>
      <c r="F625" s="235" t="s">
        <v>828</v>
      </c>
      <c r="G625" s="41"/>
      <c r="H625" s="41"/>
      <c r="I625" s="236"/>
      <c r="J625" s="41"/>
      <c r="K625" s="41"/>
      <c r="L625" s="45"/>
      <c r="M625" s="237"/>
      <c r="N625" s="238"/>
      <c r="O625" s="92"/>
      <c r="P625" s="92"/>
      <c r="Q625" s="92"/>
      <c r="R625" s="92"/>
      <c r="S625" s="92"/>
      <c r="T625" s="93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T625" s="17" t="s">
        <v>158</v>
      </c>
      <c r="AU625" s="17" t="s">
        <v>89</v>
      </c>
    </row>
    <row r="626" s="13" customFormat="1">
      <c r="A626" s="13"/>
      <c r="B626" s="239"/>
      <c r="C626" s="240"/>
      <c r="D626" s="234" t="s">
        <v>160</v>
      </c>
      <c r="E626" s="241" t="s">
        <v>1</v>
      </c>
      <c r="F626" s="242" t="s">
        <v>830</v>
      </c>
      <c r="G626" s="240"/>
      <c r="H626" s="243">
        <v>5.2430000000000003</v>
      </c>
      <c r="I626" s="244"/>
      <c r="J626" s="240"/>
      <c r="K626" s="240"/>
      <c r="L626" s="245"/>
      <c r="M626" s="246"/>
      <c r="N626" s="247"/>
      <c r="O626" s="247"/>
      <c r="P626" s="247"/>
      <c r="Q626" s="247"/>
      <c r="R626" s="247"/>
      <c r="S626" s="247"/>
      <c r="T626" s="248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9" t="s">
        <v>160</v>
      </c>
      <c r="AU626" s="249" t="s">
        <v>89</v>
      </c>
      <c r="AV626" s="13" t="s">
        <v>89</v>
      </c>
      <c r="AW626" s="13" t="s">
        <v>35</v>
      </c>
      <c r="AX626" s="13" t="s">
        <v>79</v>
      </c>
      <c r="AY626" s="249" t="s">
        <v>150</v>
      </c>
    </row>
    <row r="627" s="13" customFormat="1">
      <c r="A627" s="13"/>
      <c r="B627" s="239"/>
      <c r="C627" s="240"/>
      <c r="D627" s="234" t="s">
        <v>160</v>
      </c>
      <c r="E627" s="241" t="s">
        <v>1</v>
      </c>
      <c r="F627" s="242" t="s">
        <v>831</v>
      </c>
      <c r="G627" s="240"/>
      <c r="H627" s="243">
        <v>1.4650000000000001</v>
      </c>
      <c r="I627" s="244"/>
      <c r="J627" s="240"/>
      <c r="K627" s="240"/>
      <c r="L627" s="245"/>
      <c r="M627" s="246"/>
      <c r="N627" s="247"/>
      <c r="O627" s="247"/>
      <c r="P627" s="247"/>
      <c r="Q627" s="247"/>
      <c r="R627" s="247"/>
      <c r="S627" s="247"/>
      <c r="T627" s="248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49" t="s">
        <v>160</v>
      </c>
      <c r="AU627" s="249" t="s">
        <v>89</v>
      </c>
      <c r="AV627" s="13" t="s">
        <v>89</v>
      </c>
      <c r="AW627" s="13" t="s">
        <v>35</v>
      </c>
      <c r="AX627" s="13" t="s">
        <v>79</v>
      </c>
      <c r="AY627" s="249" t="s">
        <v>150</v>
      </c>
    </row>
    <row r="628" s="14" customFormat="1">
      <c r="A628" s="14"/>
      <c r="B628" s="250"/>
      <c r="C628" s="251"/>
      <c r="D628" s="234" t="s">
        <v>160</v>
      </c>
      <c r="E628" s="252" t="s">
        <v>1</v>
      </c>
      <c r="F628" s="253" t="s">
        <v>162</v>
      </c>
      <c r="G628" s="251"/>
      <c r="H628" s="254">
        <v>6.7080000000000002</v>
      </c>
      <c r="I628" s="255"/>
      <c r="J628" s="251"/>
      <c r="K628" s="251"/>
      <c r="L628" s="256"/>
      <c r="M628" s="257"/>
      <c r="N628" s="258"/>
      <c r="O628" s="258"/>
      <c r="P628" s="258"/>
      <c r="Q628" s="258"/>
      <c r="R628" s="258"/>
      <c r="S628" s="258"/>
      <c r="T628" s="259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60" t="s">
        <v>160</v>
      </c>
      <c r="AU628" s="260" t="s">
        <v>89</v>
      </c>
      <c r="AV628" s="14" t="s">
        <v>157</v>
      </c>
      <c r="AW628" s="14" t="s">
        <v>35</v>
      </c>
      <c r="AX628" s="14" t="s">
        <v>87</v>
      </c>
      <c r="AY628" s="260" t="s">
        <v>150</v>
      </c>
    </row>
    <row r="629" s="2" customFormat="1" ht="16.5" customHeight="1">
      <c r="A629" s="39"/>
      <c r="B629" s="40"/>
      <c r="C629" s="220" t="s">
        <v>832</v>
      </c>
      <c r="D629" s="220" t="s">
        <v>153</v>
      </c>
      <c r="E629" s="221" t="s">
        <v>833</v>
      </c>
      <c r="F629" s="222" t="s">
        <v>834</v>
      </c>
      <c r="G629" s="223" t="s">
        <v>415</v>
      </c>
      <c r="H629" s="224">
        <v>4.4400000000000004</v>
      </c>
      <c r="I629" s="225"/>
      <c r="J629" s="226">
        <f>ROUND(I629*H629,2)</f>
        <v>0</v>
      </c>
      <c r="K629" s="227"/>
      <c r="L629" s="45"/>
      <c r="M629" s="228" t="s">
        <v>1</v>
      </c>
      <c r="N629" s="229" t="s">
        <v>44</v>
      </c>
      <c r="O629" s="92"/>
      <c r="P629" s="230">
        <f>O629*H629</f>
        <v>0</v>
      </c>
      <c r="Q629" s="230">
        <v>0</v>
      </c>
      <c r="R629" s="230">
        <f>Q629*H629</f>
        <v>0</v>
      </c>
      <c r="S629" s="230">
        <v>0</v>
      </c>
      <c r="T629" s="231">
        <f>S629*H629</f>
        <v>0</v>
      </c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R629" s="232" t="s">
        <v>197</v>
      </c>
      <c r="AT629" s="232" t="s">
        <v>153</v>
      </c>
      <c r="AU629" s="232" t="s">
        <v>89</v>
      </c>
      <c r="AY629" s="17" t="s">
        <v>150</v>
      </c>
      <c r="BE629" s="233">
        <f>IF(N629="základní",J629,0)</f>
        <v>0</v>
      </c>
      <c r="BF629" s="233">
        <f>IF(N629="snížená",J629,0)</f>
        <v>0</v>
      </c>
      <c r="BG629" s="233">
        <f>IF(N629="zákl. přenesená",J629,0)</f>
        <v>0</v>
      </c>
      <c r="BH629" s="233">
        <f>IF(N629="sníž. přenesená",J629,0)</f>
        <v>0</v>
      </c>
      <c r="BI629" s="233">
        <f>IF(N629="nulová",J629,0)</f>
        <v>0</v>
      </c>
      <c r="BJ629" s="17" t="s">
        <v>87</v>
      </c>
      <c r="BK629" s="233">
        <f>ROUND(I629*H629,2)</f>
        <v>0</v>
      </c>
      <c r="BL629" s="17" t="s">
        <v>197</v>
      </c>
      <c r="BM629" s="232" t="s">
        <v>835</v>
      </c>
    </row>
    <row r="630" s="2" customFormat="1">
      <c r="A630" s="39"/>
      <c r="B630" s="40"/>
      <c r="C630" s="41"/>
      <c r="D630" s="234" t="s">
        <v>158</v>
      </c>
      <c r="E630" s="41"/>
      <c r="F630" s="235" t="s">
        <v>834</v>
      </c>
      <c r="G630" s="41"/>
      <c r="H630" s="41"/>
      <c r="I630" s="236"/>
      <c r="J630" s="41"/>
      <c r="K630" s="41"/>
      <c r="L630" s="45"/>
      <c r="M630" s="237"/>
      <c r="N630" s="238"/>
      <c r="O630" s="92"/>
      <c r="P630" s="92"/>
      <c r="Q630" s="92"/>
      <c r="R630" s="92"/>
      <c r="S630" s="92"/>
      <c r="T630" s="93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T630" s="17" t="s">
        <v>158</v>
      </c>
      <c r="AU630" s="17" t="s">
        <v>89</v>
      </c>
    </row>
    <row r="631" s="13" customFormat="1">
      <c r="A631" s="13"/>
      <c r="B631" s="239"/>
      <c r="C631" s="240"/>
      <c r="D631" s="234" t="s">
        <v>160</v>
      </c>
      <c r="E631" s="241" t="s">
        <v>1</v>
      </c>
      <c r="F631" s="242" t="s">
        <v>836</v>
      </c>
      <c r="G631" s="240"/>
      <c r="H631" s="243">
        <v>4.4400000000000004</v>
      </c>
      <c r="I631" s="244"/>
      <c r="J631" s="240"/>
      <c r="K631" s="240"/>
      <c r="L631" s="245"/>
      <c r="M631" s="246"/>
      <c r="N631" s="247"/>
      <c r="O631" s="247"/>
      <c r="P631" s="247"/>
      <c r="Q631" s="247"/>
      <c r="R631" s="247"/>
      <c r="S631" s="247"/>
      <c r="T631" s="248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9" t="s">
        <v>160</v>
      </c>
      <c r="AU631" s="249" t="s">
        <v>89</v>
      </c>
      <c r="AV631" s="13" t="s">
        <v>89</v>
      </c>
      <c r="AW631" s="13" t="s">
        <v>35</v>
      </c>
      <c r="AX631" s="13" t="s">
        <v>79</v>
      </c>
      <c r="AY631" s="249" t="s">
        <v>150</v>
      </c>
    </row>
    <row r="632" s="14" customFormat="1">
      <c r="A632" s="14"/>
      <c r="B632" s="250"/>
      <c r="C632" s="251"/>
      <c r="D632" s="234" t="s">
        <v>160</v>
      </c>
      <c r="E632" s="252" t="s">
        <v>1</v>
      </c>
      <c r="F632" s="253" t="s">
        <v>162</v>
      </c>
      <c r="G632" s="251"/>
      <c r="H632" s="254">
        <v>4.4400000000000004</v>
      </c>
      <c r="I632" s="255"/>
      <c r="J632" s="251"/>
      <c r="K632" s="251"/>
      <c r="L632" s="256"/>
      <c r="M632" s="257"/>
      <c r="N632" s="258"/>
      <c r="O632" s="258"/>
      <c r="P632" s="258"/>
      <c r="Q632" s="258"/>
      <c r="R632" s="258"/>
      <c r="S632" s="258"/>
      <c r="T632" s="259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60" t="s">
        <v>160</v>
      </c>
      <c r="AU632" s="260" t="s">
        <v>89</v>
      </c>
      <c r="AV632" s="14" t="s">
        <v>157</v>
      </c>
      <c r="AW632" s="14" t="s">
        <v>35</v>
      </c>
      <c r="AX632" s="14" t="s">
        <v>87</v>
      </c>
      <c r="AY632" s="260" t="s">
        <v>150</v>
      </c>
    </row>
    <row r="633" s="2" customFormat="1" ht="24.15" customHeight="1">
      <c r="A633" s="39"/>
      <c r="B633" s="40"/>
      <c r="C633" s="220" t="s">
        <v>618</v>
      </c>
      <c r="D633" s="220" t="s">
        <v>153</v>
      </c>
      <c r="E633" s="221" t="s">
        <v>837</v>
      </c>
      <c r="F633" s="222" t="s">
        <v>838</v>
      </c>
      <c r="G633" s="223" t="s">
        <v>415</v>
      </c>
      <c r="H633" s="224">
        <v>4.4400000000000004</v>
      </c>
      <c r="I633" s="225"/>
      <c r="J633" s="226">
        <f>ROUND(I633*H633,2)</f>
        <v>0</v>
      </c>
      <c r="K633" s="227"/>
      <c r="L633" s="45"/>
      <c r="M633" s="228" t="s">
        <v>1</v>
      </c>
      <c r="N633" s="229" t="s">
        <v>44</v>
      </c>
      <c r="O633" s="92"/>
      <c r="P633" s="230">
        <f>O633*H633</f>
        <v>0</v>
      </c>
      <c r="Q633" s="230">
        <v>0.0050800000000000003</v>
      </c>
      <c r="R633" s="230">
        <f>Q633*H633</f>
        <v>0.022555200000000004</v>
      </c>
      <c r="S633" s="230">
        <v>0</v>
      </c>
      <c r="T633" s="231">
        <f>S633*H633</f>
        <v>0</v>
      </c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R633" s="232" t="s">
        <v>197</v>
      </c>
      <c r="AT633" s="232" t="s">
        <v>153</v>
      </c>
      <c r="AU633" s="232" t="s">
        <v>89</v>
      </c>
      <c r="AY633" s="17" t="s">
        <v>150</v>
      </c>
      <c r="BE633" s="233">
        <f>IF(N633="základní",J633,0)</f>
        <v>0</v>
      </c>
      <c r="BF633" s="233">
        <f>IF(N633="snížená",J633,0)</f>
        <v>0</v>
      </c>
      <c r="BG633" s="233">
        <f>IF(N633="zákl. přenesená",J633,0)</f>
        <v>0</v>
      </c>
      <c r="BH633" s="233">
        <f>IF(N633="sníž. přenesená",J633,0)</f>
        <v>0</v>
      </c>
      <c r="BI633" s="233">
        <f>IF(N633="nulová",J633,0)</f>
        <v>0</v>
      </c>
      <c r="BJ633" s="17" t="s">
        <v>87</v>
      </c>
      <c r="BK633" s="233">
        <f>ROUND(I633*H633,2)</f>
        <v>0</v>
      </c>
      <c r="BL633" s="17" t="s">
        <v>197</v>
      </c>
      <c r="BM633" s="232" t="s">
        <v>839</v>
      </c>
    </row>
    <row r="634" s="2" customFormat="1">
      <c r="A634" s="39"/>
      <c r="B634" s="40"/>
      <c r="C634" s="41"/>
      <c r="D634" s="234" t="s">
        <v>158</v>
      </c>
      <c r="E634" s="41"/>
      <c r="F634" s="235" t="s">
        <v>840</v>
      </c>
      <c r="G634" s="41"/>
      <c r="H634" s="41"/>
      <c r="I634" s="236"/>
      <c r="J634" s="41"/>
      <c r="K634" s="41"/>
      <c r="L634" s="45"/>
      <c r="M634" s="237"/>
      <c r="N634" s="238"/>
      <c r="O634" s="92"/>
      <c r="P634" s="92"/>
      <c r="Q634" s="92"/>
      <c r="R634" s="92"/>
      <c r="S634" s="92"/>
      <c r="T634" s="93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T634" s="17" t="s">
        <v>158</v>
      </c>
      <c r="AU634" s="17" t="s">
        <v>89</v>
      </c>
    </row>
    <row r="635" s="2" customFormat="1" ht="24.15" customHeight="1">
      <c r="A635" s="39"/>
      <c r="B635" s="40"/>
      <c r="C635" s="220" t="s">
        <v>841</v>
      </c>
      <c r="D635" s="220" t="s">
        <v>153</v>
      </c>
      <c r="E635" s="221" t="s">
        <v>842</v>
      </c>
      <c r="F635" s="222" t="s">
        <v>843</v>
      </c>
      <c r="G635" s="223" t="s">
        <v>165</v>
      </c>
      <c r="H635" s="224">
        <v>0.23599999999999999</v>
      </c>
      <c r="I635" s="225"/>
      <c r="J635" s="226">
        <f>ROUND(I635*H635,2)</f>
        <v>0</v>
      </c>
      <c r="K635" s="227"/>
      <c r="L635" s="45"/>
      <c r="M635" s="228" t="s">
        <v>1</v>
      </c>
      <c r="N635" s="229" t="s">
        <v>44</v>
      </c>
      <c r="O635" s="92"/>
      <c r="P635" s="230">
        <f>O635*H635</f>
        <v>0</v>
      </c>
      <c r="Q635" s="230">
        <v>0</v>
      </c>
      <c r="R635" s="230">
        <f>Q635*H635</f>
        <v>0</v>
      </c>
      <c r="S635" s="230">
        <v>0</v>
      </c>
      <c r="T635" s="231">
        <f>S635*H635</f>
        <v>0</v>
      </c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R635" s="232" t="s">
        <v>197</v>
      </c>
      <c r="AT635" s="232" t="s">
        <v>153</v>
      </c>
      <c r="AU635" s="232" t="s">
        <v>89</v>
      </c>
      <c r="AY635" s="17" t="s">
        <v>150</v>
      </c>
      <c r="BE635" s="233">
        <f>IF(N635="základní",J635,0)</f>
        <v>0</v>
      </c>
      <c r="BF635" s="233">
        <f>IF(N635="snížená",J635,0)</f>
        <v>0</v>
      </c>
      <c r="BG635" s="233">
        <f>IF(N635="zákl. přenesená",J635,0)</f>
        <v>0</v>
      </c>
      <c r="BH635" s="233">
        <f>IF(N635="sníž. přenesená",J635,0)</f>
        <v>0</v>
      </c>
      <c r="BI635" s="233">
        <f>IF(N635="nulová",J635,0)</f>
        <v>0</v>
      </c>
      <c r="BJ635" s="17" t="s">
        <v>87</v>
      </c>
      <c r="BK635" s="233">
        <f>ROUND(I635*H635,2)</f>
        <v>0</v>
      </c>
      <c r="BL635" s="17" t="s">
        <v>197</v>
      </c>
      <c r="BM635" s="232" t="s">
        <v>844</v>
      </c>
    </row>
    <row r="636" s="2" customFormat="1">
      <c r="A636" s="39"/>
      <c r="B636" s="40"/>
      <c r="C636" s="41"/>
      <c r="D636" s="234" t="s">
        <v>158</v>
      </c>
      <c r="E636" s="41"/>
      <c r="F636" s="235" t="s">
        <v>845</v>
      </c>
      <c r="G636" s="41"/>
      <c r="H636" s="41"/>
      <c r="I636" s="236"/>
      <c r="J636" s="41"/>
      <c r="K636" s="41"/>
      <c r="L636" s="45"/>
      <c r="M636" s="237"/>
      <c r="N636" s="238"/>
      <c r="O636" s="92"/>
      <c r="P636" s="92"/>
      <c r="Q636" s="92"/>
      <c r="R636" s="92"/>
      <c r="S636" s="92"/>
      <c r="T636" s="93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T636" s="17" t="s">
        <v>158</v>
      </c>
      <c r="AU636" s="17" t="s">
        <v>89</v>
      </c>
    </row>
    <row r="637" s="12" customFormat="1" ht="22.8" customHeight="1">
      <c r="A637" s="12"/>
      <c r="B637" s="204"/>
      <c r="C637" s="205"/>
      <c r="D637" s="206" t="s">
        <v>78</v>
      </c>
      <c r="E637" s="218" t="s">
        <v>846</v>
      </c>
      <c r="F637" s="218" t="s">
        <v>847</v>
      </c>
      <c r="G637" s="205"/>
      <c r="H637" s="205"/>
      <c r="I637" s="208"/>
      <c r="J637" s="219">
        <f>BK637</f>
        <v>0</v>
      </c>
      <c r="K637" s="205"/>
      <c r="L637" s="210"/>
      <c r="M637" s="211"/>
      <c r="N637" s="212"/>
      <c r="O637" s="212"/>
      <c r="P637" s="213">
        <f>SUM(P638:P648)</f>
        <v>0</v>
      </c>
      <c r="Q637" s="212"/>
      <c r="R637" s="213">
        <f>SUM(R638:R648)</f>
        <v>0.01957764</v>
      </c>
      <c r="S637" s="212"/>
      <c r="T637" s="214">
        <f>SUM(T638:T648)</f>
        <v>0</v>
      </c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R637" s="215" t="s">
        <v>89</v>
      </c>
      <c r="AT637" s="216" t="s">
        <v>78</v>
      </c>
      <c r="AU637" s="216" t="s">
        <v>87</v>
      </c>
      <c r="AY637" s="215" t="s">
        <v>150</v>
      </c>
      <c r="BK637" s="217">
        <f>SUM(BK638:BK648)</f>
        <v>0</v>
      </c>
    </row>
    <row r="638" s="2" customFormat="1" ht="24.15" customHeight="1">
      <c r="A638" s="39"/>
      <c r="B638" s="40"/>
      <c r="C638" s="220" t="s">
        <v>622</v>
      </c>
      <c r="D638" s="220" t="s">
        <v>153</v>
      </c>
      <c r="E638" s="221" t="s">
        <v>848</v>
      </c>
      <c r="F638" s="222" t="s">
        <v>849</v>
      </c>
      <c r="G638" s="223" t="s">
        <v>171</v>
      </c>
      <c r="H638" s="224">
        <v>13.561999999999999</v>
      </c>
      <c r="I638" s="225"/>
      <c r="J638" s="226">
        <f>ROUND(I638*H638,2)</f>
        <v>0</v>
      </c>
      <c r="K638" s="227"/>
      <c r="L638" s="45"/>
      <c r="M638" s="228" t="s">
        <v>1</v>
      </c>
      <c r="N638" s="229" t="s">
        <v>44</v>
      </c>
      <c r="O638" s="92"/>
      <c r="P638" s="230">
        <f>O638*H638</f>
        <v>0</v>
      </c>
      <c r="Q638" s="230">
        <v>0.00022000000000000001</v>
      </c>
      <c r="R638" s="230">
        <f>Q638*H638</f>
        <v>0.0029836400000000001</v>
      </c>
      <c r="S638" s="230">
        <v>0</v>
      </c>
      <c r="T638" s="231">
        <f>S638*H638</f>
        <v>0</v>
      </c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R638" s="232" t="s">
        <v>197</v>
      </c>
      <c r="AT638" s="232" t="s">
        <v>153</v>
      </c>
      <c r="AU638" s="232" t="s">
        <v>89</v>
      </c>
      <c r="AY638" s="17" t="s">
        <v>150</v>
      </c>
      <c r="BE638" s="233">
        <f>IF(N638="základní",J638,0)</f>
        <v>0</v>
      </c>
      <c r="BF638" s="233">
        <f>IF(N638="snížená",J638,0)</f>
        <v>0</v>
      </c>
      <c r="BG638" s="233">
        <f>IF(N638="zákl. přenesená",J638,0)</f>
        <v>0</v>
      </c>
      <c r="BH638" s="233">
        <f>IF(N638="sníž. přenesená",J638,0)</f>
        <v>0</v>
      </c>
      <c r="BI638" s="233">
        <f>IF(N638="nulová",J638,0)</f>
        <v>0</v>
      </c>
      <c r="BJ638" s="17" t="s">
        <v>87</v>
      </c>
      <c r="BK638" s="233">
        <f>ROUND(I638*H638,2)</f>
        <v>0</v>
      </c>
      <c r="BL638" s="17" t="s">
        <v>197</v>
      </c>
      <c r="BM638" s="232" t="s">
        <v>850</v>
      </c>
    </row>
    <row r="639" s="2" customFormat="1">
      <c r="A639" s="39"/>
      <c r="B639" s="40"/>
      <c r="C639" s="41"/>
      <c r="D639" s="234" t="s">
        <v>158</v>
      </c>
      <c r="E639" s="41"/>
      <c r="F639" s="235" t="s">
        <v>851</v>
      </c>
      <c r="G639" s="41"/>
      <c r="H639" s="41"/>
      <c r="I639" s="236"/>
      <c r="J639" s="41"/>
      <c r="K639" s="41"/>
      <c r="L639" s="45"/>
      <c r="M639" s="237"/>
      <c r="N639" s="238"/>
      <c r="O639" s="92"/>
      <c r="P639" s="92"/>
      <c r="Q639" s="92"/>
      <c r="R639" s="92"/>
      <c r="S639" s="92"/>
      <c r="T639" s="93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T639" s="17" t="s">
        <v>158</v>
      </c>
      <c r="AU639" s="17" t="s">
        <v>89</v>
      </c>
    </row>
    <row r="640" s="13" customFormat="1">
      <c r="A640" s="13"/>
      <c r="B640" s="239"/>
      <c r="C640" s="240"/>
      <c r="D640" s="234" t="s">
        <v>160</v>
      </c>
      <c r="E640" s="241" t="s">
        <v>1</v>
      </c>
      <c r="F640" s="242" t="s">
        <v>852</v>
      </c>
      <c r="G640" s="240"/>
      <c r="H640" s="243">
        <v>1.216</v>
      </c>
      <c r="I640" s="244"/>
      <c r="J640" s="240"/>
      <c r="K640" s="240"/>
      <c r="L640" s="245"/>
      <c r="M640" s="246"/>
      <c r="N640" s="247"/>
      <c r="O640" s="247"/>
      <c r="P640" s="247"/>
      <c r="Q640" s="247"/>
      <c r="R640" s="247"/>
      <c r="S640" s="247"/>
      <c r="T640" s="248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9" t="s">
        <v>160</v>
      </c>
      <c r="AU640" s="249" t="s">
        <v>89</v>
      </c>
      <c r="AV640" s="13" t="s">
        <v>89</v>
      </c>
      <c r="AW640" s="13" t="s">
        <v>35</v>
      </c>
      <c r="AX640" s="13" t="s">
        <v>79</v>
      </c>
      <c r="AY640" s="249" t="s">
        <v>150</v>
      </c>
    </row>
    <row r="641" s="13" customFormat="1">
      <c r="A641" s="13"/>
      <c r="B641" s="239"/>
      <c r="C641" s="240"/>
      <c r="D641" s="234" t="s">
        <v>160</v>
      </c>
      <c r="E641" s="241" t="s">
        <v>1</v>
      </c>
      <c r="F641" s="242" t="s">
        <v>853</v>
      </c>
      <c r="G641" s="240"/>
      <c r="H641" s="243">
        <v>0.25600000000000001</v>
      </c>
      <c r="I641" s="244"/>
      <c r="J641" s="240"/>
      <c r="K641" s="240"/>
      <c r="L641" s="245"/>
      <c r="M641" s="246"/>
      <c r="N641" s="247"/>
      <c r="O641" s="247"/>
      <c r="P641" s="247"/>
      <c r="Q641" s="247"/>
      <c r="R641" s="247"/>
      <c r="S641" s="247"/>
      <c r="T641" s="248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49" t="s">
        <v>160</v>
      </c>
      <c r="AU641" s="249" t="s">
        <v>89</v>
      </c>
      <c r="AV641" s="13" t="s">
        <v>89</v>
      </c>
      <c r="AW641" s="13" t="s">
        <v>35</v>
      </c>
      <c r="AX641" s="13" t="s">
        <v>79</v>
      </c>
      <c r="AY641" s="249" t="s">
        <v>150</v>
      </c>
    </row>
    <row r="642" s="13" customFormat="1">
      <c r="A642" s="13"/>
      <c r="B642" s="239"/>
      <c r="C642" s="240"/>
      <c r="D642" s="234" t="s">
        <v>160</v>
      </c>
      <c r="E642" s="241" t="s">
        <v>1</v>
      </c>
      <c r="F642" s="242" t="s">
        <v>854</v>
      </c>
      <c r="G642" s="240"/>
      <c r="H642" s="243">
        <v>3.8399999999999999</v>
      </c>
      <c r="I642" s="244"/>
      <c r="J642" s="240"/>
      <c r="K642" s="240"/>
      <c r="L642" s="245"/>
      <c r="M642" s="246"/>
      <c r="N642" s="247"/>
      <c r="O642" s="247"/>
      <c r="P642" s="247"/>
      <c r="Q642" s="247"/>
      <c r="R642" s="247"/>
      <c r="S642" s="247"/>
      <c r="T642" s="248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49" t="s">
        <v>160</v>
      </c>
      <c r="AU642" s="249" t="s">
        <v>89</v>
      </c>
      <c r="AV642" s="13" t="s">
        <v>89</v>
      </c>
      <c r="AW642" s="13" t="s">
        <v>35</v>
      </c>
      <c r="AX642" s="13" t="s">
        <v>79</v>
      </c>
      <c r="AY642" s="249" t="s">
        <v>150</v>
      </c>
    </row>
    <row r="643" s="13" customFormat="1">
      <c r="A643" s="13"/>
      <c r="B643" s="239"/>
      <c r="C643" s="240"/>
      <c r="D643" s="234" t="s">
        <v>160</v>
      </c>
      <c r="E643" s="241" t="s">
        <v>1</v>
      </c>
      <c r="F643" s="242" t="s">
        <v>855</v>
      </c>
      <c r="G643" s="240"/>
      <c r="H643" s="243">
        <v>8.25</v>
      </c>
      <c r="I643" s="244"/>
      <c r="J643" s="240"/>
      <c r="K643" s="240"/>
      <c r="L643" s="245"/>
      <c r="M643" s="246"/>
      <c r="N643" s="247"/>
      <c r="O643" s="247"/>
      <c r="P643" s="247"/>
      <c r="Q643" s="247"/>
      <c r="R643" s="247"/>
      <c r="S643" s="247"/>
      <c r="T643" s="248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9" t="s">
        <v>160</v>
      </c>
      <c r="AU643" s="249" t="s">
        <v>89</v>
      </c>
      <c r="AV643" s="13" t="s">
        <v>89</v>
      </c>
      <c r="AW643" s="13" t="s">
        <v>35</v>
      </c>
      <c r="AX643" s="13" t="s">
        <v>79</v>
      </c>
      <c r="AY643" s="249" t="s">
        <v>150</v>
      </c>
    </row>
    <row r="644" s="14" customFormat="1">
      <c r="A644" s="14"/>
      <c r="B644" s="250"/>
      <c r="C644" s="251"/>
      <c r="D644" s="234" t="s">
        <v>160</v>
      </c>
      <c r="E644" s="252" t="s">
        <v>1</v>
      </c>
      <c r="F644" s="253" t="s">
        <v>162</v>
      </c>
      <c r="G644" s="251"/>
      <c r="H644" s="254">
        <v>13.561999999999999</v>
      </c>
      <c r="I644" s="255"/>
      <c r="J644" s="251"/>
      <c r="K644" s="251"/>
      <c r="L644" s="256"/>
      <c r="M644" s="257"/>
      <c r="N644" s="258"/>
      <c r="O644" s="258"/>
      <c r="P644" s="258"/>
      <c r="Q644" s="258"/>
      <c r="R644" s="258"/>
      <c r="S644" s="258"/>
      <c r="T644" s="259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60" t="s">
        <v>160</v>
      </c>
      <c r="AU644" s="260" t="s">
        <v>89</v>
      </c>
      <c r="AV644" s="14" t="s">
        <v>157</v>
      </c>
      <c r="AW644" s="14" t="s">
        <v>35</v>
      </c>
      <c r="AX644" s="14" t="s">
        <v>87</v>
      </c>
      <c r="AY644" s="260" t="s">
        <v>150</v>
      </c>
    </row>
    <row r="645" s="2" customFormat="1" ht="24.15" customHeight="1">
      <c r="A645" s="39"/>
      <c r="B645" s="40"/>
      <c r="C645" s="220" t="s">
        <v>856</v>
      </c>
      <c r="D645" s="220" t="s">
        <v>153</v>
      </c>
      <c r="E645" s="221" t="s">
        <v>857</v>
      </c>
      <c r="F645" s="222" t="s">
        <v>858</v>
      </c>
      <c r="G645" s="223" t="s">
        <v>171</v>
      </c>
      <c r="H645" s="224">
        <v>40</v>
      </c>
      <c r="I645" s="225"/>
      <c r="J645" s="226">
        <f>ROUND(I645*H645,2)</f>
        <v>0</v>
      </c>
      <c r="K645" s="227"/>
      <c r="L645" s="45"/>
      <c r="M645" s="228" t="s">
        <v>1</v>
      </c>
      <c r="N645" s="229" t="s">
        <v>44</v>
      </c>
      <c r="O645" s="92"/>
      <c r="P645" s="230">
        <f>O645*H645</f>
        <v>0</v>
      </c>
      <c r="Q645" s="230">
        <v>0.00016875000000000001</v>
      </c>
      <c r="R645" s="230">
        <f>Q645*H645</f>
        <v>0.0067500000000000008</v>
      </c>
      <c r="S645" s="230">
        <v>0</v>
      </c>
      <c r="T645" s="231">
        <f>S645*H645</f>
        <v>0</v>
      </c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R645" s="232" t="s">
        <v>197</v>
      </c>
      <c r="AT645" s="232" t="s">
        <v>153</v>
      </c>
      <c r="AU645" s="232" t="s">
        <v>89</v>
      </c>
      <c r="AY645" s="17" t="s">
        <v>150</v>
      </c>
      <c r="BE645" s="233">
        <f>IF(N645="základní",J645,0)</f>
        <v>0</v>
      </c>
      <c r="BF645" s="233">
        <f>IF(N645="snížená",J645,0)</f>
        <v>0</v>
      </c>
      <c r="BG645" s="233">
        <f>IF(N645="zákl. přenesená",J645,0)</f>
        <v>0</v>
      </c>
      <c r="BH645" s="233">
        <f>IF(N645="sníž. přenesená",J645,0)</f>
        <v>0</v>
      </c>
      <c r="BI645" s="233">
        <f>IF(N645="nulová",J645,0)</f>
        <v>0</v>
      </c>
      <c r="BJ645" s="17" t="s">
        <v>87</v>
      </c>
      <c r="BK645" s="233">
        <f>ROUND(I645*H645,2)</f>
        <v>0</v>
      </c>
      <c r="BL645" s="17" t="s">
        <v>197</v>
      </c>
      <c r="BM645" s="232" t="s">
        <v>859</v>
      </c>
    </row>
    <row r="646" s="2" customFormat="1">
      <c r="A646" s="39"/>
      <c r="B646" s="40"/>
      <c r="C646" s="41"/>
      <c r="D646" s="234" t="s">
        <v>158</v>
      </c>
      <c r="E646" s="41"/>
      <c r="F646" s="235" t="s">
        <v>860</v>
      </c>
      <c r="G646" s="41"/>
      <c r="H646" s="41"/>
      <c r="I646" s="236"/>
      <c r="J646" s="41"/>
      <c r="K646" s="41"/>
      <c r="L646" s="45"/>
      <c r="M646" s="237"/>
      <c r="N646" s="238"/>
      <c r="O646" s="92"/>
      <c r="P646" s="92"/>
      <c r="Q646" s="92"/>
      <c r="R646" s="92"/>
      <c r="S646" s="92"/>
      <c r="T646" s="93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T646" s="17" t="s">
        <v>158</v>
      </c>
      <c r="AU646" s="17" t="s">
        <v>89</v>
      </c>
    </row>
    <row r="647" s="2" customFormat="1" ht="24.15" customHeight="1">
      <c r="A647" s="39"/>
      <c r="B647" s="40"/>
      <c r="C647" s="220" t="s">
        <v>628</v>
      </c>
      <c r="D647" s="220" t="s">
        <v>153</v>
      </c>
      <c r="E647" s="221" t="s">
        <v>861</v>
      </c>
      <c r="F647" s="222" t="s">
        <v>862</v>
      </c>
      <c r="G647" s="223" t="s">
        <v>171</v>
      </c>
      <c r="H647" s="224">
        <v>80</v>
      </c>
      <c r="I647" s="225"/>
      <c r="J647" s="226">
        <f>ROUND(I647*H647,2)</f>
        <v>0</v>
      </c>
      <c r="K647" s="227"/>
      <c r="L647" s="45"/>
      <c r="M647" s="228" t="s">
        <v>1</v>
      </c>
      <c r="N647" s="229" t="s">
        <v>44</v>
      </c>
      <c r="O647" s="92"/>
      <c r="P647" s="230">
        <f>O647*H647</f>
        <v>0</v>
      </c>
      <c r="Q647" s="230">
        <v>0.00012305000000000001</v>
      </c>
      <c r="R647" s="230">
        <f>Q647*H647</f>
        <v>0.0098440000000000003</v>
      </c>
      <c r="S647" s="230">
        <v>0</v>
      </c>
      <c r="T647" s="231">
        <f>S647*H647</f>
        <v>0</v>
      </c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R647" s="232" t="s">
        <v>197</v>
      </c>
      <c r="AT647" s="232" t="s">
        <v>153</v>
      </c>
      <c r="AU647" s="232" t="s">
        <v>89</v>
      </c>
      <c r="AY647" s="17" t="s">
        <v>150</v>
      </c>
      <c r="BE647" s="233">
        <f>IF(N647="základní",J647,0)</f>
        <v>0</v>
      </c>
      <c r="BF647" s="233">
        <f>IF(N647="snížená",J647,0)</f>
        <v>0</v>
      </c>
      <c r="BG647" s="233">
        <f>IF(N647="zákl. přenesená",J647,0)</f>
        <v>0</v>
      </c>
      <c r="BH647" s="233">
        <f>IF(N647="sníž. přenesená",J647,0)</f>
        <v>0</v>
      </c>
      <c r="BI647" s="233">
        <f>IF(N647="nulová",J647,0)</f>
        <v>0</v>
      </c>
      <c r="BJ647" s="17" t="s">
        <v>87</v>
      </c>
      <c r="BK647" s="233">
        <f>ROUND(I647*H647,2)</f>
        <v>0</v>
      </c>
      <c r="BL647" s="17" t="s">
        <v>197</v>
      </c>
      <c r="BM647" s="232" t="s">
        <v>863</v>
      </c>
    </row>
    <row r="648" s="2" customFormat="1">
      <c r="A648" s="39"/>
      <c r="B648" s="40"/>
      <c r="C648" s="41"/>
      <c r="D648" s="234" t="s">
        <v>158</v>
      </c>
      <c r="E648" s="41"/>
      <c r="F648" s="235" t="s">
        <v>864</v>
      </c>
      <c r="G648" s="41"/>
      <c r="H648" s="41"/>
      <c r="I648" s="236"/>
      <c r="J648" s="41"/>
      <c r="K648" s="41"/>
      <c r="L648" s="45"/>
      <c r="M648" s="237"/>
      <c r="N648" s="238"/>
      <c r="O648" s="92"/>
      <c r="P648" s="92"/>
      <c r="Q648" s="92"/>
      <c r="R648" s="92"/>
      <c r="S648" s="92"/>
      <c r="T648" s="93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T648" s="17" t="s">
        <v>158</v>
      </c>
      <c r="AU648" s="17" t="s">
        <v>89</v>
      </c>
    </row>
    <row r="649" s="12" customFormat="1" ht="22.8" customHeight="1">
      <c r="A649" s="12"/>
      <c r="B649" s="204"/>
      <c r="C649" s="205"/>
      <c r="D649" s="206" t="s">
        <v>78</v>
      </c>
      <c r="E649" s="218" t="s">
        <v>865</v>
      </c>
      <c r="F649" s="218" t="s">
        <v>866</v>
      </c>
      <c r="G649" s="205"/>
      <c r="H649" s="205"/>
      <c r="I649" s="208"/>
      <c r="J649" s="219">
        <f>BK649</f>
        <v>0</v>
      </c>
      <c r="K649" s="205"/>
      <c r="L649" s="210"/>
      <c r="M649" s="211"/>
      <c r="N649" s="212"/>
      <c r="O649" s="212"/>
      <c r="P649" s="213">
        <f>SUM(P650:P691)</f>
        <v>0</v>
      </c>
      <c r="Q649" s="212"/>
      <c r="R649" s="213">
        <f>SUM(R650:R691)</f>
        <v>0.80032515599999998</v>
      </c>
      <c r="S649" s="212"/>
      <c r="T649" s="214">
        <f>SUM(T650:T691)</f>
        <v>0.12658528999999999</v>
      </c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R649" s="215" t="s">
        <v>89</v>
      </c>
      <c r="AT649" s="216" t="s">
        <v>78</v>
      </c>
      <c r="AU649" s="216" t="s">
        <v>87</v>
      </c>
      <c r="AY649" s="215" t="s">
        <v>150</v>
      </c>
      <c r="BK649" s="217">
        <f>SUM(BK650:BK691)</f>
        <v>0</v>
      </c>
    </row>
    <row r="650" s="2" customFormat="1" ht="16.5" customHeight="1">
      <c r="A650" s="39"/>
      <c r="B650" s="40"/>
      <c r="C650" s="220" t="s">
        <v>867</v>
      </c>
      <c r="D650" s="220" t="s">
        <v>153</v>
      </c>
      <c r="E650" s="221" t="s">
        <v>868</v>
      </c>
      <c r="F650" s="222" t="s">
        <v>869</v>
      </c>
      <c r="G650" s="223" t="s">
        <v>171</v>
      </c>
      <c r="H650" s="224">
        <v>395.654</v>
      </c>
      <c r="I650" s="225"/>
      <c r="J650" s="226">
        <f>ROUND(I650*H650,2)</f>
        <v>0</v>
      </c>
      <c r="K650" s="227"/>
      <c r="L650" s="45"/>
      <c r="M650" s="228" t="s">
        <v>1</v>
      </c>
      <c r="N650" s="229" t="s">
        <v>44</v>
      </c>
      <c r="O650" s="92"/>
      <c r="P650" s="230">
        <f>O650*H650</f>
        <v>0</v>
      </c>
      <c r="Q650" s="230">
        <v>0.001</v>
      </c>
      <c r="R650" s="230">
        <f>Q650*H650</f>
        <v>0.39565400000000001</v>
      </c>
      <c r="S650" s="230">
        <v>0.00031</v>
      </c>
      <c r="T650" s="231">
        <f>S650*H650</f>
        <v>0.12265274</v>
      </c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R650" s="232" t="s">
        <v>197</v>
      </c>
      <c r="AT650" s="232" t="s">
        <v>153</v>
      </c>
      <c r="AU650" s="232" t="s">
        <v>89</v>
      </c>
      <c r="AY650" s="17" t="s">
        <v>150</v>
      </c>
      <c r="BE650" s="233">
        <f>IF(N650="základní",J650,0)</f>
        <v>0</v>
      </c>
      <c r="BF650" s="233">
        <f>IF(N650="snížená",J650,0)</f>
        <v>0</v>
      </c>
      <c r="BG650" s="233">
        <f>IF(N650="zákl. přenesená",J650,0)</f>
        <v>0</v>
      </c>
      <c r="BH650" s="233">
        <f>IF(N650="sníž. přenesená",J650,0)</f>
        <v>0</v>
      </c>
      <c r="BI650" s="233">
        <f>IF(N650="nulová",J650,0)</f>
        <v>0</v>
      </c>
      <c r="BJ650" s="17" t="s">
        <v>87</v>
      </c>
      <c r="BK650" s="233">
        <f>ROUND(I650*H650,2)</f>
        <v>0</v>
      </c>
      <c r="BL650" s="17" t="s">
        <v>197</v>
      </c>
      <c r="BM650" s="232" t="s">
        <v>870</v>
      </c>
    </row>
    <row r="651" s="2" customFormat="1">
      <c r="A651" s="39"/>
      <c r="B651" s="40"/>
      <c r="C651" s="41"/>
      <c r="D651" s="234" t="s">
        <v>158</v>
      </c>
      <c r="E651" s="41"/>
      <c r="F651" s="235" t="s">
        <v>871</v>
      </c>
      <c r="G651" s="41"/>
      <c r="H651" s="41"/>
      <c r="I651" s="236"/>
      <c r="J651" s="41"/>
      <c r="K651" s="41"/>
      <c r="L651" s="45"/>
      <c r="M651" s="237"/>
      <c r="N651" s="238"/>
      <c r="O651" s="92"/>
      <c r="P651" s="92"/>
      <c r="Q651" s="92"/>
      <c r="R651" s="92"/>
      <c r="S651" s="92"/>
      <c r="T651" s="93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T651" s="17" t="s">
        <v>158</v>
      </c>
      <c r="AU651" s="17" t="s">
        <v>89</v>
      </c>
    </row>
    <row r="652" s="13" customFormat="1">
      <c r="A652" s="13"/>
      <c r="B652" s="239"/>
      <c r="C652" s="240"/>
      <c r="D652" s="234" t="s">
        <v>160</v>
      </c>
      <c r="E652" s="241" t="s">
        <v>1</v>
      </c>
      <c r="F652" s="242" t="s">
        <v>194</v>
      </c>
      <c r="G652" s="240"/>
      <c r="H652" s="243">
        <v>100.834</v>
      </c>
      <c r="I652" s="244"/>
      <c r="J652" s="240"/>
      <c r="K652" s="240"/>
      <c r="L652" s="245"/>
      <c r="M652" s="246"/>
      <c r="N652" s="247"/>
      <c r="O652" s="247"/>
      <c r="P652" s="247"/>
      <c r="Q652" s="247"/>
      <c r="R652" s="247"/>
      <c r="S652" s="247"/>
      <c r="T652" s="248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49" t="s">
        <v>160</v>
      </c>
      <c r="AU652" s="249" t="s">
        <v>89</v>
      </c>
      <c r="AV652" s="13" t="s">
        <v>89</v>
      </c>
      <c r="AW652" s="13" t="s">
        <v>35</v>
      </c>
      <c r="AX652" s="13" t="s">
        <v>79</v>
      </c>
      <c r="AY652" s="249" t="s">
        <v>150</v>
      </c>
    </row>
    <row r="653" s="15" customFormat="1">
      <c r="A653" s="15"/>
      <c r="B653" s="261"/>
      <c r="C653" s="262"/>
      <c r="D653" s="234" t="s">
        <v>160</v>
      </c>
      <c r="E653" s="263" t="s">
        <v>1</v>
      </c>
      <c r="F653" s="264" t="s">
        <v>209</v>
      </c>
      <c r="G653" s="262"/>
      <c r="H653" s="263" t="s">
        <v>1</v>
      </c>
      <c r="I653" s="265"/>
      <c r="J653" s="262"/>
      <c r="K653" s="262"/>
      <c r="L653" s="266"/>
      <c r="M653" s="267"/>
      <c r="N653" s="268"/>
      <c r="O653" s="268"/>
      <c r="P653" s="268"/>
      <c r="Q653" s="268"/>
      <c r="R653" s="268"/>
      <c r="S653" s="268"/>
      <c r="T653" s="269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T653" s="270" t="s">
        <v>160</v>
      </c>
      <c r="AU653" s="270" t="s">
        <v>89</v>
      </c>
      <c r="AV653" s="15" t="s">
        <v>87</v>
      </c>
      <c r="AW653" s="15" t="s">
        <v>35</v>
      </c>
      <c r="AX653" s="15" t="s">
        <v>79</v>
      </c>
      <c r="AY653" s="270" t="s">
        <v>150</v>
      </c>
    </row>
    <row r="654" s="13" customFormat="1">
      <c r="A654" s="13"/>
      <c r="B654" s="239"/>
      <c r="C654" s="240"/>
      <c r="D654" s="234" t="s">
        <v>160</v>
      </c>
      <c r="E654" s="241" t="s">
        <v>1</v>
      </c>
      <c r="F654" s="242" t="s">
        <v>210</v>
      </c>
      <c r="G654" s="240"/>
      <c r="H654" s="243">
        <v>181.41200000000001</v>
      </c>
      <c r="I654" s="244"/>
      <c r="J654" s="240"/>
      <c r="K654" s="240"/>
      <c r="L654" s="245"/>
      <c r="M654" s="246"/>
      <c r="N654" s="247"/>
      <c r="O654" s="247"/>
      <c r="P654" s="247"/>
      <c r="Q654" s="247"/>
      <c r="R654" s="247"/>
      <c r="S654" s="247"/>
      <c r="T654" s="248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9" t="s">
        <v>160</v>
      </c>
      <c r="AU654" s="249" t="s">
        <v>89</v>
      </c>
      <c r="AV654" s="13" t="s">
        <v>89</v>
      </c>
      <c r="AW654" s="13" t="s">
        <v>35</v>
      </c>
      <c r="AX654" s="13" t="s">
        <v>79</v>
      </c>
      <c r="AY654" s="249" t="s">
        <v>150</v>
      </c>
    </row>
    <row r="655" s="13" customFormat="1">
      <c r="A655" s="13"/>
      <c r="B655" s="239"/>
      <c r="C655" s="240"/>
      <c r="D655" s="234" t="s">
        <v>160</v>
      </c>
      <c r="E655" s="241" t="s">
        <v>1</v>
      </c>
      <c r="F655" s="242" t="s">
        <v>211</v>
      </c>
      <c r="G655" s="240"/>
      <c r="H655" s="243">
        <v>38.545000000000002</v>
      </c>
      <c r="I655" s="244"/>
      <c r="J655" s="240"/>
      <c r="K655" s="240"/>
      <c r="L655" s="245"/>
      <c r="M655" s="246"/>
      <c r="N655" s="247"/>
      <c r="O655" s="247"/>
      <c r="P655" s="247"/>
      <c r="Q655" s="247"/>
      <c r="R655" s="247"/>
      <c r="S655" s="247"/>
      <c r="T655" s="248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49" t="s">
        <v>160</v>
      </c>
      <c r="AU655" s="249" t="s">
        <v>89</v>
      </c>
      <c r="AV655" s="13" t="s">
        <v>89</v>
      </c>
      <c r="AW655" s="13" t="s">
        <v>35</v>
      </c>
      <c r="AX655" s="13" t="s">
        <v>79</v>
      </c>
      <c r="AY655" s="249" t="s">
        <v>150</v>
      </c>
    </row>
    <row r="656" s="15" customFormat="1">
      <c r="A656" s="15"/>
      <c r="B656" s="261"/>
      <c r="C656" s="262"/>
      <c r="D656" s="234" t="s">
        <v>160</v>
      </c>
      <c r="E656" s="263" t="s">
        <v>1</v>
      </c>
      <c r="F656" s="264" t="s">
        <v>212</v>
      </c>
      <c r="G656" s="262"/>
      <c r="H656" s="263" t="s">
        <v>1</v>
      </c>
      <c r="I656" s="265"/>
      <c r="J656" s="262"/>
      <c r="K656" s="262"/>
      <c r="L656" s="266"/>
      <c r="M656" s="267"/>
      <c r="N656" s="268"/>
      <c r="O656" s="268"/>
      <c r="P656" s="268"/>
      <c r="Q656" s="268"/>
      <c r="R656" s="268"/>
      <c r="S656" s="268"/>
      <c r="T656" s="269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T656" s="270" t="s">
        <v>160</v>
      </c>
      <c r="AU656" s="270" t="s">
        <v>89</v>
      </c>
      <c r="AV656" s="15" t="s">
        <v>87</v>
      </c>
      <c r="AW656" s="15" t="s">
        <v>35</v>
      </c>
      <c r="AX656" s="15" t="s">
        <v>79</v>
      </c>
      <c r="AY656" s="270" t="s">
        <v>150</v>
      </c>
    </row>
    <row r="657" s="13" customFormat="1">
      <c r="A657" s="13"/>
      <c r="B657" s="239"/>
      <c r="C657" s="240"/>
      <c r="D657" s="234" t="s">
        <v>160</v>
      </c>
      <c r="E657" s="241" t="s">
        <v>1</v>
      </c>
      <c r="F657" s="242" t="s">
        <v>213</v>
      </c>
      <c r="G657" s="240"/>
      <c r="H657" s="243">
        <v>30.584</v>
      </c>
      <c r="I657" s="244"/>
      <c r="J657" s="240"/>
      <c r="K657" s="240"/>
      <c r="L657" s="245"/>
      <c r="M657" s="246"/>
      <c r="N657" s="247"/>
      <c r="O657" s="247"/>
      <c r="P657" s="247"/>
      <c r="Q657" s="247"/>
      <c r="R657" s="247"/>
      <c r="S657" s="247"/>
      <c r="T657" s="248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9" t="s">
        <v>160</v>
      </c>
      <c r="AU657" s="249" t="s">
        <v>89</v>
      </c>
      <c r="AV657" s="13" t="s">
        <v>89</v>
      </c>
      <c r="AW657" s="13" t="s">
        <v>35</v>
      </c>
      <c r="AX657" s="13" t="s">
        <v>79</v>
      </c>
      <c r="AY657" s="249" t="s">
        <v>150</v>
      </c>
    </row>
    <row r="658" s="15" customFormat="1">
      <c r="A658" s="15"/>
      <c r="B658" s="261"/>
      <c r="C658" s="262"/>
      <c r="D658" s="234" t="s">
        <v>160</v>
      </c>
      <c r="E658" s="263" t="s">
        <v>1</v>
      </c>
      <c r="F658" s="264" t="s">
        <v>214</v>
      </c>
      <c r="G658" s="262"/>
      <c r="H658" s="263" t="s">
        <v>1</v>
      </c>
      <c r="I658" s="265"/>
      <c r="J658" s="262"/>
      <c r="K658" s="262"/>
      <c r="L658" s="266"/>
      <c r="M658" s="267"/>
      <c r="N658" s="268"/>
      <c r="O658" s="268"/>
      <c r="P658" s="268"/>
      <c r="Q658" s="268"/>
      <c r="R658" s="268"/>
      <c r="S658" s="268"/>
      <c r="T658" s="269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T658" s="270" t="s">
        <v>160</v>
      </c>
      <c r="AU658" s="270" t="s">
        <v>89</v>
      </c>
      <c r="AV658" s="15" t="s">
        <v>87</v>
      </c>
      <c r="AW658" s="15" t="s">
        <v>35</v>
      </c>
      <c r="AX658" s="15" t="s">
        <v>79</v>
      </c>
      <c r="AY658" s="270" t="s">
        <v>150</v>
      </c>
    </row>
    <row r="659" s="13" customFormat="1">
      <c r="A659" s="13"/>
      <c r="B659" s="239"/>
      <c r="C659" s="240"/>
      <c r="D659" s="234" t="s">
        <v>160</v>
      </c>
      <c r="E659" s="241" t="s">
        <v>1</v>
      </c>
      <c r="F659" s="242" t="s">
        <v>215</v>
      </c>
      <c r="G659" s="240"/>
      <c r="H659" s="243">
        <v>27.178999999999998</v>
      </c>
      <c r="I659" s="244"/>
      <c r="J659" s="240"/>
      <c r="K659" s="240"/>
      <c r="L659" s="245"/>
      <c r="M659" s="246"/>
      <c r="N659" s="247"/>
      <c r="O659" s="247"/>
      <c r="P659" s="247"/>
      <c r="Q659" s="247"/>
      <c r="R659" s="247"/>
      <c r="S659" s="247"/>
      <c r="T659" s="248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9" t="s">
        <v>160</v>
      </c>
      <c r="AU659" s="249" t="s">
        <v>89</v>
      </c>
      <c r="AV659" s="13" t="s">
        <v>89</v>
      </c>
      <c r="AW659" s="13" t="s">
        <v>35</v>
      </c>
      <c r="AX659" s="13" t="s">
        <v>79</v>
      </c>
      <c r="AY659" s="249" t="s">
        <v>150</v>
      </c>
    </row>
    <row r="660" s="13" customFormat="1">
      <c r="A660" s="13"/>
      <c r="B660" s="239"/>
      <c r="C660" s="240"/>
      <c r="D660" s="234" t="s">
        <v>160</v>
      </c>
      <c r="E660" s="241" t="s">
        <v>1</v>
      </c>
      <c r="F660" s="242" t="s">
        <v>216</v>
      </c>
      <c r="G660" s="240"/>
      <c r="H660" s="243">
        <v>17.100000000000001</v>
      </c>
      <c r="I660" s="244"/>
      <c r="J660" s="240"/>
      <c r="K660" s="240"/>
      <c r="L660" s="245"/>
      <c r="M660" s="246"/>
      <c r="N660" s="247"/>
      <c r="O660" s="247"/>
      <c r="P660" s="247"/>
      <c r="Q660" s="247"/>
      <c r="R660" s="247"/>
      <c r="S660" s="247"/>
      <c r="T660" s="248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9" t="s">
        <v>160</v>
      </c>
      <c r="AU660" s="249" t="s">
        <v>89</v>
      </c>
      <c r="AV660" s="13" t="s">
        <v>89</v>
      </c>
      <c r="AW660" s="13" t="s">
        <v>35</v>
      </c>
      <c r="AX660" s="13" t="s">
        <v>79</v>
      </c>
      <c r="AY660" s="249" t="s">
        <v>150</v>
      </c>
    </row>
    <row r="661" s="14" customFormat="1">
      <c r="A661" s="14"/>
      <c r="B661" s="250"/>
      <c r="C661" s="251"/>
      <c r="D661" s="234" t="s">
        <v>160</v>
      </c>
      <c r="E661" s="252" t="s">
        <v>1</v>
      </c>
      <c r="F661" s="253" t="s">
        <v>162</v>
      </c>
      <c r="G661" s="251"/>
      <c r="H661" s="254">
        <v>395.654</v>
      </c>
      <c r="I661" s="255"/>
      <c r="J661" s="251"/>
      <c r="K661" s="251"/>
      <c r="L661" s="256"/>
      <c r="M661" s="257"/>
      <c r="N661" s="258"/>
      <c r="O661" s="258"/>
      <c r="P661" s="258"/>
      <c r="Q661" s="258"/>
      <c r="R661" s="258"/>
      <c r="S661" s="258"/>
      <c r="T661" s="259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60" t="s">
        <v>160</v>
      </c>
      <c r="AU661" s="260" t="s">
        <v>89</v>
      </c>
      <c r="AV661" s="14" t="s">
        <v>157</v>
      </c>
      <c r="AW661" s="14" t="s">
        <v>35</v>
      </c>
      <c r="AX661" s="14" t="s">
        <v>87</v>
      </c>
      <c r="AY661" s="260" t="s">
        <v>150</v>
      </c>
    </row>
    <row r="662" s="2" customFormat="1" ht="16.5" customHeight="1">
      <c r="A662" s="39"/>
      <c r="B662" s="40"/>
      <c r="C662" s="220" t="s">
        <v>633</v>
      </c>
      <c r="D662" s="220" t="s">
        <v>153</v>
      </c>
      <c r="E662" s="221" t="s">
        <v>872</v>
      </c>
      <c r="F662" s="222" t="s">
        <v>873</v>
      </c>
      <c r="G662" s="223" t="s">
        <v>171</v>
      </c>
      <c r="H662" s="224">
        <v>131.08500000000001</v>
      </c>
      <c r="I662" s="225"/>
      <c r="J662" s="226">
        <f>ROUND(I662*H662,2)</f>
        <v>0</v>
      </c>
      <c r="K662" s="227"/>
      <c r="L662" s="45"/>
      <c r="M662" s="228" t="s">
        <v>1</v>
      </c>
      <c r="N662" s="229" t="s">
        <v>44</v>
      </c>
      <c r="O662" s="92"/>
      <c r="P662" s="230">
        <f>O662*H662</f>
        <v>0</v>
      </c>
      <c r="Q662" s="230">
        <v>0</v>
      </c>
      <c r="R662" s="230">
        <f>Q662*H662</f>
        <v>0</v>
      </c>
      <c r="S662" s="230">
        <v>3.0000000000000001E-05</v>
      </c>
      <c r="T662" s="231">
        <f>S662*H662</f>
        <v>0.0039325499999999999</v>
      </c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R662" s="232" t="s">
        <v>197</v>
      </c>
      <c r="AT662" s="232" t="s">
        <v>153</v>
      </c>
      <c r="AU662" s="232" t="s">
        <v>89</v>
      </c>
      <c r="AY662" s="17" t="s">
        <v>150</v>
      </c>
      <c r="BE662" s="233">
        <f>IF(N662="základní",J662,0)</f>
        <v>0</v>
      </c>
      <c r="BF662" s="233">
        <f>IF(N662="snížená",J662,0)</f>
        <v>0</v>
      </c>
      <c r="BG662" s="233">
        <f>IF(N662="zákl. přenesená",J662,0)</f>
        <v>0</v>
      </c>
      <c r="BH662" s="233">
        <f>IF(N662="sníž. přenesená",J662,0)</f>
        <v>0</v>
      </c>
      <c r="BI662" s="233">
        <f>IF(N662="nulová",J662,0)</f>
        <v>0</v>
      </c>
      <c r="BJ662" s="17" t="s">
        <v>87</v>
      </c>
      <c r="BK662" s="233">
        <f>ROUND(I662*H662,2)</f>
        <v>0</v>
      </c>
      <c r="BL662" s="17" t="s">
        <v>197</v>
      </c>
      <c r="BM662" s="232" t="s">
        <v>874</v>
      </c>
    </row>
    <row r="663" s="2" customFormat="1">
      <c r="A663" s="39"/>
      <c r="B663" s="40"/>
      <c r="C663" s="41"/>
      <c r="D663" s="234" t="s">
        <v>158</v>
      </c>
      <c r="E663" s="41"/>
      <c r="F663" s="235" t="s">
        <v>875</v>
      </c>
      <c r="G663" s="41"/>
      <c r="H663" s="41"/>
      <c r="I663" s="236"/>
      <c r="J663" s="41"/>
      <c r="K663" s="41"/>
      <c r="L663" s="45"/>
      <c r="M663" s="237"/>
      <c r="N663" s="238"/>
      <c r="O663" s="92"/>
      <c r="P663" s="92"/>
      <c r="Q663" s="92"/>
      <c r="R663" s="92"/>
      <c r="S663" s="92"/>
      <c r="T663" s="93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T663" s="17" t="s">
        <v>158</v>
      </c>
      <c r="AU663" s="17" t="s">
        <v>89</v>
      </c>
    </row>
    <row r="664" s="13" customFormat="1">
      <c r="A664" s="13"/>
      <c r="B664" s="239"/>
      <c r="C664" s="240"/>
      <c r="D664" s="234" t="s">
        <v>160</v>
      </c>
      <c r="E664" s="241" t="s">
        <v>1</v>
      </c>
      <c r="F664" s="242" t="s">
        <v>876</v>
      </c>
      <c r="G664" s="240"/>
      <c r="H664" s="243">
        <v>131.08500000000001</v>
      </c>
      <c r="I664" s="244"/>
      <c r="J664" s="240"/>
      <c r="K664" s="240"/>
      <c r="L664" s="245"/>
      <c r="M664" s="246"/>
      <c r="N664" s="247"/>
      <c r="O664" s="247"/>
      <c r="P664" s="247"/>
      <c r="Q664" s="247"/>
      <c r="R664" s="247"/>
      <c r="S664" s="247"/>
      <c r="T664" s="248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9" t="s">
        <v>160</v>
      </c>
      <c r="AU664" s="249" t="s">
        <v>89</v>
      </c>
      <c r="AV664" s="13" t="s">
        <v>89</v>
      </c>
      <c r="AW664" s="13" t="s">
        <v>35</v>
      </c>
      <c r="AX664" s="13" t="s">
        <v>87</v>
      </c>
      <c r="AY664" s="249" t="s">
        <v>150</v>
      </c>
    </row>
    <row r="665" s="2" customFormat="1" ht="16.5" customHeight="1">
      <c r="A665" s="39"/>
      <c r="B665" s="40"/>
      <c r="C665" s="271" t="s">
        <v>877</v>
      </c>
      <c r="D665" s="271" t="s">
        <v>571</v>
      </c>
      <c r="E665" s="272" t="s">
        <v>878</v>
      </c>
      <c r="F665" s="273" t="s">
        <v>879</v>
      </c>
      <c r="G665" s="274" t="s">
        <v>171</v>
      </c>
      <c r="H665" s="275">
        <v>137.63900000000001</v>
      </c>
      <c r="I665" s="276"/>
      <c r="J665" s="277">
        <f>ROUND(I665*H665,2)</f>
        <v>0</v>
      </c>
      <c r="K665" s="278"/>
      <c r="L665" s="279"/>
      <c r="M665" s="280" t="s">
        <v>1</v>
      </c>
      <c r="N665" s="281" t="s">
        <v>44</v>
      </c>
      <c r="O665" s="92"/>
      <c r="P665" s="230">
        <f>O665*H665</f>
        <v>0</v>
      </c>
      <c r="Q665" s="230">
        <v>0.00089999999999999998</v>
      </c>
      <c r="R665" s="230">
        <f>Q665*H665</f>
        <v>0.1238751</v>
      </c>
      <c r="S665" s="230">
        <v>0</v>
      </c>
      <c r="T665" s="231">
        <f>S665*H665</f>
        <v>0</v>
      </c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R665" s="232" t="s">
        <v>243</v>
      </c>
      <c r="AT665" s="232" t="s">
        <v>571</v>
      </c>
      <c r="AU665" s="232" t="s">
        <v>89</v>
      </c>
      <c r="AY665" s="17" t="s">
        <v>150</v>
      </c>
      <c r="BE665" s="233">
        <f>IF(N665="základní",J665,0)</f>
        <v>0</v>
      </c>
      <c r="BF665" s="233">
        <f>IF(N665="snížená",J665,0)</f>
        <v>0</v>
      </c>
      <c r="BG665" s="233">
        <f>IF(N665="zákl. přenesená",J665,0)</f>
        <v>0</v>
      </c>
      <c r="BH665" s="233">
        <f>IF(N665="sníž. přenesená",J665,0)</f>
        <v>0</v>
      </c>
      <c r="BI665" s="233">
        <f>IF(N665="nulová",J665,0)</f>
        <v>0</v>
      </c>
      <c r="BJ665" s="17" t="s">
        <v>87</v>
      </c>
      <c r="BK665" s="233">
        <f>ROUND(I665*H665,2)</f>
        <v>0</v>
      </c>
      <c r="BL665" s="17" t="s">
        <v>197</v>
      </c>
      <c r="BM665" s="232" t="s">
        <v>880</v>
      </c>
    </row>
    <row r="666" s="2" customFormat="1">
      <c r="A666" s="39"/>
      <c r="B666" s="40"/>
      <c r="C666" s="41"/>
      <c r="D666" s="234" t="s">
        <v>158</v>
      </c>
      <c r="E666" s="41"/>
      <c r="F666" s="235" t="s">
        <v>879</v>
      </c>
      <c r="G666" s="41"/>
      <c r="H666" s="41"/>
      <c r="I666" s="236"/>
      <c r="J666" s="41"/>
      <c r="K666" s="41"/>
      <c r="L666" s="45"/>
      <c r="M666" s="237"/>
      <c r="N666" s="238"/>
      <c r="O666" s="92"/>
      <c r="P666" s="92"/>
      <c r="Q666" s="92"/>
      <c r="R666" s="92"/>
      <c r="S666" s="92"/>
      <c r="T666" s="93"/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T666" s="17" t="s">
        <v>158</v>
      </c>
      <c r="AU666" s="17" t="s">
        <v>89</v>
      </c>
    </row>
    <row r="667" s="13" customFormat="1">
      <c r="A667" s="13"/>
      <c r="B667" s="239"/>
      <c r="C667" s="240"/>
      <c r="D667" s="234" t="s">
        <v>160</v>
      </c>
      <c r="E667" s="240"/>
      <c r="F667" s="242" t="s">
        <v>881</v>
      </c>
      <c r="G667" s="240"/>
      <c r="H667" s="243">
        <v>137.63900000000001</v>
      </c>
      <c r="I667" s="244"/>
      <c r="J667" s="240"/>
      <c r="K667" s="240"/>
      <c r="L667" s="245"/>
      <c r="M667" s="246"/>
      <c r="N667" s="247"/>
      <c r="O667" s="247"/>
      <c r="P667" s="247"/>
      <c r="Q667" s="247"/>
      <c r="R667" s="247"/>
      <c r="S667" s="247"/>
      <c r="T667" s="248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9" t="s">
        <v>160</v>
      </c>
      <c r="AU667" s="249" t="s">
        <v>89</v>
      </c>
      <c r="AV667" s="13" t="s">
        <v>89</v>
      </c>
      <c r="AW667" s="13" t="s">
        <v>4</v>
      </c>
      <c r="AX667" s="13" t="s">
        <v>87</v>
      </c>
      <c r="AY667" s="249" t="s">
        <v>150</v>
      </c>
    </row>
    <row r="668" s="2" customFormat="1" ht="24.15" customHeight="1">
      <c r="A668" s="39"/>
      <c r="B668" s="40"/>
      <c r="C668" s="220" t="s">
        <v>639</v>
      </c>
      <c r="D668" s="220" t="s">
        <v>153</v>
      </c>
      <c r="E668" s="221" t="s">
        <v>882</v>
      </c>
      <c r="F668" s="222" t="s">
        <v>883</v>
      </c>
      <c r="G668" s="223" t="s">
        <v>171</v>
      </c>
      <c r="H668" s="224">
        <v>448.55599999999998</v>
      </c>
      <c r="I668" s="225"/>
      <c r="J668" s="226">
        <f>ROUND(I668*H668,2)</f>
        <v>0</v>
      </c>
      <c r="K668" s="227"/>
      <c r="L668" s="45"/>
      <c r="M668" s="228" t="s">
        <v>1</v>
      </c>
      <c r="N668" s="229" t="s">
        <v>44</v>
      </c>
      <c r="O668" s="92"/>
      <c r="P668" s="230">
        <f>O668*H668</f>
        <v>0</v>
      </c>
      <c r="Q668" s="230">
        <v>0.00020000000000000001</v>
      </c>
      <c r="R668" s="230">
        <f>Q668*H668</f>
        <v>0.089711200000000005</v>
      </c>
      <c r="S668" s="230">
        <v>0</v>
      </c>
      <c r="T668" s="231">
        <f>S668*H668</f>
        <v>0</v>
      </c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R668" s="232" t="s">
        <v>197</v>
      </c>
      <c r="AT668" s="232" t="s">
        <v>153</v>
      </c>
      <c r="AU668" s="232" t="s">
        <v>89</v>
      </c>
      <c r="AY668" s="17" t="s">
        <v>150</v>
      </c>
      <c r="BE668" s="233">
        <f>IF(N668="základní",J668,0)</f>
        <v>0</v>
      </c>
      <c r="BF668" s="233">
        <f>IF(N668="snížená",J668,0)</f>
        <v>0</v>
      </c>
      <c r="BG668" s="233">
        <f>IF(N668="zákl. přenesená",J668,0)</f>
        <v>0</v>
      </c>
      <c r="BH668" s="233">
        <f>IF(N668="sníž. přenesená",J668,0)</f>
        <v>0</v>
      </c>
      <c r="BI668" s="233">
        <f>IF(N668="nulová",J668,0)</f>
        <v>0</v>
      </c>
      <c r="BJ668" s="17" t="s">
        <v>87</v>
      </c>
      <c r="BK668" s="233">
        <f>ROUND(I668*H668,2)</f>
        <v>0</v>
      </c>
      <c r="BL668" s="17" t="s">
        <v>197</v>
      </c>
      <c r="BM668" s="232" t="s">
        <v>884</v>
      </c>
    </row>
    <row r="669" s="2" customFormat="1">
      <c r="A669" s="39"/>
      <c r="B669" s="40"/>
      <c r="C669" s="41"/>
      <c r="D669" s="234" t="s">
        <v>158</v>
      </c>
      <c r="E669" s="41"/>
      <c r="F669" s="235" t="s">
        <v>885</v>
      </c>
      <c r="G669" s="41"/>
      <c r="H669" s="41"/>
      <c r="I669" s="236"/>
      <c r="J669" s="41"/>
      <c r="K669" s="41"/>
      <c r="L669" s="45"/>
      <c r="M669" s="237"/>
      <c r="N669" s="238"/>
      <c r="O669" s="92"/>
      <c r="P669" s="92"/>
      <c r="Q669" s="92"/>
      <c r="R669" s="92"/>
      <c r="S669" s="92"/>
      <c r="T669" s="93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T669" s="17" t="s">
        <v>158</v>
      </c>
      <c r="AU669" s="17" t="s">
        <v>89</v>
      </c>
    </row>
    <row r="670" s="13" customFormat="1">
      <c r="A670" s="13"/>
      <c r="B670" s="239"/>
      <c r="C670" s="240"/>
      <c r="D670" s="234" t="s">
        <v>160</v>
      </c>
      <c r="E670" s="241" t="s">
        <v>1</v>
      </c>
      <c r="F670" s="242" t="s">
        <v>194</v>
      </c>
      <c r="G670" s="240"/>
      <c r="H670" s="243">
        <v>100.834</v>
      </c>
      <c r="I670" s="244"/>
      <c r="J670" s="240"/>
      <c r="K670" s="240"/>
      <c r="L670" s="245"/>
      <c r="M670" s="246"/>
      <c r="N670" s="247"/>
      <c r="O670" s="247"/>
      <c r="P670" s="247"/>
      <c r="Q670" s="247"/>
      <c r="R670" s="247"/>
      <c r="S670" s="247"/>
      <c r="T670" s="248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49" t="s">
        <v>160</v>
      </c>
      <c r="AU670" s="249" t="s">
        <v>89</v>
      </c>
      <c r="AV670" s="13" t="s">
        <v>89</v>
      </c>
      <c r="AW670" s="13" t="s">
        <v>35</v>
      </c>
      <c r="AX670" s="13" t="s">
        <v>79</v>
      </c>
      <c r="AY670" s="249" t="s">
        <v>150</v>
      </c>
    </row>
    <row r="671" s="13" customFormat="1">
      <c r="A671" s="13"/>
      <c r="B671" s="239"/>
      <c r="C671" s="240"/>
      <c r="D671" s="234" t="s">
        <v>160</v>
      </c>
      <c r="E671" s="241" t="s">
        <v>1</v>
      </c>
      <c r="F671" s="242" t="s">
        <v>886</v>
      </c>
      <c r="G671" s="240"/>
      <c r="H671" s="243">
        <v>294.81999999999999</v>
      </c>
      <c r="I671" s="244"/>
      <c r="J671" s="240"/>
      <c r="K671" s="240"/>
      <c r="L671" s="245"/>
      <c r="M671" s="246"/>
      <c r="N671" s="247"/>
      <c r="O671" s="247"/>
      <c r="P671" s="247"/>
      <c r="Q671" s="247"/>
      <c r="R671" s="247"/>
      <c r="S671" s="247"/>
      <c r="T671" s="248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9" t="s">
        <v>160</v>
      </c>
      <c r="AU671" s="249" t="s">
        <v>89</v>
      </c>
      <c r="AV671" s="13" t="s">
        <v>89</v>
      </c>
      <c r="AW671" s="13" t="s">
        <v>35</v>
      </c>
      <c r="AX671" s="13" t="s">
        <v>79</v>
      </c>
      <c r="AY671" s="249" t="s">
        <v>150</v>
      </c>
    </row>
    <row r="672" s="13" customFormat="1">
      <c r="A672" s="13"/>
      <c r="B672" s="239"/>
      <c r="C672" s="240"/>
      <c r="D672" s="234" t="s">
        <v>160</v>
      </c>
      <c r="E672" s="241" t="s">
        <v>1</v>
      </c>
      <c r="F672" s="242" t="s">
        <v>887</v>
      </c>
      <c r="G672" s="240"/>
      <c r="H672" s="243">
        <v>30.959</v>
      </c>
      <c r="I672" s="244"/>
      <c r="J672" s="240"/>
      <c r="K672" s="240"/>
      <c r="L672" s="245"/>
      <c r="M672" s="246"/>
      <c r="N672" s="247"/>
      <c r="O672" s="247"/>
      <c r="P672" s="247"/>
      <c r="Q672" s="247"/>
      <c r="R672" s="247"/>
      <c r="S672" s="247"/>
      <c r="T672" s="248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9" t="s">
        <v>160</v>
      </c>
      <c r="AU672" s="249" t="s">
        <v>89</v>
      </c>
      <c r="AV672" s="13" t="s">
        <v>89</v>
      </c>
      <c r="AW672" s="13" t="s">
        <v>35</v>
      </c>
      <c r="AX672" s="13" t="s">
        <v>79</v>
      </c>
      <c r="AY672" s="249" t="s">
        <v>150</v>
      </c>
    </row>
    <row r="673" s="13" customFormat="1">
      <c r="A673" s="13"/>
      <c r="B673" s="239"/>
      <c r="C673" s="240"/>
      <c r="D673" s="234" t="s">
        <v>160</v>
      </c>
      <c r="E673" s="241" t="s">
        <v>1</v>
      </c>
      <c r="F673" s="242" t="s">
        <v>888</v>
      </c>
      <c r="G673" s="240"/>
      <c r="H673" s="243">
        <v>14.888</v>
      </c>
      <c r="I673" s="244"/>
      <c r="J673" s="240"/>
      <c r="K673" s="240"/>
      <c r="L673" s="245"/>
      <c r="M673" s="246"/>
      <c r="N673" s="247"/>
      <c r="O673" s="247"/>
      <c r="P673" s="247"/>
      <c r="Q673" s="247"/>
      <c r="R673" s="247"/>
      <c r="S673" s="247"/>
      <c r="T673" s="248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49" t="s">
        <v>160</v>
      </c>
      <c r="AU673" s="249" t="s">
        <v>89</v>
      </c>
      <c r="AV673" s="13" t="s">
        <v>89</v>
      </c>
      <c r="AW673" s="13" t="s">
        <v>35</v>
      </c>
      <c r="AX673" s="13" t="s">
        <v>79</v>
      </c>
      <c r="AY673" s="249" t="s">
        <v>150</v>
      </c>
    </row>
    <row r="674" s="13" customFormat="1">
      <c r="A674" s="13"/>
      <c r="B674" s="239"/>
      <c r="C674" s="240"/>
      <c r="D674" s="234" t="s">
        <v>160</v>
      </c>
      <c r="E674" s="241" t="s">
        <v>1</v>
      </c>
      <c r="F674" s="242" t="s">
        <v>889</v>
      </c>
      <c r="G674" s="240"/>
      <c r="H674" s="243">
        <v>7.0549999999999997</v>
      </c>
      <c r="I674" s="244"/>
      <c r="J674" s="240"/>
      <c r="K674" s="240"/>
      <c r="L674" s="245"/>
      <c r="M674" s="246"/>
      <c r="N674" s="247"/>
      <c r="O674" s="247"/>
      <c r="P674" s="247"/>
      <c r="Q674" s="247"/>
      <c r="R674" s="247"/>
      <c r="S674" s="247"/>
      <c r="T674" s="248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49" t="s">
        <v>160</v>
      </c>
      <c r="AU674" s="249" t="s">
        <v>89</v>
      </c>
      <c r="AV674" s="13" t="s">
        <v>89</v>
      </c>
      <c r="AW674" s="13" t="s">
        <v>35</v>
      </c>
      <c r="AX674" s="13" t="s">
        <v>79</v>
      </c>
      <c r="AY674" s="249" t="s">
        <v>150</v>
      </c>
    </row>
    <row r="675" s="14" customFormat="1">
      <c r="A675" s="14"/>
      <c r="B675" s="250"/>
      <c r="C675" s="251"/>
      <c r="D675" s="234" t="s">
        <v>160</v>
      </c>
      <c r="E675" s="252" t="s">
        <v>1</v>
      </c>
      <c r="F675" s="253" t="s">
        <v>162</v>
      </c>
      <c r="G675" s="251"/>
      <c r="H675" s="254">
        <v>448.55599999999998</v>
      </c>
      <c r="I675" s="255"/>
      <c r="J675" s="251"/>
      <c r="K675" s="251"/>
      <c r="L675" s="256"/>
      <c r="M675" s="257"/>
      <c r="N675" s="258"/>
      <c r="O675" s="258"/>
      <c r="P675" s="258"/>
      <c r="Q675" s="258"/>
      <c r="R675" s="258"/>
      <c r="S675" s="258"/>
      <c r="T675" s="259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60" t="s">
        <v>160</v>
      </c>
      <c r="AU675" s="260" t="s">
        <v>89</v>
      </c>
      <c r="AV675" s="14" t="s">
        <v>157</v>
      </c>
      <c r="AW675" s="14" t="s">
        <v>35</v>
      </c>
      <c r="AX675" s="14" t="s">
        <v>87</v>
      </c>
      <c r="AY675" s="260" t="s">
        <v>150</v>
      </c>
    </row>
    <row r="676" s="2" customFormat="1" ht="24.15" customHeight="1">
      <c r="A676" s="39"/>
      <c r="B676" s="40"/>
      <c r="C676" s="220" t="s">
        <v>890</v>
      </c>
      <c r="D676" s="220" t="s">
        <v>153</v>
      </c>
      <c r="E676" s="221" t="s">
        <v>891</v>
      </c>
      <c r="F676" s="222" t="s">
        <v>892</v>
      </c>
      <c r="G676" s="223" t="s">
        <v>171</v>
      </c>
      <c r="H676" s="224">
        <v>448.55599999999998</v>
      </c>
      <c r="I676" s="225"/>
      <c r="J676" s="226">
        <f>ROUND(I676*H676,2)</f>
        <v>0</v>
      </c>
      <c r="K676" s="227"/>
      <c r="L676" s="45"/>
      <c r="M676" s="228" t="s">
        <v>1</v>
      </c>
      <c r="N676" s="229" t="s">
        <v>44</v>
      </c>
      <c r="O676" s="92"/>
      <c r="P676" s="230">
        <f>O676*H676</f>
        <v>0</v>
      </c>
      <c r="Q676" s="230">
        <v>0.00013999999999999999</v>
      </c>
      <c r="R676" s="230">
        <f>Q676*H676</f>
        <v>0.062797839999999994</v>
      </c>
      <c r="S676" s="230">
        <v>0</v>
      </c>
      <c r="T676" s="231">
        <f>S676*H676</f>
        <v>0</v>
      </c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R676" s="232" t="s">
        <v>197</v>
      </c>
      <c r="AT676" s="232" t="s">
        <v>153</v>
      </c>
      <c r="AU676" s="232" t="s">
        <v>89</v>
      </c>
      <c r="AY676" s="17" t="s">
        <v>150</v>
      </c>
      <c r="BE676" s="233">
        <f>IF(N676="základní",J676,0)</f>
        <v>0</v>
      </c>
      <c r="BF676" s="233">
        <f>IF(N676="snížená",J676,0)</f>
        <v>0</v>
      </c>
      <c r="BG676" s="233">
        <f>IF(N676="zákl. přenesená",J676,0)</f>
        <v>0</v>
      </c>
      <c r="BH676" s="233">
        <f>IF(N676="sníž. přenesená",J676,0)</f>
        <v>0</v>
      </c>
      <c r="BI676" s="233">
        <f>IF(N676="nulová",J676,0)</f>
        <v>0</v>
      </c>
      <c r="BJ676" s="17" t="s">
        <v>87</v>
      </c>
      <c r="BK676" s="233">
        <f>ROUND(I676*H676,2)</f>
        <v>0</v>
      </c>
      <c r="BL676" s="17" t="s">
        <v>197</v>
      </c>
      <c r="BM676" s="232" t="s">
        <v>893</v>
      </c>
    </row>
    <row r="677" s="2" customFormat="1">
      <c r="A677" s="39"/>
      <c r="B677" s="40"/>
      <c r="C677" s="41"/>
      <c r="D677" s="234" t="s">
        <v>158</v>
      </c>
      <c r="E677" s="41"/>
      <c r="F677" s="235" t="s">
        <v>894</v>
      </c>
      <c r="G677" s="41"/>
      <c r="H677" s="41"/>
      <c r="I677" s="236"/>
      <c r="J677" s="41"/>
      <c r="K677" s="41"/>
      <c r="L677" s="45"/>
      <c r="M677" s="237"/>
      <c r="N677" s="238"/>
      <c r="O677" s="92"/>
      <c r="P677" s="92"/>
      <c r="Q677" s="92"/>
      <c r="R677" s="92"/>
      <c r="S677" s="92"/>
      <c r="T677" s="93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T677" s="17" t="s">
        <v>158</v>
      </c>
      <c r="AU677" s="17" t="s">
        <v>89</v>
      </c>
    </row>
    <row r="678" s="13" customFormat="1">
      <c r="A678" s="13"/>
      <c r="B678" s="239"/>
      <c r="C678" s="240"/>
      <c r="D678" s="234" t="s">
        <v>160</v>
      </c>
      <c r="E678" s="241" t="s">
        <v>1</v>
      </c>
      <c r="F678" s="242" t="s">
        <v>194</v>
      </c>
      <c r="G678" s="240"/>
      <c r="H678" s="243">
        <v>100.834</v>
      </c>
      <c r="I678" s="244"/>
      <c r="J678" s="240"/>
      <c r="K678" s="240"/>
      <c r="L678" s="245"/>
      <c r="M678" s="246"/>
      <c r="N678" s="247"/>
      <c r="O678" s="247"/>
      <c r="P678" s="247"/>
      <c r="Q678" s="247"/>
      <c r="R678" s="247"/>
      <c r="S678" s="247"/>
      <c r="T678" s="248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9" t="s">
        <v>160</v>
      </c>
      <c r="AU678" s="249" t="s">
        <v>89</v>
      </c>
      <c r="AV678" s="13" t="s">
        <v>89</v>
      </c>
      <c r="AW678" s="13" t="s">
        <v>35</v>
      </c>
      <c r="AX678" s="13" t="s">
        <v>79</v>
      </c>
      <c r="AY678" s="249" t="s">
        <v>150</v>
      </c>
    </row>
    <row r="679" s="13" customFormat="1">
      <c r="A679" s="13"/>
      <c r="B679" s="239"/>
      <c r="C679" s="240"/>
      <c r="D679" s="234" t="s">
        <v>160</v>
      </c>
      <c r="E679" s="241" t="s">
        <v>1</v>
      </c>
      <c r="F679" s="242" t="s">
        <v>886</v>
      </c>
      <c r="G679" s="240"/>
      <c r="H679" s="243">
        <v>294.81999999999999</v>
      </c>
      <c r="I679" s="244"/>
      <c r="J679" s="240"/>
      <c r="K679" s="240"/>
      <c r="L679" s="245"/>
      <c r="M679" s="246"/>
      <c r="N679" s="247"/>
      <c r="O679" s="247"/>
      <c r="P679" s="247"/>
      <c r="Q679" s="247"/>
      <c r="R679" s="247"/>
      <c r="S679" s="247"/>
      <c r="T679" s="248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9" t="s">
        <v>160</v>
      </c>
      <c r="AU679" s="249" t="s">
        <v>89</v>
      </c>
      <c r="AV679" s="13" t="s">
        <v>89</v>
      </c>
      <c r="AW679" s="13" t="s">
        <v>35</v>
      </c>
      <c r="AX679" s="13" t="s">
        <v>79</v>
      </c>
      <c r="AY679" s="249" t="s">
        <v>150</v>
      </c>
    </row>
    <row r="680" s="13" customFormat="1">
      <c r="A680" s="13"/>
      <c r="B680" s="239"/>
      <c r="C680" s="240"/>
      <c r="D680" s="234" t="s">
        <v>160</v>
      </c>
      <c r="E680" s="241" t="s">
        <v>1</v>
      </c>
      <c r="F680" s="242" t="s">
        <v>887</v>
      </c>
      <c r="G680" s="240"/>
      <c r="H680" s="243">
        <v>30.959</v>
      </c>
      <c r="I680" s="244"/>
      <c r="J680" s="240"/>
      <c r="K680" s="240"/>
      <c r="L680" s="245"/>
      <c r="M680" s="246"/>
      <c r="N680" s="247"/>
      <c r="O680" s="247"/>
      <c r="P680" s="247"/>
      <c r="Q680" s="247"/>
      <c r="R680" s="247"/>
      <c r="S680" s="247"/>
      <c r="T680" s="248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49" t="s">
        <v>160</v>
      </c>
      <c r="AU680" s="249" t="s">
        <v>89</v>
      </c>
      <c r="AV680" s="13" t="s">
        <v>89</v>
      </c>
      <c r="AW680" s="13" t="s">
        <v>35</v>
      </c>
      <c r="AX680" s="13" t="s">
        <v>79</v>
      </c>
      <c r="AY680" s="249" t="s">
        <v>150</v>
      </c>
    </row>
    <row r="681" s="13" customFormat="1">
      <c r="A681" s="13"/>
      <c r="B681" s="239"/>
      <c r="C681" s="240"/>
      <c r="D681" s="234" t="s">
        <v>160</v>
      </c>
      <c r="E681" s="241" t="s">
        <v>1</v>
      </c>
      <c r="F681" s="242" t="s">
        <v>888</v>
      </c>
      <c r="G681" s="240"/>
      <c r="H681" s="243">
        <v>14.888</v>
      </c>
      <c r="I681" s="244"/>
      <c r="J681" s="240"/>
      <c r="K681" s="240"/>
      <c r="L681" s="245"/>
      <c r="M681" s="246"/>
      <c r="N681" s="247"/>
      <c r="O681" s="247"/>
      <c r="P681" s="247"/>
      <c r="Q681" s="247"/>
      <c r="R681" s="247"/>
      <c r="S681" s="247"/>
      <c r="T681" s="248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9" t="s">
        <v>160</v>
      </c>
      <c r="AU681" s="249" t="s">
        <v>89</v>
      </c>
      <c r="AV681" s="13" t="s">
        <v>89</v>
      </c>
      <c r="AW681" s="13" t="s">
        <v>35</v>
      </c>
      <c r="AX681" s="13" t="s">
        <v>79</v>
      </c>
      <c r="AY681" s="249" t="s">
        <v>150</v>
      </c>
    </row>
    <row r="682" s="13" customFormat="1">
      <c r="A682" s="13"/>
      <c r="B682" s="239"/>
      <c r="C682" s="240"/>
      <c r="D682" s="234" t="s">
        <v>160</v>
      </c>
      <c r="E682" s="241" t="s">
        <v>1</v>
      </c>
      <c r="F682" s="242" t="s">
        <v>889</v>
      </c>
      <c r="G682" s="240"/>
      <c r="H682" s="243">
        <v>7.0549999999999997</v>
      </c>
      <c r="I682" s="244"/>
      <c r="J682" s="240"/>
      <c r="K682" s="240"/>
      <c r="L682" s="245"/>
      <c r="M682" s="246"/>
      <c r="N682" s="247"/>
      <c r="O682" s="247"/>
      <c r="P682" s="247"/>
      <c r="Q682" s="247"/>
      <c r="R682" s="247"/>
      <c r="S682" s="247"/>
      <c r="T682" s="248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9" t="s">
        <v>160</v>
      </c>
      <c r="AU682" s="249" t="s">
        <v>89</v>
      </c>
      <c r="AV682" s="13" t="s">
        <v>89</v>
      </c>
      <c r="AW682" s="13" t="s">
        <v>35</v>
      </c>
      <c r="AX682" s="13" t="s">
        <v>79</v>
      </c>
      <c r="AY682" s="249" t="s">
        <v>150</v>
      </c>
    </row>
    <row r="683" s="14" customFormat="1">
      <c r="A683" s="14"/>
      <c r="B683" s="250"/>
      <c r="C683" s="251"/>
      <c r="D683" s="234" t="s">
        <v>160</v>
      </c>
      <c r="E683" s="252" t="s">
        <v>1</v>
      </c>
      <c r="F683" s="253" t="s">
        <v>162</v>
      </c>
      <c r="G683" s="251"/>
      <c r="H683" s="254">
        <v>448.55599999999998</v>
      </c>
      <c r="I683" s="255"/>
      <c r="J683" s="251"/>
      <c r="K683" s="251"/>
      <c r="L683" s="256"/>
      <c r="M683" s="257"/>
      <c r="N683" s="258"/>
      <c r="O683" s="258"/>
      <c r="P683" s="258"/>
      <c r="Q683" s="258"/>
      <c r="R683" s="258"/>
      <c r="S683" s="258"/>
      <c r="T683" s="259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60" t="s">
        <v>160</v>
      </c>
      <c r="AU683" s="260" t="s">
        <v>89</v>
      </c>
      <c r="AV683" s="14" t="s">
        <v>157</v>
      </c>
      <c r="AW683" s="14" t="s">
        <v>35</v>
      </c>
      <c r="AX683" s="14" t="s">
        <v>87</v>
      </c>
      <c r="AY683" s="260" t="s">
        <v>150</v>
      </c>
    </row>
    <row r="684" s="2" customFormat="1" ht="24.15" customHeight="1">
      <c r="A684" s="39"/>
      <c r="B684" s="40"/>
      <c r="C684" s="220" t="s">
        <v>654</v>
      </c>
      <c r="D684" s="220" t="s">
        <v>153</v>
      </c>
      <c r="E684" s="221" t="s">
        <v>895</v>
      </c>
      <c r="F684" s="222" t="s">
        <v>896</v>
      </c>
      <c r="G684" s="223" t="s">
        <v>171</v>
      </c>
      <c r="H684" s="224">
        <v>448.55599999999998</v>
      </c>
      <c r="I684" s="225"/>
      <c r="J684" s="226">
        <f>ROUND(I684*H684,2)</f>
        <v>0</v>
      </c>
      <c r="K684" s="227"/>
      <c r="L684" s="45"/>
      <c r="M684" s="228" t="s">
        <v>1</v>
      </c>
      <c r="N684" s="229" t="s">
        <v>44</v>
      </c>
      <c r="O684" s="92"/>
      <c r="P684" s="230">
        <f>O684*H684</f>
        <v>0</v>
      </c>
      <c r="Q684" s="230">
        <v>0.00028600000000000001</v>
      </c>
      <c r="R684" s="230">
        <f>Q684*H684</f>
        <v>0.128287016</v>
      </c>
      <c r="S684" s="230">
        <v>0</v>
      </c>
      <c r="T684" s="231">
        <f>S684*H684</f>
        <v>0</v>
      </c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R684" s="232" t="s">
        <v>197</v>
      </c>
      <c r="AT684" s="232" t="s">
        <v>153</v>
      </c>
      <c r="AU684" s="232" t="s">
        <v>89</v>
      </c>
      <c r="AY684" s="17" t="s">
        <v>150</v>
      </c>
      <c r="BE684" s="233">
        <f>IF(N684="základní",J684,0)</f>
        <v>0</v>
      </c>
      <c r="BF684" s="233">
        <f>IF(N684="snížená",J684,0)</f>
        <v>0</v>
      </c>
      <c r="BG684" s="233">
        <f>IF(N684="zákl. přenesená",J684,0)</f>
        <v>0</v>
      </c>
      <c r="BH684" s="233">
        <f>IF(N684="sníž. přenesená",J684,0)</f>
        <v>0</v>
      </c>
      <c r="BI684" s="233">
        <f>IF(N684="nulová",J684,0)</f>
        <v>0</v>
      </c>
      <c r="BJ684" s="17" t="s">
        <v>87</v>
      </c>
      <c r="BK684" s="233">
        <f>ROUND(I684*H684,2)</f>
        <v>0</v>
      </c>
      <c r="BL684" s="17" t="s">
        <v>197</v>
      </c>
      <c r="BM684" s="232" t="s">
        <v>897</v>
      </c>
    </row>
    <row r="685" s="2" customFormat="1">
      <c r="A685" s="39"/>
      <c r="B685" s="40"/>
      <c r="C685" s="41"/>
      <c r="D685" s="234" t="s">
        <v>158</v>
      </c>
      <c r="E685" s="41"/>
      <c r="F685" s="235" t="s">
        <v>898</v>
      </c>
      <c r="G685" s="41"/>
      <c r="H685" s="41"/>
      <c r="I685" s="236"/>
      <c r="J685" s="41"/>
      <c r="K685" s="41"/>
      <c r="L685" s="45"/>
      <c r="M685" s="237"/>
      <c r="N685" s="238"/>
      <c r="O685" s="92"/>
      <c r="P685" s="92"/>
      <c r="Q685" s="92"/>
      <c r="R685" s="92"/>
      <c r="S685" s="92"/>
      <c r="T685" s="93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T685" s="17" t="s">
        <v>158</v>
      </c>
      <c r="AU685" s="17" t="s">
        <v>89</v>
      </c>
    </row>
    <row r="686" s="13" customFormat="1">
      <c r="A686" s="13"/>
      <c r="B686" s="239"/>
      <c r="C686" s="240"/>
      <c r="D686" s="234" t="s">
        <v>160</v>
      </c>
      <c r="E686" s="241" t="s">
        <v>1</v>
      </c>
      <c r="F686" s="242" t="s">
        <v>194</v>
      </c>
      <c r="G686" s="240"/>
      <c r="H686" s="243">
        <v>100.834</v>
      </c>
      <c r="I686" s="244"/>
      <c r="J686" s="240"/>
      <c r="K686" s="240"/>
      <c r="L686" s="245"/>
      <c r="M686" s="246"/>
      <c r="N686" s="247"/>
      <c r="O686" s="247"/>
      <c r="P686" s="247"/>
      <c r="Q686" s="247"/>
      <c r="R686" s="247"/>
      <c r="S686" s="247"/>
      <c r="T686" s="248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49" t="s">
        <v>160</v>
      </c>
      <c r="AU686" s="249" t="s">
        <v>89</v>
      </c>
      <c r="AV686" s="13" t="s">
        <v>89</v>
      </c>
      <c r="AW686" s="13" t="s">
        <v>35</v>
      </c>
      <c r="AX686" s="13" t="s">
        <v>79</v>
      </c>
      <c r="AY686" s="249" t="s">
        <v>150</v>
      </c>
    </row>
    <row r="687" s="13" customFormat="1">
      <c r="A687" s="13"/>
      <c r="B687" s="239"/>
      <c r="C687" s="240"/>
      <c r="D687" s="234" t="s">
        <v>160</v>
      </c>
      <c r="E687" s="241" t="s">
        <v>1</v>
      </c>
      <c r="F687" s="242" t="s">
        <v>886</v>
      </c>
      <c r="G687" s="240"/>
      <c r="H687" s="243">
        <v>294.81999999999999</v>
      </c>
      <c r="I687" s="244"/>
      <c r="J687" s="240"/>
      <c r="K687" s="240"/>
      <c r="L687" s="245"/>
      <c r="M687" s="246"/>
      <c r="N687" s="247"/>
      <c r="O687" s="247"/>
      <c r="P687" s="247"/>
      <c r="Q687" s="247"/>
      <c r="R687" s="247"/>
      <c r="S687" s="247"/>
      <c r="T687" s="248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9" t="s">
        <v>160</v>
      </c>
      <c r="AU687" s="249" t="s">
        <v>89</v>
      </c>
      <c r="AV687" s="13" t="s">
        <v>89</v>
      </c>
      <c r="AW687" s="13" t="s">
        <v>35</v>
      </c>
      <c r="AX687" s="13" t="s">
        <v>79</v>
      </c>
      <c r="AY687" s="249" t="s">
        <v>150</v>
      </c>
    </row>
    <row r="688" s="13" customFormat="1">
      <c r="A688" s="13"/>
      <c r="B688" s="239"/>
      <c r="C688" s="240"/>
      <c r="D688" s="234" t="s">
        <v>160</v>
      </c>
      <c r="E688" s="241" t="s">
        <v>1</v>
      </c>
      <c r="F688" s="242" t="s">
        <v>887</v>
      </c>
      <c r="G688" s="240"/>
      <c r="H688" s="243">
        <v>30.959</v>
      </c>
      <c r="I688" s="244"/>
      <c r="J688" s="240"/>
      <c r="K688" s="240"/>
      <c r="L688" s="245"/>
      <c r="M688" s="246"/>
      <c r="N688" s="247"/>
      <c r="O688" s="247"/>
      <c r="P688" s="247"/>
      <c r="Q688" s="247"/>
      <c r="R688" s="247"/>
      <c r="S688" s="247"/>
      <c r="T688" s="248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9" t="s">
        <v>160</v>
      </c>
      <c r="AU688" s="249" t="s">
        <v>89</v>
      </c>
      <c r="AV688" s="13" t="s">
        <v>89</v>
      </c>
      <c r="AW688" s="13" t="s">
        <v>35</v>
      </c>
      <c r="AX688" s="13" t="s">
        <v>79</v>
      </c>
      <c r="AY688" s="249" t="s">
        <v>150</v>
      </c>
    </row>
    <row r="689" s="13" customFormat="1">
      <c r="A689" s="13"/>
      <c r="B689" s="239"/>
      <c r="C689" s="240"/>
      <c r="D689" s="234" t="s">
        <v>160</v>
      </c>
      <c r="E689" s="241" t="s">
        <v>1</v>
      </c>
      <c r="F689" s="242" t="s">
        <v>888</v>
      </c>
      <c r="G689" s="240"/>
      <c r="H689" s="243">
        <v>14.888</v>
      </c>
      <c r="I689" s="244"/>
      <c r="J689" s="240"/>
      <c r="K689" s="240"/>
      <c r="L689" s="245"/>
      <c r="M689" s="246"/>
      <c r="N689" s="247"/>
      <c r="O689" s="247"/>
      <c r="P689" s="247"/>
      <c r="Q689" s="247"/>
      <c r="R689" s="247"/>
      <c r="S689" s="247"/>
      <c r="T689" s="248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9" t="s">
        <v>160</v>
      </c>
      <c r="AU689" s="249" t="s">
        <v>89</v>
      </c>
      <c r="AV689" s="13" t="s">
        <v>89</v>
      </c>
      <c r="AW689" s="13" t="s">
        <v>35</v>
      </c>
      <c r="AX689" s="13" t="s">
        <v>79</v>
      </c>
      <c r="AY689" s="249" t="s">
        <v>150</v>
      </c>
    </row>
    <row r="690" s="13" customFormat="1">
      <c r="A690" s="13"/>
      <c r="B690" s="239"/>
      <c r="C690" s="240"/>
      <c r="D690" s="234" t="s">
        <v>160</v>
      </c>
      <c r="E690" s="241" t="s">
        <v>1</v>
      </c>
      <c r="F690" s="242" t="s">
        <v>889</v>
      </c>
      <c r="G690" s="240"/>
      <c r="H690" s="243">
        <v>7.0549999999999997</v>
      </c>
      <c r="I690" s="244"/>
      <c r="J690" s="240"/>
      <c r="K690" s="240"/>
      <c r="L690" s="245"/>
      <c r="M690" s="246"/>
      <c r="N690" s="247"/>
      <c r="O690" s="247"/>
      <c r="P690" s="247"/>
      <c r="Q690" s="247"/>
      <c r="R690" s="247"/>
      <c r="S690" s="247"/>
      <c r="T690" s="248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9" t="s">
        <v>160</v>
      </c>
      <c r="AU690" s="249" t="s">
        <v>89</v>
      </c>
      <c r="AV690" s="13" t="s">
        <v>89</v>
      </c>
      <c r="AW690" s="13" t="s">
        <v>35</v>
      </c>
      <c r="AX690" s="13" t="s">
        <v>79</v>
      </c>
      <c r="AY690" s="249" t="s">
        <v>150</v>
      </c>
    </row>
    <row r="691" s="14" customFormat="1">
      <c r="A691" s="14"/>
      <c r="B691" s="250"/>
      <c r="C691" s="251"/>
      <c r="D691" s="234" t="s">
        <v>160</v>
      </c>
      <c r="E691" s="252" t="s">
        <v>1</v>
      </c>
      <c r="F691" s="253" t="s">
        <v>162</v>
      </c>
      <c r="G691" s="251"/>
      <c r="H691" s="254">
        <v>448.55599999999998</v>
      </c>
      <c r="I691" s="255"/>
      <c r="J691" s="251"/>
      <c r="K691" s="251"/>
      <c r="L691" s="256"/>
      <c r="M691" s="283"/>
      <c r="N691" s="284"/>
      <c r="O691" s="284"/>
      <c r="P691" s="284"/>
      <c r="Q691" s="284"/>
      <c r="R691" s="284"/>
      <c r="S691" s="284"/>
      <c r="T691" s="285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60" t="s">
        <v>160</v>
      </c>
      <c r="AU691" s="260" t="s">
        <v>89</v>
      </c>
      <c r="AV691" s="14" t="s">
        <v>157</v>
      </c>
      <c r="AW691" s="14" t="s">
        <v>35</v>
      </c>
      <c r="AX691" s="14" t="s">
        <v>87</v>
      </c>
      <c r="AY691" s="260" t="s">
        <v>150</v>
      </c>
    </row>
    <row r="692" s="2" customFormat="1" ht="6.96" customHeight="1">
      <c r="A692" s="39"/>
      <c r="B692" s="67"/>
      <c r="C692" s="68"/>
      <c r="D692" s="68"/>
      <c r="E692" s="68"/>
      <c r="F692" s="68"/>
      <c r="G692" s="68"/>
      <c r="H692" s="68"/>
      <c r="I692" s="68"/>
      <c r="J692" s="68"/>
      <c r="K692" s="68"/>
      <c r="L692" s="45"/>
      <c r="M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</row>
  </sheetData>
  <sheetProtection sheet="1" autoFilter="0" formatColumns="0" formatRows="0" objects="1" scenarios="1" spinCount="100000" saltValue="pYlEjC9dFPml6XsvHkG/BGRxwrYbCEVRGq+69EY9fW4wXE5HNV/1E5aSo2qbKYa/6GvF60M8nX7gnBMoLcejWA==" hashValue="w+pRp44xKDOx10sETIrN4smKsT8JfYlMsHHK0U/ZqXXTWUj5d0am9JtTnIEdHwA9s/ZB7KJiZ+qpQH8Rta6GHA==" algorithmName="SHA-512" password="CC35"/>
  <autoFilter ref="C134:K691"/>
  <mergeCells count="9">
    <mergeCell ref="E7:H7"/>
    <mergeCell ref="E9:H9"/>
    <mergeCell ref="E18:H18"/>
    <mergeCell ref="E27:H27"/>
    <mergeCell ref="E85:H85"/>
    <mergeCell ref="E87:H87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89</v>
      </c>
    </row>
    <row r="4" s="1" customFormat="1" ht="24.96" customHeight="1">
      <c r="B4" s="20"/>
      <c r="D4" s="139" t="s">
        <v>108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SVK Smetanova síň</v>
      </c>
      <c r="F7" s="141"/>
      <c r="G7" s="141"/>
      <c r="H7" s="141"/>
      <c r="L7" s="20"/>
    </row>
    <row r="8" s="2" customFormat="1" ht="12" customHeight="1">
      <c r="A8" s="39"/>
      <c r="B8" s="45"/>
      <c r="C8" s="39"/>
      <c r="D8" s="141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899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20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21</v>
      </c>
      <c r="E12" s="39"/>
      <c r="F12" s="144" t="s">
        <v>22</v>
      </c>
      <c r="G12" s="39"/>
      <c r="H12" s="39"/>
      <c r="I12" s="141" t="s">
        <v>23</v>
      </c>
      <c r="J12" s="145" t="str">
        <f>'Rekapitulace stavby'!AN8</f>
        <v>23. 5. 2025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27</v>
      </c>
      <c r="E14" s="39"/>
      <c r="F14" s="39"/>
      <c r="G14" s="39"/>
      <c r="H14" s="39"/>
      <c r="I14" s="141" t="s">
        <v>28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29</v>
      </c>
      <c r="F15" s="39"/>
      <c r="G15" s="39"/>
      <c r="H15" s="39"/>
      <c r="I15" s="141" t="s">
        <v>30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31</v>
      </c>
      <c r="E17" s="39"/>
      <c r="F17" s="39"/>
      <c r="G17" s="39"/>
      <c r="H17" s="39"/>
      <c r="I17" s="141" t="s">
        <v>28</v>
      </c>
      <c r="J17" s="33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3" t="str">
        <f>'Rekapitulace stavby'!E14</f>
        <v>Vyplň údaj</v>
      </c>
      <c r="F18" s="144"/>
      <c r="G18" s="144"/>
      <c r="H18" s="144"/>
      <c r="I18" s="141" t="s">
        <v>30</v>
      </c>
      <c r="J18" s="33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33</v>
      </c>
      <c r="E20" s="39"/>
      <c r="F20" s="39"/>
      <c r="G20" s="39"/>
      <c r="H20" s="39"/>
      <c r="I20" s="141" t="s">
        <v>28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30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36</v>
      </c>
      <c r="E23" s="39"/>
      <c r="F23" s="39"/>
      <c r="G23" s="39"/>
      <c r="H23" s="39"/>
      <c r="I23" s="141" t="s">
        <v>28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37</v>
      </c>
      <c r="F24" s="39"/>
      <c r="G24" s="39"/>
      <c r="H24" s="39"/>
      <c r="I24" s="141" t="s">
        <v>30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39</v>
      </c>
      <c r="E30" s="39"/>
      <c r="F30" s="39"/>
      <c r="G30" s="39"/>
      <c r="H30" s="39"/>
      <c r="I30" s="39"/>
      <c r="J30" s="152">
        <f>ROUND(J118,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41</v>
      </c>
      <c r="G32" s="39"/>
      <c r="H32" s="39"/>
      <c r="I32" s="153" t="s">
        <v>40</v>
      </c>
      <c r="J32" s="153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43</v>
      </c>
      <c r="E33" s="141" t="s">
        <v>44</v>
      </c>
      <c r="F33" s="155">
        <f>ROUND((SUM(BE118:BE168)),  2)</f>
        <v>0</v>
      </c>
      <c r="G33" s="39"/>
      <c r="H33" s="39"/>
      <c r="I33" s="156">
        <v>0.20999999999999999</v>
      </c>
      <c r="J33" s="155">
        <f>ROUND(((SUM(BE118:BE168))*I33),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45</v>
      </c>
      <c r="F34" s="155">
        <f>ROUND((SUM(BF118:BF168)),  2)</f>
        <v>0</v>
      </c>
      <c r="G34" s="39"/>
      <c r="H34" s="39"/>
      <c r="I34" s="156">
        <v>0.12</v>
      </c>
      <c r="J34" s="155">
        <f>ROUND(((SUM(BF118:BF168))*I34),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46</v>
      </c>
      <c r="F35" s="155">
        <f>ROUND((SUM(BG118:BG168)),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47</v>
      </c>
      <c r="F36" s="155">
        <f>ROUND((SUM(BH118:BH168)),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48</v>
      </c>
      <c r="F37" s="155">
        <f>ROUND((SUM(BI118:BI168)),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49</v>
      </c>
      <c r="E39" s="159"/>
      <c r="F39" s="159"/>
      <c r="G39" s="160" t="s">
        <v>50</v>
      </c>
      <c r="H39" s="161" t="s">
        <v>51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4"/>
      <c r="D50" s="164" t="s">
        <v>52</v>
      </c>
      <c r="E50" s="165"/>
      <c r="F50" s="165"/>
      <c r="G50" s="164" t="s">
        <v>53</v>
      </c>
      <c r="H50" s="165"/>
      <c r="I50" s="165"/>
      <c r="J50" s="165"/>
      <c r="K50" s="165"/>
      <c r="L50" s="64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9"/>
      <c r="B61" s="45"/>
      <c r="C61" s="39"/>
      <c r="D61" s="166" t="s">
        <v>54</v>
      </c>
      <c r="E61" s="167"/>
      <c r="F61" s="168" t="s">
        <v>55</v>
      </c>
      <c r="G61" s="166" t="s">
        <v>54</v>
      </c>
      <c r="H61" s="167"/>
      <c r="I61" s="167"/>
      <c r="J61" s="169" t="s">
        <v>55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9"/>
      <c r="B65" s="45"/>
      <c r="C65" s="39"/>
      <c r="D65" s="164" t="s">
        <v>56</v>
      </c>
      <c r="E65" s="170"/>
      <c r="F65" s="170"/>
      <c r="G65" s="164" t="s">
        <v>57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9"/>
      <c r="B76" s="45"/>
      <c r="C76" s="39"/>
      <c r="D76" s="166" t="s">
        <v>54</v>
      </c>
      <c r="E76" s="167"/>
      <c r="F76" s="168" t="s">
        <v>55</v>
      </c>
      <c r="G76" s="166" t="s">
        <v>54</v>
      </c>
      <c r="H76" s="167"/>
      <c r="I76" s="167"/>
      <c r="J76" s="169" t="s">
        <v>55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3" t="s">
        <v>111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2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SVK Smetanova síň</v>
      </c>
      <c r="F85" s="32"/>
      <c r="G85" s="32"/>
      <c r="H85" s="32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2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03 - EPS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2" t="s">
        <v>21</v>
      </c>
      <c r="D89" s="41"/>
      <c r="E89" s="41"/>
      <c r="F89" s="27" t="str">
        <f>F12</f>
        <v>Smetanovy sady 179/2 Plzeň</v>
      </c>
      <c r="G89" s="41"/>
      <c r="H89" s="41"/>
      <c r="I89" s="32" t="s">
        <v>23</v>
      </c>
      <c r="J89" s="80" t="str">
        <f>IF(J12="","",J12)</f>
        <v>23. 5. 2025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2" t="s">
        <v>27</v>
      </c>
      <c r="D91" s="41"/>
      <c r="E91" s="41"/>
      <c r="F91" s="27" t="str">
        <f>E15</f>
        <v>Studijní a vědecká knihovna Plzeňského kraje</v>
      </c>
      <c r="G91" s="41"/>
      <c r="H91" s="41"/>
      <c r="I91" s="32" t="s">
        <v>33</v>
      </c>
      <c r="J91" s="37" t="str">
        <f>E21</f>
        <v>Ing. arch M. Vachuda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2" t="s">
        <v>31</v>
      </c>
      <c r="D92" s="41"/>
      <c r="E92" s="41"/>
      <c r="F92" s="27" t="str">
        <f>IF(E18="","",E18)</f>
        <v>Vyplň údaj</v>
      </c>
      <c r="G92" s="41"/>
      <c r="H92" s="41"/>
      <c r="I92" s="32" t="s">
        <v>36</v>
      </c>
      <c r="J92" s="37" t="str">
        <f>E24</f>
        <v>René Hartman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112</v>
      </c>
      <c r="D94" s="177"/>
      <c r="E94" s="177"/>
      <c r="F94" s="177"/>
      <c r="G94" s="177"/>
      <c r="H94" s="177"/>
      <c r="I94" s="177"/>
      <c r="J94" s="178" t="s">
        <v>113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114</v>
      </c>
      <c r="D96" s="41"/>
      <c r="E96" s="41"/>
      <c r="F96" s="41"/>
      <c r="G96" s="41"/>
      <c r="H96" s="41"/>
      <c r="I96" s="41"/>
      <c r="J96" s="111">
        <f>J118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7" t="s">
        <v>115</v>
      </c>
    </row>
    <row r="97" s="9" customFormat="1" ht="24.96" customHeight="1">
      <c r="A97" s="9"/>
      <c r="B97" s="180"/>
      <c r="C97" s="181"/>
      <c r="D97" s="182" t="s">
        <v>900</v>
      </c>
      <c r="E97" s="183"/>
      <c r="F97" s="183"/>
      <c r="G97" s="183"/>
      <c r="H97" s="183"/>
      <c r="I97" s="183"/>
      <c r="J97" s="184">
        <f>J119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901</v>
      </c>
      <c r="E98" s="183"/>
      <c r="F98" s="183"/>
      <c r="G98" s="183"/>
      <c r="H98" s="183"/>
      <c r="I98" s="183"/>
      <c r="J98" s="184">
        <f>J154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3" t="s">
        <v>135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2" t="s">
        <v>16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175" t="str">
        <f>E7</f>
        <v>SVK Smetanova síň</v>
      </c>
      <c r="F108" s="32"/>
      <c r="G108" s="32"/>
      <c r="H108" s="32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2" t="s">
        <v>109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77" t="str">
        <f>E9</f>
        <v>03 - EPS</v>
      </c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2" t="s">
        <v>21</v>
      </c>
      <c r="D112" s="41"/>
      <c r="E112" s="41"/>
      <c r="F112" s="27" t="str">
        <f>F12</f>
        <v>Smetanovy sady 179/2 Plzeň</v>
      </c>
      <c r="G112" s="41"/>
      <c r="H112" s="41"/>
      <c r="I112" s="32" t="s">
        <v>23</v>
      </c>
      <c r="J112" s="80" t="str">
        <f>IF(J12="","",J12)</f>
        <v>23. 5. 2025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2" t="s">
        <v>27</v>
      </c>
      <c r="D114" s="41"/>
      <c r="E114" s="41"/>
      <c r="F114" s="27" t="str">
        <f>E15</f>
        <v>Studijní a vědecká knihovna Plzeňského kraje</v>
      </c>
      <c r="G114" s="41"/>
      <c r="H114" s="41"/>
      <c r="I114" s="32" t="s">
        <v>33</v>
      </c>
      <c r="J114" s="37" t="str">
        <f>E21</f>
        <v>Ing. arch M. Vachuda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2" t="s">
        <v>31</v>
      </c>
      <c r="D115" s="41"/>
      <c r="E115" s="41"/>
      <c r="F115" s="27" t="str">
        <f>IF(E18="","",E18)</f>
        <v>Vyplň údaj</v>
      </c>
      <c r="G115" s="41"/>
      <c r="H115" s="41"/>
      <c r="I115" s="32" t="s">
        <v>36</v>
      </c>
      <c r="J115" s="37" t="str">
        <f>E24</f>
        <v>René Hartman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192"/>
      <c r="B117" s="193"/>
      <c r="C117" s="194" t="s">
        <v>136</v>
      </c>
      <c r="D117" s="195" t="s">
        <v>64</v>
      </c>
      <c r="E117" s="195" t="s">
        <v>60</v>
      </c>
      <c r="F117" s="195" t="s">
        <v>61</v>
      </c>
      <c r="G117" s="195" t="s">
        <v>137</v>
      </c>
      <c r="H117" s="195" t="s">
        <v>138</v>
      </c>
      <c r="I117" s="195" t="s">
        <v>139</v>
      </c>
      <c r="J117" s="196" t="s">
        <v>113</v>
      </c>
      <c r="K117" s="197" t="s">
        <v>140</v>
      </c>
      <c r="L117" s="198"/>
      <c r="M117" s="101" t="s">
        <v>1</v>
      </c>
      <c r="N117" s="102" t="s">
        <v>43</v>
      </c>
      <c r="O117" s="102" t="s">
        <v>141</v>
      </c>
      <c r="P117" s="102" t="s">
        <v>142</v>
      </c>
      <c r="Q117" s="102" t="s">
        <v>143</v>
      </c>
      <c r="R117" s="102" t="s">
        <v>144</v>
      </c>
      <c r="S117" s="102" t="s">
        <v>145</v>
      </c>
      <c r="T117" s="103" t="s">
        <v>146</v>
      </c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2"/>
      <c r="AE117" s="192"/>
    </row>
    <row r="118" s="2" customFormat="1" ht="22.8" customHeight="1">
      <c r="A118" s="39"/>
      <c r="B118" s="40"/>
      <c r="C118" s="108" t="s">
        <v>147</v>
      </c>
      <c r="D118" s="41"/>
      <c r="E118" s="41"/>
      <c r="F118" s="41"/>
      <c r="G118" s="41"/>
      <c r="H118" s="41"/>
      <c r="I118" s="41"/>
      <c r="J118" s="199">
        <f>BK118</f>
        <v>0</v>
      </c>
      <c r="K118" s="41"/>
      <c r="L118" s="45"/>
      <c r="M118" s="104"/>
      <c r="N118" s="200"/>
      <c r="O118" s="105"/>
      <c r="P118" s="201">
        <f>P119+P154</f>
        <v>0</v>
      </c>
      <c r="Q118" s="105"/>
      <c r="R118" s="201">
        <f>R119+R154</f>
        <v>0</v>
      </c>
      <c r="S118" s="105"/>
      <c r="T118" s="202">
        <f>T119+T154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7" t="s">
        <v>78</v>
      </c>
      <c r="AU118" s="17" t="s">
        <v>115</v>
      </c>
      <c r="BK118" s="203">
        <f>BK119+BK154</f>
        <v>0</v>
      </c>
    </row>
    <row r="119" s="12" customFormat="1" ht="25.92" customHeight="1">
      <c r="A119" s="12"/>
      <c r="B119" s="204"/>
      <c r="C119" s="205"/>
      <c r="D119" s="206" t="s">
        <v>78</v>
      </c>
      <c r="E119" s="207" t="s">
        <v>902</v>
      </c>
      <c r="F119" s="207" t="s">
        <v>902</v>
      </c>
      <c r="G119" s="205"/>
      <c r="H119" s="205"/>
      <c r="I119" s="208"/>
      <c r="J119" s="209">
        <f>BK119</f>
        <v>0</v>
      </c>
      <c r="K119" s="205"/>
      <c r="L119" s="210"/>
      <c r="M119" s="211"/>
      <c r="N119" s="212"/>
      <c r="O119" s="212"/>
      <c r="P119" s="213">
        <f>SUM(P120:P153)</f>
        <v>0</v>
      </c>
      <c r="Q119" s="212"/>
      <c r="R119" s="213">
        <f>SUM(R120:R153)</f>
        <v>0</v>
      </c>
      <c r="S119" s="212"/>
      <c r="T119" s="214">
        <f>SUM(T120:T153)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5" t="s">
        <v>87</v>
      </c>
      <c r="AT119" s="216" t="s">
        <v>78</v>
      </c>
      <c r="AU119" s="216" t="s">
        <v>79</v>
      </c>
      <c r="AY119" s="215" t="s">
        <v>150</v>
      </c>
      <c r="BK119" s="217">
        <f>SUM(BK120:BK153)</f>
        <v>0</v>
      </c>
    </row>
    <row r="120" s="2" customFormat="1" ht="16.5" customHeight="1">
      <c r="A120" s="39"/>
      <c r="B120" s="40"/>
      <c r="C120" s="220" t="s">
        <v>87</v>
      </c>
      <c r="D120" s="220" t="s">
        <v>153</v>
      </c>
      <c r="E120" s="221" t="s">
        <v>903</v>
      </c>
      <c r="F120" s="222" t="s">
        <v>904</v>
      </c>
      <c r="G120" s="223" t="s">
        <v>203</v>
      </c>
      <c r="H120" s="224">
        <v>3</v>
      </c>
      <c r="I120" s="225"/>
      <c r="J120" s="226">
        <f>ROUND(I120*H120,2)</f>
        <v>0</v>
      </c>
      <c r="K120" s="227"/>
      <c r="L120" s="45"/>
      <c r="M120" s="228" t="s">
        <v>1</v>
      </c>
      <c r="N120" s="229" t="s">
        <v>44</v>
      </c>
      <c r="O120" s="92"/>
      <c r="P120" s="230">
        <f>O120*H120</f>
        <v>0</v>
      </c>
      <c r="Q120" s="230">
        <v>0</v>
      </c>
      <c r="R120" s="230">
        <f>Q120*H120</f>
        <v>0</v>
      </c>
      <c r="S120" s="230">
        <v>0</v>
      </c>
      <c r="T120" s="231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32" t="s">
        <v>157</v>
      </c>
      <c r="AT120" s="232" t="s">
        <v>153</v>
      </c>
      <c r="AU120" s="232" t="s">
        <v>87</v>
      </c>
      <c r="AY120" s="17" t="s">
        <v>150</v>
      </c>
      <c r="BE120" s="233">
        <f>IF(N120="základní",J120,0)</f>
        <v>0</v>
      </c>
      <c r="BF120" s="233">
        <f>IF(N120="snížená",J120,0)</f>
        <v>0</v>
      </c>
      <c r="BG120" s="233">
        <f>IF(N120="zákl. přenesená",J120,0)</f>
        <v>0</v>
      </c>
      <c r="BH120" s="233">
        <f>IF(N120="sníž. přenesená",J120,0)</f>
        <v>0</v>
      </c>
      <c r="BI120" s="233">
        <f>IF(N120="nulová",J120,0)</f>
        <v>0</v>
      </c>
      <c r="BJ120" s="17" t="s">
        <v>87</v>
      </c>
      <c r="BK120" s="233">
        <f>ROUND(I120*H120,2)</f>
        <v>0</v>
      </c>
      <c r="BL120" s="17" t="s">
        <v>157</v>
      </c>
      <c r="BM120" s="232" t="s">
        <v>89</v>
      </c>
    </row>
    <row r="121" s="2" customFormat="1">
      <c r="A121" s="39"/>
      <c r="B121" s="40"/>
      <c r="C121" s="41"/>
      <c r="D121" s="234" t="s">
        <v>158</v>
      </c>
      <c r="E121" s="41"/>
      <c r="F121" s="235" t="s">
        <v>904</v>
      </c>
      <c r="G121" s="41"/>
      <c r="H121" s="41"/>
      <c r="I121" s="236"/>
      <c r="J121" s="41"/>
      <c r="K121" s="41"/>
      <c r="L121" s="45"/>
      <c r="M121" s="237"/>
      <c r="N121" s="238"/>
      <c r="O121" s="92"/>
      <c r="P121" s="92"/>
      <c r="Q121" s="92"/>
      <c r="R121" s="92"/>
      <c r="S121" s="92"/>
      <c r="T121" s="93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7" t="s">
        <v>158</v>
      </c>
      <c r="AU121" s="17" t="s">
        <v>87</v>
      </c>
    </row>
    <row r="122" s="2" customFormat="1" ht="16.5" customHeight="1">
      <c r="A122" s="39"/>
      <c r="B122" s="40"/>
      <c r="C122" s="220" t="s">
        <v>89</v>
      </c>
      <c r="D122" s="220" t="s">
        <v>153</v>
      </c>
      <c r="E122" s="221" t="s">
        <v>905</v>
      </c>
      <c r="F122" s="222" t="s">
        <v>906</v>
      </c>
      <c r="G122" s="223" t="s">
        <v>203</v>
      </c>
      <c r="H122" s="224">
        <v>3</v>
      </c>
      <c r="I122" s="225"/>
      <c r="J122" s="226">
        <f>ROUND(I122*H122,2)</f>
        <v>0</v>
      </c>
      <c r="K122" s="227"/>
      <c r="L122" s="45"/>
      <c r="M122" s="228" t="s">
        <v>1</v>
      </c>
      <c r="N122" s="229" t="s">
        <v>44</v>
      </c>
      <c r="O122" s="92"/>
      <c r="P122" s="230">
        <f>O122*H122</f>
        <v>0</v>
      </c>
      <c r="Q122" s="230">
        <v>0</v>
      </c>
      <c r="R122" s="230">
        <f>Q122*H122</f>
        <v>0</v>
      </c>
      <c r="S122" s="230">
        <v>0</v>
      </c>
      <c r="T122" s="231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2" t="s">
        <v>157</v>
      </c>
      <c r="AT122" s="232" t="s">
        <v>153</v>
      </c>
      <c r="AU122" s="232" t="s">
        <v>87</v>
      </c>
      <c r="AY122" s="17" t="s">
        <v>150</v>
      </c>
      <c r="BE122" s="233">
        <f>IF(N122="základní",J122,0)</f>
        <v>0</v>
      </c>
      <c r="BF122" s="233">
        <f>IF(N122="snížená",J122,0)</f>
        <v>0</v>
      </c>
      <c r="BG122" s="233">
        <f>IF(N122="zákl. přenesená",J122,0)</f>
        <v>0</v>
      </c>
      <c r="BH122" s="233">
        <f>IF(N122="sníž. přenesená",J122,0)</f>
        <v>0</v>
      </c>
      <c r="BI122" s="233">
        <f>IF(N122="nulová",J122,0)</f>
        <v>0</v>
      </c>
      <c r="BJ122" s="17" t="s">
        <v>87</v>
      </c>
      <c r="BK122" s="233">
        <f>ROUND(I122*H122,2)</f>
        <v>0</v>
      </c>
      <c r="BL122" s="17" t="s">
        <v>157</v>
      </c>
      <c r="BM122" s="232" t="s">
        <v>157</v>
      </c>
    </row>
    <row r="123" s="2" customFormat="1">
      <c r="A123" s="39"/>
      <c r="B123" s="40"/>
      <c r="C123" s="41"/>
      <c r="D123" s="234" t="s">
        <v>158</v>
      </c>
      <c r="E123" s="41"/>
      <c r="F123" s="235" t="s">
        <v>906</v>
      </c>
      <c r="G123" s="41"/>
      <c r="H123" s="41"/>
      <c r="I123" s="236"/>
      <c r="J123" s="41"/>
      <c r="K123" s="41"/>
      <c r="L123" s="45"/>
      <c r="M123" s="237"/>
      <c r="N123" s="238"/>
      <c r="O123" s="92"/>
      <c r="P123" s="92"/>
      <c r="Q123" s="92"/>
      <c r="R123" s="92"/>
      <c r="S123" s="92"/>
      <c r="T123" s="93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7" t="s">
        <v>158</v>
      </c>
      <c r="AU123" s="17" t="s">
        <v>87</v>
      </c>
    </row>
    <row r="124" s="2" customFormat="1" ht="21.75" customHeight="1">
      <c r="A124" s="39"/>
      <c r="B124" s="40"/>
      <c r="C124" s="220" t="s">
        <v>151</v>
      </c>
      <c r="D124" s="220" t="s">
        <v>153</v>
      </c>
      <c r="E124" s="221" t="s">
        <v>907</v>
      </c>
      <c r="F124" s="222" t="s">
        <v>908</v>
      </c>
      <c r="G124" s="223" t="s">
        <v>461</v>
      </c>
      <c r="H124" s="224">
        <v>3</v>
      </c>
      <c r="I124" s="225"/>
      <c r="J124" s="226">
        <f>ROUND(I124*H124,2)</f>
        <v>0</v>
      </c>
      <c r="K124" s="227"/>
      <c r="L124" s="45"/>
      <c r="M124" s="228" t="s">
        <v>1</v>
      </c>
      <c r="N124" s="229" t="s">
        <v>44</v>
      </c>
      <c r="O124" s="92"/>
      <c r="P124" s="230">
        <f>O124*H124</f>
        <v>0</v>
      </c>
      <c r="Q124" s="230">
        <v>0</v>
      </c>
      <c r="R124" s="230">
        <f>Q124*H124</f>
        <v>0</v>
      </c>
      <c r="S124" s="230">
        <v>0</v>
      </c>
      <c r="T124" s="23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2" t="s">
        <v>157</v>
      </c>
      <c r="AT124" s="232" t="s">
        <v>153</v>
      </c>
      <c r="AU124" s="232" t="s">
        <v>87</v>
      </c>
      <c r="AY124" s="17" t="s">
        <v>150</v>
      </c>
      <c r="BE124" s="233">
        <f>IF(N124="základní",J124,0)</f>
        <v>0</v>
      </c>
      <c r="BF124" s="233">
        <f>IF(N124="snížená",J124,0)</f>
        <v>0</v>
      </c>
      <c r="BG124" s="233">
        <f>IF(N124="zákl. přenesená",J124,0)</f>
        <v>0</v>
      </c>
      <c r="BH124" s="233">
        <f>IF(N124="sníž. přenesená",J124,0)</f>
        <v>0</v>
      </c>
      <c r="BI124" s="233">
        <f>IF(N124="nulová",J124,0)</f>
        <v>0</v>
      </c>
      <c r="BJ124" s="17" t="s">
        <v>87</v>
      </c>
      <c r="BK124" s="233">
        <f>ROUND(I124*H124,2)</f>
        <v>0</v>
      </c>
      <c r="BL124" s="17" t="s">
        <v>157</v>
      </c>
      <c r="BM124" s="232" t="s">
        <v>172</v>
      </c>
    </row>
    <row r="125" s="2" customFormat="1">
      <c r="A125" s="39"/>
      <c r="B125" s="40"/>
      <c r="C125" s="41"/>
      <c r="D125" s="234" t="s">
        <v>158</v>
      </c>
      <c r="E125" s="41"/>
      <c r="F125" s="235" t="s">
        <v>908</v>
      </c>
      <c r="G125" s="41"/>
      <c r="H125" s="41"/>
      <c r="I125" s="236"/>
      <c r="J125" s="41"/>
      <c r="K125" s="41"/>
      <c r="L125" s="45"/>
      <c r="M125" s="237"/>
      <c r="N125" s="238"/>
      <c r="O125" s="92"/>
      <c r="P125" s="92"/>
      <c r="Q125" s="92"/>
      <c r="R125" s="92"/>
      <c r="S125" s="92"/>
      <c r="T125" s="93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7" t="s">
        <v>158</v>
      </c>
      <c r="AU125" s="17" t="s">
        <v>87</v>
      </c>
    </row>
    <row r="126" s="2" customFormat="1" ht="16.5" customHeight="1">
      <c r="A126" s="39"/>
      <c r="B126" s="40"/>
      <c r="C126" s="220" t="s">
        <v>157</v>
      </c>
      <c r="D126" s="220" t="s">
        <v>153</v>
      </c>
      <c r="E126" s="221" t="s">
        <v>909</v>
      </c>
      <c r="F126" s="222" t="s">
        <v>910</v>
      </c>
      <c r="G126" s="223" t="s">
        <v>461</v>
      </c>
      <c r="H126" s="224">
        <v>3</v>
      </c>
      <c r="I126" s="225"/>
      <c r="J126" s="226">
        <f>ROUND(I126*H126,2)</f>
        <v>0</v>
      </c>
      <c r="K126" s="227"/>
      <c r="L126" s="45"/>
      <c r="M126" s="228" t="s">
        <v>1</v>
      </c>
      <c r="N126" s="229" t="s">
        <v>44</v>
      </c>
      <c r="O126" s="92"/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2" t="s">
        <v>157</v>
      </c>
      <c r="AT126" s="232" t="s">
        <v>153</v>
      </c>
      <c r="AU126" s="232" t="s">
        <v>87</v>
      </c>
      <c r="AY126" s="17" t="s">
        <v>150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7" t="s">
        <v>87</v>
      </c>
      <c r="BK126" s="233">
        <f>ROUND(I126*H126,2)</f>
        <v>0</v>
      </c>
      <c r="BL126" s="17" t="s">
        <v>157</v>
      </c>
      <c r="BM126" s="232" t="s">
        <v>177</v>
      </c>
    </row>
    <row r="127" s="2" customFormat="1">
      <c r="A127" s="39"/>
      <c r="B127" s="40"/>
      <c r="C127" s="41"/>
      <c r="D127" s="234" t="s">
        <v>158</v>
      </c>
      <c r="E127" s="41"/>
      <c r="F127" s="235" t="s">
        <v>910</v>
      </c>
      <c r="G127" s="41"/>
      <c r="H127" s="41"/>
      <c r="I127" s="236"/>
      <c r="J127" s="41"/>
      <c r="K127" s="41"/>
      <c r="L127" s="45"/>
      <c r="M127" s="237"/>
      <c r="N127" s="238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7" t="s">
        <v>158</v>
      </c>
      <c r="AU127" s="17" t="s">
        <v>87</v>
      </c>
    </row>
    <row r="128" s="2" customFormat="1" ht="16.5" customHeight="1">
      <c r="A128" s="39"/>
      <c r="B128" s="40"/>
      <c r="C128" s="220" t="s">
        <v>180</v>
      </c>
      <c r="D128" s="220" t="s">
        <v>153</v>
      </c>
      <c r="E128" s="221" t="s">
        <v>911</v>
      </c>
      <c r="F128" s="222" t="s">
        <v>912</v>
      </c>
      <c r="G128" s="223" t="s">
        <v>461</v>
      </c>
      <c r="H128" s="224">
        <v>3</v>
      </c>
      <c r="I128" s="225"/>
      <c r="J128" s="226">
        <f>ROUND(I128*H128,2)</f>
        <v>0</v>
      </c>
      <c r="K128" s="227"/>
      <c r="L128" s="45"/>
      <c r="M128" s="228" t="s">
        <v>1</v>
      </c>
      <c r="N128" s="229" t="s">
        <v>44</v>
      </c>
      <c r="O128" s="92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2" t="s">
        <v>157</v>
      </c>
      <c r="AT128" s="232" t="s">
        <v>153</v>
      </c>
      <c r="AU128" s="232" t="s">
        <v>87</v>
      </c>
      <c r="AY128" s="17" t="s">
        <v>150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7" t="s">
        <v>87</v>
      </c>
      <c r="BK128" s="233">
        <f>ROUND(I128*H128,2)</f>
        <v>0</v>
      </c>
      <c r="BL128" s="17" t="s">
        <v>157</v>
      </c>
      <c r="BM128" s="232" t="s">
        <v>105</v>
      </c>
    </row>
    <row r="129" s="2" customFormat="1">
      <c r="A129" s="39"/>
      <c r="B129" s="40"/>
      <c r="C129" s="41"/>
      <c r="D129" s="234" t="s">
        <v>158</v>
      </c>
      <c r="E129" s="41"/>
      <c r="F129" s="235" t="s">
        <v>912</v>
      </c>
      <c r="G129" s="41"/>
      <c r="H129" s="41"/>
      <c r="I129" s="236"/>
      <c r="J129" s="41"/>
      <c r="K129" s="41"/>
      <c r="L129" s="45"/>
      <c r="M129" s="237"/>
      <c r="N129" s="238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7" t="s">
        <v>158</v>
      </c>
      <c r="AU129" s="17" t="s">
        <v>87</v>
      </c>
    </row>
    <row r="130" s="2" customFormat="1" ht="16.5" customHeight="1">
      <c r="A130" s="39"/>
      <c r="B130" s="40"/>
      <c r="C130" s="220" t="s">
        <v>172</v>
      </c>
      <c r="D130" s="220" t="s">
        <v>153</v>
      </c>
      <c r="E130" s="221" t="s">
        <v>913</v>
      </c>
      <c r="F130" s="222" t="s">
        <v>914</v>
      </c>
      <c r="G130" s="223" t="s">
        <v>461</v>
      </c>
      <c r="H130" s="224">
        <v>3</v>
      </c>
      <c r="I130" s="225"/>
      <c r="J130" s="226">
        <f>ROUND(I130*H130,2)</f>
        <v>0</v>
      </c>
      <c r="K130" s="227"/>
      <c r="L130" s="45"/>
      <c r="M130" s="228" t="s">
        <v>1</v>
      </c>
      <c r="N130" s="229" t="s">
        <v>44</v>
      </c>
      <c r="O130" s="92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2" t="s">
        <v>157</v>
      </c>
      <c r="AT130" s="232" t="s">
        <v>153</v>
      </c>
      <c r="AU130" s="232" t="s">
        <v>87</v>
      </c>
      <c r="AY130" s="17" t="s">
        <v>150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7" t="s">
        <v>87</v>
      </c>
      <c r="BK130" s="233">
        <f>ROUND(I130*H130,2)</f>
        <v>0</v>
      </c>
      <c r="BL130" s="17" t="s">
        <v>157</v>
      </c>
      <c r="BM130" s="232" t="s">
        <v>8</v>
      </c>
    </row>
    <row r="131" s="2" customFormat="1">
      <c r="A131" s="39"/>
      <c r="B131" s="40"/>
      <c r="C131" s="41"/>
      <c r="D131" s="234" t="s">
        <v>158</v>
      </c>
      <c r="E131" s="41"/>
      <c r="F131" s="235" t="s">
        <v>914</v>
      </c>
      <c r="G131" s="41"/>
      <c r="H131" s="41"/>
      <c r="I131" s="236"/>
      <c r="J131" s="41"/>
      <c r="K131" s="41"/>
      <c r="L131" s="45"/>
      <c r="M131" s="237"/>
      <c r="N131" s="238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7" t="s">
        <v>158</v>
      </c>
      <c r="AU131" s="17" t="s">
        <v>87</v>
      </c>
    </row>
    <row r="132" s="2" customFormat="1" ht="16.5" customHeight="1">
      <c r="A132" s="39"/>
      <c r="B132" s="40"/>
      <c r="C132" s="220" t="s">
        <v>189</v>
      </c>
      <c r="D132" s="220" t="s">
        <v>153</v>
      </c>
      <c r="E132" s="221" t="s">
        <v>915</v>
      </c>
      <c r="F132" s="222" t="s">
        <v>916</v>
      </c>
      <c r="G132" s="223" t="s">
        <v>203</v>
      </c>
      <c r="H132" s="224">
        <v>1</v>
      </c>
      <c r="I132" s="225"/>
      <c r="J132" s="226">
        <f>ROUND(I132*H132,2)</f>
        <v>0</v>
      </c>
      <c r="K132" s="227"/>
      <c r="L132" s="45"/>
      <c r="M132" s="228" t="s">
        <v>1</v>
      </c>
      <c r="N132" s="229" t="s">
        <v>44</v>
      </c>
      <c r="O132" s="92"/>
      <c r="P132" s="230">
        <f>O132*H132</f>
        <v>0</v>
      </c>
      <c r="Q132" s="230">
        <v>0</v>
      </c>
      <c r="R132" s="230">
        <f>Q132*H132</f>
        <v>0</v>
      </c>
      <c r="S132" s="230">
        <v>0</v>
      </c>
      <c r="T132" s="23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2" t="s">
        <v>157</v>
      </c>
      <c r="AT132" s="232" t="s">
        <v>153</v>
      </c>
      <c r="AU132" s="232" t="s">
        <v>87</v>
      </c>
      <c r="AY132" s="17" t="s">
        <v>150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7" t="s">
        <v>87</v>
      </c>
      <c r="BK132" s="233">
        <f>ROUND(I132*H132,2)</f>
        <v>0</v>
      </c>
      <c r="BL132" s="17" t="s">
        <v>157</v>
      </c>
      <c r="BM132" s="232" t="s">
        <v>192</v>
      </c>
    </row>
    <row r="133" s="2" customFormat="1">
      <c r="A133" s="39"/>
      <c r="B133" s="40"/>
      <c r="C133" s="41"/>
      <c r="D133" s="234" t="s">
        <v>158</v>
      </c>
      <c r="E133" s="41"/>
      <c r="F133" s="235" t="s">
        <v>917</v>
      </c>
      <c r="G133" s="41"/>
      <c r="H133" s="41"/>
      <c r="I133" s="236"/>
      <c r="J133" s="41"/>
      <c r="K133" s="41"/>
      <c r="L133" s="45"/>
      <c r="M133" s="237"/>
      <c r="N133" s="238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7" t="s">
        <v>158</v>
      </c>
      <c r="AU133" s="17" t="s">
        <v>87</v>
      </c>
    </row>
    <row r="134" s="2" customFormat="1" ht="24.15" customHeight="1">
      <c r="A134" s="39"/>
      <c r="B134" s="40"/>
      <c r="C134" s="220" t="s">
        <v>177</v>
      </c>
      <c r="D134" s="220" t="s">
        <v>153</v>
      </c>
      <c r="E134" s="221" t="s">
        <v>918</v>
      </c>
      <c r="F134" s="222" t="s">
        <v>919</v>
      </c>
      <c r="G134" s="223" t="s">
        <v>203</v>
      </c>
      <c r="H134" s="224">
        <v>3</v>
      </c>
      <c r="I134" s="225"/>
      <c r="J134" s="226">
        <f>ROUND(I134*H134,2)</f>
        <v>0</v>
      </c>
      <c r="K134" s="227"/>
      <c r="L134" s="45"/>
      <c r="M134" s="228" t="s">
        <v>1</v>
      </c>
      <c r="N134" s="229" t="s">
        <v>44</v>
      </c>
      <c r="O134" s="92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2" t="s">
        <v>157</v>
      </c>
      <c r="AT134" s="232" t="s">
        <v>153</v>
      </c>
      <c r="AU134" s="232" t="s">
        <v>87</v>
      </c>
      <c r="AY134" s="17" t="s">
        <v>150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7" t="s">
        <v>87</v>
      </c>
      <c r="BK134" s="233">
        <f>ROUND(I134*H134,2)</f>
        <v>0</v>
      </c>
      <c r="BL134" s="17" t="s">
        <v>157</v>
      </c>
      <c r="BM134" s="232" t="s">
        <v>197</v>
      </c>
    </row>
    <row r="135" s="2" customFormat="1">
      <c r="A135" s="39"/>
      <c r="B135" s="40"/>
      <c r="C135" s="41"/>
      <c r="D135" s="234" t="s">
        <v>158</v>
      </c>
      <c r="E135" s="41"/>
      <c r="F135" s="235" t="s">
        <v>920</v>
      </c>
      <c r="G135" s="41"/>
      <c r="H135" s="41"/>
      <c r="I135" s="236"/>
      <c r="J135" s="41"/>
      <c r="K135" s="41"/>
      <c r="L135" s="45"/>
      <c r="M135" s="237"/>
      <c r="N135" s="238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7" t="s">
        <v>158</v>
      </c>
      <c r="AU135" s="17" t="s">
        <v>87</v>
      </c>
    </row>
    <row r="136" s="2" customFormat="1" ht="16.5" customHeight="1">
      <c r="A136" s="39"/>
      <c r="B136" s="40"/>
      <c r="C136" s="220" t="s">
        <v>200</v>
      </c>
      <c r="D136" s="220" t="s">
        <v>153</v>
      </c>
      <c r="E136" s="221" t="s">
        <v>921</v>
      </c>
      <c r="F136" s="222" t="s">
        <v>922</v>
      </c>
      <c r="G136" s="223" t="s">
        <v>461</v>
      </c>
      <c r="H136" s="224">
        <v>3</v>
      </c>
      <c r="I136" s="225"/>
      <c r="J136" s="226">
        <f>ROUND(I136*H136,2)</f>
        <v>0</v>
      </c>
      <c r="K136" s="227"/>
      <c r="L136" s="45"/>
      <c r="M136" s="228" t="s">
        <v>1</v>
      </c>
      <c r="N136" s="229" t="s">
        <v>44</v>
      </c>
      <c r="O136" s="92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2" t="s">
        <v>157</v>
      </c>
      <c r="AT136" s="232" t="s">
        <v>153</v>
      </c>
      <c r="AU136" s="232" t="s">
        <v>87</v>
      </c>
      <c r="AY136" s="17" t="s">
        <v>150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7" t="s">
        <v>87</v>
      </c>
      <c r="BK136" s="233">
        <f>ROUND(I136*H136,2)</f>
        <v>0</v>
      </c>
      <c r="BL136" s="17" t="s">
        <v>157</v>
      </c>
      <c r="BM136" s="232" t="s">
        <v>204</v>
      </c>
    </row>
    <row r="137" s="2" customFormat="1">
      <c r="A137" s="39"/>
      <c r="B137" s="40"/>
      <c r="C137" s="41"/>
      <c r="D137" s="234" t="s">
        <v>158</v>
      </c>
      <c r="E137" s="41"/>
      <c r="F137" s="235" t="s">
        <v>922</v>
      </c>
      <c r="G137" s="41"/>
      <c r="H137" s="41"/>
      <c r="I137" s="236"/>
      <c r="J137" s="41"/>
      <c r="K137" s="41"/>
      <c r="L137" s="45"/>
      <c r="M137" s="237"/>
      <c r="N137" s="238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7" t="s">
        <v>158</v>
      </c>
      <c r="AU137" s="17" t="s">
        <v>87</v>
      </c>
    </row>
    <row r="138" s="2" customFormat="1" ht="16.5" customHeight="1">
      <c r="A138" s="39"/>
      <c r="B138" s="40"/>
      <c r="C138" s="220" t="s">
        <v>105</v>
      </c>
      <c r="D138" s="220" t="s">
        <v>153</v>
      </c>
      <c r="E138" s="221" t="s">
        <v>923</v>
      </c>
      <c r="F138" s="222" t="s">
        <v>924</v>
      </c>
      <c r="G138" s="223" t="s">
        <v>203</v>
      </c>
      <c r="H138" s="224">
        <v>1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44</v>
      </c>
      <c r="O138" s="92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157</v>
      </c>
      <c r="AT138" s="232" t="s">
        <v>153</v>
      </c>
      <c r="AU138" s="232" t="s">
        <v>87</v>
      </c>
      <c r="AY138" s="17" t="s">
        <v>150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7" t="s">
        <v>87</v>
      </c>
      <c r="BK138" s="233">
        <f>ROUND(I138*H138,2)</f>
        <v>0</v>
      </c>
      <c r="BL138" s="17" t="s">
        <v>157</v>
      </c>
      <c r="BM138" s="232" t="s">
        <v>207</v>
      </c>
    </row>
    <row r="139" s="2" customFormat="1">
      <c r="A139" s="39"/>
      <c r="B139" s="40"/>
      <c r="C139" s="41"/>
      <c r="D139" s="234" t="s">
        <v>158</v>
      </c>
      <c r="E139" s="41"/>
      <c r="F139" s="235" t="s">
        <v>925</v>
      </c>
      <c r="G139" s="41"/>
      <c r="H139" s="41"/>
      <c r="I139" s="236"/>
      <c r="J139" s="41"/>
      <c r="K139" s="41"/>
      <c r="L139" s="45"/>
      <c r="M139" s="237"/>
      <c r="N139" s="238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7" t="s">
        <v>158</v>
      </c>
      <c r="AU139" s="17" t="s">
        <v>87</v>
      </c>
    </row>
    <row r="140" s="2" customFormat="1" ht="16.5" customHeight="1">
      <c r="A140" s="39"/>
      <c r="B140" s="40"/>
      <c r="C140" s="220" t="s">
        <v>217</v>
      </c>
      <c r="D140" s="220" t="s">
        <v>153</v>
      </c>
      <c r="E140" s="221" t="s">
        <v>926</v>
      </c>
      <c r="F140" s="222" t="s">
        <v>927</v>
      </c>
      <c r="G140" s="223" t="s">
        <v>203</v>
      </c>
      <c r="H140" s="224">
        <v>3</v>
      </c>
      <c r="I140" s="225"/>
      <c r="J140" s="226">
        <f>ROUND(I140*H140,2)</f>
        <v>0</v>
      </c>
      <c r="K140" s="227"/>
      <c r="L140" s="45"/>
      <c r="M140" s="228" t="s">
        <v>1</v>
      </c>
      <c r="N140" s="229" t="s">
        <v>44</v>
      </c>
      <c r="O140" s="92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2" t="s">
        <v>157</v>
      </c>
      <c r="AT140" s="232" t="s">
        <v>153</v>
      </c>
      <c r="AU140" s="232" t="s">
        <v>87</v>
      </c>
      <c r="AY140" s="17" t="s">
        <v>150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7" t="s">
        <v>87</v>
      </c>
      <c r="BK140" s="233">
        <f>ROUND(I140*H140,2)</f>
        <v>0</v>
      </c>
      <c r="BL140" s="17" t="s">
        <v>157</v>
      </c>
      <c r="BM140" s="232" t="s">
        <v>220</v>
      </c>
    </row>
    <row r="141" s="2" customFormat="1">
      <c r="A141" s="39"/>
      <c r="B141" s="40"/>
      <c r="C141" s="41"/>
      <c r="D141" s="234" t="s">
        <v>158</v>
      </c>
      <c r="E141" s="41"/>
      <c r="F141" s="235" t="s">
        <v>928</v>
      </c>
      <c r="G141" s="41"/>
      <c r="H141" s="41"/>
      <c r="I141" s="236"/>
      <c r="J141" s="41"/>
      <c r="K141" s="41"/>
      <c r="L141" s="45"/>
      <c r="M141" s="237"/>
      <c r="N141" s="238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7" t="s">
        <v>158</v>
      </c>
      <c r="AU141" s="17" t="s">
        <v>87</v>
      </c>
    </row>
    <row r="142" s="2" customFormat="1" ht="24.15" customHeight="1">
      <c r="A142" s="39"/>
      <c r="B142" s="40"/>
      <c r="C142" s="220" t="s">
        <v>8</v>
      </c>
      <c r="D142" s="220" t="s">
        <v>153</v>
      </c>
      <c r="E142" s="221" t="s">
        <v>929</v>
      </c>
      <c r="F142" s="222" t="s">
        <v>930</v>
      </c>
      <c r="G142" s="223" t="s">
        <v>203</v>
      </c>
      <c r="H142" s="224">
        <v>1</v>
      </c>
      <c r="I142" s="225"/>
      <c r="J142" s="226">
        <f>ROUND(I142*H142,2)</f>
        <v>0</v>
      </c>
      <c r="K142" s="227"/>
      <c r="L142" s="45"/>
      <c r="M142" s="228" t="s">
        <v>1</v>
      </c>
      <c r="N142" s="229" t="s">
        <v>44</v>
      </c>
      <c r="O142" s="92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2" t="s">
        <v>157</v>
      </c>
      <c r="AT142" s="232" t="s">
        <v>153</v>
      </c>
      <c r="AU142" s="232" t="s">
        <v>87</v>
      </c>
      <c r="AY142" s="17" t="s">
        <v>150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7" t="s">
        <v>87</v>
      </c>
      <c r="BK142" s="233">
        <f>ROUND(I142*H142,2)</f>
        <v>0</v>
      </c>
      <c r="BL142" s="17" t="s">
        <v>157</v>
      </c>
      <c r="BM142" s="232" t="s">
        <v>225</v>
      </c>
    </row>
    <row r="143" s="2" customFormat="1">
      <c r="A143" s="39"/>
      <c r="B143" s="40"/>
      <c r="C143" s="41"/>
      <c r="D143" s="234" t="s">
        <v>158</v>
      </c>
      <c r="E143" s="41"/>
      <c r="F143" s="235" t="s">
        <v>930</v>
      </c>
      <c r="G143" s="41"/>
      <c r="H143" s="41"/>
      <c r="I143" s="236"/>
      <c r="J143" s="41"/>
      <c r="K143" s="41"/>
      <c r="L143" s="45"/>
      <c r="M143" s="237"/>
      <c r="N143" s="238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7" t="s">
        <v>158</v>
      </c>
      <c r="AU143" s="17" t="s">
        <v>87</v>
      </c>
    </row>
    <row r="144" s="2" customFormat="1" ht="24.15" customHeight="1">
      <c r="A144" s="39"/>
      <c r="B144" s="40"/>
      <c r="C144" s="220" t="s">
        <v>227</v>
      </c>
      <c r="D144" s="220" t="s">
        <v>153</v>
      </c>
      <c r="E144" s="221" t="s">
        <v>931</v>
      </c>
      <c r="F144" s="222" t="s">
        <v>932</v>
      </c>
      <c r="G144" s="223" t="s">
        <v>415</v>
      </c>
      <c r="H144" s="224">
        <v>100</v>
      </c>
      <c r="I144" s="225"/>
      <c r="J144" s="226">
        <f>ROUND(I144*H144,2)</f>
        <v>0</v>
      </c>
      <c r="K144" s="227"/>
      <c r="L144" s="45"/>
      <c r="M144" s="228" t="s">
        <v>1</v>
      </c>
      <c r="N144" s="229" t="s">
        <v>44</v>
      </c>
      <c r="O144" s="92"/>
      <c r="P144" s="230">
        <f>O144*H144</f>
        <v>0</v>
      </c>
      <c r="Q144" s="230">
        <v>0</v>
      </c>
      <c r="R144" s="230">
        <f>Q144*H144</f>
        <v>0</v>
      </c>
      <c r="S144" s="230">
        <v>0</v>
      </c>
      <c r="T144" s="23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2" t="s">
        <v>157</v>
      </c>
      <c r="AT144" s="232" t="s">
        <v>153</v>
      </c>
      <c r="AU144" s="232" t="s">
        <v>87</v>
      </c>
      <c r="AY144" s="17" t="s">
        <v>150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7" t="s">
        <v>87</v>
      </c>
      <c r="BK144" s="233">
        <f>ROUND(I144*H144,2)</f>
        <v>0</v>
      </c>
      <c r="BL144" s="17" t="s">
        <v>157</v>
      </c>
      <c r="BM144" s="232" t="s">
        <v>230</v>
      </c>
    </row>
    <row r="145" s="2" customFormat="1">
      <c r="A145" s="39"/>
      <c r="B145" s="40"/>
      <c r="C145" s="41"/>
      <c r="D145" s="234" t="s">
        <v>158</v>
      </c>
      <c r="E145" s="41"/>
      <c r="F145" s="235" t="s">
        <v>933</v>
      </c>
      <c r="G145" s="41"/>
      <c r="H145" s="41"/>
      <c r="I145" s="236"/>
      <c r="J145" s="41"/>
      <c r="K145" s="41"/>
      <c r="L145" s="45"/>
      <c r="M145" s="237"/>
      <c r="N145" s="238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7" t="s">
        <v>158</v>
      </c>
      <c r="AU145" s="17" t="s">
        <v>87</v>
      </c>
    </row>
    <row r="146" s="2" customFormat="1" ht="24.15" customHeight="1">
      <c r="A146" s="39"/>
      <c r="B146" s="40"/>
      <c r="C146" s="220" t="s">
        <v>192</v>
      </c>
      <c r="D146" s="220" t="s">
        <v>153</v>
      </c>
      <c r="E146" s="221" t="s">
        <v>934</v>
      </c>
      <c r="F146" s="222" t="s">
        <v>935</v>
      </c>
      <c r="G146" s="223" t="s">
        <v>415</v>
      </c>
      <c r="H146" s="224">
        <v>100</v>
      </c>
      <c r="I146" s="225"/>
      <c r="J146" s="226">
        <f>ROUND(I146*H146,2)</f>
        <v>0</v>
      </c>
      <c r="K146" s="227"/>
      <c r="L146" s="45"/>
      <c r="M146" s="228" t="s">
        <v>1</v>
      </c>
      <c r="N146" s="229" t="s">
        <v>44</v>
      </c>
      <c r="O146" s="92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2" t="s">
        <v>157</v>
      </c>
      <c r="AT146" s="232" t="s">
        <v>153</v>
      </c>
      <c r="AU146" s="232" t="s">
        <v>87</v>
      </c>
      <c r="AY146" s="17" t="s">
        <v>150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7" t="s">
        <v>87</v>
      </c>
      <c r="BK146" s="233">
        <f>ROUND(I146*H146,2)</f>
        <v>0</v>
      </c>
      <c r="BL146" s="17" t="s">
        <v>157</v>
      </c>
      <c r="BM146" s="232" t="s">
        <v>234</v>
      </c>
    </row>
    <row r="147" s="2" customFormat="1">
      <c r="A147" s="39"/>
      <c r="B147" s="40"/>
      <c r="C147" s="41"/>
      <c r="D147" s="234" t="s">
        <v>158</v>
      </c>
      <c r="E147" s="41"/>
      <c r="F147" s="235" t="s">
        <v>936</v>
      </c>
      <c r="G147" s="41"/>
      <c r="H147" s="41"/>
      <c r="I147" s="236"/>
      <c r="J147" s="41"/>
      <c r="K147" s="41"/>
      <c r="L147" s="45"/>
      <c r="M147" s="237"/>
      <c r="N147" s="238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7" t="s">
        <v>158</v>
      </c>
      <c r="AU147" s="17" t="s">
        <v>87</v>
      </c>
    </row>
    <row r="148" s="2" customFormat="1" ht="24.15" customHeight="1">
      <c r="A148" s="39"/>
      <c r="B148" s="40"/>
      <c r="C148" s="220" t="s">
        <v>235</v>
      </c>
      <c r="D148" s="220" t="s">
        <v>153</v>
      </c>
      <c r="E148" s="221" t="s">
        <v>937</v>
      </c>
      <c r="F148" s="222" t="s">
        <v>938</v>
      </c>
      <c r="G148" s="223" t="s">
        <v>203</v>
      </c>
      <c r="H148" s="224">
        <v>333</v>
      </c>
      <c r="I148" s="225"/>
      <c r="J148" s="226">
        <f>ROUND(I148*H148,2)</f>
        <v>0</v>
      </c>
      <c r="K148" s="227"/>
      <c r="L148" s="45"/>
      <c r="M148" s="228" t="s">
        <v>1</v>
      </c>
      <c r="N148" s="229" t="s">
        <v>44</v>
      </c>
      <c r="O148" s="92"/>
      <c r="P148" s="230">
        <f>O148*H148</f>
        <v>0</v>
      </c>
      <c r="Q148" s="230">
        <v>0</v>
      </c>
      <c r="R148" s="230">
        <f>Q148*H148</f>
        <v>0</v>
      </c>
      <c r="S148" s="230">
        <v>0</v>
      </c>
      <c r="T148" s="23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157</v>
      </c>
      <c r="AT148" s="232" t="s">
        <v>153</v>
      </c>
      <c r="AU148" s="232" t="s">
        <v>87</v>
      </c>
      <c r="AY148" s="17" t="s">
        <v>150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7" t="s">
        <v>87</v>
      </c>
      <c r="BK148" s="233">
        <f>ROUND(I148*H148,2)</f>
        <v>0</v>
      </c>
      <c r="BL148" s="17" t="s">
        <v>157</v>
      </c>
      <c r="BM148" s="232" t="s">
        <v>238</v>
      </c>
    </row>
    <row r="149" s="2" customFormat="1">
      <c r="A149" s="39"/>
      <c r="B149" s="40"/>
      <c r="C149" s="41"/>
      <c r="D149" s="234" t="s">
        <v>158</v>
      </c>
      <c r="E149" s="41"/>
      <c r="F149" s="235" t="s">
        <v>939</v>
      </c>
      <c r="G149" s="41"/>
      <c r="H149" s="41"/>
      <c r="I149" s="236"/>
      <c r="J149" s="41"/>
      <c r="K149" s="41"/>
      <c r="L149" s="45"/>
      <c r="M149" s="237"/>
      <c r="N149" s="238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7" t="s">
        <v>158</v>
      </c>
      <c r="AU149" s="17" t="s">
        <v>87</v>
      </c>
    </row>
    <row r="150" s="2" customFormat="1" ht="16.5" customHeight="1">
      <c r="A150" s="39"/>
      <c r="B150" s="40"/>
      <c r="C150" s="220" t="s">
        <v>197</v>
      </c>
      <c r="D150" s="220" t="s">
        <v>153</v>
      </c>
      <c r="E150" s="221" t="s">
        <v>940</v>
      </c>
      <c r="F150" s="222" t="s">
        <v>941</v>
      </c>
      <c r="G150" s="223" t="s">
        <v>461</v>
      </c>
      <c r="H150" s="224">
        <v>200</v>
      </c>
      <c r="I150" s="225"/>
      <c r="J150" s="226">
        <f>ROUND(I150*H150,2)</f>
        <v>0</v>
      </c>
      <c r="K150" s="227"/>
      <c r="L150" s="45"/>
      <c r="M150" s="228" t="s">
        <v>1</v>
      </c>
      <c r="N150" s="229" t="s">
        <v>44</v>
      </c>
      <c r="O150" s="92"/>
      <c r="P150" s="230">
        <f>O150*H150</f>
        <v>0</v>
      </c>
      <c r="Q150" s="230">
        <v>0</v>
      </c>
      <c r="R150" s="230">
        <f>Q150*H150</f>
        <v>0</v>
      </c>
      <c r="S150" s="230">
        <v>0</v>
      </c>
      <c r="T150" s="23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2" t="s">
        <v>157</v>
      </c>
      <c r="AT150" s="232" t="s">
        <v>153</v>
      </c>
      <c r="AU150" s="232" t="s">
        <v>87</v>
      </c>
      <c r="AY150" s="17" t="s">
        <v>150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7" t="s">
        <v>87</v>
      </c>
      <c r="BK150" s="233">
        <f>ROUND(I150*H150,2)</f>
        <v>0</v>
      </c>
      <c r="BL150" s="17" t="s">
        <v>157</v>
      </c>
      <c r="BM150" s="232" t="s">
        <v>243</v>
      </c>
    </row>
    <row r="151" s="2" customFormat="1">
      <c r="A151" s="39"/>
      <c r="B151" s="40"/>
      <c r="C151" s="41"/>
      <c r="D151" s="234" t="s">
        <v>158</v>
      </c>
      <c r="E151" s="41"/>
      <c r="F151" s="235" t="s">
        <v>941</v>
      </c>
      <c r="G151" s="41"/>
      <c r="H151" s="41"/>
      <c r="I151" s="236"/>
      <c r="J151" s="41"/>
      <c r="K151" s="41"/>
      <c r="L151" s="45"/>
      <c r="M151" s="237"/>
      <c r="N151" s="238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7" t="s">
        <v>158</v>
      </c>
      <c r="AU151" s="17" t="s">
        <v>87</v>
      </c>
    </row>
    <row r="152" s="2" customFormat="1" ht="21.75" customHeight="1">
      <c r="A152" s="39"/>
      <c r="B152" s="40"/>
      <c r="C152" s="220" t="s">
        <v>244</v>
      </c>
      <c r="D152" s="220" t="s">
        <v>153</v>
      </c>
      <c r="E152" s="221" t="s">
        <v>942</v>
      </c>
      <c r="F152" s="222" t="s">
        <v>943</v>
      </c>
      <c r="G152" s="223" t="s">
        <v>944</v>
      </c>
      <c r="H152" s="224">
        <v>8</v>
      </c>
      <c r="I152" s="225"/>
      <c r="J152" s="226">
        <f>ROUND(I152*H152,2)</f>
        <v>0</v>
      </c>
      <c r="K152" s="227"/>
      <c r="L152" s="45"/>
      <c r="M152" s="228" t="s">
        <v>1</v>
      </c>
      <c r="N152" s="229" t="s">
        <v>44</v>
      </c>
      <c r="O152" s="92"/>
      <c r="P152" s="230">
        <f>O152*H152</f>
        <v>0</v>
      </c>
      <c r="Q152" s="230">
        <v>0</v>
      </c>
      <c r="R152" s="230">
        <f>Q152*H152</f>
        <v>0</v>
      </c>
      <c r="S152" s="230">
        <v>0</v>
      </c>
      <c r="T152" s="23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2" t="s">
        <v>157</v>
      </c>
      <c r="AT152" s="232" t="s">
        <v>153</v>
      </c>
      <c r="AU152" s="232" t="s">
        <v>87</v>
      </c>
      <c r="AY152" s="17" t="s">
        <v>150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7" t="s">
        <v>87</v>
      </c>
      <c r="BK152" s="233">
        <f>ROUND(I152*H152,2)</f>
        <v>0</v>
      </c>
      <c r="BL152" s="17" t="s">
        <v>157</v>
      </c>
      <c r="BM152" s="232" t="s">
        <v>280</v>
      </c>
    </row>
    <row r="153" s="2" customFormat="1">
      <c r="A153" s="39"/>
      <c r="B153" s="40"/>
      <c r="C153" s="41"/>
      <c r="D153" s="234" t="s">
        <v>158</v>
      </c>
      <c r="E153" s="41"/>
      <c r="F153" s="235" t="s">
        <v>943</v>
      </c>
      <c r="G153" s="41"/>
      <c r="H153" s="41"/>
      <c r="I153" s="236"/>
      <c r="J153" s="41"/>
      <c r="K153" s="41"/>
      <c r="L153" s="45"/>
      <c r="M153" s="237"/>
      <c r="N153" s="238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7" t="s">
        <v>158</v>
      </c>
      <c r="AU153" s="17" t="s">
        <v>87</v>
      </c>
    </row>
    <row r="154" s="12" customFormat="1" ht="25.92" customHeight="1">
      <c r="A154" s="12"/>
      <c r="B154" s="204"/>
      <c r="C154" s="205"/>
      <c r="D154" s="206" t="s">
        <v>78</v>
      </c>
      <c r="E154" s="207" t="s">
        <v>945</v>
      </c>
      <c r="F154" s="207" t="s">
        <v>945</v>
      </c>
      <c r="G154" s="205"/>
      <c r="H154" s="205"/>
      <c r="I154" s="208"/>
      <c r="J154" s="209">
        <f>BK154</f>
        <v>0</v>
      </c>
      <c r="K154" s="205"/>
      <c r="L154" s="210"/>
      <c r="M154" s="211"/>
      <c r="N154" s="212"/>
      <c r="O154" s="212"/>
      <c r="P154" s="213">
        <f>SUM(P155:P168)</f>
        <v>0</v>
      </c>
      <c r="Q154" s="212"/>
      <c r="R154" s="213">
        <f>SUM(R155:R168)</f>
        <v>0</v>
      </c>
      <c r="S154" s="212"/>
      <c r="T154" s="214">
        <f>SUM(T155:T168)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5" t="s">
        <v>87</v>
      </c>
      <c r="AT154" s="216" t="s">
        <v>78</v>
      </c>
      <c r="AU154" s="216" t="s">
        <v>79</v>
      </c>
      <c r="AY154" s="215" t="s">
        <v>150</v>
      </c>
      <c r="BK154" s="217">
        <f>SUM(BK155:BK168)</f>
        <v>0</v>
      </c>
    </row>
    <row r="155" s="2" customFormat="1" ht="16.5" customHeight="1">
      <c r="A155" s="39"/>
      <c r="B155" s="40"/>
      <c r="C155" s="220" t="s">
        <v>204</v>
      </c>
      <c r="D155" s="220" t="s">
        <v>153</v>
      </c>
      <c r="E155" s="221" t="s">
        <v>946</v>
      </c>
      <c r="F155" s="222" t="s">
        <v>947</v>
      </c>
      <c r="G155" s="223" t="s">
        <v>461</v>
      </c>
      <c r="H155" s="224">
        <v>1</v>
      </c>
      <c r="I155" s="225"/>
      <c r="J155" s="226">
        <f>ROUND(I155*H155,2)</f>
        <v>0</v>
      </c>
      <c r="K155" s="227"/>
      <c r="L155" s="45"/>
      <c r="M155" s="228" t="s">
        <v>1</v>
      </c>
      <c r="N155" s="229" t="s">
        <v>44</v>
      </c>
      <c r="O155" s="92"/>
      <c r="P155" s="230">
        <f>O155*H155</f>
        <v>0</v>
      </c>
      <c r="Q155" s="230">
        <v>0</v>
      </c>
      <c r="R155" s="230">
        <f>Q155*H155</f>
        <v>0</v>
      </c>
      <c r="S155" s="230">
        <v>0</v>
      </c>
      <c r="T155" s="23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2" t="s">
        <v>157</v>
      </c>
      <c r="AT155" s="232" t="s">
        <v>153</v>
      </c>
      <c r="AU155" s="232" t="s">
        <v>87</v>
      </c>
      <c r="AY155" s="17" t="s">
        <v>150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7" t="s">
        <v>87</v>
      </c>
      <c r="BK155" s="233">
        <f>ROUND(I155*H155,2)</f>
        <v>0</v>
      </c>
      <c r="BL155" s="17" t="s">
        <v>157</v>
      </c>
      <c r="BM155" s="232" t="s">
        <v>290</v>
      </c>
    </row>
    <row r="156" s="2" customFormat="1">
      <c r="A156" s="39"/>
      <c r="B156" s="40"/>
      <c r="C156" s="41"/>
      <c r="D156" s="234" t="s">
        <v>158</v>
      </c>
      <c r="E156" s="41"/>
      <c r="F156" s="235" t="s">
        <v>947</v>
      </c>
      <c r="G156" s="41"/>
      <c r="H156" s="41"/>
      <c r="I156" s="236"/>
      <c r="J156" s="41"/>
      <c r="K156" s="41"/>
      <c r="L156" s="45"/>
      <c r="M156" s="237"/>
      <c r="N156" s="238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7" t="s">
        <v>158</v>
      </c>
      <c r="AU156" s="17" t="s">
        <v>87</v>
      </c>
    </row>
    <row r="157" s="2" customFormat="1" ht="16.5" customHeight="1">
      <c r="A157" s="39"/>
      <c r="B157" s="40"/>
      <c r="C157" s="220" t="s">
        <v>258</v>
      </c>
      <c r="D157" s="220" t="s">
        <v>153</v>
      </c>
      <c r="E157" s="221" t="s">
        <v>948</v>
      </c>
      <c r="F157" s="222" t="s">
        <v>949</v>
      </c>
      <c r="G157" s="223" t="s">
        <v>461</v>
      </c>
      <c r="H157" s="224">
        <v>3</v>
      </c>
      <c r="I157" s="225"/>
      <c r="J157" s="226">
        <f>ROUND(I157*H157,2)</f>
        <v>0</v>
      </c>
      <c r="K157" s="227"/>
      <c r="L157" s="45"/>
      <c r="M157" s="228" t="s">
        <v>1</v>
      </c>
      <c r="N157" s="229" t="s">
        <v>44</v>
      </c>
      <c r="O157" s="92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2" t="s">
        <v>157</v>
      </c>
      <c r="AT157" s="232" t="s">
        <v>153</v>
      </c>
      <c r="AU157" s="232" t="s">
        <v>87</v>
      </c>
      <c r="AY157" s="17" t="s">
        <v>150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7" t="s">
        <v>87</v>
      </c>
      <c r="BK157" s="233">
        <f>ROUND(I157*H157,2)</f>
        <v>0</v>
      </c>
      <c r="BL157" s="17" t="s">
        <v>157</v>
      </c>
      <c r="BM157" s="232" t="s">
        <v>303</v>
      </c>
    </row>
    <row r="158" s="2" customFormat="1">
      <c r="A158" s="39"/>
      <c r="B158" s="40"/>
      <c r="C158" s="41"/>
      <c r="D158" s="234" t="s">
        <v>158</v>
      </c>
      <c r="E158" s="41"/>
      <c r="F158" s="235" t="s">
        <v>949</v>
      </c>
      <c r="G158" s="41"/>
      <c r="H158" s="41"/>
      <c r="I158" s="236"/>
      <c r="J158" s="41"/>
      <c r="K158" s="41"/>
      <c r="L158" s="45"/>
      <c r="M158" s="237"/>
      <c r="N158" s="238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7" t="s">
        <v>158</v>
      </c>
      <c r="AU158" s="17" t="s">
        <v>87</v>
      </c>
    </row>
    <row r="159" s="2" customFormat="1" ht="16.5" customHeight="1">
      <c r="A159" s="39"/>
      <c r="B159" s="40"/>
      <c r="C159" s="220" t="s">
        <v>207</v>
      </c>
      <c r="D159" s="220" t="s">
        <v>153</v>
      </c>
      <c r="E159" s="221" t="s">
        <v>950</v>
      </c>
      <c r="F159" s="222" t="s">
        <v>951</v>
      </c>
      <c r="G159" s="223" t="s">
        <v>461</v>
      </c>
      <c r="H159" s="224">
        <v>3</v>
      </c>
      <c r="I159" s="225"/>
      <c r="J159" s="226">
        <f>ROUND(I159*H159,2)</f>
        <v>0</v>
      </c>
      <c r="K159" s="227"/>
      <c r="L159" s="45"/>
      <c r="M159" s="228" t="s">
        <v>1</v>
      </c>
      <c r="N159" s="229" t="s">
        <v>44</v>
      </c>
      <c r="O159" s="92"/>
      <c r="P159" s="230">
        <f>O159*H159</f>
        <v>0</v>
      </c>
      <c r="Q159" s="230">
        <v>0</v>
      </c>
      <c r="R159" s="230">
        <f>Q159*H159</f>
        <v>0</v>
      </c>
      <c r="S159" s="230">
        <v>0</v>
      </c>
      <c r="T159" s="23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2" t="s">
        <v>157</v>
      </c>
      <c r="AT159" s="232" t="s">
        <v>153</v>
      </c>
      <c r="AU159" s="232" t="s">
        <v>87</v>
      </c>
      <c r="AY159" s="17" t="s">
        <v>150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7" t="s">
        <v>87</v>
      </c>
      <c r="BK159" s="233">
        <f>ROUND(I159*H159,2)</f>
        <v>0</v>
      </c>
      <c r="BL159" s="17" t="s">
        <v>157</v>
      </c>
      <c r="BM159" s="232" t="s">
        <v>309</v>
      </c>
    </row>
    <row r="160" s="2" customFormat="1">
      <c r="A160" s="39"/>
      <c r="B160" s="40"/>
      <c r="C160" s="41"/>
      <c r="D160" s="234" t="s">
        <v>158</v>
      </c>
      <c r="E160" s="41"/>
      <c r="F160" s="235" t="s">
        <v>951</v>
      </c>
      <c r="G160" s="41"/>
      <c r="H160" s="41"/>
      <c r="I160" s="236"/>
      <c r="J160" s="41"/>
      <c r="K160" s="41"/>
      <c r="L160" s="45"/>
      <c r="M160" s="237"/>
      <c r="N160" s="238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7" t="s">
        <v>158</v>
      </c>
      <c r="AU160" s="17" t="s">
        <v>87</v>
      </c>
    </row>
    <row r="161" s="2" customFormat="1" ht="16.5" customHeight="1">
      <c r="A161" s="39"/>
      <c r="B161" s="40"/>
      <c r="C161" s="220" t="s">
        <v>7</v>
      </c>
      <c r="D161" s="220" t="s">
        <v>153</v>
      </c>
      <c r="E161" s="221" t="s">
        <v>952</v>
      </c>
      <c r="F161" s="222" t="s">
        <v>953</v>
      </c>
      <c r="G161" s="223" t="s">
        <v>415</v>
      </c>
      <c r="H161" s="224">
        <v>100</v>
      </c>
      <c r="I161" s="225"/>
      <c r="J161" s="226">
        <f>ROUND(I161*H161,2)</f>
        <v>0</v>
      </c>
      <c r="K161" s="227"/>
      <c r="L161" s="45"/>
      <c r="M161" s="228" t="s">
        <v>1</v>
      </c>
      <c r="N161" s="229" t="s">
        <v>44</v>
      </c>
      <c r="O161" s="92"/>
      <c r="P161" s="230">
        <f>O161*H161</f>
        <v>0</v>
      </c>
      <c r="Q161" s="230">
        <v>0</v>
      </c>
      <c r="R161" s="230">
        <f>Q161*H161</f>
        <v>0</v>
      </c>
      <c r="S161" s="230">
        <v>0</v>
      </c>
      <c r="T161" s="23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2" t="s">
        <v>157</v>
      </c>
      <c r="AT161" s="232" t="s">
        <v>153</v>
      </c>
      <c r="AU161" s="232" t="s">
        <v>87</v>
      </c>
      <c r="AY161" s="17" t="s">
        <v>150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7" t="s">
        <v>87</v>
      </c>
      <c r="BK161" s="233">
        <f>ROUND(I161*H161,2)</f>
        <v>0</v>
      </c>
      <c r="BL161" s="17" t="s">
        <v>157</v>
      </c>
      <c r="BM161" s="232" t="s">
        <v>314</v>
      </c>
    </row>
    <row r="162" s="2" customFormat="1">
      <c r="A162" s="39"/>
      <c r="B162" s="40"/>
      <c r="C162" s="41"/>
      <c r="D162" s="234" t="s">
        <v>158</v>
      </c>
      <c r="E162" s="41"/>
      <c r="F162" s="235" t="s">
        <v>953</v>
      </c>
      <c r="G162" s="41"/>
      <c r="H162" s="41"/>
      <c r="I162" s="236"/>
      <c r="J162" s="41"/>
      <c r="K162" s="41"/>
      <c r="L162" s="45"/>
      <c r="M162" s="237"/>
      <c r="N162" s="238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7" t="s">
        <v>158</v>
      </c>
      <c r="AU162" s="17" t="s">
        <v>87</v>
      </c>
    </row>
    <row r="163" s="2" customFormat="1" ht="16.5" customHeight="1">
      <c r="A163" s="39"/>
      <c r="B163" s="40"/>
      <c r="C163" s="220" t="s">
        <v>220</v>
      </c>
      <c r="D163" s="220" t="s">
        <v>153</v>
      </c>
      <c r="E163" s="221" t="s">
        <v>954</v>
      </c>
      <c r="F163" s="222" t="s">
        <v>955</v>
      </c>
      <c r="G163" s="223" t="s">
        <v>461</v>
      </c>
      <c r="H163" s="224">
        <v>333</v>
      </c>
      <c r="I163" s="225"/>
      <c r="J163" s="226">
        <f>ROUND(I163*H163,2)</f>
        <v>0</v>
      </c>
      <c r="K163" s="227"/>
      <c r="L163" s="45"/>
      <c r="M163" s="228" t="s">
        <v>1</v>
      </c>
      <c r="N163" s="229" t="s">
        <v>44</v>
      </c>
      <c r="O163" s="92"/>
      <c r="P163" s="230">
        <f>O163*H163</f>
        <v>0</v>
      </c>
      <c r="Q163" s="230">
        <v>0</v>
      </c>
      <c r="R163" s="230">
        <f>Q163*H163</f>
        <v>0</v>
      </c>
      <c r="S163" s="230">
        <v>0</v>
      </c>
      <c r="T163" s="23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2" t="s">
        <v>157</v>
      </c>
      <c r="AT163" s="232" t="s">
        <v>153</v>
      </c>
      <c r="AU163" s="232" t="s">
        <v>87</v>
      </c>
      <c r="AY163" s="17" t="s">
        <v>150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7" t="s">
        <v>87</v>
      </c>
      <c r="BK163" s="233">
        <f>ROUND(I163*H163,2)</f>
        <v>0</v>
      </c>
      <c r="BL163" s="17" t="s">
        <v>157</v>
      </c>
      <c r="BM163" s="232" t="s">
        <v>320</v>
      </c>
    </row>
    <row r="164" s="2" customFormat="1">
      <c r="A164" s="39"/>
      <c r="B164" s="40"/>
      <c r="C164" s="41"/>
      <c r="D164" s="234" t="s">
        <v>158</v>
      </c>
      <c r="E164" s="41"/>
      <c r="F164" s="235" t="s">
        <v>955</v>
      </c>
      <c r="G164" s="41"/>
      <c r="H164" s="41"/>
      <c r="I164" s="236"/>
      <c r="J164" s="41"/>
      <c r="K164" s="41"/>
      <c r="L164" s="45"/>
      <c r="M164" s="237"/>
      <c r="N164" s="238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7" t="s">
        <v>158</v>
      </c>
      <c r="AU164" s="17" t="s">
        <v>87</v>
      </c>
    </row>
    <row r="165" s="2" customFormat="1" ht="16.5" customHeight="1">
      <c r="A165" s="39"/>
      <c r="B165" s="40"/>
      <c r="C165" s="220" t="s">
        <v>277</v>
      </c>
      <c r="D165" s="220" t="s">
        <v>153</v>
      </c>
      <c r="E165" s="221" t="s">
        <v>956</v>
      </c>
      <c r="F165" s="222" t="s">
        <v>957</v>
      </c>
      <c r="G165" s="223" t="s">
        <v>461</v>
      </c>
      <c r="H165" s="224">
        <v>200</v>
      </c>
      <c r="I165" s="225"/>
      <c r="J165" s="226">
        <f>ROUND(I165*H165,2)</f>
        <v>0</v>
      </c>
      <c r="K165" s="227"/>
      <c r="L165" s="45"/>
      <c r="M165" s="228" t="s">
        <v>1</v>
      </c>
      <c r="N165" s="229" t="s">
        <v>44</v>
      </c>
      <c r="O165" s="92"/>
      <c r="P165" s="230">
        <f>O165*H165</f>
        <v>0</v>
      </c>
      <c r="Q165" s="230">
        <v>0</v>
      </c>
      <c r="R165" s="230">
        <f>Q165*H165</f>
        <v>0</v>
      </c>
      <c r="S165" s="230">
        <v>0</v>
      </c>
      <c r="T165" s="23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2" t="s">
        <v>157</v>
      </c>
      <c r="AT165" s="232" t="s">
        <v>153</v>
      </c>
      <c r="AU165" s="232" t="s">
        <v>87</v>
      </c>
      <c r="AY165" s="17" t="s">
        <v>150</v>
      </c>
      <c r="BE165" s="233">
        <f>IF(N165="základní",J165,0)</f>
        <v>0</v>
      </c>
      <c r="BF165" s="233">
        <f>IF(N165="snížená",J165,0)</f>
        <v>0</v>
      </c>
      <c r="BG165" s="233">
        <f>IF(N165="zákl. přenesená",J165,0)</f>
        <v>0</v>
      </c>
      <c r="BH165" s="233">
        <f>IF(N165="sníž. přenesená",J165,0)</f>
        <v>0</v>
      </c>
      <c r="BI165" s="233">
        <f>IF(N165="nulová",J165,0)</f>
        <v>0</v>
      </c>
      <c r="BJ165" s="17" t="s">
        <v>87</v>
      </c>
      <c r="BK165" s="233">
        <f>ROUND(I165*H165,2)</f>
        <v>0</v>
      </c>
      <c r="BL165" s="17" t="s">
        <v>157</v>
      </c>
      <c r="BM165" s="232" t="s">
        <v>325</v>
      </c>
    </row>
    <row r="166" s="2" customFormat="1">
      <c r="A166" s="39"/>
      <c r="B166" s="40"/>
      <c r="C166" s="41"/>
      <c r="D166" s="234" t="s">
        <v>158</v>
      </c>
      <c r="E166" s="41"/>
      <c r="F166" s="235" t="s">
        <v>957</v>
      </c>
      <c r="G166" s="41"/>
      <c r="H166" s="41"/>
      <c r="I166" s="236"/>
      <c r="J166" s="41"/>
      <c r="K166" s="41"/>
      <c r="L166" s="45"/>
      <c r="M166" s="237"/>
      <c r="N166" s="238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7" t="s">
        <v>158</v>
      </c>
      <c r="AU166" s="17" t="s">
        <v>87</v>
      </c>
    </row>
    <row r="167" s="2" customFormat="1" ht="16.5" customHeight="1">
      <c r="A167" s="39"/>
      <c r="B167" s="40"/>
      <c r="C167" s="220" t="s">
        <v>225</v>
      </c>
      <c r="D167" s="220" t="s">
        <v>153</v>
      </c>
      <c r="E167" s="221" t="s">
        <v>958</v>
      </c>
      <c r="F167" s="222" t="s">
        <v>941</v>
      </c>
      <c r="G167" s="223" t="s">
        <v>461</v>
      </c>
      <c r="H167" s="224">
        <v>200</v>
      </c>
      <c r="I167" s="225"/>
      <c r="J167" s="226">
        <f>ROUND(I167*H167,2)</f>
        <v>0</v>
      </c>
      <c r="K167" s="227"/>
      <c r="L167" s="45"/>
      <c r="M167" s="228" t="s">
        <v>1</v>
      </c>
      <c r="N167" s="229" t="s">
        <v>44</v>
      </c>
      <c r="O167" s="92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2" t="s">
        <v>157</v>
      </c>
      <c r="AT167" s="232" t="s">
        <v>153</v>
      </c>
      <c r="AU167" s="232" t="s">
        <v>87</v>
      </c>
      <c r="AY167" s="17" t="s">
        <v>150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7" t="s">
        <v>87</v>
      </c>
      <c r="BK167" s="233">
        <f>ROUND(I167*H167,2)</f>
        <v>0</v>
      </c>
      <c r="BL167" s="17" t="s">
        <v>157</v>
      </c>
      <c r="BM167" s="232" t="s">
        <v>329</v>
      </c>
    </row>
    <row r="168" s="2" customFormat="1">
      <c r="A168" s="39"/>
      <c r="B168" s="40"/>
      <c r="C168" s="41"/>
      <c r="D168" s="234" t="s">
        <v>158</v>
      </c>
      <c r="E168" s="41"/>
      <c r="F168" s="235" t="s">
        <v>941</v>
      </c>
      <c r="G168" s="41"/>
      <c r="H168" s="41"/>
      <c r="I168" s="236"/>
      <c r="J168" s="41"/>
      <c r="K168" s="41"/>
      <c r="L168" s="45"/>
      <c r="M168" s="286"/>
      <c r="N168" s="287"/>
      <c r="O168" s="288"/>
      <c r="P168" s="288"/>
      <c r="Q168" s="288"/>
      <c r="R168" s="288"/>
      <c r="S168" s="288"/>
      <c r="T168" s="28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7" t="s">
        <v>158</v>
      </c>
      <c r="AU168" s="17" t="s">
        <v>87</v>
      </c>
    </row>
    <row r="169" s="2" customFormat="1" ht="6.96" customHeight="1">
      <c r="A169" s="39"/>
      <c r="B169" s="67"/>
      <c r="C169" s="68"/>
      <c r="D169" s="68"/>
      <c r="E169" s="68"/>
      <c r="F169" s="68"/>
      <c r="G169" s="68"/>
      <c r="H169" s="68"/>
      <c r="I169" s="68"/>
      <c r="J169" s="68"/>
      <c r="K169" s="68"/>
      <c r="L169" s="45"/>
      <c r="M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</row>
  </sheetData>
  <sheetProtection sheet="1" autoFilter="0" formatColumns="0" formatRows="0" objects="1" scenarios="1" spinCount="100000" saltValue="MYAw8j9Jnvxp0R7COSzM8TyewM4n0nthXDgM5RyCk/58ThLBiCrRr8FwuEpr0mK5i0BR7YhwWKTz3MbvbNezQg==" hashValue="HYej2QAEhqpwzezaNz41ONfrkEFoNw2VfZrDvIUj8d5nqcGrEqcvPdcPdPFdrKORfX2wt3sJXcxQpav9PAVgeg==" algorithmName="SHA-512" password="CC35"/>
  <autoFilter ref="C117:K168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89</v>
      </c>
    </row>
    <row r="4" s="1" customFormat="1" ht="24.96" customHeight="1">
      <c r="B4" s="20"/>
      <c r="D4" s="139" t="s">
        <v>108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SVK Smetanova síň</v>
      </c>
      <c r="F7" s="141"/>
      <c r="G7" s="141"/>
      <c r="H7" s="141"/>
      <c r="L7" s="20"/>
    </row>
    <row r="8" s="2" customFormat="1" ht="12" customHeight="1">
      <c r="A8" s="39"/>
      <c r="B8" s="45"/>
      <c r="C8" s="39"/>
      <c r="D8" s="141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959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20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21</v>
      </c>
      <c r="E12" s="39"/>
      <c r="F12" s="144" t="s">
        <v>22</v>
      </c>
      <c r="G12" s="39"/>
      <c r="H12" s="39"/>
      <c r="I12" s="141" t="s">
        <v>23</v>
      </c>
      <c r="J12" s="145" t="str">
        <f>'Rekapitulace stavby'!AN8</f>
        <v>23. 5. 2025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27</v>
      </c>
      <c r="E14" s="39"/>
      <c r="F14" s="39"/>
      <c r="G14" s="39"/>
      <c r="H14" s="39"/>
      <c r="I14" s="141" t="s">
        <v>28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29</v>
      </c>
      <c r="F15" s="39"/>
      <c r="G15" s="39"/>
      <c r="H15" s="39"/>
      <c r="I15" s="141" t="s">
        <v>30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31</v>
      </c>
      <c r="E17" s="39"/>
      <c r="F17" s="39"/>
      <c r="G17" s="39"/>
      <c r="H17" s="39"/>
      <c r="I17" s="141" t="s">
        <v>28</v>
      </c>
      <c r="J17" s="33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3" t="str">
        <f>'Rekapitulace stavby'!E14</f>
        <v>Vyplň údaj</v>
      </c>
      <c r="F18" s="144"/>
      <c r="G18" s="144"/>
      <c r="H18" s="144"/>
      <c r="I18" s="141" t="s">
        <v>30</v>
      </c>
      <c r="J18" s="33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33</v>
      </c>
      <c r="E20" s="39"/>
      <c r="F20" s="39"/>
      <c r="G20" s="39"/>
      <c r="H20" s="39"/>
      <c r="I20" s="141" t="s">
        <v>28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30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36</v>
      </c>
      <c r="E23" s="39"/>
      <c r="F23" s="39"/>
      <c r="G23" s="39"/>
      <c r="H23" s="39"/>
      <c r="I23" s="141" t="s">
        <v>28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37</v>
      </c>
      <c r="F24" s="39"/>
      <c r="G24" s="39"/>
      <c r="H24" s="39"/>
      <c r="I24" s="141" t="s">
        <v>30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39</v>
      </c>
      <c r="E30" s="39"/>
      <c r="F30" s="39"/>
      <c r="G30" s="39"/>
      <c r="H30" s="39"/>
      <c r="I30" s="39"/>
      <c r="J30" s="152">
        <f>ROUND(J128,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41</v>
      </c>
      <c r="G32" s="39"/>
      <c r="H32" s="39"/>
      <c r="I32" s="153" t="s">
        <v>40</v>
      </c>
      <c r="J32" s="153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43</v>
      </c>
      <c r="E33" s="141" t="s">
        <v>44</v>
      </c>
      <c r="F33" s="155">
        <f>ROUND((SUM(BE128:BE352)),  2)</f>
        <v>0</v>
      </c>
      <c r="G33" s="39"/>
      <c r="H33" s="39"/>
      <c r="I33" s="156">
        <v>0.20999999999999999</v>
      </c>
      <c r="J33" s="155">
        <f>ROUND(((SUM(BE128:BE352))*I33),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45</v>
      </c>
      <c r="F34" s="155">
        <f>ROUND((SUM(BF128:BF352)),  2)</f>
        <v>0</v>
      </c>
      <c r="G34" s="39"/>
      <c r="H34" s="39"/>
      <c r="I34" s="156">
        <v>0.12</v>
      </c>
      <c r="J34" s="155">
        <f>ROUND(((SUM(BF128:BF352))*I34),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46</v>
      </c>
      <c r="F35" s="155">
        <f>ROUND((SUM(BG128:BG352)),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47</v>
      </c>
      <c r="F36" s="155">
        <f>ROUND((SUM(BH128:BH352)),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48</v>
      </c>
      <c r="F37" s="155">
        <f>ROUND((SUM(BI128:BI352)),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49</v>
      </c>
      <c r="E39" s="159"/>
      <c r="F39" s="159"/>
      <c r="G39" s="160" t="s">
        <v>50</v>
      </c>
      <c r="H39" s="161" t="s">
        <v>51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4"/>
      <c r="D50" s="164" t="s">
        <v>52</v>
      </c>
      <c r="E50" s="165"/>
      <c r="F50" s="165"/>
      <c r="G50" s="164" t="s">
        <v>53</v>
      </c>
      <c r="H50" s="165"/>
      <c r="I50" s="165"/>
      <c r="J50" s="165"/>
      <c r="K50" s="165"/>
      <c r="L50" s="64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9"/>
      <c r="B61" s="45"/>
      <c r="C61" s="39"/>
      <c r="D61" s="166" t="s">
        <v>54</v>
      </c>
      <c r="E61" s="167"/>
      <c r="F61" s="168" t="s">
        <v>55</v>
      </c>
      <c r="G61" s="166" t="s">
        <v>54</v>
      </c>
      <c r="H61" s="167"/>
      <c r="I61" s="167"/>
      <c r="J61" s="169" t="s">
        <v>55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9"/>
      <c r="B65" s="45"/>
      <c r="C65" s="39"/>
      <c r="D65" s="164" t="s">
        <v>56</v>
      </c>
      <c r="E65" s="170"/>
      <c r="F65" s="170"/>
      <c r="G65" s="164" t="s">
        <v>57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9"/>
      <c r="B76" s="45"/>
      <c r="C76" s="39"/>
      <c r="D76" s="166" t="s">
        <v>54</v>
      </c>
      <c r="E76" s="167"/>
      <c r="F76" s="168" t="s">
        <v>55</v>
      </c>
      <c r="G76" s="166" t="s">
        <v>54</v>
      </c>
      <c r="H76" s="167"/>
      <c r="I76" s="167"/>
      <c r="J76" s="169" t="s">
        <v>55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3" t="s">
        <v>111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2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SVK Smetanova síň</v>
      </c>
      <c r="F85" s="32"/>
      <c r="G85" s="32"/>
      <c r="H85" s="32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2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04 - ELEKTROINSTALACE SILNOPROUDÁ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2" t="s">
        <v>21</v>
      </c>
      <c r="D89" s="41"/>
      <c r="E89" s="41"/>
      <c r="F89" s="27" t="str">
        <f>F12</f>
        <v>Smetanovy sady 179/2 Plzeň</v>
      </c>
      <c r="G89" s="41"/>
      <c r="H89" s="41"/>
      <c r="I89" s="32" t="s">
        <v>23</v>
      </c>
      <c r="J89" s="80" t="str">
        <f>IF(J12="","",J12)</f>
        <v>23. 5. 2025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2" t="s">
        <v>27</v>
      </c>
      <c r="D91" s="41"/>
      <c r="E91" s="41"/>
      <c r="F91" s="27" t="str">
        <f>E15</f>
        <v>Studijní a vědecká knihovna Plzeňského kraje</v>
      </c>
      <c r="G91" s="41"/>
      <c r="H91" s="41"/>
      <c r="I91" s="32" t="s">
        <v>33</v>
      </c>
      <c r="J91" s="37" t="str">
        <f>E21</f>
        <v>Ing. arch M. Vachuda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2" t="s">
        <v>31</v>
      </c>
      <c r="D92" s="41"/>
      <c r="E92" s="41"/>
      <c r="F92" s="27" t="str">
        <f>IF(E18="","",E18)</f>
        <v>Vyplň údaj</v>
      </c>
      <c r="G92" s="41"/>
      <c r="H92" s="41"/>
      <c r="I92" s="32" t="s">
        <v>36</v>
      </c>
      <c r="J92" s="37" t="str">
        <f>E24</f>
        <v>René Hartman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112</v>
      </c>
      <c r="D94" s="177"/>
      <c r="E94" s="177"/>
      <c r="F94" s="177"/>
      <c r="G94" s="177"/>
      <c r="H94" s="177"/>
      <c r="I94" s="177"/>
      <c r="J94" s="178" t="s">
        <v>113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114</v>
      </c>
      <c r="D96" s="41"/>
      <c r="E96" s="41"/>
      <c r="F96" s="41"/>
      <c r="G96" s="41"/>
      <c r="H96" s="41"/>
      <c r="I96" s="41"/>
      <c r="J96" s="111">
        <f>J128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7" t="s">
        <v>115</v>
      </c>
    </row>
    <row r="97" s="9" customFormat="1" ht="24.96" customHeight="1">
      <c r="A97" s="9"/>
      <c r="B97" s="180"/>
      <c r="C97" s="181"/>
      <c r="D97" s="182" t="s">
        <v>960</v>
      </c>
      <c r="E97" s="183"/>
      <c r="F97" s="183"/>
      <c r="G97" s="183"/>
      <c r="H97" s="183"/>
      <c r="I97" s="183"/>
      <c r="J97" s="184">
        <f>J129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961</v>
      </c>
      <c r="E98" s="183"/>
      <c r="F98" s="183"/>
      <c r="G98" s="183"/>
      <c r="H98" s="183"/>
      <c r="I98" s="183"/>
      <c r="J98" s="184">
        <f>J186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0"/>
      <c r="C99" s="181"/>
      <c r="D99" s="182" t="s">
        <v>962</v>
      </c>
      <c r="E99" s="183"/>
      <c r="F99" s="183"/>
      <c r="G99" s="183"/>
      <c r="H99" s="183"/>
      <c r="I99" s="183"/>
      <c r="J99" s="184">
        <f>J193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0"/>
      <c r="C100" s="181"/>
      <c r="D100" s="182" t="s">
        <v>963</v>
      </c>
      <c r="E100" s="183"/>
      <c r="F100" s="183"/>
      <c r="G100" s="183"/>
      <c r="H100" s="183"/>
      <c r="I100" s="183"/>
      <c r="J100" s="184">
        <f>J196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0"/>
      <c r="C101" s="181"/>
      <c r="D101" s="182" t="s">
        <v>964</v>
      </c>
      <c r="E101" s="183"/>
      <c r="F101" s="183"/>
      <c r="G101" s="183"/>
      <c r="H101" s="183"/>
      <c r="I101" s="183"/>
      <c r="J101" s="184">
        <f>J199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0"/>
      <c r="C102" s="181"/>
      <c r="D102" s="182" t="s">
        <v>965</v>
      </c>
      <c r="E102" s="183"/>
      <c r="F102" s="183"/>
      <c r="G102" s="183"/>
      <c r="H102" s="183"/>
      <c r="I102" s="183"/>
      <c r="J102" s="184">
        <f>J202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0"/>
      <c r="C103" s="181"/>
      <c r="D103" s="182" t="s">
        <v>966</v>
      </c>
      <c r="E103" s="183"/>
      <c r="F103" s="183"/>
      <c r="G103" s="183"/>
      <c r="H103" s="183"/>
      <c r="I103" s="183"/>
      <c r="J103" s="184">
        <f>J217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0"/>
      <c r="C104" s="181"/>
      <c r="D104" s="182" t="s">
        <v>967</v>
      </c>
      <c r="E104" s="183"/>
      <c r="F104" s="183"/>
      <c r="G104" s="183"/>
      <c r="H104" s="183"/>
      <c r="I104" s="183"/>
      <c r="J104" s="184">
        <f>J222</f>
        <v>0</v>
      </c>
      <c r="K104" s="181"/>
      <c r="L104" s="18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80"/>
      <c r="C105" s="181"/>
      <c r="D105" s="182" t="s">
        <v>968</v>
      </c>
      <c r="E105" s="183"/>
      <c r="F105" s="183"/>
      <c r="G105" s="183"/>
      <c r="H105" s="183"/>
      <c r="I105" s="183"/>
      <c r="J105" s="184">
        <f>J227</f>
        <v>0</v>
      </c>
      <c r="K105" s="181"/>
      <c r="L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80"/>
      <c r="C106" s="181"/>
      <c r="D106" s="182" t="s">
        <v>969</v>
      </c>
      <c r="E106" s="183"/>
      <c r="F106" s="183"/>
      <c r="G106" s="183"/>
      <c r="H106" s="183"/>
      <c r="I106" s="183"/>
      <c r="J106" s="184">
        <f>J230</f>
        <v>0</v>
      </c>
      <c r="K106" s="181"/>
      <c r="L106" s="18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80"/>
      <c r="C107" s="181"/>
      <c r="D107" s="182" t="s">
        <v>970</v>
      </c>
      <c r="E107" s="183"/>
      <c r="F107" s="183"/>
      <c r="G107" s="183"/>
      <c r="H107" s="183"/>
      <c r="I107" s="183"/>
      <c r="J107" s="184">
        <f>J319</f>
        <v>0</v>
      </c>
      <c r="K107" s="181"/>
      <c r="L107" s="18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80"/>
      <c r="C108" s="181"/>
      <c r="D108" s="182" t="s">
        <v>971</v>
      </c>
      <c r="E108" s="183"/>
      <c r="F108" s="183"/>
      <c r="G108" s="183"/>
      <c r="H108" s="183"/>
      <c r="I108" s="183"/>
      <c r="J108" s="184">
        <f>J326</f>
        <v>0</v>
      </c>
      <c r="K108" s="181"/>
      <c r="L108" s="18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3" t="s">
        <v>135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2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75" t="str">
        <f>E7</f>
        <v>SVK Smetanova síň</v>
      </c>
      <c r="F118" s="32"/>
      <c r="G118" s="32"/>
      <c r="H118" s="32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2" t="s">
        <v>109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E9</f>
        <v>04 - ELEKTROINSTALACE SILNOPROUDÁ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2" t="s">
        <v>21</v>
      </c>
      <c r="D122" s="41"/>
      <c r="E122" s="41"/>
      <c r="F122" s="27" t="str">
        <f>F12</f>
        <v>Smetanovy sady 179/2 Plzeň</v>
      </c>
      <c r="G122" s="41"/>
      <c r="H122" s="41"/>
      <c r="I122" s="32" t="s">
        <v>23</v>
      </c>
      <c r="J122" s="80" t="str">
        <f>IF(J12="","",J12)</f>
        <v>23. 5. 2025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2" t="s">
        <v>27</v>
      </c>
      <c r="D124" s="41"/>
      <c r="E124" s="41"/>
      <c r="F124" s="27" t="str">
        <f>E15</f>
        <v>Studijní a vědecká knihovna Plzeňského kraje</v>
      </c>
      <c r="G124" s="41"/>
      <c r="H124" s="41"/>
      <c r="I124" s="32" t="s">
        <v>33</v>
      </c>
      <c r="J124" s="37" t="str">
        <f>E21</f>
        <v>Ing. arch M. Vachuda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2" t="s">
        <v>31</v>
      </c>
      <c r="D125" s="41"/>
      <c r="E125" s="41"/>
      <c r="F125" s="27" t="str">
        <f>IF(E18="","",E18)</f>
        <v>Vyplň údaj</v>
      </c>
      <c r="G125" s="41"/>
      <c r="H125" s="41"/>
      <c r="I125" s="32" t="s">
        <v>36</v>
      </c>
      <c r="J125" s="37" t="str">
        <f>E24</f>
        <v>René Hartman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192"/>
      <c r="B127" s="193"/>
      <c r="C127" s="194" t="s">
        <v>136</v>
      </c>
      <c r="D127" s="195" t="s">
        <v>64</v>
      </c>
      <c r="E127" s="195" t="s">
        <v>60</v>
      </c>
      <c r="F127" s="195" t="s">
        <v>61</v>
      </c>
      <c r="G127" s="195" t="s">
        <v>137</v>
      </c>
      <c r="H127" s="195" t="s">
        <v>138</v>
      </c>
      <c r="I127" s="195" t="s">
        <v>139</v>
      </c>
      <c r="J127" s="196" t="s">
        <v>113</v>
      </c>
      <c r="K127" s="197" t="s">
        <v>140</v>
      </c>
      <c r="L127" s="198"/>
      <c r="M127" s="101" t="s">
        <v>1</v>
      </c>
      <c r="N127" s="102" t="s">
        <v>43</v>
      </c>
      <c r="O127" s="102" t="s">
        <v>141</v>
      </c>
      <c r="P127" s="102" t="s">
        <v>142</v>
      </c>
      <c r="Q127" s="102" t="s">
        <v>143</v>
      </c>
      <c r="R127" s="102" t="s">
        <v>144</v>
      </c>
      <c r="S127" s="102" t="s">
        <v>145</v>
      </c>
      <c r="T127" s="103" t="s">
        <v>146</v>
      </c>
      <c r="U127" s="192"/>
      <c r="V127" s="192"/>
      <c r="W127" s="192"/>
      <c r="X127" s="192"/>
      <c r="Y127" s="192"/>
      <c r="Z127" s="192"/>
      <c r="AA127" s="192"/>
      <c r="AB127" s="192"/>
      <c r="AC127" s="192"/>
      <c r="AD127" s="192"/>
      <c r="AE127" s="192"/>
    </row>
    <row r="128" s="2" customFormat="1" ht="22.8" customHeight="1">
      <c r="A128" s="39"/>
      <c r="B128" s="40"/>
      <c r="C128" s="108" t="s">
        <v>147</v>
      </c>
      <c r="D128" s="41"/>
      <c r="E128" s="41"/>
      <c r="F128" s="41"/>
      <c r="G128" s="41"/>
      <c r="H128" s="41"/>
      <c r="I128" s="41"/>
      <c r="J128" s="199">
        <f>BK128</f>
        <v>0</v>
      </c>
      <c r="K128" s="41"/>
      <c r="L128" s="45"/>
      <c r="M128" s="104"/>
      <c r="N128" s="200"/>
      <c r="O128" s="105"/>
      <c r="P128" s="201">
        <f>P129+P186+P193+P196+P199+P202+P217+P222+P227+P230+P319+P326</f>
        <v>0</v>
      </c>
      <c r="Q128" s="105"/>
      <c r="R128" s="201">
        <f>R129+R186+R193+R196+R199+R202+R217+R222+R227+R230+R319+R326</f>
        <v>0</v>
      </c>
      <c r="S128" s="105"/>
      <c r="T128" s="202">
        <f>T129+T186+T193+T196+T199+T202+T217+T222+T227+T230+T319+T326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7" t="s">
        <v>78</v>
      </c>
      <c r="AU128" s="17" t="s">
        <v>115</v>
      </c>
      <c r="BK128" s="203">
        <f>BK129+BK186+BK193+BK196+BK199+BK202+BK217+BK222+BK227+BK230+BK319+BK326</f>
        <v>0</v>
      </c>
    </row>
    <row r="129" s="12" customFormat="1" ht="25.92" customHeight="1">
      <c r="A129" s="12"/>
      <c r="B129" s="204"/>
      <c r="C129" s="205"/>
      <c r="D129" s="206" t="s">
        <v>78</v>
      </c>
      <c r="E129" s="207" t="s">
        <v>87</v>
      </c>
      <c r="F129" s="207" t="s">
        <v>972</v>
      </c>
      <c r="G129" s="205"/>
      <c r="H129" s="205"/>
      <c r="I129" s="208"/>
      <c r="J129" s="209">
        <f>BK129</f>
        <v>0</v>
      </c>
      <c r="K129" s="205"/>
      <c r="L129" s="210"/>
      <c r="M129" s="211"/>
      <c r="N129" s="212"/>
      <c r="O129" s="212"/>
      <c r="P129" s="213">
        <f>SUM(P130:P185)</f>
        <v>0</v>
      </c>
      <c r="Q129" s="212"/>
      <c r="R129" s="213">
        <f>SUM(R130:R185)</f>
        <v>0</v>
      </c>
      <c r="S129" s="212"/>
      <c r="T129" s="214">
        <f>SUM(T130:T185)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87</v>
      </c>
      <c r="AT129" s="216" t="s">
        <v>78</v>
      </c>
      <c r="AU129" s="216" t="s">
        <v>79</v>
      </c>
      <c r="AY129" s="215" t="s">
        <v>150</v>
      </c>
      <c r="BK129" s="217">
        <f>SUM(BK130:BK185)</f>
        <v>0</v>
      </c>
    </row>
    <row r="130" s="2" customFormat="1" ht="16.5" customHeight="1">
      <c r="A130" s="39"/>
      <c r="B130" s="40"/>
      <c r="C130" s="220" t="s">
        <v>87</v>
      </c>
      <c r="D130" s="220" t="s">
        <v>153</v>
      </c>
      <c r="E130" s="221" t="s">
        <v>973</v>
      </c>
      <c r="F130" s="222" t="s">
        <v>974</v>
      </c>
      <c r="G130" s="223" t="s">
        <v>415</v>
      </c>
      <c r="H130" s="224">
        <v>370</v>
      </c>
      <c r="I130" s="225"/>
      <c r="J130" s="226">
        <f>ROUND(I130*H130,2)</f>
        <v>0</v>
      </c>
      <c r="K130" s="227"/>
      <c r="L130" s="45"/>
      <c r="M130" s="228" t="s">
        <v>1</v>
      </c>
      <c r="N130" s="229" t="s">
        <v>44</v>
      </c>
      <c r="O130" s="92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2" t="s">
        <v>157</v>
      </c>
      <c r="AT130" s="232" t="s">
        <v>153</v>
      </c>
      <c r="AU130" s="232" t="s">
        <v>87</v>
      </c>
      <c r="AY130" s="17" t="s">
        <v>150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7" t="s">
        <v>87</v>
      </c>
      <c r="BK130" s="233">
        <f>ROUND(I130*H130,2)</f>
        <v>0</v>
      </c>
      <c r="BL130" s="17" t="s">
        <v>157</v>
      </c>
      <c r="BM130" s="232" t="s">
        <v>89</v>
      </c>
    </row>
    <row r="131" s="2" customFormat="1">
      <c r="A131" s="39"/>
      <c r="B131" s="40"/>
      <c r="C131" s="41"/>
      <c r="D131" s="234" t="s">
        <v>158</v>
      </c>
      <c r="E131" s="41"/>
      <c r="F131" s="235" t="s">
        <v>974</v>
      </c>
      <c r="G131" s="41"/>
      <c r="H131" s="41"/>
      <c r="I131" s="236"/>
      <c r="J131" s="41"/>
      <c r="K131" s="41"/>
      <c r="L131" s="45"/>
      <c r="M131" s="237"/>
      <c r="N131" s="238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7" t="s">
        <v>158</v>
      </c>
      <c r="AU131" s="17" t="s">
        <v>87</v>
      </c>
    </row>
    <row r="132" s="2" customFormat="1" ht="16.5" customHeight="1">
      <c r="A132" s="39"/>
      <c r="B132" s="40"/>
      <c r="C132" s="220" t="s">
        <v>89</v>
      </c>
      <c r="D132" s="220" t="s">
        <v>153</v>
      </c>
      <c r="E132" s="221" t="s">
        <v>975</v>
      </c>
      <c r="F132" s="222" t="s">
        <v>976</v>
      </c>
      <c r="G132" s="223" t="s">
        <v>461</v>
      </c>
      <c r="H132" s="224">
        <v>3</v>
      </c>
      <c r="I132" s="225"/>
      <c r="J132" s="226">
        <f>ROUND(I132*H132,2)</f>
        <v>0</v>
      </c>
      <c r="K132" s="227"/>
      <c r="L132" s="45"/>
      <c r="M132" s="228" t="s">
        <v>1</v>
      </c>
      <c r="N132" s="229" t="s">
        <v>44</v>
      </c>
      <c r="O132" s="92"/>
      <c r="P132" s="230">
        <f>O132*H132</f>
        <v>0</v>
      </c>
      <c r="Q132" s="230">
        <v>0</v>
      </c>
      <c r="R132" s="230">
        <f>Q132*H132</f>
        <v>0</v>
      </c>
      <c r="S132" s="230">
        <v>0</v>
      </c>
      <c r="T132" s="23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2" t="s">
        <v>157</v>
      </c>
      <c r="AT132" s="232" t="s">
        <v>153</v>
      </c>
      <c r="AU132" s="232" t="s">
        <v>87</v>
      </c>
      <c r="AY132" s="17" t="s">
        <v>150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7" t="s">
        <v>87</v>
      </c>
      <c r="BK132" s="233">
        <f>ROUND(I132*H132,2)</f>
        <v>0</v>
      </c>
      <c r="BL132" s="17" t="s">
        <v>157</v>
      </c>
      <c r="BM132" s="232" t="s">
        <v>157</v>
      </c>
    </row>
    <row r="133" s="2" customFormat="1">
      <c r="A133" s="39"/>
      <c r="B133" s="40"/>
      <c r="C133" s="41"/>
      <c r="D133" s="234" t="s">
        <v>158</v>
      </c>
      <c r="E133" s="41"/>
      <c r="F133" s="235" t="s">
        <v>976</v>
      </c>
      <c r="G133" s="41"/>
      <c r="H133" s="41"/>
      <c r="I133" s="236"/>
      <c r="J133" s="41"/>
      <c r="K133" s="41"/>
      <c r="L133" s="45"/>
      <c r="M133" s="237"/>
      <c r="N133" s="238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7" t="s">
        <v>158</v>
      </c>
      <c r="AU133" s="17" t="s">
        <v>87</v>
      </c>
    </row>
    <row r="134" s="2" customFormat="1" ht="24.15" customHeight="1">
      <c r="A134" s="39"/>
      <c r="B134" s="40"/>
      <c r="C134" s="220" t="s">
        <v>151</v>
      </c>
      <c r="D134" s="220" t="s">
        <v>153</v>
      </c>
      <c r="E134" s="221" t="s">
        <v>977</v>
      </c>
      <c r="F134" s="222" t="s">
        <v>978</v>
      </c>
      <c r="G134" s="223" t="s">
        <v>461</v>
      </c>
      <c r="H134" s="224">
        <v>2</v>
      </c>
      <c r="I134" s="225"/>
      <c r="J134" s="226">
        <f>ROUND(I134*H134,2)</f>
        <v>0</v>
      </c>
      <c r="K134" s="227"/>
      <c r="L134" s="45"/>
      <c r="M134" s="228" t="s">
        <v>1</v>
      </c>
      <c r="N134" s="229" t="s">
        <v>44</v>
      </c>
      <c r="O134" s="92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2" t="s">
        <v>157</v>
      </c>
      <c r="AT134" s="232" t="s">
        <v>153</v>
      </c>
      <c r="AU134" s="232" t="s">
        <v>87</v>
      </c>
      <c r="AY134" s="17" t="s">
        <v>150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7" t="s">
        <v>87</v>
      </c>
      <c r="BK134" s="233">
        <f>ROUND(I134*H134,2)</f>
        <v>0</v>
      </c>
      <c r="BL134" s="17" t="s">
        <v>157</v>
      </c>
      <c r="BM134" s="232" t="s">
        <v>172</v>
      </c>
    </row>
    <row r="135" s="2" customFormat="1">
      <c r="A135" s="39"/>
      <c r="B135" s="40"/>
      <c r="C135" s="41"/>
      <c r="D135" s="234" t="s">
        <v>158</v>
      </c>
      <c r="E135" s="41"/>
      <c r="F135" s="235" t="s">
        <v>978</v>
      </c>
      <c r="G135" s="41"/>
      <c r="H135" s="41"/>
      <c r="I135" s="236"/>
      <c r="J135" s="41"/>
      <c r="K135" s="41"/>
      <c r="L135" s="45"/>
      <c r="M135" s="237"/>
      <c r="N135" s="238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7" t="s">
        <v>158</v>
      </c>
      <c r="AU135" s="17" t="s">
        <v>87</v>
      </c>
    </row>
    <row r="136" s="2" customFormat="1" ht="16.5" customHeight="1">
      <c r="A136" s="39"/>
      <c r="B136" s="40"/>
      <c r="C136" s="220" t="s">
        <v>157</v>
      </c>
      <c r="D136" s="220" t="s">
        <v>153</v>
      </c>
      <c r="E136" s="221" t="s">
        <v>979</v>
      </c>
      <c r="F136" s="222" t="s">
        <v>980</v>
      </c>
      <c r="G136" s="223" t="s">
        <v>461</v>
      </c>
      <c r="H136" s="224">
        <v>50</v>
      </c>
      <c r="I136" s="225"/>
      <c r="J136" s="226">
        <f>ROUND(I136*H136,2)</f>
        <v>0</v>
      </c>
      <c r="K136" s="227"/>
      <c r="L136" s="45"/>
      <c r="M136" s="228" t="s">
        <v>1</v>
      </c>
      <c r="N136" s="229" t="s">
        <v>44</v>
      </c>
      <c r="O136" s="92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2" t="s">
        <v>157</v>
      </c>
      <c r="AT136" s="232" t="s">
        <v>153</v>
      </c>
      <c r="AU136" s="232" t="s">
        <v>87</v>
      </c>
      <c r="AY136" s="17" t="s">
        <v>150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7" t="s">
        <v>87</v>
      </c>
      <c r="BK136" s="233">
        <f>ROUND(I136*H136,2)</f>
        <v>0</v>
      </c>
      <c r="BL136" s="17" t="s">
        <v>157</v>
      </c>
      <c r="BM136" s="232" t="s">
        <v>177</v>
      </c>
    </row>
    <row r="137" s="2" customFormat="1">
      <c r="A137" s="39"/>
      <c r="B137" s="40"/>
      <c r="C137" s="41"/>
      <c r="D137" s="234" t="s">
        <v>158</v>
      </c>
      <c r="E137" s="41"/>
      <c r="F137" s="235" t="s">
        <v>980</v>
      </c>
      <c r="G137" s="41"/>
      <c r="H137" s="41"/>
      <c r="I137" s="236"/>
      <c r="J137" s="41"/>
      <c r="K137" s="41"/>
      <c r="L137" s="45"/>
      <c r="M137" s="237"/>
      <c r="N137" s="238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7" t="s">
        <v>158</v>
      </c>
      <c r="AU137" s="17" t="s">
        <v>87</v>
      </c>
    </row>
    <row r="138" s="2" customFormat="1" ht="16.5" customHeight="1">
      <c r="A138" s="39"/>
      <c r="B138" s="40"/>
      <c r="C138" s="220" t="s">
        <v>180</v>
      </c>
      <c r="D138" s="220" t="s">
        <v>153</v>
      </c>
      <c r="E138" s="221" t="s">
        <v>981</v>
      </c>
      <c r="F138" s="222" t="s">
        <v>982</v>
      </c>
      <c r="G138" s="223" t="s">
        <v>415</v>
      </c>
      <c r="H138" s="224">
        <v>4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44</v>
      </c>
      <c r="O138" s="92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157</v>
      </c>
      <c r="AT138" s="232" t="s">
        <v>153</v>
      </c>
      <c r="AU138" s="232" t="s">
        <v>87</v>
      </c>
      <c r="AY138" s="17" t="s">
        <v>150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7" t="s">
        <v>87</v>
      </c>
      <c r="BK138" s="233">
        <f>ROUND(I138*H138,2)</f>
        <v>0</v>
      </c>
      <c r="BL138" s="17" t="s">
        <v>157</v>
      </c>
      <c r="BM138" s="232" t="s">
        <v>105</v>
      </c>
    </row>
    <row r="139" s="2" customFormat="1">
      <c r="A139" s="39"/>
      <c r="B139" s="40"/>
      <c r="C139" s="41"/>
      <c r="D139" s="234" t="s">
        <v>158</v>
      </c>
      <c r="E139" s="41"/>
      <c r="F139" s="235" t="s">
        <v>982</v>
      </c>
      <c r="G139" s="41"/>
      <c r="H139" s="41"/>
      <c r="I139" s="236"/>
      <c r="J139" s="41"/>
      <c r="K139" s="41"/>
      <c r="L139" s="45"/>
      <c r="M139" s="237"/>
      <c r="N139" s="238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7" t="s">
        <v>158</v>
      </c>
      <c r="AU139" s="17" t="s">
        <v>87</v>
      </c>
    </row>
    <row r="140" s="2" customFormat="1" ht="16.5" customHeight="1">
      <c r="A140" s="39"/>
      <c r="B140" s="40"/>
      <c r="C140" s="220" t="s">
        <v>172</v>
      </c>
      <c r="D140" s="220" t="s">
        <v>153</v>
      </c>
      <c r="E140" s="221" t="s">
        <v>983</v>
      </c>
      <c r="F140" s="222" t="s">
        <v>984</v>
      </c>
      <c r="G140" s="223" t="s">
        <v>415</v>
      </c>
      <c r="H140" s="224">
        <v>10</v>
      </c>
      <c r="I140" s="225"/>
      <c r="J140" s="226">
        <f>ROUND(I140*H140,2)</f>
        <v>0</v>
      </c>
      <c r="K140" s="227"/>
      <c r="L140" s="45"/>
      <c r="M140" s="228" t="s">
        <v>1</v>
      </c>
      <c r="N140" s="229" t="s">
        <v>44</v>
      </c>
      <c r="O140" s="92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2" t="s">
        <v>157</v>
      </c>
      <c r="AT140" s="232" t="s">
        <v>153</v>
      </c>
      <c r="AU140" s="232" t="s">
        <v>87</v>
      </c>
      <c r="AY140" s="17" t="s">
        <v>150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7" t="s">
        <v>87</v>
      </c>
      <c r="BK140" s="233">
        <f>ROUND(I140*H140,2)</f>
        <v>0</v>
      </c>
      <c r="BL140" s="17" t="s">
        <v>157</v>
      </c>
      <c r="BM140" s="232" t="s">
        <v>8</v>
      </c>
    </row>
    <row r="141" s="2" customFormat="1">
      <c r="A141" s="39"/>
      <c r="B141" s="40"/>
      <c r="C141" s="41"/>
      <c r="D141" s="234" t="s">
        <v>158</v>
      </c>
      <c r="E141" s="41"/>
      <c r="F141" s="235" t="s">
        <v>984</v>
      </c>
      <c r="G141" s="41"/>
      <c r="H141" s="41"/>
      <c r="I141" s="236"/>
      <c r="J141" s="41"/>
      <c r="K141" s="41"/>
      <c r="L141" s="45"/>
      <c r="M141" s="237"/>
      <c r="N141" s="238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7" t="s">
        <v>158</v>
      </c>
      <c r="AU141" s="17" t="s">
        <v>87</v>
      </c>
    </row>
    <row r="142" s="2" customFormat="1" ht="16.5" customHeight="1">
      <c r="A142" s="39"/>
      <c r="B142" s="40"/>
      <c r="C142" s="220" t="s">
        <v>189</v>
      </c>
      <c r="D142" s="220" t="s">
        <v>153</v>
      </c>
      <c r="E142" s="221" t="s">
        <v>985</v>
      </c>
      <c r="F142" s="222" t="s">
        <v>986</v>
      </c>
      <c r="G142" s="223" t="s">
        <v>415</v>
      </c>
      <c r="H142" s="224">
        <v>16</v>
      </c>
      <c r="I142" s="225"/>
      <c r="J142" s="226">
        <f>ROUND(I142*H142,2)</f>
        <v>0</v>
      </c>
      <c r="K142" s="227"/>
      <c r="L142" s="45"/>
      <c r="M142" s="228" t="s">
        <v>1</v>
      </c>
      <c r="N142" s="229" t="s">
        <v>44</v>
      </c>
      <c r="O142" s="92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2" t="s">
        <v>157</v>
      </c>
      <c r="AT142" s="232" t="s">
        <v>153</v>
      </c>
      <c r="AU142" s="232" t="s">
        <v>87</v>
      </c>
      <c r="AY142" s="17" t="s">
        <v>150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7" t="s">
        <v>87</v>
      </c>
      <c r="BK142" s="233">
        <f>ROUND(I142*H142,2)</f>
        <v>0</v>
      </c>
      <c r="BL142" s="17" t="s">
        <v>157</v>
      </c>
      <c r="BM142" s="232" t="s">
        <v>192</v>
      </c>
    </row>
    <row r="143" s="2" customFormat="1">
      <c r="A143" s="39"/>
      <c r="B143" s="40"/>
      <c r="C143" s="41"/>
      <c r="D143" s="234" t="s">
        <v>158</v>
      </c>
      <c r="E143" s="41"/>
      <c r="F143" s="235" t="s">
        <v>986</v>
      </c>
      <c r="G143" s="41"/>
      <c r="H143" s="41"/>
      <c r="I143" s="236"/>
      <c r="J143" s="41"/>
      <c r="K143" s="41"/>
      <c r="L143" s="45"/>
      <c r="M143" s="237"/>
      <c r="N143" s="238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7" t="s">
        <v>158</v>
      </c>
      <c r="AU143" s="17" t="s">
        <v>87</v>
      </c>
    </row>
    <row r="144" s="2" customFormat="1" ht="16.5" customHeight="1">
      <c r="A144" s="39"/>
      <c r="B144" s="40"/>
      <c r="C144" s="220" t="s">
        <v>177</v>
      </c>
      <c r="D144" s="220" t="s">
        <v>153</v>
      </c>
      <c r="E144" s="221" t="s">
        <v>987</v>
      </c>
      <c r="F144" s="222" t="s">
        <v>988</v>
      </c>
      <c r="G144" s="223" t="s">
        <v>461</v>
      </c>
      <c r="H144" s="224">
        <v>2</v>
      </c>
      <c r="I144" s="225"/>
      <c r="J144" s="226">
        <f>ROUND(I144*H144,2)</f>
        <v>0</v>
      </c>
      <c r="K144" s="227"/>
      <c r="L144" s="45"/>
      <c r="M144" s="228" t="s">
        <v>1</v>
      </c>
      <c r="N144" s="229" t="s">
        <v>44</v>
      </c>
      <c r="O144" s="92"/>
      <c r="P144" s="230">
        <f>O144*H144</f>
        <v>0</v>
      </c>
      <c r="Q144" s="230">
        <v>0</v>
      </c>
      <c r="R144" s="230">
        <f>Q144*H144</f>
        <v>0</v>
      </c>
      <c r="S144" s="230">
        <v>0</v>
      </c>
      <c r="T144" s="23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2" t="s">
        <v>157</v>
      </c>
      <c r="AT144" s="232" t="s">
        <v>153</v>
      </c>
      <c r="AU144" s="232" t="s">
        <v>87</v>
      </c>
      <c r="AY144" s="17" t="s">
        <v>150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7" t="s">
        <v>87</v>
      </c>
      <c r="BK144" s="233">
        <f>ROUND(I144*H144,2)</f>
        <v>0</v>
      </c>
      <c r="BL144" s="17" t="s">
        <v>157</v>
      </c>
      <c r="BM144" s="232" t="s">
        <v>197</v>
      </c>
    </row>
    <row r="145" s="2" customFormat="1">
      <c r="A145" s="39"/>
      <c r="B145" s="40"/>
      <c r="C145" s="41"/>
      <c r="D145" s="234" t="s">
        <v>158</v>
      </c>
      <c r="E145" s="41"/>
      <c r="F145" s="235" t="s">
        <v>988</v>
      </c>
      <c r="G145" s="41"/>
      <c r="H145" s="41"/>
      <c r="I145" s="236"/>
      <c r="J145" s="41"/>
      <c r="K145" s="41"/>
      <c r="L145" s="45"/>
      <c r="M145" s="237"/>
      <c r="N145" s="238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7" t="s">
        <v>158</v>
      </c>
      <c r="AU145" s="17" t="s">
        <v>87</v>
      </c>
    </row>
    <row r="146" s="2" customFormat="1" ht="16.5" customHeight="1">
      <c r="A146" s="39"/>
      <c r="B146" s="40"/>
      <c r="C146" s="220" t="s">
        <v>200</v>
      </c>
      <c r="D146" s="220" t="s">
        <v>153</v>
      </c>
      <c r="E146" s="221" t="s">
        <v>989</v>
      </c>
      <c r="F146" s="222" t="s">
        <v>990</v>
      </c>
      <c r="G146" s="223" t="s">
        <v>461</v>
      </c>
      <c r="H146" s="224">
        <v>53</v>
      </c>
      <c r="I146" s="225"/>
      <c r="J146" s="226">
        <f>ROUND(I146*H146,2)</f>
        <v>0</v>
      </c>
      <c r="K146" s="227"/>
      <c r="L146" s="45"/>
      <c r="M146" s="228" t="s">
        <v>1</v>
      </c>
      <c r="N146" s="229" t="s">
        <v>44</v>
      </c>
      <c r="O146" s="92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2" t="s">
        <v>157</v>
      </c>
      <c r="AT146" s="232" t="s">
        <v>153</v>
      </c>
      <c r="AU146" s="232" t="s">
        <v>87</v>
      </c>
      <c r="AY146" s="17" t="s">
        <v>150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7" t="s">
        <v>87</v>
      </c>
      <c r="BK146" s="233">
        <f>ROUND(I146*H146,2)</f>
        <v>0</v>
      </c>
      <c r="BL146" s="17" t="s">
        <v>157</v>
      </c>
      <c r="BM146" s="232" t="s">
        <v>204</v>
      </c>
    </row>
    <row r="147" s="2" customFormat="1">
      <c r="A147" s="39"/>
      <c r="B147" s="40"/>
      <c r="C147" s="41"/>
      <c r="D147" s="234" t="s">
        <v>158</v>
      </c>
      <c r="E147" s="41"/>
      <c r="F147" s="235" t="s">
        <v>990</v>
      </c>
      <c r="G147" s="41"/>
      <c r="H147" s="41"/>
      <c r="I147" s="236"/>
      <c r="J147" s="41"/>
      <c r="K147" s="41"/>
      <c r="L147" s="45"/>
      <c r="M147" s="237"/>
      <c r="N147" s="238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7" t="s">
        <v>158</v>
      </c>
      <c r="AU147" s="17" t="s">
        <v>87</v>
      </c>
    </row>
    <row r="148" s="2" customFormat="1" ht="16.5" customHeight="1">
      <c r="A148" s="39"/>
      <c r="B148" s="40"/>
      <c r="C148" s="220" t="s">
        <v>105</v>
      </c>
      <c r="D148" s="220" t="s">
        <v>153</v>
      </c>
      <c r="E148" s="221" t="s">
        <v>991</v>
      </c>
      <c r="F148" s="222" t="s">
        <v>992</v>
      </c>
      <c r="G148" s="223" t="s">
        <v>461</v>
      </c>
      <c r="H148" s="224">
        <v>7</v>
      </c>
      <c r="I148" s="225"/>
      <c r="J148" s="226">
        <f>ROUND(I148*H148,2)</f>
        <v>0</v>
      </c>
      <c r="K148" s="227"/>
      <c r="L148" s="45"/>
      <c r="M148" s="228" t="s">
        <v>1</v>
      </c>
      <c r="N148" s="229" t="s">
        <v>44</v>
      </c>
      <c r="O148" s="92"/>
      <c r="P148" s="230">
        <f>O148*H148</f>
        <v>0</v>
      </c>
      <c r="Q148" s="230">
        <v>0</v>
      </c>
      <c r="R148" s="230">
        <f>Q148*H148</f>
        <v>0</v>
      </c>
      <c r="S148" s="230">
        <v>0</v>
      </c>
      <c r="T148" s="23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157</v>
      </c>
      <c r="AT148" s="232" t="s">
        <v>153</v>
      </c>
      <c r="AU148" s="232" t="s">
        <v>87</v>
      </c>
      <c r="AY148" s="17" t="s">
        <v>150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7" t="s">
        <v>87</v>
      </c>
      <c r="BK148" s="233">
        <f>ROUND(I148*H148,2)</f>
        <v>0</v>
      </c>
      <c r="BL148" s="17" t="s">
        <v>157</v>
      </c>
      <c r="BM148" s="232" t="s">
        <v>207</v>
      </c>
    </row>
    <row r="149" s="2" customFormat="1">
      <c r="A149" s="39"/>
      <c r="B149" s="40"/>
      <c r="C149" s="41"/>
      <c r="D149" s="234" t="s">
        <v>158</v>
      </c>
      <c r="E149" s="41"/>
      <c r="F149" s="235" t="s">
        <v>992</v>
      </c>
      <c r="G149" s="41"/>
      <c r="H149" s="41"/>
      <c r="I149" s="236"/>
      <c r="J149" s="41"/>
      <c r="K149" s="41"/>
      <c r="L149" s="45"/>
      <c r="M149" s="237"/>
      <c r="N149" s="238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7" t="s">
        <v>158</v>
      </c>
      <c r="AU149" s="17" t="s">
        <v>87</v>
      </c>
    </row>
    <row r="150" s="2" customFormat="1" ht="16.5" customHeight="1">
      <c r="A150" s="39"/>
      <c r="B150" s="40"/>
      <c r="C150" s="220" t="s">
        <v>217</v>
      </c>
      <c r="D150" s="220" t="s">
        <v>153</v>
      </c>
      <c r="E150" s="221" t="s">
        <v>993</v>
      </c>
      <c r="F150" s="222" t="s">
        <v>994</v>
      </c>
      <c r="G150" s="223" t="s">
        <v>461</v>
      </c>
      <c r="H150" s="224">
        <v>1</v>
      </c>
      <c r="I150" s="225"/>
      <c r="J150" s="226">
        <f>ROUND(I150*H150,2)</f>
        <v>0</v>
      </c>
      <c r="K150" s="227"/>
      <c r="L150" s="45"/>
      <c r="M150" s="228" t="s">
        <v>1</v>
      </c>
      <c r="N150" s="229" t="s">
        <v>44</v>
      </c>
      <c r="O150" s="92"/>
      <c r="P150" s="230">
        <f>O150*H150</f>
        <v>0</v>
      </c>
      <c r="Q150" s="230">
        <v>0</v>
      </c>
      <c r="R150" s="230">
        <f>Q150*H150</f>
        <v>0</v>
      </c>
      <c r="S150" s="230">
        <v>0</v>
      </c>
      <c r="T150" s="23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2" t="s">
        <v>157</v>
      </c>
      <c r="AT150" s="232" t="s">
        <v>153</v>
      </c>
      <c r="AU150" s="232" t="s">
        <v>87</v>
      </c>
      <c r="AY150" s="17" t="s">
        <v>150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7" t="s">
        <v>87</v>
      </c>
      <c r="BK150" s="233">
        <f>ROUND(I150*H150,2)</f>
        <v>0</v>
      </c>
      <c r="BL150" s="17" t="s">
        <v>157</v>
      </c>
      <c r="BM150" s="232" t="s">
        <v>220</v>
      </c>
    </row>
    <row r="151" s="2" customFormat="1">
      <c r="A151" s="39"/>
      <c r="B151" s="40"/>
      <c r="C151" s="41"/>
      <c r="D151" s="234" t="s">
        <v>158</v>
      </c>
      <c r="E151" s="41"/>
      <c r="F151" s="235" t="s">
        <v>994</v>
      </c>
      <c r="G151" s="41"/>
      <c r="H151" s="41"/>
      <c r="I151" s="236"/>
      <c r="J151" s="41"/>
      <c r="K151" s="41"/>
      <c r="L151" s="45"/>
      <c r="M151" s="237"/>
      <c r="N151" s="238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7" t="s">
        <v>158</v>
      </c>
      <c r="AU151" s="17" t="s">
        <v>87</v>
      </c>
    </row>
    <row r="152" s="2" customFormat="1" ht="16.5" customHeight="1">
      <c r="A152" s="39"/>
      <c r="B152" s="40"/>
      <c r="C152" s="220" t="s">
        <v>8</v>
      </c>
      <c r="D152" s="220" t="s">
        <v>153</v>
      </c>
      <c r="E152" s="221" t="s">
        <v>995</v>
      </c>
      <c r="F152" s="222" t="s">
        <v>996</v>
      </c>
      <c r="G152" s="223" t="s">
        <v>461</v>
      </c>
      <c r="H152" s="224">
        <v>7</v>
      </c>
      <c r="I152" s="225"/>
      <c r="J152" s="226">
        <f>ROUND(I152*H152,2)</f>
        <v>0</v>
      </c>
      <c r="K152" s="227"/>
      <c r="L152" s="45"/>
      <c r="M152" s="228" t="s">
        <v>1</v>
      </c>
      <c r="N152" s="229" t="s">
        <v>44</v>
      </c>
      <c r="O152" s="92"/>
      <c r="P152" s="230">
        <f>O152*H152</f>
        <v>0</v>
      </c>
      <c r="Q152" s="230">
        <v>0</v>
      </c>
      <c r="R152" s="230">
        <f>Q152*H152</f>
        <v>0</v>
      </c>
      <c r="S152" s="230">
        <v>0</v>
      </c>
      <c r="T152" s="23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2" t="s">
        <v>157</v>
      </c>
      <c r="AT152" s="232" t="s">
        <v>153</v>
      </c>
      <c r="AU152" s="232" t="s">
        <v>87</v>
      </c>
      <c r="AY152" s="17" t="s">
        <v>150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7" t="s">
        <v>87</v>
      </c>
      <c r="BK152" s="233">
        <f>ROUND(I152*H152,2)</f>
        <v>0</v>
      </c>
      <c r="BL152" s="17" t="s">
        <v>157</v>
      </c>
      <c r="BM152" s="232" t="s">
        <v>225</v>
      </c>
    </row>
    <row r="153" s="2" customFormat="1">
      <c r="A153" s="39"/>
      <c r="B153" s="40"/>
      <c r="C153" s="41"/>
      <c r="D153" s="234" t="s">
        <v>158</v>
      </c>
      <c r="E153" s="41"/>
      <c r="F153" s="235" t="s">
        <v>996</v>
      </c>
      <c r="G153" s="41"/>
      <c r="H153" s="41"/>
      <c r="I153" s="236"/>
      <c r="J153" s="41"/>
      <c r="K153" s="41"/>
      <c r="L153" s="45"/>
      <c r="M153" s="237"/>
      <c r="N153" s="238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7" t="s">
        <v>158</v>
      </c>
      <c r="AU153" s="17" t="s">
        <v>87</v>
      </c>
    </row>
    <row r="154" s="2" customFormat="1" ht="16.5" customHeight="1">
      <c r="A154" s="39"/>
      <c r="B154" s="40"/>
      <c r="C154" s="220" t="s">
        <v>227</v>
      </c>
      <c r="D154" s="220" t="s">
        <v>153</v>
      </c>
      <c r="E154" s="221" t="s">
        <v>997</v>
      </c>
      <c r="F154" s="222" t="s">
        <v>998</v>
      </c>
      <c r="G154" s="223" t="s">
        <v>461</v>
      </c>
      <c r="H154" s="224">
        <v>13</v>
      </c>
      <c r="I154" s="225"/>
      <c r="J154" s="226">
        <f>ROUND(I154*H154,2)</f>
        <v>0</v>
      </c>
      <c r="K154" s="227"/>
      <c r="L154" s="45"/>
      <c r="M154" s="228" t="s">
        <v>1</v>
      </c>
      <c r="N154" s="229" t="s">
        <v>44</v>
      </c>
      <c r="O154" s="92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2" t="s">
        <v>157</v>
      </c>
      <c r="AT154" s="232" t="s">
        <v>153</v>
      </c>
      <c r="AU154" s="232" t="s">
        <v>87</v>
      </c>
      <c r="AY154" s="17" t="s">
        <v>150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7" t="s">
        <v>87</v>
      </c>
      <c r="BK154" s="233">
        <f>ROUND(I154*H154,2)</f>
        <v>0</v>
      </c>
      <c r="BL154" s="17" t="s">
        <v>157</v>
      </c>
      <c r="BM154" s="232" t="s">
        <v>230</v>
      </c>
    </row>
    <row r="155" s="2" customFormat="1">
      <c r="A155" s="39"/>
      <c r="B155" s="40"/>
      <c r="C155" s="41"/>
      <c r="D155" s="234" t="s">
        <v>158</v>
      </c>
      <c r="E155" s="41"/>
      <c r="F155" s="235" t="s">
        <v>998</v>
      </c>
      <c r="G155" s="41"/>
      <c r="H155" s="41"/>
      <c r="I155" s="236"/>
      <c r="J155" s="41"/>
      <c r="K155" s="41"/>
      <c r="L155" s="45"/>
      <c r="M155" s="237"/>
      <c r="N155" s="238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7" t="s">
        <v>158</v>
      </c>
      <c r="AU155" s="17" t="s">
        <v>87</v>
      </c>
    </row>
    <row r="156" s="2" customFormat="1" ht="16.5" customHeight="1">
      <c r="A156" s="39"/>
      <c r="B156" s="40"/>
      <c r="C156" s="220" t="s">
        <v>192</v>
      </c>
      <c r="D156" s="220" t="s">
        <v>153</v>
      </c>
      <c r="E156" s="221" t="s">
        <v>999</v>
      </c>
      <c r="F156" s="222" t="s">
        <v>1000</v>
      </c>
      <c r="G156" s="223" t="s">
        <v>461</v>
      </c>
      <c r="H156" s="224">
        <v>6</v>
      </c>
      <c r="I156" s="225"/>
      <c r="J156" s="226">
        <f>ROUND(I156*H156,2)</f>
        <v>0</v>
      </c>
      <c r="K156" s="227"/>
      <c r="L156" s="45"/>
      <c r="M156" s="228" t="s">
        <v>1</v>
      </c>
      <c r="N156" s="229" t="s">
        <v>44</v>
      </c>
      <c r="O156" s="92"/>
      <c r="P156" s="230">
        <f>O156*H156</f>
        <v>0</v>
      </c>
      <c r="Q156" s="230">
        <v>0</v>
      </c>
      <c r="R156" s="230">
        <f>Q156*H156</f>
        <v>0</v>
      </c>
      <c r="S156" s="230">
        <v>0</v>
      </c>
      <c r="T156" s="23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2" t="s">
        <v>157</v>
      </c>
      <c r="AT156" s="232" t="s">
        <v>153</v>
      </c>
      <c r="AU156" s="232" t="s">
        <v>87</v>
      </c>
      <c r="AY156" s="17" t="s">
        <v>150</v>
      </c>
      <c r="BE156" s="233">
        <f>IF(N156="základní",J156,0)</f>
        <v>0</v>
      </c>
      <c r="BF156" s="233">
        <f>IF(N156="snížená",J156,0)</f>
        <v>0</v>
      </c>
      <c r="BG156" s="233">
        <f>IF(N156="zákl. přenesená",J156,0)</f>
        <v>0</v>
      </c>
      <c r="BH156" s="233">
        <f>IF(N156="sníž. přenesená",J156,0)</f>
        <v>0</v>
      </c>
      <c r="BI156" s="233">
        <f>IF(N156="nulová",J156,0)</f>
        <v>0</v>
      </c>
      <c r="BJ156" s="17" t="s">
        <v>87</v>
      </c>
      <c r="BK156" s="233">
        <f>ROUND(I156*H156,2)</f>
        <v>0</v>
      </c>
      <c r="BL156" s="17" t="s">
        <v>157</v>
      </c>
      <c r="BM156" s="232" t="s">
        <v>234</v>
      </c>
    </row>
    <row r="157" s="2" customFormat="1">
      <c r="A157" s="39"/>
      <c r="B157" s="40"/>
      <c r="C157" s="41"/>
      <c r="D157" s="234" t="s">
        <v>158</v>
      </c>
      <c r="E157" s="41"/>
      <c r="F157" s="235" t="s">
        <v>1000</v>
      </c>
      <c r="G157" s="41"/>
      <c r="H157" s="41"/>
      <c r="I157" s="236"/>
      <c r="J157" s="41"/>
      <c r="K157" s="41"/>
      <c r="L157" s="45"/>
      <c r="M157" s="237"/>
      <c r="N157" s="238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7" t="s">
        <v>158</v>
      </c>
      <c r="AU157" s="17" t="s">
        <v>87</v>
      </c>
    </row>
    <row r="158" s="2" customFormat="1" ht="16.5" customHeight="1">
      <c r="A158" s="39"/>
      <c r="B158" s="40"/>
      <c r="C158" s="220" t="s">
        <v>235</v>
      </c>
      <c r="D158" s="220" t="s">
        <v>153</v>
      </c>
      <c r="E158" s="221" t="s">
        <v>1001</v>
      </c>
      <c r="F158" s="222" t="s">
        <v>1002</v>
      </c>
      <c r="G158" s="223" t="s">
        <v>461</v>
      </c>
      <c r="H158" s="224">
        <v>1</v>
      </c>
      <c r="I158" s="225"/>
      <c r="J158" s="226">
        <f>ROUND(I158*H158,2)</f>
        <v>0</v>
      </c>
      <c r="K158" s="227"/>
      <c r="L158" s="45"/>
      <c r="M158" s="228" t="s">
        <v>1</v>
      </c>
      <c r="N158" s="229" t="s">
        <v>44</v>
      </c>
      <c r="O158" s="92"/>
      <c r="P158" s="230">
        <f>O158*H158</f>
        <v>0</v>
      </c>
      <c r="Q158" s="230">
        <v>0</v>
      </c>
      <c r="R158" s="230">
        <f>Q158*H158</f>
        <v>0</v>
      </c>
      <c r="S158" s="230">
        <v>0</v>
      </c>
      <c r="T158" s="23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2" t="s">
        <v>157</v>
      </c>
      <c r="AT158" s="232" t="s">
        <v>153</v>
      </c>
      <c r="AU158" s="232" t="s">
        <v>87</v>
      </c>
      <c r="AY158" s="17" t="s">
        <v>150</v>
      </c>
      <c r="BE158" s="233">
        <f>IF(N158="základní",J158,0)</f>
        <v>0</v>
      </c>
      <c r="BF158" s="233">
        <f>IF(N158="snížená",J158,0)</f>
        <v>0</v>
      </c>
      <c r="BG158" s="233">
        <f>IF(N158="zákl. přenesená",J158,0)</f>
        <v>0</v>
      </c>
      <c r="BH158" s="233">
        <f>IF(N158="sníž. přenesená",J158,0)</f>
        <v>0</v>
      </c>
      <c r="BI158" s="233">
        <f>IF(N158="nulová",J158,0)</f>
        <v>0</v>
      </c>
      <c r="BJ158" s="17" t="s">
        <v>87</v>
      </c>
      <c r="BK158" s="233">
        <f>ROUND(I158*H158,2)</f>
        <v>0</v>
      </c>
      <c r="BL158" s="17" t="s">
        <v>157</v>
      </c>
      <c r="BM158" s="232" t="s">
        <v>238</v>
      </c>
    </row>
    <row r="159" s="2" customFormat="1">
      <c r="A159" s="39"/>
      <c r="B159" s="40"/>
      <c r="C159" s="41"/>
      <c r="D159" s="234" t="s">
        <v>158</v>
      </c>
      <c r="E159" s="41"/>
      <c r="F159" s="235" t="s">
        <v>1002</v>
      </c>
      <c r="G159" s="41"/>
      <c r="H159" s="41"/>
      <c r="I159" s="236"/>
      <c r="J159" s="41"/>
      <c r="K159" s="41"/>
      <c r="L159" s="45"/>
      <c r="M159" s="237"/>
      <c r="N159" s="238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7" t="s">
        <v>158</v>
      </c>
      <c r="AU159" s="17" t="s">
        <v>87</v>
      </c>
    </row>
    <row r="160" s="2" customFormat="1" ht="16.5" customHeight="1">
      <c r="A160" s="39"/>
      <c r="B160" s="40"/>
      <c r="C160" s="220" t="s">
        <v>197</v>
      </c>
      <c r="D160" s="220" t="s">
        <v>153</v>
      </c>
      <c r="E160" s="221" t="s">
        <v>1003</v>
      </c>
      <c r="F160" s="222" t="s">
        <v>1004</v>
      </c>
      <c r="G160" s="223" t="s">
        <v>461</v>
      </c>
      <c r="H160" s="224">
        <v>11</v>
      </c>
      <c r="I160" s="225"/>
      <c r="J160" s="226">
        <f>ROUND(I160*H160,2)</f>
        <v>0</v>
      </c>
      <c r="K160" s="227"/>
      <c r="L160" s="45"/>
      <c r="M160" s="228" t="s">
        <v>1</v>
      </c>
      <c r="N160" s="229" t="s">
        <v>44</v>
      </c>
      <c r="O160" s="92"/>
      <c r="P160" s="230">
        <f>O160*H160</f>
        <v>0</v>
      </c>
      <c r="Q160" s="230">
        <v>0</v>
      </c>
      <c r="R160" s="230">
        <f>Q160*H160</f>
        <v>0</v>
      </c>
      <c r="S160" s="230">
        <v>0</v>
      </c>
      <c r="T160" s="23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2" t="s">
        <v>157</v>
      </c>
      <c r="AT160" s="232" t="s">
        <v>153</v>
      </c>
      <c r="AU160" s="232" t="s">
        <v>87</v>
      </c>
      <c r="AY160" s="17" t="s">
        <v>150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7" t="s">
        <v>87</v>
      </c>
      <c r="BK160" s="233">
        <f>ROUND(I160*H160,2)</f>
        <v>0</v>
      </c>
      <c r="BL160" s="17" t="s">
        <v>157</v>
      </c>
      <c r="BM160" s="232" t="s">
        <v>243</v>
      </c>
    </row>
    <row r="161" s="2" customFormat="1">
      <c r="A161" s="39"/>
      <c r="B161" s="40"/>
      <c r="C161" s="41"/>
      <c r="D161" s="234" t="s">
        <v>158</v>
      </c>
      <c r="E161" s="41"/>
      <c r="F161" s="235" t="s">
        <v>1004</v>
      </c>
      <c r="G161" s="41"/>
      <c r="H161" s="41"/>
      <c r="I161" s="236"/>
      <c r="J161" s="41"/>
      <c r="K161" s="41"/>
      <c r="L161" s="45"/>
      <c r="M161" s="237"/>
      <c r="N161" s="238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7" t="s">
        <v>158</v>
      </c>
      <c r="AU161" s="17" t="s">
        <v>87</v>
      </c>
    </row>
    <row r="162" s="2" customFormat="1" ht="16.5" customHeight="1">
      <c r="A162" s="39"/>
      <c r="B162" s="40"/>
      <c r="C162" s="220" t="s">
        <v>244</v>
      </c>
      <c r="D162" s="220" t="s">
        <v>153</v>
      </c>
      <c r="E162" s="221" t="s">
        <v>1005</v>
      </c>
      <c r="F162" s="222" t="s">
        <v>1006</v>
      </c>
      <c r="G162" s="223" t="s">
        <v>461</v>
      </c>
      <c r="H162" s="224">
        <v>3</v>
      </c>
      <c r="I162" s="225"/>
      <c r="J162" s="226">
        <f>ROUND(I162*H162,2)</f>
        <v>0</v>
      </c>
      <c r="K162" s="227"/>
      <c r="L162" s="45"/>
      <c r="M162" s="228" t="s">
        <v>1</v>
      </c>
      <c r="N162" s="229" t="s">
        <v>44</v>
      </c>
      <c r="O162" s="92"/>
      <c r="P162" s="230">
        <f>O162*H162</f>
        <v>0</v>
      </c>
      <c r="Q162" s="230">
        <v>0</v>
      </c>
      <c r="R162" s="230">
        <f>Q162*H162</f>
        <v>0</v>
      </c>
      <c r="S162" s="230">
        <v>0</v>
      </c>
      <c r="T162" s="23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2" t="s">
        <v>157</v>
      </c>
      <c r="AT162" s="232" t="s">
        <v>153</v>
      </c>
      <c r="AU162" s="232" t="s">
        <v>87</v>
      </c>
      <c r="AY162" s="17" t="s">
        <v>150</v>
      </c>
      <c r="BE162" s="233">
        <f>IF(N162="základní",J162,0)</f>
        <v>0</v>
      </c>
      <c r="BF162" s="233">
        <f>IF(N162="snížená",J162,0)</f>
        <v>0</v>
      </c>
      <c r="BG162" s="233">
        <f>IF(N162="zákl. přenesená",J162,0)</f>
        <v>0</v>
      </c>
      <c r="BH162" s="233">
        <f>IF(N162="sníž. přenesená",J162,0)</f>
        <v>0</v>
      </c>
      <c r="BI162" s="233">
        <f>IF(N162="nulová",J162,0)</f>
        <v>0</v>
      </c>
      <c r="BJ162" s="17" t="s">
        <v>87</v>
      </c>
      <c r="BK162" s="233">
        <f>ROUND(I162*H162,2)</f>
        <v>0</v>
      </c>
      <c r="BL162" s="17" t="s">
        <v>157</v>
      </c>
      <c r="BM162" s="232" t="s">
        <v>280</v>
      </c>
    </row>
    <row r="163" s="2" customFormat="1">
      <c r="A163" s="39"/>
      <c r="B163" s="40"/>
      <c r="C163" s="41"/>
      <c r="D163" s="234" t="s">
        <v>158</v>
      </c>
      <c r="E163" s="41"/>
      <c r="F163" s="235" t="s">
        <v>1006</v>
      </c>
      <c r="G163" s="41"/>
      <c r="H163" s="41"/>
      <c r="I163" s="236"/>
      <c r="J163" s="41"/>
      <c r="K163" s="41"/>
      <c r="L163" s="45"/>
      <c r="M163" s="237"/>
      <c r="N163" s="238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7" t="s">
        <v>158</v>
      </c>
      <c r="AU163" s="17" t="s">
        <v>87</v>
      </c>
    </row>
    <row r="164" s="2" customFormat="1" ht="16.5" customHeight="1">
      <c r="A164" s="39"/>
      <c r="B164" s="40"/>
      <c r="C164" s="220" t="s">
        <v>204</v>
      </c>
      <c r="D164" s="220" t="s">
        <v>153</v>
      </c>
      <c r="E164" s="221" t="s">
        <v>1007</v>
      </c>
      <c r="F164" s="222" t="s">
        <v>1008</v>
      </c>
      <c r="G164" s="223" t="s">
        <v>461</v>
      </c>
      <c r="H164" s="224">
        <v>2</v>
      </c>
      <c r="I164" s="225"/>
      <c r="J164" s="226">
        <f>ROUND(I164*H164,2)</f>
        <v>0</v>
      </c>
      <c r="K164" s="227"/>
      <c r="L164" s="45"/>
      <c r="M164" s="228" t="s">
        <v>1</v>
      </c>
      <c r="N164" s="229" t="s">
        <v>44</v>
      </c>
      <c r="O164" s="92"/>
      <c r="P164" s="230">
        <f>O164*H164</f>
        <v>0</v>
      </c>
      <c r="Q164" s="230">
        <v>0</v>
      </c>
      <c r="R164" s="230">
        <f>Q164*H164</f>
        <v>0</v>
      </c>
      <c r="S164" s="230">
        <v>0</v>
      </c>
      <c r="T164" s="23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2" t="s">
        <v>157</v>
      </c>
      <c r="AT164" s="232" t="s">
        <v>153</v>
      </c>
      <c r="AU164" s="232" t="s">
        <v>87</v>
      </c>
      <c r="AY164" s="17" t="s">
        <v>150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7" t="s">
        <v>87</v>
      </c>
      <c r="BK164" s="233">
        <f>ROUND(I164*H164,2)</f>
        <v>0</v>
      </c>
      <c r="BL164" s="17" t="s">
        <v>157</v>
      </c>
      <c r="BM164" s="232" t="s">
        <v>290</v>
      </c>
    </row>
    <row r="165" s="2" customFormat="1">
      <c r="A165" s="39"/>
      <c r="B165" s="40"/>
      <c r="C165" s="41"/>
      <c r="D165" s="234" t="s">
        <v>158</v>
      </c>
      <c r="E165" s="41"/>
      <c r="F165" s="235" t="s">
        <v>1008</v>
      </c>
      <c r="G165" s="41"/>
      <c r="H165" s="41"/>
      <c r="I165" s="236"/>
      <c r="J165" s="41"/>
      <c r="K165" s="41"/>
      <c r="L165" s="45"/>
      <c r="M165" s="237"/>
      <c r="N165" s="238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7" t="s">
        <v>158</v>
      </c>
      <c r="AU165" s="17" t="s">
        <v>87</v>
      </c>
    </row>
    <row r="166" s="2" customFormat="1" ht="16.5" customHeight="1">
      <c r="A166" s="39"/>
      <c r="B166" s="40"/>
      <c r="C166" s="220" t="s">
        <v>258</v>
      </c>
      <c r="D166" s="220" t="s">
        <v>153</v>
      </c>
      <c r="E166" s="221" t="s">
        <v>1009</v>
      </c>
      <c r="F166" s="222" t="s">
        <v>1010</v>
      </c>
      <c r="G166" s="223" t="s">
        <v>461</v>
      </c>
      <c r="H166" s="224">
        <v>3</v>
      </c>
      <c r="I166" s="225"/>
      <c r="J166" s="226">
        <f>ROUND(I166*H166,2)</f>
        <v>0</v>
      </c>
      <c r="K166" s="227"/>
      <c r="L166" s="45"/>
      <c r="M166" s="228" t="s">
        <v>1</v>
      </c>
      <c r="N166" s="229" t="s">
        <v>44</v>
      </c>
      <c r="O166" s="92"/>
      <c r="P166" s="230">
        <f>O166*H166</f>
        <v>0</v>
      </c>
      <c r="Q166" s="230">
        <v>0</v>
      </c>
      <c r="R166" s="230">
        <f>Q166*H166</f>
        <v>0</v>
      </c>
      <c r="S166" s="230">
        <v>0</v>
      </c>
      <c r="T166" s="23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2" t="s">
        <v>157</v>
      </c>
      <c r="AT166" s="232" t="s">
        <v>153</v>
      </c>
      <c r="AU166" s="232" t="s">
        <v>87</v>
      </c>
      <c r="AY166" s="17" t="s">
        <v>150</v>
      </c>
      <c r="BE166" s="233">
        <f>IF(N166="základní",J166,0)</f>
        <v>0</v>
      </c>
      <c r="BF166" s="233">
        <f>IF(N166="snížená",J166,0)</f>
        <v>0</v>
      </c>
      <c r="BG166" s="233">
        <f>IF(N166="zákl. přenesená",J166,0)</f>
        <v>0</v>
      </c>
      <c r="BH166" s="233">
        <f>IF(N166="sníž. přenesená",J166,0)</f>
        <v>0</v>
      </c>
      <c r="BI166" s="233">
        <f>IF(N166="nulová",J166,0)</f>
        <v>0</v>
      </c>
      <c r="BJ166" s="17" t="s">
        <v>87</v>
      </c>
      <c r="BK166" s="233">
        <f>ROUND(I166*H166,2)</f>
        <v>0</v>
      </c>
      <c r="BL166" s="17" t="s">
        <v>157</v>
      </c>
      <c r="BM166" s="232" t="s">
        <v>303</v>
      </c>
    </row>
    <row r="167" s="2" customFormat="1">
      <c r="A167" s="39"/>
      <c r="B167" s="40"/>
      <c r="C167" s="41"/>
      <c r="D167" s="234" t="s">
        <v>158</v>
      </c>
      <c r="E167" s="41"/>
      <c r="F167" s="235" t="s">
        <v>1010</v>
      </c>
      <c r="G167" s="41"/>
      <c r="H167" s="41"/>
      <c r="I167" s="236"/>
      <c r="J167" s="41"/>
      <c r="K167" s="41"/>
      <c r="L167" s="45"/>
      <c r="M167" s="237"/>
      <c r="N167" s="238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7" t="s">
        <v>158</v>
      </c>
      <c r="AU167" s="17" t="s">
        <v>87</v>
      </c>
    </row>
    <row r="168" s="2" customFormat="1" ht="16.5" customHeight="1">
      <c r="A168" s="39"/>
      <c r="B168" s="40"/>
      <c r="C168" s="220" t="s">
        <v>207</v>
      </c>
      <c r="D168" s="220" t="s">
        <v>153</v>
      </c>
      <c r="E168" s="221" t="s">
        <v>1011</v>
      </c>
      <c r="F168" s="222" t="s">
        <v>1012</v>
      </c>
      <c r="G168" s="223" t="s">
        <v>415</v>
      </c>
      <c r="H168" s="224">
        <v>530</v>
      </c>
      <c r="I168" s="225"/>
      <c r="J168" s="226">
        <f>ROUND(I168*H168,2)</f>
        <v>0</v>
      </c>
      <c r="K168" s="227"/>
      <c r="L168" s="45"/>
      <c r="M168" s="228" t="s">
        <v>1</v>
      </c>
      <c r="N168" s="229" t="s">
        <v>44</v>
      </c>
      <c r="O168" s="92"/>
      <c r="P168" s="230">
        <f>O168*H168</f>
        <v>0</v>
      </c>
      <c r="Q168" s="230">
        <v>0</v>
      </c>
      <c r="R168" s="230">
        <f>Q168*H168</f>
        <v>0</v>
      </c>
      <c r="S168" s="230">
        <v>0</v>
      </c>
      <c r="T168" s="23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2" t="s">
        <v>157</v>
      </c>
      <c r="AT168" s="232" t="s">
        <v>153</v>
      </c>
      <c r="AU168" s="232" t="s">
        <v>87</v>
      </c>
      <c r="AY168" s="17" t="s">
        <v>150</v>
      </c>
      <c r="BE168" s="233">
        <f>IF(N168="základní",J168,0)</f>
        <v>0</v>
      </c>
      <c r="BF168" s="233">
        <f>IF(N168="snížená",J168,0)</f>
        <v>0</v>
      </c>
      <c r="BG168" s="233">
        <f>IF(N168="zákl. přenesená",J168,0)</f>
        <v>0</v>
      </c>
      <c r="BH168" s="233">
        <f>IF(N168="sníž. přenesená",J168,0)</f>
        <v>0</v>
      </c>
      <c r="BI168" s="233">
        <f>IF(N168="nulová",J168,0)</f>
        <v>0</v>
      </c>
      <c r="BJ168" s="17" t="s">
        <v>87</v>
      </c>
      <c r="BK168" s="233">
        <f>ROUND(I168*H168,2)</f>
        <v>0</v>
      </c>
      <c r="BL168" s="17" t="s">
        <v>157</v>
      </c>
      <c r="BM168" s="232" t="s">
        <v>309</v>
      </c>
    </row>
    <row r="169" s="2" customFormat="1">
      <c r="A169" s="39"/>
      <c r="B169" s="40"/>
      <c r="C169" s="41"/>
      <c r="D169" s="234" t="s">
        <v>158</v>
      </c>
      <c r="E169" s="41"/>
      <c r="F169" s="235" t="s">
        <v>1012</v>
      </c>
      <c r="G169" s="41"/>
      <c r="H169" s="41"/>
      <c r="I169" s="236"/>
      <c r="J169" s="41"/>
      <c r="K169" s="41"/>
      <c r="L169" s="45"/>
      <c r="M169" s="237"/>
      <c r="N169" s="238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7" t="s">
        <v>158</v>
      </c>
      <c r="AU169" s="17" t="s">
        <v>87</v>
      </c>
    </row>
    <row r="170" s="2" customFormat="1" ht="16.5" customHeight="1">
      <c r="A170" s="39"/>
      <c r="B170" s="40"/>
      <c r="C170" s="220" t="s">
        <v>7</v>
      </c>
      <c r="D170" s="220" t="s">
        <v>153</v>
      </c>
      <c r="E170" s="221" t="s">
        <v>1013</v>
      </c>
      <c r="F170" s="222" t="s">
        <v>1014</v>
      </c>
      <c r="G170" s="223" t="s">
        <v>415</v>
      </c>
      <c r="H170" s="224">
        <v>410</v>
      </c>
      <c r="I170" s="225"/>
      <c r="J170" s="226">
        <f>ROUND(I170*H170,2)</f>
        <v>0</v>
      </c>
      <c r="K170" s="227"/>
      <c r="L170" s="45"/>
      <c r="M170" s="228" t="s">
        <v>1</v>
      </c>
      <c r="N170" s="229" t="s">
        <v>44</v>
      </c>
      <c r="O170" s="92"/>
      <c r="P170" s="230">
        <f>O170*H170</f>
        <v>0</v>
      </c>
      <c r="Q170" s="230">
        <v>0</v>
      </c>
      <c r="R170" s="230">
        <f>Q170*H170</f>
        <v>0</v>
      </c>
      <c r="S170" s="230">
        <v>0</v>
      </c>
      <c r="T170" s="23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2" t="s">
        <v>157</v>
      </c>
      <c r="AT170" s="232" t="s">
        <v>153</v>
      </c>
      <c r="AU170" s="232" t="s">
        <v>87</v>
      </c>
      <c r="AY170" s="17" t="s">
        <v>150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7" t="s">
        <v>87</v>
      </c>
      <c r="BK170" s="233">
        <f>ROUND(I170*H170,2)</f>
        <v>0</v>
      </c>
      <c r="BL170" s="17" t="s">
        <v>157</v>
      </c>
      <c r="BM170" s="232" t="s">
        <v>314</v>
      </c>
    </row>
    <row r="171" s="2" customFormat="1">
      <c r="A171" s="39"/>
      <c r="B171" s="40"/>
      <c r="C171" s="41"/>
      <c r="D171" s="234" t="s">
        <v>158</v>
      </c>
      <c r="E171" s="41"/>
      <c r="F171" s="235" t="s">
        <v>1014</v>
      </c>
      <c r="G171" s="41"/>
      <c r="H171" s="41"/>
      <c r="I171" s="236"/>
      <c r="J171" s="41"/>
      <c r="K171" s="41"/>
      <c r="L171" s="45"/>
      <c r="M171" s="237"/>
      <c r="N171" s="238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7" t="s">
        <v>158</v>
      </c>
      <c r="AU171" s="17" t="s">
        <v>87</v>
      </c>
    </row>
    <row r="172" s="2" customFormat="1" ht="16.5" customHeight="1">
      <c r="A172" s="39"/>
      <c r="B172" s="40"/>
      <c r="C172" s="220" t="s">
        <v>220</v>
      </c>
      <c r="D172" s="220" t="s">
        <v>153</v>
      </c>
      <c r="E172" s="221" t="s">
        <v>1015</v>
      </c>
      <c r="F172" s="222" t="s">
        <v>1016</v>
      </c>
      <c r="G172" s="223" t="s">
        <v>415</v>
      </c>
      <c r="H172" s="224">
        <v>22</v>
      </c>
      <c r="I172" s="225"/>
      <c r="J172" s="226">
        <f>ROUND(I172*H172,2)</f>
        <v>0</v>
      </c>
      <c r="K172" s="227"/>
      <c r="L172" s="45"/>
      <c r="M172" s="228" t="s">
        <v>1</v>
      </c>
      <c r="N172" s="229" t="s">
        <v>44</v>
      </c>
      <c r="O172" s="92"/>
      <c r="P172" s="230">
        <f>O172*H172</f>
        <v>0</v>
      </c>
      <c r="Q172" s="230">
        <v>0</v>
      </c>
      <c r="R172" s="230">
        <f>Q172*H172</f>
        <v>0</v>
      </c>
      <c r="S172" s="230">
        <v>0</v>
      </c>
      <c r="T172" s="23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2" t="s">
        <v>157</v>
      </c>
      <c r="AT172" s="232" t="s">
        <v>153</v>
      </c>
      <c r="AU172" s="232" t="s">
        <v>87</v>
      </c>
      <c r="AY172" s="17" t="s">
        <v>150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7" t="s">
        <v>87</v>
      </c>
      <c r="BK172" s="233">
        <f>ROUND(I172*H172,2)</f>
        <v>0</v>
      </c>
      <c r="BL172" s="17" t="s">
        <v>157</v>
      </c>
      <c r="BM172" s="232" t="s">
        <v>320</v>
      </c>
    </row>
    <row r="173" s="2" customFormat="1">
      <c r="A173" s="39"/>
      <c r="B173" s="40"/>
      <c r="C173" s="41"/>
      <c r="D173" s="234" t="s">
        <v>158</v>
      </c>
      <c r="E173" s="41"/>
      <c r="F173" s="235" t="s">
        <v>1016</v>
      </c>
      <c r="G173" s="41"/>
      <c r="H173" s="41"/>
      <c r="I173" s="236"/>
      <c r="J173" s="41"/>
      <c r="K173" s="41"/>
      <c r="L173" s="45"/>
      <c r="M173" s="237"/>
      <c r="N173" s="238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7" t="s">
        <v>158</v>
      </c>
      <c r="AU173" s="17" t="s">
        <v>87</v>
      </c>
    </row>
    <row r="174" s="2" customFormat="1" ht="16.5" customHeight="1">
      <c r="A174" s="39"/>
      <c r="B174" s="40"/>
      <c r="C174" s="220" t="s">
        <v>277</v>
      </c>
      <c r="D174" s="220" t="s">
        <v>153</v>
      </c>
      <c r="E174" s="221" t="s">
        <v>1017</v>
      </c>
      <c r="F174" s="222" t="s">
        <v>1018</v>
      </c>
      <c r="G174" s="223" t="s">
        <v>415</v>
      </c>
      <c r="H174" s="224">
        <v>267</v>
      </c>
      <c r="I174" s="225"/>
      <c r="J174" s="226">
        <f>ROUND(I174*H174,2)</f>
        <v>0</v>
      </c>
      <c r="K174" s="227"/>
      <c r="L174" s="45"/>
      <c r="M174" s="228" t="s">
        <v>1</v>
      </c>
      <c r="N174" s="229" t="s">
        <v>44</v>
      </c>
      <c r="O174" s="92"/>
      <c r="P174" s="230">
        <f>O174*H174</f>
        <v>0</v>
      </c>
      <c r="Q174" s="230">
        <v>0</v>
      </c>
      <c r="R174" s="230">
        <f>Q174*H174</f>
        <v>0</v>
      </c>
      <c r="S174" s="230">
        <v>0</v>
      </c>
      <c r="T174" s="23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2" t="s">
        <v>157</v>
      </c>
      <c r="AT174" s="232" t="s">
        <v>153</v>
      </c>
      <c r="AU174" s="232" t="s">
        <v>87</v>
      </c>
      <c r="AY174" s="17" t="s">
        <v>150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7" t="s">
        <v>87</v>
      </c>
      <c r="BK174" s="233">
        <f>ROUND(I174*H174,2)</f>
        <v>0</v>
      </c>
      <c r="BL174" s="17" t="s">
        <v>157</v>
      </c>
      <c r="BM174" s="232" t="s">
        <v>325</v>
      </c>
    </row>
    <row r="175" s="2" customFormat="1">
      <c r="A175" s="39"/>
      <c r="B175" s="40"/>
      <c r="C175" s="41"/>
      <c r="D175" s="234" t="s">
        <v>158</v>
      </c>
      <c r="E175" s="41"/>
      <c r="F175" s="235" t="s">
        <v>1018</v>
      </c>
      <c r="G175" s="41"/>
      <c r="H175" s="41"/>
      <c r="I175" s="236"/>
      <c r="J175" s="41"/>
      <c r="K175" s="41"/>
      <c r="L175" s="45"/>
      <c r="M175" s="237"/>
      <c r="N175" s="238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7" t="s">
        <v>158</v>
      </c>
      <c r="AU175" s="17" t="s">
        <v>87</v>
      </c>
    </row>
    <row r="176" s="2" customFormat="1" ht="16.5" customHeight="1">
      <c r="A176" s="39"/>
      <c r="B176" s="40"/>
      <c r="C176" s="220" t="s">
        <v>225</v>
      </c>
      <c r="D176" s="220" t="s">
        <v>153</v>
      </c>
      <c r="E176" s="221" t="s">
        <v>1019</v>
      </c>
      <c r="F176" s="222" t="s">
        <v>1020</v>
      </c>
      <c r="G176" s="223" t="s">
        <v>415</v>
      </c>
      <c r="H176" s="224">
        <v>19</v>
      </c>
      <c r="I176" s="225"/>
      <c r="J176" s="226">
        <f>ROUND(I176*H176,2)</f>
        <v>0</v>
      </c>
      <c r="K176" s="227"/>
      <c r="L176" s="45"/>
      <c r="M176" s="228" t="s">
        <v>1</v>
      </c>
      <c r="N176" s="229" t="s">
        <v>44</v>
      </c>
      <c r="O176" s="92"/>
      <c r="P176" s="230">
        <f>O176*H176</f>
        <v>0</v>
      </c>
      <c r="Q176" s="230">
        <v>0</v>
      </c>
      <c r="R176" s="230">
        <f>Q176*H176</f>
        <v>0</v>
      </c>
      <c r="S176" s="230">
        <v>0</v>
      </c>
      <c r="T176" s="23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2" t="s">
        <v>157</v>
      </c>
      <c r="AT176" s="232" t="s">
        <v>153</v>
      </c>
      <c r="AU176" s="232" t="s">
        <v>87</v>
      </c>
      <c r="AY176" s="17" t="s">
        <v>150</v>
      </c>
      <c r="BE176" s="233">
        <f>IF(N176="základní",J176,0)</f>
        <v>0</v>
      </c>
      <c r="BF176" s="233">
        <f>IF(N176="snížená",J176,0)</f>
        <v>0</v>
      </c>
      <c r="BG176" s="233">
        <f>IF(N176="zákl. přenesená",J176,0)</f>
        <v>0</v>
      </c>
      <c r="BH176" s="233">
        <f>IF(N176="sníž. přenesená",J176,0)</f>
        <v>0</v>
      </c>
      <c r="BI176" s="233">
        <f>IF(N176="nulová",J176,0)</f>
        <v>0</v>
      </c>
      <c r="BJ176" s="17" t="s">
        <v>87</v>
      </c>
      <c r="BK176" s="233">
        <f>ROUND(I176*H176,2)</f>
        <v>0</v>
      </c>
      <c r="BL176" s="17" t="s">
        <v>157</v>
      </c>
      <c r="BM176" s="232" t="s">
        <v>329</v>
      </c>
    </row>
    <row r="177" s="2" customFormat="1">
      <c r="A177" s="39"/>
      <c r="B177" s="40"/>
      <c r="C177" s="41"/>
      <c r="D177" s="234" t="s">
        <v>158</v>
      </c>
      <c r="E177" s="41"/>
      <c r="F177" s="235" t="s">
        <v>1020</v>
      </c>
      <c r="G177" s="41"/>
      <c r="H177" s="41"/>
      <c r="I177" s="236"/>
      <c r="J177" s="41"/>
      <c r="K177" s="41"/>
      <c r="L177" s="45"/>
      <c r="M177" s="237"/>
      <c r="N177" s="238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7" t="s">
        <v>158</v>
      </c>
      <c r="AU177" s="17" t="s">
        <v>87</v>
      </c>
    </row>
    <row r="178" s="2" customFormat="1" ht="16.5" customHeight="1">
      <c r="A178" s="39"/>
      <c r="B178" s="40"/>
      <c r="C178" s="220" t="s">
        <v>296</v>
      </c>
      <c r="D178" s="220" t="s">
        <v>153</v>
      </c>
      <c r="E178" s="221" t="s">
        <v>1021</v>
      </c>
      <c r="F178" s="222" t="s">
        <v>1022</v>
      </c>
      <c r="G178" s="223" t="s">
        <v>415</v>
      </c>
      <c r="H178" s="224">
        <v>42</v>
      </c>
      <c r="I178" s="225"/>
      <c r="J178" s="226">
        <f>ROUND(I178*H178,2)</f>
        <v>0</v>
      </c>
      <c r="K178" s="227"/>
      <c r="L178" s="45"/>
      <c r="M178" s="228" t="s">
        <v>1</v>
      </c>
      <c r="N178" s="229" t="s">
        <v>44</v>
      </c>
      <c r="O178" s="92"/>
      <c r="P178" s="230">
        <f>O178*H178</f>
        <v>0</v>
      </c>
      <c r="Q178" s="230">
        <v>0</v>
      </c>
      <c r="R178" s="230">
        <f>Q178*H178</f>
        <v>0</v>
      </c>
      <c r="S178" s="230">
        <v>0</v>
      </c>
      <c r="T178" s="23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2" t="s">
        <v>157</v>
      </c>
      <c r="AT178" s="232" t="s">
        <v>153</v>
      </c>
      <c r="AU178" s="232" t="s">
        <v>87</v>
      </c>
      <c r="AY178" s="17" t="s">
        <v>150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7" t="s">
        <v>87</v>
      </c>
      <c r="BK178" s="233">
        <f>ROUND(I178*H178,2)</f>
        <v>0</v>
      </c>
      <c r="BL178" s="17" t="s">
        <v>157</v>
      </c>
      <c r="BM178" s="232" t="s">
        <v>334</v>
      </c>
    </row>
    <row r="179" s="2" customFormat="1">
      <c r="A179" s="39"/>
      <c r="B179" s="40"/>
      <c r="C179" s="41"/>
      <c r="D179" s="234" t="s">
        <v>158</v>
      </c>
      <c r="E179" s="41"/>
      <c r="F179" s="235" t="s">
        <v>1022</v>
      </c>
      <c r="G179" s="41"/>
      <c r="H179" s="41"/>
      <c r="I179" s="236"/>
      <c r="J179" s="41"/>
      <c r="K179" s="41"/>
      <c r="L179" s="45"/>
      <c r="M179" s="237"/>
      <c r="N179" s="238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7" t="s">
        <v>158</v>
      </c>
      <c r="AU179" s="17" t="s">
        <v>87</v>
      </c>
    </row>
    <row r="180" s="2" customFormat="1" ht="16.5" customHeight="1">
      <c r="A180" s="39"/>
      <c r="B180" s="40"/>
      <c r="C180" s="220" t="s">
        <v>230</v>
      </c>
      <c r="D180" s="220" t="s">
        <v>153</v>
      </c>
      <c r="E180" s="221" t="s">
        <v>1023</v>
      </c>
      <c r="F180" s="222" t="s">
        <v>1024</v>
      </c>
      <c r="G180" s="223" t="s">
        <v>415</v>
      </c>
      <c r="H180" s="224">
        <v>24</v>
      </c>
      <c r="I180" s="225"/>
      <c r="J180" s="226">
        <f>ROUND(I180*H180,2)</f>
        <v>0</v>
      </c>
      <c r="K180" s="227"/>
      <c r="L180" s="45"/>
      <c r="M180" s="228" t="s">
        <v>1</v>
      </c>
      <c r="N180" s="229" t="s">
        <v>44</v>
      </c>
      <c r="O180" s="92"/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2" t="s">
        <v>157</v>
      </c>
      <c r="AT180" s="232" t="s">
        <v>153</v>
      </c>
      <c r="AU180" s="232" t="s">
        <v>87</v>
      </c>
      <c r="AY180" s="17" t="s">
        <v>150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7" t="s">
        <v>87</v>
      </c>
      <c r="BK180" s="233">
        <f>ROUND(I180*H180,2)</f>
        <v>0</v>
      </c>
      <c r="BL180" s="17" t="s">
        <v>157</v>
      </c>
      <c r="BM180" s="232" t="s">
        <v>340</v>
      </c>
    </row>
    <row r="181" s="2" customFormat="1">
      <c r="A181" s="39"/>
      <c r="B181" s="40"/>
      <c r="C181" s="41"/>
      <c r="D181" s="234" t="s">
        <v>158</v>
      </c>
      <c r="E181" s="41"/>
      <c r="F181" s="235" t="s">
        <v>1024</v>
      </c>
      <c r="G181" s="41"/>
      <c r="H181" s="41"/>
      <c r="I181" s="236"/>
      <c r="J181" s="41"/>
      <c r="K181" s="41"/>
      <c r="L181" s="45"/>
      <c r="M181" s="237"/>
      <c r="N181" s="238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7" t="s">
        <v>158</v>
      </c>
      <c r="AU181" s="17" t="s">
        <v>87</v>
      </c>
    </row>
    <row r="182" s="2" customFormat="1" ht="16.5" customHeight="1">
      <c r="A182" s="39"/>
      <c r="B182" s="40"/>
      <c r="C182" s="220" t="s">
        <v>306</v>
      </c>
      <c r="D182" s="220" t="s">
        <v>153</v>
      </c>
      <c r="E182" s="221" t="s">
        <v>1025</v>
      </c>
      <c r="F182" s="222" t="s">
        <v>1026</v>
      </c>
      <c r="G182" s="223" t="s">
        <v>461</v>
      </c>
      <c r="H182" s="224">
        <v>30</v>
      </c>
      <c r="I182" s="225"/>
      <c r="J182" s="226">
        <f>ROUND(I182*H182,2)</f>
        <v>0</v>
      </c>
      <c r="K182" s="227"/>
      <c r="L182" s="45"/>
      <c r="M182" s="228" t="s">
        <v>1</v>
      </c>
      <c r="N182" s="229" t="s">
        <v>44</v>
      </c>
      <c r="O182" s="92"/>
      <c r="P182" s="230">
        <f>O182*H182</f>
        <v>0</v>
      </c>
      <c r="Q182" s="230">
        <v>0</v>
      </c>
      <c r="R182" s="230">
        <f>Q182*H182</f>
        <v>0</v>
      </c>
      <c r="S182" s="230">
        <v>0</v>
      </c>
      <c r="T182" s="23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2" t="s">
        <v>157</v>
      </c>
      <c r="AT182" s="232" t="s">
        <v>153</v>
      </c>
      <c r="AU182" s="232" t="s">
        <v>87</v>
      </c>
      <c r="AY182" s="17" t="s">
        <v>150</v>
      </c>
      <c r="BE182" s="233">
        <f>IF(N182="základní",J182,0)</f>
        <v>0</v>
      </c>
      <c r="BF182" s="233">
        <f>IF(N182="snížená",J182,0)</f>
        <v>0</v>
      </c>
      <c r="BG182" s="233">
        <f>IF(N182="zákl. přenesená",J182,0)</f>
        <v>0</v>
      </c>
      <c r="BH182" s="233">
        <f>IF(N182="sníž. přenesená",J182,0)</f>
        <v>0</v>
      </c>
      <c r="BI182" s="233">
        <f>IF(N182="nulová",J182,0)</f>
        <v>0</v>
      </c>
      <c r="BJ182" s="17" t="s">
        <v>87</v>
      </c>
      <c r="BK182" s="233">
        <f>ROUND(I182*H182,2)</f>
        <v>0</v>
      </c>
      <c r="BL182" s="17" t="s">
        <v>157</v>
      </c>
      <c r="BM182" s="232" t="s">
        <v>343</v>
      </c>
    </row>
    <row r="183" s="2" customFormat="1">
      <c r="A183" s="39"/>
      <c r="B183" s="40"/>
      <c r="C183" s="41"/>
      <c r="D183" s="234" t="s">
        <v>158</v>
      </c>
      <c r="E183" s="41"/>
      <c r="F183" s="235" t="s">
        <v>1026</v>
      </c>
      <c r="G183" s="41"/>
      <c r="H183" s="41"/>
      <c r="I183" s="236"/>
      <c r="J183" s="41"/>
      <c r="K183" s="41"/>
      <c r="L183" s="45"/>
      <c r="M183" s="237"/>
      <c r="N183" s="238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7" t="s">
        <v>158</v>
      </c>
      <c r="AU183" s="17" t="s">
        <v>87</v>
      </c>
    </row>
    <row r="184" s="2" customFormat="1" ht="16.5" customHeight="1">
      <c r="A184" s="39"/>
      <c r="B184" s="40"/>
      <c r="C184" s="220" t="s">
        <v>234</v>
      </c>
      <c r="D184" s="220" t="s">
        <v>153</v>
      </c>
      <c r="E184" s="221" t="s">
        <v>1027</v>
      </c>
      <c r="F184" s="222" t="s">
        <v>1028</v>
      </c>
      <c r="G184" s="223" t="s">
        <v>415</v>
      </c>
      <c r="H184" s="224">
        <v>15</v>
      </c>
      <c r="I184" s="225"/>
      <c r="J184" s="226">
        <f>ROUND(I184*H184,2)</f>
        <v>0</v>
      </c>
      <c r="K184" s="227"/>
      <c r="L184" s="45"/>
      <c r="M184" s="228" t="s">
        <v>1</v>
      </c>
      <c r="N184" s="229" t="s">
        <v>44</v>
      </c>
      <c r="O184" s="92"/>
      <c r="P184" s="230">
        <f>O184*H184</f>
        <v>0</v>
      </c>
      <c r="Q184" s="230">
        <v>0</v>
      </c>
      <c r="R184" s="230">
        <f>Q184*H184</f>
        <v>0</v>
      </c>
      <c r="S184" s="230">
        <v>0</v>
      </c>
      <c r="T184" s="23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2" t="s">
        <v>157</v>
      </c>
      <c r="AT184" s="232" t="s">
        <v>153</v>
      </c>
      <c r="AU184" s="232" t="s">
        <v>87</v>
      </c>
      <c r="AY184" s="17" t="s">
        <v>150</v>
      </c>
      <c r="BE184" s="233">
        <f>IF(N184="základní",J184,0)</f>
        <v>0</v>
      </c>
      <c r="BF184" s="233">
        <f>IF(N184="snížená",J184,0)</f>
        <v>0</v>
      </c>
      <c r="BG184" s="233">
        <f>IF(N184="zákl. přenesená",J184,0)</f>
        <v>0</v>
      </c>
      <c r="BH184" s="233">
        <f>IF(N184="sníž. přenesená",J184,0)</f>
        <v>0</v>
      </c>
      <c r="BI184" s="233">
        <f>IF(N184="nulová",J184,0)</f>
        <v>0</v>
      </c>
      <c r="BJ184" s="17" t="s">
        <v>87</v>
      </c>
      <c r="BK184" s="233">
        <f>ROUND(I184*H184,2)</f>
        <v>0</v>
      </c>
      <c r="BL184" s="17" t="s">
        <v>157</v>
      </c>
      <c r="BM184" s="232" t="s">
        <v>349</v>
      </c>
    </row>
    <row r="185" s="2" customFormat="1">
      <c r="A185" s="39"/>
      <c r="B185" s="40"/>
      <c r="C185" s="41"/>
      <c r="D185" s="234" t="s">
        <v>158</v>
      </c>
      <c r="E185" s="41"/>
      <c r="F185" s="235" t="s">
        <v>1028</v>
      </c>
      <c r="G185" s="41"/>
      <c r="H185" s="41"/>
      <c r="I185" s="236"/>
      <c r="J185" s="41"/>
      <c r="K185" s="41"/>
      <c r="L185" s="45"/>
      <c r="M185" s="237"/>
      <c r="N185" s="238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7" t="s">
        <v>158</v>
      </c>
      <c r="AU185" s="17" t="s">
        <v>87</v>
      </c>
    </row>
    <row r="186" s="12" customFormat="1" ht="25.92" customHeight="1">
      <c r="A186" s="12"/>
      <c r="B186" s="204"/>
      <c r="C186" s="205"/>
      <c r="D186" s="206" t="s">
        <v>78</v>
      </c>
      <c r="E186" s="207" t="s">
        <v>89</v>
      </c>
      <c r="F186" s="207" t="s">
        <v>1029</v>
      </c>
      <c r="G186" s="205"/>
      <c r="H186" s="205"/>
      <c r="I186" s="208"/>
      <c r="J186" s="209">
        <f>BK186</f>
        <v>0</v>
      </c>
      <c r="K186" s="205"/>
      <c r="L186" s="210"/>
      <c r="M186" s="211"/>
      <c r="N186" s="212"/>
      <c r="O186" s="212"/>
      <c r="P186" s="213">
        <f>SUM(P187:P192)</f>
        <v>0</v>
      </c>
      <c r="Q186" s="212"/>
      <c r="R186" s="213">
        <f>SUM(R187:R192)</f>
        <v>0</v>
      </c>
      <c r="S186" s="212"/>
      <c r="T186" s="214">
        <f>SUM(T187:T192)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5" t="s">
        <v>87</v>
      </c>
      <c r="AT186" s="216" t="s">
        <v>78</v>
      </c>
      <c r="AU186" s="216" t="s">
        <v>79</v>
      </c>
      <c r="AY186" s="215" t="s">
        <v>150</v>
      </c>
      <c r="BK186" s="217">
        <f>SUM(BK187:BK192)</f>
        <v>0</v>
      </c>
    </row>
    <row r="187" s="2" customFormat="1" ht="16.5" customHeight="1">
      <c r="A187" s="39"/>
      <c r="B187" s="40"/>
      <c r="C187" s="220" t="s">
        <v>317</v>
      </c>
      <c r="D187" s="220" t="s">
        <v>153</v>
      </c>
      <c r="E187" s="221" t="s">
        <v>1030</v>
      </c>
      <c r="F187" s="222" t="s">
        <v>1031</v>
      </c>
      <c r="G187" s="223" t="s">
        <v>415</v>
      </c>
      <c r="H187" s="224">
        <v>10</v>
      </c>
      <c r="I187" s="225"/>
      <c r="J187" s="226">
        <f>ROUND(I187*H187,2)</f>
        <v>0</v>
      </c>
      <c r="K187" s="227"/>
      <c r="L187" s="45"/>
      <c r="M187" s="228" t="s">
        <v>1</v>
      </c>
      <c r="N187" s="229" t="s">
        <v>44</v>
      </c>
      <c r="O187" s="92"/>
      <c r="P187" s="230">
        <f>O187*H187</f>
        <v>0</v>
      </c>
      <c r="Q187" s="230">
        <v>0</v>
      </c>
      <c r="R187" s="230">
        <f>Q187*H187</f>
        <v>0</v>
      </c>
      <c r="S187" s="230">
        <v>0</v>
      </c>
      <c r="T187" s="23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2" t="s">
        <v>157</v>
      </c>
      <c r="AT187" s="232" t="s">
        <v>153</v>
      </c>
      <c r="AU187" s="232" t="s">
        <v>87</v>
      </c>
      <c r="AY187" s="17" t="s">
        <v>150</v>
      </c>
      <c r="BE187" s="233">
        <f>IF(N187="základní",J187,0)</f>
        <v>0</v>
      </c>
      <c r="BF187" s="233">
        <f>IF(N187="snížená",J187,0)</f>
        <v>0</v>
      </c>
      <c r="BG187" s="233">
        <f>IF(N187="zákl. přenesená",J187,0)</f>
        <v>0</v>
      </c>
      <c r="BH187" s="233">
        <f>IF(N187="sníž. přenesená",J187,0)</f>
        <v>0</v>
      </c>
      <c r="BI187" s="233">
        <f>IF(N187="nulová",J187,0)</f>
        <v>0</v>
      </c>
      <c r="BJ187" s="17" t="s">
        <v>87</v>
      </c>
      <c r="BK187" s="233">
        <f>ROUND(I187*H187,2)</f>
        <v>0</v>
      </c>
      <c r="BL187" s="17" t="s">
        <v>157</v>
      </c>
      <c r="BM187" s="232" t="s">
        <v>354</v>
      </c>
    </row>
    <row r="188" s="2" customFormat="1">
      <c r="A188" s="39"/>
      <c r="B188" s="40"/>
      <c r="C188" s="41"/>
      <c r="D188" s="234" t="s">
        <v>158</v>
      </c>
      <c r="E188" s="41"/>
      <c r="F188" s="235" t="s">
        <v>1031</v>
      </c>
      <c r="G188" s="41"/>
      <c r="H188" s="41"/>
      <c r="I188" s="236"/>
      <c r="J188" s="41"/>
      <c r="K188" s="41"/>
      <c r="L188" s="45"/>
      <c r="M188" s="237"/>
      <c r="N188" s="238"/>
      <c r="O188" s="92"/>
      <c r="P188" s="92"/>
      <c r="Q188" s="92"/>
      <c r="R188" s="92"/>
      <c r="S188" s="92"/>
      <c r="T188" s="93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7" t="s">
        <v>158</v>
      </c>
      <c r="AU188" s="17" t="s">
        <v>87</v>
      </c>
    </row>
    <row r="189" s="2" customFormat="1" ht="16.5" customHeight="1">
      <c r="A189" s="39"/>
      <c r="B189" s="40"/>
      <c r="C189" s="220" t="s">
        <v>238</v>
      </c>
      <c r="D189" s="220" t="s">
        <v>153</v>
      </c>
      <c r="E189" s="221" t="s">
        <v>1032</v>
      </c>
      <c r="F189" s="222" t="s">
        <v>1033</v>
      </c>
      <c r="G189" s="223" t="s">
        <v>461</v>
      </c>
      <c r="H189" s="224">
        <v>1</v>
      </c>
      <c r="I189" s="225"/>
      <c r="J189" s="226">
        <f>ROUND(I189*H189,2)</f>
        <v>0</v>
      </c>
      <c r="K189" s="227"/>
      <c r="L189" s="45"/>
      <c r="M189" s="228" t="s">
        <v>1</v>
      </c>
      <c r="N189" s="229" t="s">
        <v>44</v>
      </c>
      <c r="O189" s="92"/>
      <c r="P189" s="230">
        <f>O189*H189</f>
        <v>0</v>
      </c>
      <c r="Q189" s="230">
        <v>0</v>
      </c>
      <c r="R189" s="230">
        <f>Q189*H189</f>
        <v>0</v>
      </c>
      <c r="S189" s="230">
        <v>0</v>
      </c>
      <c r="T189" s="23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2" t="s">
        <v>157</v>
      </c>
      <c r="AT189" s="232" t="s">
        <v>153</v>
      </c>
      <c r="AU189" s="232" t="s">
        <v>87</v>
      </c>
      <c r="AY189" s="17" t="s">
        <v>150</v>
      </c>
      <c r="BE189" s="233">
        <f>IF(N189="základní",J189,0)</f>
        <v>0</v>
      </c>
      <c r="BF189" s="233">
        <f>IF(N189="snížená",J189,0)</f>
        <v>0</v>
      </c>
      <c r="BG189" s="233">
        <f>IF(N189="zákl. přenesená",J189,0)</f>
        <v>0</v>
      </c>
      <c r="BH189" s="233">
        <f>IF(N189="sníž. přenesená",J189,0)</f>
        <v>0</v>
      </c>
      <c r="BI189" s="233">
        <f>IF(N189="nulová",J189,0)</f>
        <v>0</v>
      </c>
      <c r="BJ189" s="17" t="s">
        <v>87</v>
      </c>
      <c r="BK189" s="233">
        <f>ROUND(I189*H189,2)</f>
        <v>0</v>
      </c>
      <c r="BL189" s="17" t="s">
        <v>157</v>
      </c>
      <c r="BM189" s="232" t="s">
        <v>359</v>
      </c>
    </row>
    <row r="190" s="2" customFormat="1">
      <c r="A190" s="39"/>
      <c r="B190" s="40"/>
      <c r="C190" s="41"/>
      <c r="D190" s="234" t="s">
        <v>158</v>
      </c>
      <c r="E190" s="41"/>
      <c r="F190" s="235" t="s">
        <v>1033</v>
      </c>
      <c r="G190" s="41"/>
      <c r="H190" s="41"/>
      <c r="I190" s="236"/>
      <c r="J190" s="41"/>
      <c r="K190" s="41"/>
      <c r="L190" s="45"/>
      <c r="M190" s="237"/>
      <c r="N190" s="238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7" t="s">
        <v>158</v>
      </c>
      <c r="AU190" s="17" t="s">
        <v>87</v>
      </c>
    </row>
    <row r="191" s="2" customFormat="1" ht="16.5" customHeight="1">
      <c r="A191" s="39"/>
      <c r="B191" s="40"/>
      <c r="C191" s="220" t="s">
        <v>326</v>
      </c>
      <c r="D191" s="220" t="s">
        <v>153</v>
      </c>
      <c r="E191" s="221" t="s">
        <v>1034</v>
      </c>
      <c r="F191" s="222" t="s">
        <v>1035</v>
      </c>
      <c r="G191" s="223" t="s">
        <v>461</v>
      </c>
      <c r="H191" s="224">
        <v>1</v>
      </c>
      <c r="I191" s="225"/>
      <c r="J191" s="226">
        <f>ROUND(I191*H191,2)</f>
        <v>0</v>
      </c>
      <c r="K191" s="227"/>
      <c r="L191" s="45"/>
      <c r="M191" s="228" t="s">
        <v>1</v>
      </c>
      <c r="N191" s="229" t="s">
        <v>44</v>
      </c>
      <c r="O191" s="92"/>
      <c r="P191" s="230">
        <f>O191*H191</f>
        <v>0</v>
      </c>
      <c r="Q191" s="230">
        <v>0</v>
      </c>
      <c r="R191" s="230">
        <f>Q191*H191</f>
        <v>0</v>
      </c>
      <c r="S191" s="230">
        <v>0</v>
      </c>
      <c r="T191" s="23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2" t="s">
        <v>157</v>
      </c>
      <c r="AT191" s="232" t="s">
        <v>153</v>
      </c>
      <c r="AU191" s="232" t="s">
        <v>87</v>
      </c>
      <c r="AY191" s="17" t="s">
        <v>150</v>
      </c>
      <c r="BE191" s="233">
        <f>IF(N191="základní",J191,0)</f>
        <v>0</v>
      </c>
      <c r="BF191" s="233">
        <f>IF(N191="snížená",J191,0)</f>
        <v>0</v>
      </c>
      <c r="BG191" s="233">
        <f>IF(N191="zákl. přenesená",J191,0)</f>
        <v>0</v>
      </c>
      <c r="BH191" s="233">
        <f>IF(N191="sníž. přenesená",J191,0)</f>
        <v>0</v>
      </c>
      <c r="BI191" s="233">
        <f>IF(N191="nulová",J191,0)</f>
        <v>0</v>
      </c>
      <c r="BJ191" s="17" t="s">
        <v>87</v>
      </c>
      <c r="BK191" s="233">
        <f>ROUND(I191*H191,2)</f>
        <v>0</v>
      </c>
      <c r="BL191" s="17" t="s">
        <v>157</v>
      </c>
      <c r="BM191" s="232" t="s">
        <v>363</v>
      </c>
    </row>
    <row r="192" s="2" customFormat="1">
      <c r="A192" s="39"/>
      <c r="B192" s="40"/>
      <c r="C192" s="41"/>
      <c r="D192" s="234" t="s">
        <v>158</v>
      </c>
      <c r="E192" s="41"/>
      <c r="F192" s="235" t="s">
        <v>1035</v>
      </c>
      <c r="G192" s="41"/>
      <c r="H192" s="41"/>
      <c r="I192" s="236"/>
      <c r="J192" s="41"/>
      <c r="K192" s="41"/>
      <c r="L192" s="45"/>
      <c r="M192" s="237"/>
      <c r="N192" s="238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7" t="s">
        <v>158</v>
      </c>
      <c r="AU192" s="17" t="s">
        <v>87</v>
      </c>
    </row>
    <row r="193" s="12" customFormat="1" ht="25.92" customHeight="1">
      <c r="A193" s="12"/>
      <c r="B193" s="204"/>
      <c r="C193" s="205"/>
      <c r="D193" s="206" t="s">
        <v>78</v>
      </c>
      <c r="E193" s="207" t="s">
        <v>151</v>
      </c>
      <c r="F193" s="207" t="s">
        <v>1036</v>
      </c>
      <c r="G193" s="205"/>
      <c r="H193" s="205"/>
      <c r="I193" s="208"/>
      <c r="J193" s="209">
        <f>BK193</f>
        <v>0</v>
      </c>
      <c r="K193" s="205"/>
      <c r="L193" s="210"/>
      <c r="M193" s="211"/>
      <c r="N193" s="212"/>
      <c r="O193" s="212"/>
      <c r="P193" s="213">
        <f>SUM(P194:P195)</f>
        <v>0</v>
      </c>
      <c r="Q193" s="212"/>
      <c r="R193" s="213">
        <f>SUM(R194:R195)</f>
        <v>0</v>
      </c>
      <c r="S193" s="212"/>
      <c r="T193" s="214">
        <f>SUM(T194:T195)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5" t="s">
        <v>87</v>
      </c>
      <c r="AT193" s="216" t="s">
        <v>78</v>
      </c>
      <c r="AU193" s="216" t="s">
        <v>79</v>
      </c>
      <c r="AY193" s="215" t="s">
        <v>150</v>
      </c>
      <c r="BK193" s="217">
        <f>SUM(BK194:BK195)</f>
        <v>0</v>
      </c>
    </row>
    <row r="194" s="2" customFormat="1" ht="16.5" customHeight="1">
      <c r="A194" s="39"/>
      <c r="B194" s="40"/>
      <c r="C194" s="220" t="s">
        <v>243</v>
      </c>
      <c r="D194" s="220" t="s">
        <v>153</v>
      </c>
      <c r="E194" s="221" t="s">
        <v>1037</v>
      </c>
      <c r="F194" s="222" t="s">
        <v>1038</v>
      </c>
      <c r="G194" s="223" t="s">
        <v>944</v>
      </c>
      <c r="H194" s="224">
        <v>50</v>
      </c>
      <c r="I194" s="225"/>
      <c r="J194" s="226">
        <f>ROUND(I194*H194,2)</f>
        <v>0</v>
      </c>
      <c r="K194" s="227"/>
      <c r="L194" s="45"/>
      <c r="M194" s="228" t="s">
        <v>1</v>
      </c>
      <c r="N194" s="229" t="s">
        <v>44</v>
      </c>
      <c r="O194" s="92"/>
      <c r="P194" s="230">
        <f>O194*H194</f>
        <v>0</v>
      </c>
      <c r="Q194" s="230">
        <v>0</v>
      </c>
      <c r="R194" s="230">
        <f>Q194*H194</f>
        <v>0</v>
      </c>
      <c r="S194" s="230">
        <v>0</v>
      </c>
      <c r="T194" s="23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2" t="s">
        <v>157</v>
      </c>
      <c r="AT194" s="232" t="s">
        <v>153</v>
      </c>
      <c r="AU194" s="232" t="s">
        <v>87</v>
      </c>
      <c r="AY194" s="17" t="s">
        <v>150</v>
      </c>
      <c r="BE194" s="233">
        <f>IF(N194="základní",J194,0)</f>
        <v>0</v>
      </c>
      <c r="BF194" s="233">
        <f>IF(N194="snížená",J194,0)</f>
        <v>0</v>
      </c>
      <c r="BG194" s="233">
        <f>IF(N194="zákl. přenesená",J194,0)</f>
        <v>0</v>
      </c>
      <c r="BH194" s="233">
        <f>IF(N194="sníž. přenesená",J194,0)</f>
        <v>0</v>
      </c>
      <c r="BI194" s="233">
        <f>IF(N194="nulová",J194,0)</f>
        <v>0</v>
      </c>
      <c r="BJ194" s="17" t="s">
        <v>87</v>
      </c>
      <c r="BK194" s="233">
        <f>ROUND(I194*H194,2)</f>
        <v>0</v>
      </c>
      <c r="BL194" s="17" t="s">
        <v>157</v>
      </c>
      <c r="BM194" s="232" t="s">
        <v>367</v>
      </c>
    </row>
    <row r="195" s="2" customFormat="1">
      <c r="A195" s="39"/>
      <c r="B195" s="40"/>
      <c r="C195" s="41"/>
      <c r="D195" s="234" t="s">
        <v>158</v>
      </c>
      <c r="E195" s="41"/>
      <c r="F195" s="235" t="s">
        <v>1038</v>
      </c>
      <c r="G195" s="41"/>
      <c r="H195" s="41"/>
      <c r="I195" s="236"/>
      <c r="J195" s="41"/>
      <c r="K195" s="41"/>
      <c r="L195" s="45"/>
      <c r="M195" s="237"/>
      <c r="N195" s="238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7" t="s">
        <v>158</v>
      </c>
      <c r="AU195" s="17" t="s">
        <v>87</v>
      </c>
    </row>
    <row r="196" s="12" customFormat="1" ht="25.92" customHeight="1">
      <c r="A196" s="12"/>
      <c r="B196" s="204"/>
      <c r="C196" s="205"/>
      <c r="D196" s="206" t="s">
        <v>78</v>
      </c>
      <c r="E196" s="207" t="s">
        <v>157</v>
      </c>
      <c r="F196" s="207" t="s">
        <v>1039</v>
      </c>
      <c r="G196" s="205"/>
      <c r="H196" s="205"/>
      <c r="I196" s="208"/>
      <c r="J196" s="209">
        <f>BK196</f>
        <v>0</v>
      </c>
      <c r="K196" s="205"/>
      <c r="L196" s="210"/>
      <c r="M196" s="211"/>
      <c r="N196" s="212"/>
      <c r="O196" s="212"/>
      <c r="P196" s="213">
        <f>SUM(P197:P198)</f>
        <v>0</v>
      </c>
      <c r="Q196" s="212"/>
      <c r="R196" s="213">
        <f>SUM(R197:R198)</f>
        <v>0</v>
      </c>
      <c r="S196" s="212"/>
      <c r="T196" s="214">
        <f>SUM(T197:T198)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5" t="s">
        <v>87</v>
      </c>
      <c r="AT196" s="216" t="s">
        <v>78</v>
      </c>
      <c r="AU196" s="216" t="s">
        <v>79</v>
      </c>
      <c r="AY196" s="215" t="s">
        <v>150</v>
      </c>
      <c r="BK196" s="217">
        <f>SUM(BK197:BK198)</f>
        <v>0</v>
      </c>
    </row>
    <row r="197" s="2" customFormat="1" ht="16.5" customHeight="1">
      <c r="A197" s="39"/>
      <c r="B197" s="40"/>
      <c r="C197" s="220" t="s">
        <v>337</v>
      </c>
      <c r="D197" s="220" t="s">
        <v>153</v>
      </c>
      <c r="E197" s="221" t="s">
        <v>1040</v>
      </c>
      <c r="F197" s="222" t="s">
        <v>1041</v>
      </c>
      <c r="G197" s="223" t="s">
        <v>461</v>
      </c>
      <c r="H197" s="224">
        <v>11</v>
      </c>
      <c r="I197" s="225"/>
      <c r="J197" s="226">
        <f>ROUND(I197*H197,2)</f>
        <v>0</v>
      </c>
      <c r="K197" s="227"/>
      <c r="L197" s="45"/>
      <c r="M197" s="228" t="s">
        <v>1</v>
      </c>
      <c r="N197" s="229" t="s">
        <v>44</v>
      </c>
      <c r="O197" s="92"/>
      <c r="P197" s="230">
        <f>O197*H197</f>
        <v>0</v>
      </c>
      <c r="Q197" s="230">
        <v>0</v>
      </c>
      <c r="R197" s="230">
        <f>Q197*H197</f>
        <v>0</v>
      </c>
      <c r="S197" s="230">
        <v>0</v>
      </c>
      <c r="T197" s="23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2" t="s">
        <v>157</v>
      </c>
      <c r="AT197" s="232" t="s">
        <v>153</v>
      </c>
      <c r="AU197" s="232" t="s">
        <v>87</v>
      </c>
      <c r="AY197" s="17" t="s">
        <v>150</v>
      </c>
      <c r="BE197" s="233">
        <f>IF(N197="základní",J197,0)</f>
        <v>0</v>
      </c>
      <c r="BF197" s="233">
        <f>IF(N197="snížená",J197,0)</f>
        <v>0</v>
      </c>
      <c r="BG197" s="233">
        <f>IF(N197="zákl. přenesená",J197,0)</f>
        <v>0</v>
      </c>
      <c r="BH197" s="233">
        <f>IF(N197="sníž. přenesená",J197,0)</f>
        <v>0</v>
      </c>
      <c r="BI197" s="233">
        <f>IF(N197="nulová",J197,0)</f>
        <v>0</v>
      </c>
      <c r="BJ197" s="17" t="s">
        <v>87</v>
      </c>
      <c r="BK197" s="233">
        <f>ROUND(I197*H197,2)</f>
        <v>0</v>
      </c>
      <c r="BL197" s="17" t="s">
        <v>157</v>
      </c>
      <c r="BM197" s="232" t="s">
        <v>374</v>
      </c>
    </row>
    <row r="198" s="2" customFormat="1">
      <c r="A198" s="39"/>
      <c r="B198" s="40"/>
      <c r="C198" s="41"/>
      <c r="D198" s="234" t="s">
        <v>158</v>
      </c>
      <c r="E198" s="41"/>
      <c r="F198" s="235" t="s">
        <v>1041</v>
      </c>
      <c r="G198" s="41"/>
      <c r="H198" s="41"/>
      <c r="I198" s="236"/>
      <c r="J198" s="41"/>
      <c r="K198" s="41"/>
      <c r="L198" s="45"/>
      <c r="M198" s="237"/>
      <c r="N198" s="238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7" t="s">
        <v>158</v>
      </c>
      <c r="AU198" s="17" t="s">
        <v>87</v>
      </c>
    </row>
    <row r="199" s="12" customFormat="1" ht="25.92" customHeight="1">
      <c r="A199" s="12"/>
      <c r="B199" s="204"/>
      <c r="C199" s="205"/>
      <c r="D199" s="206" t="s">
        <v>78</v>
      </c>
      <c r="E199" s="207" t="s">
        <v>180</v>
      </c>
      <c r="F199" s="207" t="s">
        <v>1042</v>
      </c>
      <c r="G199" s="205"/>
      <c r="H199" s="205"/>
      <c r="I199" s="208"/>
      <c r="J199" s="209">
        <f>BK199</f>
        <v>0</v>
      </c>
      <c r="K199" s="205"/>
      <c r="L199" s="210"/>
      <c r="M199" s="211"/>
      <c r="N199" s="212"/>
      <c r="O199" s="212"/>
      <c r="P199" s="213">
        <f>SUM(P200:P201)</f>
        <v>0</v>
      </c>
      <c r="Q199" s="212"/>
      <c r="R199" s="213">
        <f>SUM(R200:R201)</f>
        <v>0</v>
      </c>
      <c r="S199" s="212"/>
      <c r="T199" s="214">
        <f>SUM(T200:T201)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5" t="s">
        <v>87</v>
      </c>
      <c r="AT199" s="216" t="s">
        <v>78</v>
      </c>
      <c r="AU199" s="216" t="s">
        <v>79</v>
      </c>
      <c r="AY199" s="215" t="s">
        <v>150</v>
      </c>
      <c r="BK199" s="217">
        <f>SUM(BK200:BK201)</f>
        <v>0</v>
      </c>
    </row>
    <row r="200" s="2" customFormat="1" ht="16.5" customHeight="1">
      <c r="A200" s="39"/>
      <c r="B200" s="40"/>
      <c r="C200" s="220" t="s">
        <v>280</v>
      </c>
      <c r="D200" s="220" t="s">
        <v>153</v>
      </c>
      <c r="E200" s="221" t="s">
        <v>1043</v>
      </c>
      <c r="F200" s="222" t="s">
        <v>1044</v>
      </c>
      <c r="G200" s="223" t="s">
        <v>1045</v>
      </c>
      <c r="H200" s="224">
        <v>1</v>
      </c>
      <c r="I200" s="225"/>
      <c r="J200" s="226">
        <f>ROUND(I200*H200,2)</f>
        <v>0</v>
      </c>
      <c r="K200" s="227"/>
      <c r="L200" s="45"/>
      <c r="M200" s="228" t="s">
        <v>1</v>
      </c>
      <c r="N200" s="229" t="s">
        <v>44</v>
      </c>
      <c r="O200" s="92"/>
      <c r="P200" s="230">
        <f>O200*H200</f>
        <v>0</v>
      </c>
      <c r="Q200" s="230">
        <v>0</v>
      </c>
      <c r="R200" s="230">
        <f>Q200*H200</f>
        <v>0</v>
      </c>
      <c r="S200" s="230">
        <v>0</v>
      </c>
      <c r="T200" s="23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2" t="s">
        <v>157</v>
      </c>
      <c r="AT200" s="232" t="s">
        <v>153</v>
      </c>
      <c r="AU200" s="232" t="s">
        <v>87</v>
      </c>
      <c r="AY200" s="17" t="s">
        <v>150</v>
      </c>
      <c r="BE200" s="233">
        <f>IF(N200="základní",J200,0)</f>
        <v>0</v>
      </c>
      <c r="BF200" s="233">
        <f>IF(N200="snížená",J200,0)</f>
        <v>0</v>
      </c>
      <c r="BG200" s="233">
        <f>IF(N200="zákl. přenesená",J200,0)</f>
        <v>0</v>
      </c>
      <c r="BH200" s="233">
        <f>IF(N200="sníž. přenesená",J200,0)</f>
        <v>0</v>
      </c>
      <c r="BI200" s="233">
        <f>IF(N200="nulová",J200,0)</f>
        <v>0</v>
      </c>
      <c r="BJ200" s="17" t="s">
        <v>87</v>
      </c>
      <c r="BK200" s="233">
        <f>ROUND(I200*H200,2)</f>
        <v>0</v>
      </c>
      <c r="BL200" s="17" t="s">
        <v>157</v>
      </c>
      <c r="BM200" s="232" t="s">
        <v>379</v>
      </c>
    </row>
    <row r="201" s="2" customFormat="1">
      <c r="A201" s="39"/>
      <c r="B201" s="40"/>
      <c r="C201" s="41"/>
      <c r="D201" s="234" t="s">
        <v>158</v>
      </c>
      <c r="E201" s="41"/>
      <c r="F201" s="235" t="s">
        <v>1044</v>
      </c>
      <c r="G201" s="41"/>
      <c r="H201" s="41"/>
      <c r="I201" s="236"/>
      <c r="J201" s="41"/>
      <c r="K201" s="41"/>
      <c r="L201" s="45"/>
      <c r="M201" s="237"/>
      <c r="N201" s="238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7" t="s">
        <v>158</v>
      </c>
      <c r="AU201" s="17" t="s">
        <v>87</v>
      </c>
    </row>
    <row r="202" s="12" customFormat="1" ht="25.92" customHeight="1">
      <c r="A202" s="12"/>
      <c r="B202" s="204"/>
      <c r="C202" s="205"/>
      <c r="D202" s="206" t="s">
        <v>78</v>
      </c>
      <c r="E202" s="207" t="s">
        <v>172</v>
      </c>
      <c r="F202" s="207" t="s">
        <v>1046</v>
      </c>
      <c r="G202" s="205"/>
      <c r="H202" s="205"/>
      <c r="I202" s="208"/>
      <c r="J202" s="209">
        <f>BK202</f>
        <v>0</v>
      </c>
      <c r="K202" s="205"/>
      <c r="L202" s="210"/>
      <c r="M202" s="211"/>
      <c r="N202" s="212"/>
      <c r="O202" s="212"/>
      <c r="P202" s="213">
        <f>SUM(P203:P216)</f>
        <v>0</v>
      </c>
      <c r="Q202" s="212"/>
      <c r="R202" s="213">
        <f>SUM(R203:R216)</f>
        <v>0</v>
      </c>
      <c r="S202" s="212"/>
      <c r="T202" s="214">
        <f>SUM(T203:T216)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5" t="s">
        <v>87</v>
      </c>
      <c r="AT202" s="216" t="s">
        <v>78</v>
      </c>
      <c r="AU202" s="216" t="s">
        <v>79</v>
      </c>
      <c r="AY202" s="215" t="s">
        <v>150</v>
      </c>
      <c r="BK202" s="217">
        <f>SUM(BK203:BK216)</f>
        <v>0</v>
      </c>
    </row>
    <row r="203" s="2" customFormat="1" ht="16.5" customHeight="1">
      <c r="A203" s="39"/>
      <c r="B203" s="40"/>
      <c r="C203" s="220" t="s">
        <v>346</v>
      </c>
      <c r="D203" s="220" t="s">
        <v>153</v>
      </c>
      <c r="E203" s="221" t="s">
        <v>1047</v>
      </c>
      <c r="F203" s="222" t="s">
        <v>1048</v>
      </c>
      <c r="G203" s="223" t="s">
        <v>461</v>
      </c>
      <c r="H203" s="224">
        <v>10</v>
      </c>
      <c r="I203" s="225"/>
      <c r="J203" s="226">
        <f>ROUND(I203*H203,2)</f>
        <v>0</v>
      </c>
      <c r="K203" s="227"/>
      <c r="L203" s="45"/>
      <c r="M203" s="228" t="s">
        <v>1</v>
      </c>
      <c r="N203" s="229" t="s">
        <v>44</v>
      </c>
      <c r="O203" s="92"/>
      <c r="P203" s="230">
        <f>O203*H203</f>
        <v>0</v>
      </c>
      <c r="Q203" s="230">
        <v>0</v>
      </c>
      <c r="R203" s="230">
        <f>Q203*H203</f>
        <v>0</v>
      </c>
      <c r="S203" s="230">
        <v>0</v>
      </c>
      <c r="T203" s="23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2" t="s">
        <v>157</v>
      </c>
      <c r="AT203" s="232" t="s">
        <v>153</v>
      </c>
      <c r="AU203" s="232" t="s">
        <v>87</v>
      </c>
      <c r="AY203" s="17" t="s">
        <v>150</v>
      </c>
      <c r="BE203" s="233">
        <f>IF(N203="základní",J203,0)</f>
        <v>0</v>
      </c>
      <c r="BF203" s="233">
        <f>IF(N203="snížená",J203,0)</f>
        <v>0</v>
      </c>
      <c r="BG203" s="233">
        <f>IF(N203="zákl. přenesená",J203,0)</f>
        <v>0</v>
      </c>
      <c r="BH203" s="233">
        <f>IF(N203="sníž. přenesená",J203,0)</f>
        <v>0</v>
      </c>
      <c r="BI203" s="233">
        <f>IF(N203="nulová",J203,0)</f>
        <v>0</v>
      </c>
      <c r="BJ203" s="17" t="s">
        <v>87</v>
      </c>
      <c r="BK203" s="233">
        <f>ROUND(I203*H203,2)</f>
        <v>0</v>
      </c>
      <c r="BL203" s="17" t="s">
        <v>157</v>
      </c>
      <c r="BM203" s="232" t="s">
        <v>384</v>
      </c>
    </row>
    <row r="204" s="2" customFormat="1">
      <c r="A204" s="39"/>
      <c r="B204" s="40"/>
      <c r="C204" s="41"/>
      <c r="D204" s="234" t="s">
        <v>158</v>
      </c>
      <c r="E204" s="41"/>
      <c r="F204" s="235" t="s">
        <v>1048</v>
      </c>
      <c r="G204" s="41"/>
      <c r="H204" s="41"/>
      <c r="I204" s="236"/>
      <c r="J204" s="41"/>
      <c r="K204" s="41"/>
      <c r="L204" s="45"/>
      <c r="M204" s="237"/>
      <c r="N204" s="238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7" t="s">
        <v>158</v>
      </c>
      <c r="AU204" s="17" t="s">
        <v>87</v>
      </c>
    </row>
    <row r="205" s="2" customFormat="1" ht="16.5" customHeight="1">
      <c r="A205" s="39"/>
      <c r="B205" s="40"/>
      <c r="C205" s="220" t="s">
        <v>290</v>
      </c>
      <c r="D205" s="220" t="s">
        <v>153</v>
      </c>
      <c r="E205" s="221" t="s">
        <v>1049</v>
      </c>
      <c r="F205" s="222" t="s">
        <v>1050</v>
      </c>
      <c r="G205" s="223" t="s">
        <v>461</v>
      </c>
      <c r="H205" s="224">
        <v>2</v>
      </c>
      <c r="I205" s="225"/>
      <c r="J205" s="226">
        <f>ROUND(I205*H205,2)</f>
        <v>0</v>
      </c>
      <c r="K205" s="227"/>
      <c r="L205" s="45"/>
      <c r="M205" s="228" t="s">
        <v>1</v>
      </c>
      <c r="N205" s="229" t="s">
        <v>44</v>
      </c>
      <c r="O205" s="92"/>
      <c r="P205" s="230">
        <f>O205*H205</f>
        <v>0</v>
      </c>
      <c r="Q205" s="230">
        <v>0</v>
      </c>
      <c r="R205" s="230">
        <f>Q205*H205</f>
        <v>0</v>
      </c>
      <c r="S205" s="230">
        <v>0</v>
      </c>
      <c r="T205" s="23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2" t="s">
        <v>157</v>
      </c>
      <c r="AT205" s="232" t="s">
        <v>153</v>
      </c>
      <c r="AU205" s="232" t="s">
        <v>87</v>
      </c>
      <c r="AY205" s="17" t="s">
        <v>150</v>
      </c>
      <c r="BE205" s="233">
        <f>IF(N205="základní",J205,0)</f>
        <v>0</v>
      </c>
      <c r="BF205" s="233">
        <f>IF(N205="snížená",J205,0)</f>
        <v>0</v>
      </c>
      <c r="BG205" s="233">
        <f>IF(N205="zákl. přenesená",J205,0)</f>
        <v>0</v>
      </c>
      <c r="BH205" s="233">
        <f>IF(N205="sníž. přenesená",J205,0)</f>
        <v>0</v>
      </c>
      <c r="BI205" s="233">
        <f>IF(N205="nulová",J205,0)</f>
        <v>0</v>
      </c>
      <c r="BJ205" s="17" t="s">
        <v>87</v>
      </c>
      <c r="BK205" s="233">
        <f>ROUND(I205*H205,2)</f>
        <v>0</v>
      </c>
      <c r="BL205" s="17" t="s">
        <v>157</v>
      </c>
      <c r="BM205" s="232" t="s">
        <v>391</v>
      </c>
    </row>
    <row r="206" s="2" customFormat="1">
      <c r="A206" s="39"/>
      <c r="B206" s="40"/>
      <c r="C206" s="41"/>
      <c r="D206" s="234" t="s">
        <v>158</v>
      </c>
      <c r="E206" s="41"/>
      <c r="F206" s="235" t="s">
        <v>1050</v>
      </c>
      <c r="G206" s="41"/>
      <c r="H206" s="41"/>
      <c r="I206" s="236"/>
      <c r="J206" s="41"/>
      <c r="K206" s="41"/>
      <c r="L206" s="45"/>
      <c r="M206" s="237"/>
      <c r="N206" s="238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7" t="s">
        <v>158</v>
      </c>
      <c r="AU206" s="17" t="s">
        <v>87</v>
      </c>
    </row>
    <row r="207" s="2" customFormat="1" ht="16.5" customHeight="1">
      <c r="A207" s="39"/>
      <c r="B207" s="40"/>
      <c r="C207" s="220" t="s">
        <v>356</v>
      </c>
      <c r="D207" s="220" t="s">
        <v>153</v>
      </c>
      <c r="E207" s="221" t="s">
        <v>1051</v>
      </c>
      <c r="F207" s="222" t="s">
        <v>1052</v>
      </c>
      <c r="G207" s="223" t="s">
        <v>461</v>
      </c>
      <c r="H207" s="224">
        <v>7</v>
      </c>
      <c r="I207" s="225"/>
      <c r="J207" s="226">
        <f>ROUND(I207*H207,2)</f>
        <v>0</v>
      </c>
      <c r="K207" s="227"/>
      <c r="L207" s="45"/>
      <c r="M207" s="228" t="s">
        <v>1</v>
      </c>
      <c r="N207" s="229" t="s">
        <v>44</v>
      </c>
      <c r="O207" s="92"/>
      <c r="P207" s="230">
        <f>O207*H207</f>
        <v>0</v>
      </c>
      <c r="Q207" s="230">
        <v>0</v>
      </c>
      <c r="R207" s="230">
        <f>Q207*H207</f>
        <v>0</v>
      </c>
      <c r="S207" s="230">
        <v>0</v>
      </c>
      <c r="T207" s="23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2" t="s">
        <v>157</v>
      </c>
      <c r="AT207" s="232" t="s">
        <v>153</v>
      </c>
      <c r="AU207" s="232" t="s">
        <v>87</v>
      </c>
      <c r="AY207" s="17" t="s">
        <v>150</v>
      </c>
      <c r="BE207" s="233">
        <f>IF(N207="základní",J207,0)</f>
        <v>0</v>
      </c>
      <c r="BF207" s="233">
        <f>IF(N207="snížená",J207,0)</f>
        <v>0</v>
      </c>
      <c r="BG207" s="233">
        <f>IF(N207="zákl. přenesená",J207,0)</f>
        <v>0</v>
      </c>
      <c r="BH207" s="233">
        <f>IF(N207="sníž. přenesená",J207,0)</f>
        <v>0</v>
      </c>
      <c r="BI207" s="233">
        <f>IF(N207="nulová",J207,0)</f>
        <v>0</v>
      </c>
      <c r="BJ207" s="17" t="s">
        <v>87</v>
      </c>
      <c r="BK207" s="233">
        <f>ROUND(I207*H207,2)</f>
        <v>0</v>
      </c>
      <c r="BL207" s="17" t="s">
        <v>157</v>
      </c>
      <c r="BM207" s="232" t="s">
        <v>395</v>
      </c>
    </row>
    <row r="208" s="2" customFormat="1">
      <c r="A208" s="39"/>
      <c r="B208" s="40"/>
      <c r="C208" s="41"/>
      <c r="D208" s="234" t="s">
        <v>158</v>
      </c>
      <c r="E208" s="41"/>
      <c r="F208" s="235" t="s">
        <v>1052</v>
      </c>
      <c r="G208" s="41"/>
      <c r="H208" s="41"/>
      <c r="I208" s="236"/>
      <c r="J208" s="41"/>
      <c r="K208" s="41"/>
      <c r="L208" s="45"/>
      <c r="M208" s="237"/>
      <c r="N208" s="238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7" t="s">
        <v>158</v>
      </c>
      <c r="AU208" s="17" t="s">
        <v>87</v>
      </c>
    </row>
    <row r="209" s="2" customFormat="1" ht="16.5" customHeight="1">
      <c r="A209" s="39"/>
      <c r="B209" s="40"/>
      <c r="C209" s="220" t="s">
        <v>303</v>
      </c>
      <c r="D209" s="220" t="s">
        <v>153</v>
      </c>
      <c r="E209" s="221" t="s">
        <v>1053</v>
      </c>
      <c r="F209" s="222" t="s">
        <v>1054</v>
      </c>
      <c r="G209" s="223" t="s">
        <v>415</v>
      </c>
      <c r="H209" s="224">
        <v>60</v>
      </c>
      <c r="I209" s="225"/>
      <c r="J209" s="226">
        <f>ROUND(I209*H209,2)</f>
        <v>0</v>
      </c>
      <c r="K209" s="227"/>
      <c r="L209" s="45"/>
      <c r="M209" s="228" t="s">
        <v>1</v>
      </c>
      <c r="N209" s="229" t="s">
        <v>44</v>
      </c>
      <c r="O209" s="92"/>
      <c r="P209" s="230">
        <f>O209*H209</f>
        <v>0</v>
      </c>
      <c r="Q209" s="230">
        <v>0</v>
      </c>
      <c r="R209" s="230">
        <f>Q209*H209</f>
        <v>0</v>
      </c>
      <c r="S209" s="230">
        <v>0</v>
      </c>
      <c r="T209" s="23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2" t="s">
        <v>157</v>
      </c>
      <c r="AT209" s="232" t="s">
        <v>153</v>
      </c>
      <c r="AU209" s="232" t="s">
        <v>87</v>
      </c>
      <c r="AY209" s="17" t="s">
        <v>150</v>
      </c>
      <c r="BE209" s="233">
        <f>IF(N209="základní",J209,0)</f>
        <v>0</v>
      </c>
      <c r="BF209" s="233">
        <f>IF(N209="snížená",J209,0)</f>
        <v>0</v>
      </c>
      <c r="BG209" s="233">
        <f>IF(N209="zákl. přenesená",J209,0)</f>
        <v>0</v>
      </c>
      <c r="BH209" s="233">
        <f>IF(N209="sníž. přenesená",J209,0)</f>
        <v>0</v>
      </c>
      <c r="BI209" s="233">
        <f>IF(N209="nulová",J209,0)</f>
        <v>0</v>
      </c>
      <c r="BJ209" s="17" t="s">
        <v>87</v>
      </c>
      <c r="BK209" s="233">
        <f>ROUND(I209*H209,2)</f>
        <v>0</v>
      </c>
      <c r="BL209" s="17" t="s">
        <v>157</v>
      </c>
      <c r="BM209" s="232" t="s">
        <v>402</v>
      </c>
    </row>
    <row r="210" s="2" customFormat="1">
      <c r="A210" s="39"/>
      <c r="B210" s="40"/>
      <c r="C210" s="41"/>
      <c r="D210" s="234" t="s">
        <v>158</v>
      </c>
      <c r="E210" s="41"/>
      <c r="F210" s="235" t="s">
        <v>1054</v>
      </c>
      <c r="G210" s="41"/>
      <c r="H210" s="41"/>
      <c r="I210" s="236"/>
      <c r="J210" s="41"/>
      <c r="K210" s="41"/>
      <c r="L210" s="45"/>
      <c r="M210" s="237"/>
      <c r="N210" s="238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7" t="s">
        <v>158</v>
      </c>
      <c r="AU210" s="17" t="s">
        <v>87</v>
      </c>
    </row>
    <row r="211" s="2" customFormat="1" ht="16.5" customHeight="1">
      <c r="A211" s="39"/>
      <c r="B211" s="40"/>
      <c r="C211" s="220" t="s">
        <v>364</v>
      </c>
      <c r="D211" s="220" t="s">
        <v>153</v>
      </c>
      <c r="E211" s="221" t="s">
        <v>1055</v>
      </c>
      <c r="F211" s="222" t="s">
        <v>1056</v>
      </c>
      <c r="G211" s="223" t="s">
        <v>415</v>
      </c>
      <c r="H211" s="224">
        <v>15</v>
      </c>
      <c r="I211" s="225"/>
      <c r="J211" s="226">
        <f>ROUND(I211*H211,2)</f>
        <v>0</v>
      </c>
      <c r="K211" s="227"/>
      <c r="L211" s="45"/>
      <c r="M211" s="228" t="s">
        <v>1</v>
      </c>
      <c r="N211" s="229" t="s">
        <v>44</v>
      </c>
      <c r="O211" s="92"/>
      <c r="P211" s="230">
        <f>O211*H211</f>
        <v>0</v>
      </c>
      <c r="Q211" s="230">
        <v>0</v>
      </c>
      <c r="R211" s="230">
        <f>Q211*H211</f>
        <v>0</v>
      </c>
      <c r="S211" s="230">
        <v>0</v>
      </c>
      <c r="T211" s="231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2" t="s">
        <v>157</v>
      </c>
      <c r="AT211" s="232" t="s">
        <v>153</v>
      </c>
      <c r="AU211" s="232" t="s">
        <v>87</v>
      </c>
      <c r="AY211" s="17" t="s">
        <v>150</v>
      </c>
      <c r="BE211" s="233">
        <f>IF(N211="základní",J211,0)</f>
        <v>0</v>
      </c>
      <c r="BF211" s="233">
        <f>IF(N211="snížená",J211,0)</f>
        <v>0</v>
      </c>
      <c r="BG211" s="233">
        <f>IF(N211="zákl. přenesená",J211,0)</f>
        <v>0</v>
      </c>
      <c r="BH211" s="233">
        <f>IF(N211="sníž. přenesená",J211,0)</f>
        <v>0</v>
      </c>
      <c r="BI211" s="233">
        <f>IF(N211="nulová",J211,0)</f>
        <v>0</v>
      </c>
      <c r="BJ211" s="17" t="s">
        <v>87</v>
      </c>
      <c r="BK211" s="233">
        <f>ROUND(I211*H211,2)</f>
        <v>0</v>
      </c>
      <c r="BL211" s="17" t="s">
        <v>157</v>
      </c>
      <c r="BM211" s="232" t="s">
        <v>409</v>
      </c>
    </row>
    <row r="212" s="2" customFormat="1">
      <c r="A212" s="39"/>
      <c r="B212" s="40"/>
      <c r="C212" s="41"/>
      <c r="D212" s="234" t="s">
        <v>158</v>
      </c>
      <c r="E212" s="41"/>
      <c r="F212" s="235" t="s">
        <v>1056</v>
      </c>
      <c r="G212" s="41"/>
      <c r="H212" s="41"/>
      <c r="I212" s="236"/>
      <c r="J212" s="41"/>
      <c r="K212" s="41"/>
      <c r="L212" s="45"/>
      <c r="M212" s="237"/>
      <c r="N212" s="238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7" t="s">
        <v>158</v>
      </c>
      <c r="AU212" s="17" t="s">
        <v>87</v>
      </c>
    </row>
    <row r="213" s="2" customFormat="1" ht="16.5" customHeight="1">
      <c r="A213" s="39"/>
      <c r="B213" s="40"/>
      <c r="C213" s="220" t="s">
        <v>309</v>
      </c>
      <c r="D213" s="220" t="s">
        <v>153</v>
      </c>
      <c r="E213" s="221" t="s">
        <v>1057</v>
      </c>
      <c r="F213" s="222" t="s">
        <v>1058</v>
      </c>
      <c r="G213" s="223" t="s">
        <v>165</v>
      </c>
      <c r="H213" s="224">
        <v>0.29999999999999999</v>
      </c>
      <c r="I213" s="225"/>
      <c r="J213" s="226">
        <f>ROUND(I213*H213,2)</f>
        <v>0</v>
      </c>
      <c r="K213" s="227"/>
      <c r="L213" s="45"/>
      <c r="M213" s="228" t="s">
        <v>1</v>
      </c>
      <c r="N213" s="229" t="s">
        <v>44</v>
      </c>
      <c r="O213" s="92"/>
      <c r="P213" s="230">
        <f>O213*H213</f>
        <v>0</v>
      </c>
      <c r="Q213" s="230">
        <v>0</v>
      </c>
      <c r="R213" s="230">
        <f>Q213*H213</f>
        <v>0</v>
      </c>
      <c r="S213" s="230">
        <v>0</v>
      </c>
      <c r="T213" s="23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2" t="s">
        <v>157</v>
      </c>
      <c r="AT213" s="232" t="s">
        <v>153</v>
      </c>
      <c r="AU213" s="232" t="s">
        <v>87</v>
      </c>
      <c r="AY213" s="17" t="s">
        <v>150</v>
      </c>
      <c r="BE213" s="233">
        <f>IF(N213="základní",J213,0)</f>
        <v>0</v>
      </c>
      <c r="BF213" s="233">
        <f>IF(N213="snížená",J213,0)</f>
        <v>0</v>
      </c>
      <c r="BG213" s="233">
        <f>IF(N213="zákl. přenesená",J213,0)</f>
        <v>0</v>
      </c>
      <c r="BH213" s="233">
        <f>IF(N213="sníž. přenesená",J213,0)</f>
        <v>0</v>
      </c>
      <c r="BI213" s="233">
        <f>IF(N213="nulová",J213,0)</f>
        <v>0</v>
      </c>
      <c r="BJ213" s="17" t="s">
        <v>87</v>
      </c>
      <c r="BK213" s="233">
        <f>ROUND(I213*H213,2)</f>
        <v>0</v>
      </c>
      <c r="BL213" s="17" t="s">
        <v>157</v>
      </c>
      <c r="BM213" s="232" t="s">
        <v>416</v>
      </c>
    </row>
    <row r="214" s="2" customFormat="1">
      <c r="A214" s="39"/>
      <c r="B214" s="40"/>
      <c r="C214" s="41"/>
      <c r="D214" s="234" t="s">
        <v>158</v>
      </c>
      <c r="E214" s="41"/>
      <c r="F214" s="235" t="s">
        <v>1058</v>
      </c>
      <c r="G214" s="41"/>
      <c r="H214" s="41"/>
      <c r="I214" s="236"/>
      <c r="J214" s="41"/>
      <c r="K214" s="41"/>
      <c r="L214" s="45"/>
      <c r="M214" s="237"/>
      <c r="N214" s="238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7" t="s">
        <v>158</v>
      </c>
      <c r="AU214" s="17" t="s">
        <v>87</v>
      </c>
    </row>
    <row r="215" s="2" customFormat="1" ht="16.5" customHeight="1">
      <c r="A215" s="39"/>
      <c r="B215" s="40"/>
      <c r="C215" s="220" t="s">
        <v>376</v>
      </c>
      <c r="D215" s="220" t="s">
        <v>153</v>
      </c>
      <c r="E215" s="221" t="s">
        <v>1059</v>
      </c>
      <c r="F215" s="222" t="s">
        <v>1060</v>
      </c>
      <c r="G215" s="223" t="s">
        <v>165</v>
      </c>
      <c r="H215" s="224">
        <v>1.5</v>
      </c>
      <c r="I215" s="225"/>
      <c r="J215" s="226">
        <f>ROUND(I215*H215,2)</f>
        <v>0</v>
      </c>
      <c r="K215" s="227"/>
      <c r="L215" s="45"/>
      <c r="M215" s="228" t="s">
        <v>1</v>
      </c>
      <c r="N215" s="229" t="s">
        <v>44</v>
      </c>
      <c r="O215" s="92"/>
      <c r="P215" s="230">
        <f>O215*H215</f>
        <v>0</v>
      </c>
      <c r="Q215" s="230">
        <v>0</v>
      </c>
      <c r="R215" s="230">
        <f>Q215*H215</f>
        <v>0</v>
      </c>
      <c r="S215" s="230">
        <v>0</v>
      </c>
      <c r="T215" s="23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2" t="s">
        <v>157</v>
      </c>
      <c r="AT215" s="232" t="s">
        <v>153</v>
      </c>
      <c r="AU215" s="232" t="s">
        <v>87</v>
      </c>
      <c r="AY215" s="17" t="s">
        <v>150</v>
      </c>
      <c r="BE215" s="233">
        <f>IF(N215="základní",J215,0)</f>
        <v>0</v>
      </c>
      <c r="BF215" s="233">
        <f>IF(N215="snížená",J215,0)</f>
        <v>0</v>
      </c>
      <c r="BG215" s="233">
        <f>IF(N215="zákl. přenesená",J215,0)</f>
        <v>0</v>
      </c>
      <c r="BH215" s="233">
        <f>IF(N215="sníž. přenesená",J215,0)</f>
        <v>0</v>
      </c>
      <c r="BI215" s="233">
        <f>IF(N215="nulová",J215,0)</f>
        <v>0</v>
      </c>
      <c r="BJ215" s="17" t="s">
        <v>87</v>
      </c>
      <c r="BK215" s="233">
        <f>ROUND(I215*H215,2)</f>
        <v>0</v>
      </c>
      <c r="BL215" s="17" t="s">
        <v>157</v>
      </c>
      <c r="BM215" s="232" t="s">
        <v>421</v>
      </c>
    </row>
    <row r="216" s="2" customFormat="1">
      <c r="A216" s="39"/>
      <c r="B216" s="40"/>
      <c r="C216" s="41"/>
      <c r="D216" s="234" t="s">
        <v>158</v>
      </c>
      <c r="E216" s="41"/>
      <c r="F216" s="235" t="s">
        <v>1060</v>
      </c>
      <c r="G216" s="41"/>
      <c r="H216" s="41"/>
      <c r="I216" s="236"/>
      <c r="J216" s="41"/>
      <c r="K216" s="41"/>
      <c r="L216" s="45"/>
      <c r="M216" s="237"/>
      <c r="N216" s="238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7" t="s">
        <v>158</v>
      </c>
      <c r="AU216" s="17" t="s">
        <v>87</v>
      </c>
    </row>
    <row r="217" s="12" customFormat="1" ht="25.92" customHeight="1">
      <c r="A217" s="12"/>
      <c r="B217" s="204"/>
      <c r="C217" s="205"/>
      <c r="D217" s="206" t="s">
        <v>78</v>
      </c>
      <c r="E217" s="207" t="s">
        <v>189</v>
      </c>
      <c r="F217" s="207" t="s">
        <v>1061</v>
      </c>
      <c r="G217" s="205"/>
      <c r="H217" s="205"/>
      <c r="I217" s="208"/>
      <c r="J217" s="209">
        <f>BK217</f>
        <v>0</v>
      </c>
      <c r="K217" s="205"/>
      <c r="L217" s="210"/>
      <c r="M217" s="211"/>
      <c r="N217" s="212"/>
      <c r="O217" s="212"/>
      <c r="P217" s="213">
        <f>SUM(P218:P221)</f>
        <v>0</v>
      </c>
      <c r="Q217" s="212"/>
      <c r="R217" s="213">
        <f>SUM(R218:R221)</f>
        <v>0</v>
      </c>
      <c r="S217" s="212"/>
      <c r="T217" s="214">
        <f>SUM(T218:T221)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15" t="s">
        <v>87</v>
      </c>
      <c r="AT217" s="216" t="s">
        <v>78</v>
      </c>
      <c r="AU217" s="216" t="s">
        <v>79</v>
      </c>
      <c r="AY217" s="215" t="s">
        <v>150</v>
      </c>
      <c r="BK217" s="217">
        <f>SUM(BK218:BK221)</f>
        <v>0</v>
      </c>
    </row>
    <row r="218" s="2" customFormat="1" ht="16.5" customHeight="1">
      <c r="A218" s="39"/>
      <c r="B218" s="40"/>
      <c r="C218" s="220" t="s">
        <v>314</v>
      </c>
      <c r="D218" s="220" t="s">
        <v>153</v>
      </c>
      <c r="E218" s="221" t="s">
        <v>1062</v>
      </c>
      <c r="F218" s="222" t="s">
        <v>1063</v>
      </c>
      <c r="G218" s="223" t="s">
        <v>171</v>
      </c>
      <c r="H218" s="224">
        <v>3</v>
      </c>
      <c r="I218" s="225"/>
      <c r="J218" s="226">
        <f>ROUND(I218*H218,2)</f>
        <v>0</v>
      </c>
      <c r="K218" s="227"/>
      <c r="L218" s="45"/>
      <c r="M218" s="228" t="s">
        <v>1</v>
      </c>
      <c r="N218" s="229" t="s">
        <v>44</v>
      </c>
      <c r="O218" s="92"/>
      <c r="P218" s="230">
        <f>O218*H218</f>
        <v>0</v>
      </c>
      <c r="Q218" s="230">
        <v>0</v>
      </c>
      <c r="R218" s="230">
        <f>Q218*H218</f>
        <v>0</v>
      </c>
      <c r="S218" s="230">
        <v>0</v>
      </c>
      <c r="T218" s="23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2" t="s">
        <v>157</v>
      </c>
      <c r="AT218" s="232" t="s">
        <v>153</v>
      </c>
      <c r="AU218" s="232" t="s">
        <v>87</v>
      </c>
      <c r="AY218" s="17" t="s">
        <v>150</v>
      </c>
      <c r="BE218" s="233">
        <f>IF(N218="základní",J218,0)</f>
        <v>0</v>
      </c>
      <c r="BF218" s="233">
        <f>IF(N218="snížená",J218,0)</f>
        <v>0</v>
      </c>
      <c r="BG218" s="233">
        <f>IF(N218="zákl. přenesená",J218,0)</f>
        <v>0</v>
      </c>
      <c r="BH218" s="233">
        <f>IF(N218="sníž. přenesená",J218,0)</f>
        <v>0</v>
      </c>
      <c r="BI218" s="233">
        <f>IF(N218="nulová",J218,0)</f>
        <v>0</v>
      </c>
      <c r="BJ218" s="17" t="s">
        <v>87</v>
      </c>
      <c r="BK218" s="233">
        <f>ROUND(I218*H218,2)</f>
        <v>0</v>
      </c>
      <c r="BL218" s="17" t="s">
        <v>157</v>
      </c>
      <c r="BM218" s="232" t="s">
        <v>427</v>
      </c>
    </row>
    <row r="219" s="2" customFormat="1">
      <c r="A219" s="39"/>
      <c r="B219" s="40"/>
      <c r="C219" s="41"/>
      <c r="D219" s="234" t="s">
        <v>158</v>
      </c>
      <c r="E219" s="41"/>
      <c r="F219" s="235" t="s">
        <v>1063</v>
      </c>
      <c r="G219" s="41"/>
      <c r="H219" s="41"/>
      <c r="I219" s="236"/>
      <c r="J219" s="41"/>
      <c r="K219" s="41"/>
      <c r="L219" s="45"/>
      <c r="M219" s="237"/>
      <c r="N219" s="238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7" t="s">
        <v>158</v>
      </c>
      <c r="AU219" s="17" t="s">
        <v>87</v>
      </c>
    </row>
    <row r="220" s="2" customFormat="1" ht="16.5" customHeight="1">
      <c r="A220" s="39"/>
      <c r="B220" s="40"/>
      <c r="C220" s="220" t="s">
        <v>388</v>
      </c>
      <c r="D220" s="220" t="s">
        <v>153</v>
      </c>
      <c r="E220" s="221" t="s">
        <v>1064</v>
      </c>
      <c r="F220" s="222" t="s">
        <v>1065</v>
      </c>
      <c r="G220" s="223" t="s">
        <v>171</v>
      </c>
      <c r="H220" s="224">
        <v>7</v>
      </c>
      <c r="I220" s="225"/>
      <c r="J220" s="226">
        <f>ROUND(I220*H220,2)</f>
        <v>0</v>
      </c>
      <c r="K220" s="227"/>
      <c r="L220" s="45"/>
      <c r="M220" s="228" t="s">
        <v>1</v>
      </c>
      <c r="N220" s="229" t="s">
        <v>44</v>
      </c>
      <c r="O220" s="92"/>
      <c r="P220" s="230">
        <f>O220*H220</f>
        <v>0</v>
      </c>
      <c r="Q220" s="230">
        <v>0</v>
      </c>
      <c r="R220" s="230">
        <f>Q220*H220</f>
        <v>0</v>
      </c>
      <c r="S220" s="230">
        <v>0</v>
      </c>
      <c r="T220" s="23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2" t="s">
        <v>157</v>
      </c>
      <c r="AT220" s="232" t="s">
        <v>153</v>
      </c>
      <c r="AU220" s="232" t="s">
        <v>87</v>
      </c>
      <c r="AY220" s="17" t="s">
        <v>150</v>
      </c>
      <c r="BE220" s="233">
        <f>IF(N220="základní",J220,0)</f>
        <v>0</v>
      </c>
      <c r="BF220" s="233">
        <f>IF(N220="snížená",J220,0)</f>
        <v>0</v>
      </c>
      <c r="BG220" s="233">
        <f>IF(N220="zákl. přenesená",J220,0)</f>
        <v>0</v>
      </c>
      <c r="BH220" s="233">
        <f>IF(N220="sníž. přenesená",J220,0)</f>
        <v>0</v>
      </c>
      <c r="BI220" s="233">
        <f>IF(N220="nulová",J220,0)</f>
        <v>0</v>
      </c>
      <c r="BJ220" s="17" t="s">
        <v>87</v>
      </c>
      <c r="BK220" s="233">
        <f>ROUND(I220*H220,2)</f>
        <v>0</v>
      </c>
      <c r="BL220" s="17" t="s">
        <v>157</v>
      </c>
      <c r="BM220" s="232" t="s">
        <v>432</v>
      </c>
    </row>
    <row r="221" s="2" customFormat="1">
      <c r="A221" s="39"/>
      <c r="B221" s="40"/>
      <c r="C221" s="41"/>
      <c r="D221" s="234" t="s">
        <v>158</v>
      </c>
      <c r="E221" s="41"/>
      <c r="F221" s="235" t="s">
        <v>1065</v>
      </c>
      <c r="G221" s="41"/>
      <c r="H221" s="41"/>
      <c r="I221" s="236"/>
      <c r="J221" s="41"/>
      <c r="K221" s="41"/>
      <c r="L221" s="45"/>
      <c r="M221" s="237"/>
      <c r="N221" s="238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7" t="s">
        <v>158</v>
      </c>
      <c r="AU221" s="17" t="s">
        <v>87</v>
      </c>
    </row>
    <row r="222" s="12" customFormat="1" ht="25.92" customHeight="1">
      <c r="A222" s="12"/>
      <c r="B222" s="204"/>
      <c r="C222" s="205"/>
      <c r="D222" s="206" t="s">
        <v>78</v>
      </c>
      <c r="E222" s="207" t="s">
        <v>177</v>
      </c>
      <c r="F222" s="207" t="s">
        <v>1066</v>
      </c>
      <c r="G222" s="205"/>
      <c r="H222" s="205"/>
      <c r="I222" s="208"/>
      <c r="J222" s="209">
        <f>BK222</f>
        <v>0</v>
      </c>
      <c r="K222" s="205"/>
      <c r="L222" s="210"/>
      <c r="M222" s="211"/>
      <c r="N222" s="212"/>
      <c r="O222" s="212"/>
      <c r="P222" s="213">
        <f>SUM(P223:P226)</f>
        <v>0</v>
      </c>
      <c r="Q222" s="212"/>
      <c r="R222" s="213">
        <f>SUM(R223:R226)</f>
        <v>0</v>
      </c>
      <c r="S222" s="212"/>
      <c r="T222" s="214">
        <f>SUM(T223:T226)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5" t="s">
        <v>87</v>
      </c>
      <c r="AT222" s="216" t="s">
        <v>78</v>
      </c>
      <c r="AU222" s="216" t="s">
        <v>79</v>
      </c>
      <c r="AY222" s="215" t="s">
        <v>150</v>
      </c>
      <c r="BK222" s="217">
        <f>SUM(BK223:BK226)</f>
        <v>0</v>
      </c>
    </row>
    <row r="223" s="2" customFormat="1" ht="16.5" customHeight="1">
      <c r="A223" s="39"/>
      <c r="B223" s="40"/>
      <c r="C223" s="220" t="s">
        <v>320</v>
      </c>
      <c r="D223" s="220" t="s">
        <v>153</v>
      </c>
      <c r="E223" s="221" t="s">
        <v>1067</v>
      </c>
      <c r="F223" s="222" t="s">
        <v>1068</v>
      </c>
      <c r="G223" s="223" t="s">
        <v>165</v>
      </c>
      <c r="H223" s="224">
        <v>0.29999999999999999</v>
      </c>
      <c r="I223" s="225"/>
      <c r="J223" s="226">
        <f>ROUND(I223*H223,2)</f>
        <v>0</v>
      </c>
      <c r="K223" s="227"/>
      <c r="L223" s="45"/>
      <c r="M223" s="228" t="s">
        <v>1</v>
      </c>
      <c r="N223" s="229" t="s">
        <v>44</v>
      </c>
      <c r="O223" s="92"/>
      <c r="P223" s="230">
        <f>O223*H223</f>
        <v>0</v>
      </c>
      <c r="Q223" s="230">
        <v>0</v>
      </c>
      <c r="R223" s="230">
        <f>Q223*H223</f>
        <v>0</v>
      </c>
      <c r="S223" s="230">
        <v>0</v>
      </c>
      <c r="T223" s="23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2" t="s">
        <v>157</v>
      </c>
      <c r="AT223" s="232" t="s">
        <v>153</v>
      </c>
      <c r="AU223" s="232" t="s">
        <v>87</v>
      </c>
      <c r="AY223" s="17" t="s">
        <v>150</v>
      </c>
      <c r="BE223" s="233">
        <f>IF(N223="základní",J223,0)</f>
        <v>0</v>
      </c>
      <c r="BF223" s="233">
        <f>IF(N223="snížená",J223,0)</f>
        <v>0</v>
      </c>
      <c r="BG223" s="233">
        <f>IF(N223="zákl. přenesená",J223,0)</f>
        <v>0</v>
      </c>
      <c r="BH223" s="233">
        <f>IF(N223="sníž. přenesená",J223,0)</f>
        <v>0</v>
      </c>
      <c r="BI223" s="233">
        <f>IF(N223="nulová",J223,0)</f>
        <v>0</v>
      </c>
      <c r="BJ223" s="17" t="s">
        <v>87</v>
      </c>
      <c r="BK223" s="233">
        <f>ROUND(I223*H223,2)</f>
        <v>0</v>
      </c>
      <c r="BL223" s="17" t="s">
        <v>157</v>
      </c>
      <c r="BM223" s="232" t="s">
        <v>437</v>
      </c>
    </row>
    <row r="224" s="2" customFormat="1">
      <c r="A224" s="39"/>
      <c r="B224" s="40"/>
      <c r="C224" s="41"/>
      <c r="D224" s="234" t="s">
        <v>158</v>
      </c>
      <c r="E224" s="41"/>
      <c r="F224" s="235" t="s">
        <v>1068</v>
      </c>
      <c r="G224" s="41"/>
      <c r="H224" s="41"/>
      <c r="I224" s="236"/>
      <c r="J224" s="41"/>
      <c r="K224" s="41"/>
      <c r="L224" s="45"/>
      <c r="M224" s="237"/>
      <c r="N224" s="238"/>
      <c r="O224" s="92"/>
      <c r="P224" s="92"/>
      <c r="Q224" s="92"/>
      <c r="R224" s="92"/>
      <c r="S224" s="92"/>
      <c r="T224" s="93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7" t="s">
        <v>158</v>
      </c>
      <c r="AU224" s="17" t="s">
        <v>87</v>
      </c>
    </row>
    <row r="225" s="2" customFormat="1" ht="16.5" customHeight="1">
      <c r="A225" s="39"/>
      <c r="B225" s="40"/>
      <c r="C225" s="220" t="s">
        <v>399</v>
      </c>
      <c r="D225" s="220" t="s">
        <v>153</v>
      </c>
      <c r="E225" s="221" t="s">
        <v>1069</v>
      </c>
      <c r="F225" s="222" t="s">
        <v>1070</v>
      </c>
      <c r="G225" s="223" t="s">
        <v>165</v>
      </c>
      <c r="H225" s="224">
        <v>0.80000000000000004</v>
      </c>
      <c r="I225" s="225"/>
      <c r="J225" s="226">
        <f>ROUND(I225*H225,2)</f>
        <v>0</v>
      </c>
      <c r="K225" s="227"/>
      <c r="L225" s="45"/>
      <c r="M225" s="228" t="s">
        <v>1</v>
      </c>
      <c r="N225" s="229" t="s">
        <v>44</v>
      </c>
      <c r="O225" s="92"/>
      <c r="P225" s="230">
        <f>O225*H225</f>
        <v>0</v>
      </c>
      <c r="Q225" s="230">
        <v>0</v>
      </c>
      <c r="R225" s="230">
        <f>Q225*H225</f>
        <v>0</v>
      </c>
      <c r="S225" s="230">
        <v>0</v>
      </c>
      <c r="T225" s="23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2" t="s">
        <v>157</v>
      </c>
      <c r="AT225" s="232" t="s">
        <v>153</v>
      </c>
      <c r="AU225" s="232" t="s">
        <v>87</v>
      </c>
      <c r="AY225" s="17" t="s">
        <v>150</v>
      </c>
      <c r="BE225" s="233">
        <f>IF(N225="základní",J225,0)</f>
        <v>0</v>
      </c>
      <c r="BF225" s="233">
        <f>IF(N225="snížená",J225,0)</f>
        <v>0</v>
      </c>
      <c r="BG225" s="233">
        <f>IF(N225="zákl. přenesená",J225,0)</f>
        <v>0</v>
      </c>
      <c r="BH225" s="233">
        <f>IF(N225="sníž. přenesená",J225,0)</f>
        <v>0</v>
      </c>
      <c r="BI225" s="233">
        <f>IF(N225="nulová",J225,0)</f>
        <v>0</v>
      </c>
      <c r="BJ225" s="17" t="s">
        <v>87</v>
      </c>
      <c r="BK225" s="233">
        <f>ROUND(I225*H225,2)</f>
        <v>0</v>
      </c>
      <c r="BL225" s="17" t="s">
        <v>157</v>
      </c>
      <c r="BM225" s="232" t="s">
        <v>441</v>
      </c>
    </row>
    <row r="226" s="2" customFormat="1">
      <c r="A226" s="39"/>
      <c r="B226" s="40"/>
      <c r="C226" s="41"/>
      <c r="D226" s="234" t="s">
        <v>158</v>
      </c>
      <c r="E226" s="41"/>
      <c r="F226" s="235" t="s">
        <v>1070</v>
      </c>
      <c r="G226" s="41"/>
      <c r="H226" s="41"/>
      <c r="I226" s="236"/>
      <c r="J226" s="41"/>
      <c r="K226" s="41"/>
      <c r="L226" s="45"/>
      <c r="M226" s="237"/>
      <c r="N226" s="238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7" t="s">
        <v>158</v>
      </c>
      <c r="AU226" s="17" t="s">
        <v>87</v>
      </c>
    </row>
    <row r="227" s="12" customFormat="1" ht="25.92" customHeight="1">
      <c r="A227" s="12"/>
      <c r="B227" s="204"/>
      <c r="C227" s="205"/>
      <c r="D227" s="206" t="s">
        <v>78</v>
      </c>
      <c r="E227" s="207" t="s">
        <v>200</v>
      </c>
      <c r="F227" s="207" t="s">
        <v>1071</v>
      </c>
      <c r="G227" s="205"/>
      <c r="H227" s="205"/>
      <c r="I227" s="208"/>
      <c r="J227" s="209">
        <f>BK227</f>
        <v>0</v>
      </c>
      <c r="K227" s="205"/>
      <c r="L227" s="210"/>
      <c r="M227" s="211"/>
      <c r="N227" s="212"/>
      <c r="O227" s="212"/>
      <c r="P227" s="213">
        <f>SUM(P228:P229)</f>
        <v>0</v>
      </c>
      <c r="Q227" s="212"/>
      <c r="R227" s="213">
        <f>SUM(R228:R229)</f>
        <v>0</v>
      </c>
      <c r="S227" s="212"/>
      <c r="T227" s="214">
        <f>SUM(T228:T229)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5" t="s">
        <v>87</v>
      </c>
      <c r="AT227" s="216" t="s">
        <v>78</v>
      </c>
      <c r="AU227" s="216" t="s">
        <v>79</v>
      </c>
      <c r="AY227" s="215" t="s">
        <v>150</v>
      </c>
      <c r="BK227" s="217">
        <f>SUM(BK228:BK229)</f>
        <v>0</v>
      </c>
    </row>
    <row r="228" s="2" customFormat="1" ht="16.5" customHeight="1">
      <c r="A228" s="39"/>
      <c r="B228" s="40"/>
      <c r="C228" s="220" t="s">
        <v>325</v>
      </c>
      <c r="D228" s="220" t="s">
        <v>153</v>
      </c>
      <c r="E228" s="221" t="s">
        <v>1072</v>
      </c>
      <c r="F228" s="222" t="s">
        <v>1071</v>
      </c>
      <c r="G228" s="223" t="s">
        <v>1073</v>
      </c>
      <c r="H228" s="224">
        <v>30</v>
      </c>
      <c r="I228" s="225"/>
      <c r="J228" s="226">
        <f>ROUND(I228*H228,2)</f>
        <v>0</v>
      </c>
      <c r="K228" s="227"/>
      <c r="L228" s="45"/>
      <c r="M228" s="228" t="s">
        <v>1</v>
      </c>
      <c r="N228" s="229" t="s">
        <v>44</v>
      </c>
      <c r="O228" s="92"/>
      <c r="P228" s="230">
        <f>O228*H228</f>
        <v>0</v>
      </c>
      <c r="Q228" s="230">
        <v>0</v>
      </c>
      <c r="R228" s="230">
        <f>Q228*H228</f>
        <v>0</v>
      </c>
      <c r="S228" s="230">
        <v>0</v>
      </c>
      <c r="T228" s="23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2" t="s">
        <v>157</v>
      </c>
      <c r="AT228" s="232" t="s">
        <v>153</v>
      </c>
      <c r="AU228" s="232" t="s">
        <v>87</v>
      </c>
      <c r="AY228" s="17" t="s">
        <v>150</v>
      </c>
      <c r="BE228" s="233">
        <f>IF(N228="základní",J228,0)</f>
        <v>0</v>
      </c>
      <c r="BF228" s="233">
        <f>IF(N228="snížená",J228,0)</f>
        <v>0</v>
      </c>
      <c r="BG228" s="233">
        <f>IF(N228="zákl. přenesená",J228,0)</f>
        <v>0</v>
      </c>
      <c r="BH228" s="233">
        <f>IF(N228="sníž. přenesená",J228,0)</f>
        <v>0</v>
      </c>
      <c r="BI228" s="233">
        <f>IF(N228="nulová",J228,0)</f>
        <v>0</v>
      </c>
      <c r="BJ228" s="17" t="s">
        <v>87</v>
      </c>
      <c r="BK228" s="233">
        <f>ROUND(I228*H228,2)</f>
        <v>0</v>
      </c>
      <c r="BL228" s="17" t="s">
        <v>157</v>
      </c>
      <c r="BM228" s="232" t="s">
        <v>445</v>
      </c>
    </row>
    <row r="229" s="2" customFormat="1">
      <c r="A229" s="39"/>
      <c r="B229" s="40"/>
      <c r="C229" s="41"/>
      <c r="D229" s="234" t="s">
        <v>158</v>
      </c>
      <c r="E229" s="41"/>
      <c r="F229" s="235" t="s">
        <v>1071</v>
      </c>
      <c r="G229" s="41"/>
      <c r="H229" s="41"/>
      <c r="I229" s="236"/>
      <c r="J229" s="41"/>
      <c r="K229" s="41"/>
      <c r="L229" s="45"/>
      <c r="M229" s="237"/>
      <c r="N229" s="238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7" t="s">
        <v>158</v>
      </c>
      <c r="AU229" s="17" t="s">
        <v>87</v>
      </c>
    </row>
    <row r="230" s="12" customFormat="1" ht="25.92" customHeight="1">
      <c r="A230" s="12"/>
      <c r="B230" s="204"/>
      <c r="C230" s="205"/>
      <c r="D230" s="206" t="s">
        <v>78</v>
      </c>
      <c r="E230" s="207" t="s">
        <v>105</v>
      </c>
      <c r="F230" s="207" t="s">
        <v>1074</v>
      </c>
      <c r="G230" s="205"/>
      <c r="H230" s="205"/>
      <c r="I230" s="208"/>
      <c r="J230" s="209">
        <f>BK230</f>
        <v>0</v>
      </c>
      <c r="K230" s="205"/>
      <c r="L230" s="210"/>
      <c r="M230" s="211"/>
      <c r="N230" s="212"/>
      <c r="O230" s="212"/>
      <c r="P230" s="213">
        <f>SUM(P231:P318)</f>
        <v>0</v>
      </c>
      <c r="Q230" s="212"/>
      <c r="R230" s="213">
        <f>SUM(R231:R318)</f>
        <v>0</v>
      </c>
      <c r="S230" s="212"/>
      <c r="T230" s="214">
        <f>SUM(T231:T318)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5" t="s">
        <v>87</v>
      </c>
      <c r="AT230" s="216" t="s">
        <v>78</v>
      </c>
      <c r="AU230" s="216" t="s">
        <v>79</v>
      </c>
      <c r="AY230" s="215" t="s">
        <v>150</v>
      </c>
      <c r="BK230" s="217">
        <f>SUM(BK231:BK318)</f>
        <v>0</v>
      </c>
    </row>
    <row r="231" s="2" customFormat="1" ht="16.5" customHeight="1">
      <c r="A231" s="39"/>
      <c r="B231" s="40"/>
      <c r="C231" s="220" t="s">
        <v>412</v>
      </c>
      <c r="D231" s="220" t="s">
        <v>153</v>
      </c>
      <c r="E231" s="221" t="s">
        <v>1075</v>
      </c>
      <c r="F231" s="222" t="s">
        <v>1076</v>
      </c>
      <c r="G231" s="223" t="s">
        <v>571</v>
      </c>
      <c r="H231" s="224">
        <v>505</v>
      </c>
      <c r="I231" s="225"/>
      <c r="J231" s="226">
        <f>ROUND(I231*H231,2)</f>
        <v>0</v>
      </c>
      <c r="K231" s="227"/>
      <c r="L231" s="45"/>
      <c r="M231" s="228" t="s">
        <v>1</v>
      </c>
      <c r="N231" s="229" t="s">
        <v>44</v>
      </c>
      <c r="O231" s="92"/>
      <c r="P231" s="230">
        <f>O231*H231</f>
        <v>0</v>
      </c>
      <c r="Q231" s="230">
        <v>0</v>
      </c>
      <c r="R231" s="230">
        <f>Q231*H231</f>
        <v>0</v>
      </c>
      <c r="S231" s="230">
        <v>0</v>
      </c>
      <c r="T231" s="231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2" t="s">
        <v>157</v>
      </c>
      <c r="AT231" s="232" t="s">
        <v>153</v>
      </c>
      <c r="AU231" s="232" t="s">
        <v>87</v>
      </c>
      <c r="AY231" s="17" t="s">
        <v>150</v>
      </c>
      <c r="BE231" s="233">
        <f>IF(N231="základní",J231,0)</f>
        <v>0</v>
      </c>
      <c r="BF231" s="233">
        <f>IF(N231="snížená",J231,0)</f>
        <v>0</v>
      </c>
      <c r="BG231" s="233">
        <f>IF(N231="zákl. přenesená",J231,0)</f>
        <v>0</v>
      </c>
      <c r="BH231" s="233">
        <f>IF(N231="sníž. přenesená",J231,0)</f>
        <v>0</v>
      </c>
      <c r="BI231" s="233">
        <f>IF(N231="nulová",J231,0)</f>
        <v>0</v>
      </c>
      <c r="BJ231" s="17" t="s">
        <v>87</v>
      </c>
      <c r="BK231" s="233">
        <f>ROUND(I231*H231,2)</f>
        <v>0</v>
      </c>
      <c r="BL231" s="17" t="s">
        <v>157</v>
      </c>
      <c r="BM231" s="232" t="s">
        <v>448</v>
      </c>
    </row>
    <row r="232" s="2" customFormat="1">
      <c r="A232" s="39"/>
      <c r="B232" s="40"/>
      <c r="C232" s="41"/>
      <c r="D232" s="234" t="s">
        <v>158</v>
      </c>
      <c r="E232" s="41"/>
      <c r="F232" s="235" t="s">
        <v>1076</v>
      </c>
      <c r="G232" s="41"/>
      <c r="H232" s="41"/>
      <c r="I232" s="236"/>
      <c r="J232" s="41"/>
      <c r="K232" s="41"/>
      <c r="L232" s="45"/>
      <c r="M232" s="237"/>
      <c r="N232" s="238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7" t="s">
        <v>158</v>
      </c>
      <c r="AU232" s="17" t="s">
        <v>87</v>
      </c>
    </row>
    <row r="233" s="2" customFormat="1" ht="16.5" customHeight="1">
      <c r="A233" s="39"/>
      <c r="B233" s="40"/>
      <c r="C233" s="220" t="s">
        <v>329</v>
      </c>
      <c r="D233" s="220" t="s">
        <v>153</v>
      </c>
      <c r="E233" s="221" t="s">
        <v>1077</v>
      </c>
      <c r="F233" s="222" t="s">
        <v>1078</v>
      </c>
      <c r="G233" s="223" t="s">
        <v>571</v>
      </c>
      <c r="H233" s="224">
        <v>410</v>
      </c>
      <c r="I233" s="225"/>
      <c r="J233" s="226">
        <f>ROUND(I233*H233,2)</f>
        <v>0</v>
      </c>
      <c r="K233" s="227"/>
      <c r="L233" s="45"/>
      <c r="M233" s="228" t="s">
        <v>1</v>
      </c>
      <c r="N233" s="229" t="s">
        <v>44</v>
      </c>
      <c r="O233" s="92"/>
      <c r="P233" s="230">
        <f>O233*H233</f>
        <v>0</v>
      </c>
      <c r="Q233" s="230">
        <v>0</v>
      </c>
      <c r="R233" s="230">
        <f>Q233*H233</f>
        <v>0</v>
      </c>
      <c r="S233" s="230">
        <v>0</v>
      </c>
      <c r="T233" s="23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2" t="s">
        <v>157</v>
      </c>
      <c r="AT233" s="232" t="s">
        <v>153</v>
      </c>
      <c r="AU233" s="232" t="s">
        <v>87</v>
      </c>
      <c r="AY233" s="17" t="s">
        <v>150</v>
      </c>
      <c r="BE233" s="233">
        <f>IF(N233="základní",J233,0)</f>
        <v>0</v>
      </c>
      <c r="BF233" s="233">
        <f>IF(N233="snížená",J233,0)</f>
        <v>0</v>
      </c>
      <c r="BG233" s="233">
        <f>IF(N233="zákl. přenesená",J233,0)</f>
        <v>0</v>
      </c>
      <c r="BH233" s="233">
        <f>IF(N233="sníž. přenesená",J233,0)</f>
        <v>0</v>
      </c>
      <c r="BI233" s="233">
        <f>IF(N233="nulová",J233,0)</f>
        <v>0</v>
      </c>
      <c r="BJ233" s="17" t="s">
        <v>87</v>
      </c>
      <c r="BK233" s="233">
        <f>ROUND(I233*H233,2)</f>
        <v>0</v>
      </c>
      <c r="BL233" s="17" t="s">
        <v>157</v>
      </c>
      <c r="BM233" s="232" t="s">
        <v>452</v>
      </c>
    </row>
    <row r="234" s="2" customFormat="1">
      <c r="A234" s="39"/>
      <c r="B234" s="40"/>
      <c r="C234" s="41"/>
      <c r="D234" s="234" t="s">
        <v>158</v>
      </c>
      <c r="E234" s="41"/>
      <c r="F234" s="235" t="s">
        <v>1078</v>
      </c>
      <c r="G234" s="41"/>
      <c r="H234" s="41"/>
      <c r="I234" s="236"/>
      <c r="J234" s="41"/>
      <c r="K234" s="41"/>
      <c r="L234" s="45"/>
      <c r="M234" s="237"/>
      <c r="N234" s="238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7" t="s">
        <v>158</v>
      </c>
      <c r="AU234" s="17" t="s">
        <v>87</v>
      </c>
    </row>
    <row r="235" s="2" customFormat="1" ht="16.5" customHeight="1">
      <c r="A235" s="39"/>
      <c r="B235" s="40"/>
      <c r="C235" s="220" t="s">
        <v>424</v>
      </c>
      <c r="D235" s="220" t="s">
        <v>153</v>
      </c>
      <c r="E235" s="221" t="s">
        <v>1079</v>
      </c>
      <c r="F235" s="222" t="s">
        <v>1080</v>
      </c>
      <c r="G235" s="223" t="s">
        <v>571</v>
      </c>
      <c r="H235" s="224">
        <v>82</v>
      </c>
      <c r="I235" s="225"/>
      <c r="J235" s="226">
        <f>ROUND(I235*H235,2)</f>
        <v>0</v>
      </c>
      <c r="K235" s="227"/>
      <c r="L235" s="45"/>
      <c r="M235" s="228" t="s">
        <v>1</v>
      </c>
      <c r="N235" s="229" t="s">
        <v>44</v>
      </c>
      <c r="O235" s="92"/>
      <c r="P235" s="230">
        <f>O235*H235</f>
        <v>0</v>
      </c>
      <c r="Q235" s="230">
        <v>0</v>
      </c>
      <c r="R235" s="230">
        <f>Q235*H235</f>
        <v>0</v>
      </c>
      <c r="S235" s="230">
        <v>0</v>
      </c>
      <c r="T235" s="23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2" t="s">
        <v>157</v>
      </c>
      <c r="AT235" s="232" t="s">
        <v>153</v>
      </c>
      <c r="AU235" s="232" t="s">
        <v>87</v>
      </c>
      <c r="AY235" s="17" t="s">
        <v>150</v>
      </c>
      <c r="BE235" s="233">
        <f>IF(N235="základní",J235,0)</f>
        <v>0</v>
      </c>
      <c r="BF235" s="233">
        <f>IF(N235="snížená",J235,0)</f>
        <v>0</v>
      </c>
      <c r="BG235" s="233">
        <f>IF(N235="zákl. přenesená",J235,0)</f>
        <v>0</v>
      </c>
      <c r="BH235" s="233">
        <f>IF(N235="sníž. přenesená",J235,0)</f>
        <v>0</v>
      </c>
      <c r="BI235" s="233">
        <f>IF(N235="nulová",J235,0)</f>
        <v>0</v>
      </c>
      <c r="BJ235" s="17" t="s">
        <v>87</v>
      </c>
      <c r="BK235" s="233">
        <f>ROUND(I235*H235,2)</f>
        <v>0</v>
      </c>
      <c r="BL235" s="17" t="s">
        <v>157</v>
      </c>
      <c r="BM235" s="232" t="s">
        <v>261</v>
      </c>
    </row>
    <row r="236" s="2" customFormat="1">
      <c r="A236" s="39"/>
      <c r="B236" s="40"/>
      <c r="C236" s="41"/>
      <c r="D236" s="234" t="s">
        <v>158</v>
      </c>
      <c r="E236" s="41"/>
      <c r="F236" s="235" t="s">
        <v>1080</v>
      </c>
      <c r="G236" s="41"/>
      <c r="H236" s="41"/>
      <c r="I236" s="236"/>
      <c r="J236" s="41"/>
      <c r="K236" s="41"/>
      <c r="L236" s="45"/>
      <c r="M236" s="237"/>
      <c r="N236" s="238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7" t="s">
        <v>158</v>
      </c>
      <c r="AU236" s="17" t="s">
        <v>87</v>
      </c>
    </row>
    <row r="237" s="2" customFormat="1" ht="16.5" customHeight="1">
      <c r="A237" s="39"/>
      <c r="B237" s="40"/>
      <c r="C237" s="220" t="s">
        <v>334</v>
      </c>
      <c r="D237" s="220" t="s">
        <v>153</v>
      </c>
      <c r="E237" s="221" t="s">
        <v>1081</v>
      </c>
      <c r="F237" s="222" t="s">
        <v>1082</v>
      </c>
      <c r="G237" s="223" t="s">
        <v>571</v>
      </c>
      <c r="H237" s="224">
        <v>267</v>
      </c>
      <c r="I237" s="225"/>
      <c r="J237" s="226">
        <f>ROUND(I237*H237,2)</f>
        <v>0</v>
      </c>
      <c r="K237" s="227"/>
      <c r="L237" s="45"/>
      <c r="M237" s="228" t="s">
        <v>1</v>
      </c>
      <c r="N237" s="229" t="s">
        <v>44</v>
      </c>
      <c r="O237" s="92"/>
      <c r="P237" s="230">
        <f>O237*H237</f>
        <v>0</v>
      </c>
      <c r="Q237" s="230">
        <v>0</v>
      </c>
      <c r="R237" s="230">
        <f>Q237*H237</f>
        <v>0</v>
      </c>
      <c r="S237" s="230">
        <v>0</v>
      </c>
      <c r="T237" s="23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2" t="s">
        <v>157</v>
      </c>
      <c r="AT237" s="232" t="s">
        <v>153</v>
      </c>
      <c r="AU237" s="232" t="s">
        <v>87</v>
      </c>
      <c r="AY237" s="17" t="s">
        <v>150</v>
      </c>
      <c r="BE237" s="233">
        <f>IF(N237="základní",J237,0)</f>
        <v>0</v>
      </c>
      <c r="BF237" s="233">
        <f>IF(N237="snížená",J237,0)</f>
        <v>0</v>
      </c>
      <c r="BG237" s="233">
        <f>IF(N237="zákl. přenesená",J237,0)</f>
        <v>0</v>
      </c>
      <c r="BH237" s="233">
        <f>IF(N237="sníž. přenesená",J237,0)</f>
        <v>0</v>
      </c>
      <c r="BI237" s="233">
        <f>IF(N237="nulová",J237,0)</f>
        <v>0</v>
      </c>
      <c r="BJ237" s="17" t="s">
        <v>87</v>
      </c>
      <c r="BK237" s="233">
        <f>ROUND(I237*H237,2)</f>
        <v>0</v>
      </c>
      <c r="BL237" s="17" t="s">
        <v>157</v>
      </c>
      <c r="BM237" s="232" t="s">
        <v>265</v>
      </c>
    </row>
    <row r="238" s="2" customFormat="1">
      <c r="A238" s="39"/>
      <c r="B238" s="40"/>
      <c r="C238" s="41"/>
      <c r="D238" s="234" t="s">
        <v>158</v>
      </c>
      <c r="E238" s="41"/>
      <c r="F238" s="235" t="s">
        <v>1082</v>
      </c>
      <c r="G238" s="41"/>
      <c r="H238" s="41"/>
      <c r="I238" s="236"/>
      <c r="J238" s="41"/>
      <c r="K238" s="41"/>
      <c r="L238" s="45"/>
      <c r="M238" s="237"/>
      <c r="N238" s="238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7" t="s">
        <v>158</v>
      </c>
      <c r="AU238" s="17" t="s">
        <v>87</v>
      </c>
    </row>
    <row r="239" s="2" customFormat="1" ht="16.5" customHeight="1">
      <c r="A239" s="39"/>
      <c r="B239" s="40"/>
      <c r="C239" s="220" t="s">
        <v>434</v>
      </c>
      <c r="D239" s="220" t="s">
        <v>153</v>
      </c>
      <c r="E239" s="221" t="s">
        <v>1083</v>
      </c>
      <c r="F239" s="222" t="s">
        <v>1084</v>
      </c>
      <c r="G239" s="223" t="s">
        <v>571</v>
      </c>
      <c r="H239" s="224">
        <v>19</v>
      </c>
      <c r="I239" s="225"/>
      <c r="J239" s="226">
        <f>ROUND(I239*H239,2)</f>
        <v>0</v>
      </c>
      <c r="K239" s="227"/>
      <c r="L239" s="45"/>
      <c r="M239" s="228" t="s">
        <v>1</v>
      </c>
      <c r="N239" s="229" t="s">
        <v>44</v>
      </c>
      <c r="O239" s="92"/>
      <c r="P239" s="230">
        <f>O239*H239</f>
        <v>0</v>
      </c>
      <c r="Q239" s="230">
        <v>0</v>
      </c>
      <c r="R239" s="230">
        <f>Q239*H239</f>
        <v>0</v>
      </c>
      <c r="S239" s="230">
        <v>0</v>
      </c>
      <c r="T239" s="231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2" t="s">
        <v>157</v>
      </c>
      <c r="AT239" s="232" t="s">
        <v>153</v>
      </c>
      <c r="AU239" s="232" t="s">
        <v>87</v>
      </c>
      <c r="AY239" s="17" t="s">
        <v>150</v>
      </c>
      <c r="BE239" s="233">
        <f>IF(N239="základní",J239,0)</f>
        <v>0</v>
      </c>
      <c r="BF239" s="233">
        <f>IF(N239="snížená",J239,0)</f>
        <v>0</v>
      </c>
      <c r="BG239" s="233">
        <f>IF(N239="zákl. přenesená",J239,0)</f>
        <v>0</v>
      </c>
      <c r="BH239" s="233">
        <f>IF(N239="sníž. přenesená",J239,0)</f>
        <v>0</v>
      </c>
      <c r="BI239" s="233">
        <f>IF(N239="nulová",J239,0)</f>
        <v>0</v>
      </c>
      <c r="BJ239" s="17" t="s">
        <v>87</v>
      </c>
      <c r="BK239" s="233">
        <f>ROUND(I239*H239,2)</f>
        <v>0</v>
      </c>
      <c r="BL239" s="17" t="s">
        <v>157</v>
      </c>
      <c r="BM239" s="232" t="s">
        <v>269</v>
      </c>
    </row>
    <row r="240" s="2" customFormat="1">
      <c r="A240" s="39"/>
      <c r="B240" s="40"/>
      <c r="C240" s="41"/>
      <c r="D240" s="234" t="s">
        <v>158</v>
      </c>
      <c r="E240" s="41"/>
      <c r="F240" s="235" t="s">
        <v>1084</v>
      </c>
      <c r="G240" s="41"/>
      <c r="H240" s="41"/>
      <c r="I240" s="236"/>
      <c r="J240" s="41"/>
      <c r="K240" s="41"/>
      <c r="L240" s="45"/>
      <c r="M240" s="237"/>
      <c r="N240" s="238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7" t="s">
        <v>158</v>
      </c>
      <c r="AU240" s="17" t="s">
        <v>87</v>
      </c>
    </row>
    <row r="241" s="2" customFormat="1" ht="16.5" customHeight="1">
      <c r="A241" s="39"/>
      <c r="B241" s="40"/>
      <c r="C241" s="220" t="s">
        <v>340</v>
      </c>
      <c r="D241" s="220" t="s">
        <v>153</v>
      </c>
      <c r="E241" s="221" t="s">
        <v>1085</v>
      </c>
      <c r="F241" s="222" t="s">
        <v>1086</v>
      </c>
      <c r="G241" s="223" t="s">
        <v>571</v>
      </c>
      <c r="H241" s="224">
        <v>22</v>
      </c>
      <c r="I241" s="225"/>
      <c r="J241" s="226">
        <f>ROUND(I241*H241,2)</f>
        <v>0</v>
      </c>
      <c r="K241" s="227"/>
      <c r="L241" s="45"/>
      <c r="M241" s="228" t="s">
        <v>1</v>
      </c>
      <c r="N241" s="229" t="s">
        <v>44</v>
      </c>
      <c r="O241" s="92"/>
      <c r="P241" s="230">
        <f>O241*H241</f>
        <v>0</v>
      </c>
      <c r="Q241" s="230">
        <v>0</v>
      </c>
      <c r="R241" s="230">
        <f>Q241*H241</f>
        <v>0</v>
      </c>
      <c r="S241" s="230">
        <v>0</v>
      </c>
      <c r="T241" s="231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2" t="s">
        <v>157</v>
      </c>
      <c r="AT241" s="232" t="s">
        <v>153</v>
      </c>
      <c r="AU241" s="232" t="s">
        <v>87</v>
      </c>
      <c r="AY241" s="17" t="s">
        <v>150</v>
      </c>
      <c r="BE241" s="233">
        <f>IF(N241="základní",J241,0)</f>
        <v>0</v>
      </c>
      <c r="BF241" s="233">
        <f>IF(N241="snížená",J241,0)</f>
        <v>0</v>
      </c>
      <c r="BG241" s="233">
        <f>IF(N241="zákl. přenesená",J241,0)</f>
        <v>0</v>
      </c>
      <c r="BH241" s="233">
        <f>IF(N241="sníž. přenesená",J241,0)</f>
        <v>0</v>
      </c>
      <c r="BI241" s="233">
        <f>IF(N241="nulová",J241,0)</f>
        <v>0</v>
      </c>
      <c r="BJ241" s="17" t="s">
        <v>87</v>
      </c>
      <c r="BK241" s="233">
        <f>ROUND(I241*H241,2)</f>
        <v>0</v>
      </c>
      <c r="BL241" s="17" t="s">
        <v>157</v>
      </c>
      <c r="BM241" s="232" t="s">
        <v>274</v>
      </c>
    </row>
    <row r="242" s="2" customFormat="1">
      <c r="A242" s="39"/>
      <c r="B242" s="40"/>
      <c r="C242" s="41"/>
      <c r="D242" s="234" t="s">
        <v>158</v>
      </c>
      <c r="E242" s="41"/>
      <c r="F242" s="235" t="s">
        <v>1086</v>
      </c>
      <c r="G242" s="41"/>
      <c r="H242" s="41"/>
      <c r="I242" s="236"/>
      <c r="J242" s="41"/>
      <c r="K242" s="41"/>
      <c r="L242" s="45"/>
      <c r="M242" s="237"/>
      <c r="N242" s="238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7" t="s">
        <v>158</v>
      </c>
      <c r="AU242" s="17" t="s">
        <v>87</v>
      </c>
    </row>
    <row r="243" s="2" customFormat="1" ht="16.5" customHeight="1">
      <c r="A243" s="39"/>
      <c r="B243" s="40"/>
      <c r="C243" s="220" t="s">
        <v>442</v>
      </c>
      <c r="D243" s="220" t="s">
        <v>153</v>
      </c>
      <c r="E243" s="221" t="s">
        <v>1087</v>
      </c>
      <c r="F243" s="222" t="s">
        <v>1088</v>
      </c>
      <c r="G243" s="223" t="s">
        <v>1089</v>
      </c>
      <c r="H243" s="224">
        <v>20</v>
      </c>
      <c r="I243" s="225"/>
      <c r="J243" s="226">
        <f>ROUND(I243*H243,2)</f>
        <v>0</v>
      </c>
      <c r="K243" s="227"/>
      <c r="L243" s="45"/>
      <c r="M243" s="228" t="s">
        <v>1</v>
      </c>
      <c r="N243" s="229" t="s">
        <v>44</v>
      </c>
      <c r="O243" s="92"/>
      <c r="P243" s="230">
        <f>O243*H243</f>
        <v>0</v>
      </c>
      <c r="Q243" s="230">
        <v>0</v>
      </c>
      <c r="R243" s="230">
        <f>Q243*H243</f>
        <v>0</v>
      </c>
      <c r="S243" s="230">
        <v>0</v>
      </c>
      <c r="T243" s="231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2" t="s">
        <v>157</v>
      </c>
      <c r="AT243" s="232" t="s">
        <v>153</v>
      </c>
      <c r="AU243" s="232" t="s">
        <v>87</v>
      </c>
      <c r="AY243" s="17" t="s">
        <v>150</v>
      </c>
      <c r="BE243" s="233">
        <f>IF(N243="základní",J243,0)</f>
        <v>0</v>
      </c>
      <c r="BF243" s="233">
        <f>IF(N243="snížená",J243,0)</f>
        <v>0</v>
      </c>
      <c r="BG243" s="233">
        <f>IF(N243="zákl. přenesená",J243,0)</f>
        <v>0</v>
      </c>
      <c r="BH243" s="233">
        <f>IF(N243="sníž. přenesená",J243,0)</f>
        <v>0</v>
      </c>
      <c r="BI243" s="233">
        <f>IF(N243="nulová",J243,0)</f>
        <v>0</v>
      </c>
      <c r="BJ243" s="17" t="s">
        <v>87</v>
      </c>
      <c r="BK243" s="233">
        <f>ROUND(I243*H243,2)</f>
        <v>0</v>
      </c>
      <c r="BL243" s="17" t="s">
        <v>157</v>
      </c>
      <c r="BM243" s="232" t="s">
        <v>683</v>
      </c>
    </row>
    <row r="244" s="2" customFormat="1">
      <c r="A244" s="39"/>
      <c r="B244" s="40"/>
      <c r="C244" s="41"/>
      <c r="D244" s="234" t="s">
        <v>158</v>
      </c>
      <c r="E244" s="41"/>
      <c r="F244" s="235" t="s">
        <v>1088</v>
      </c>
      <c r="G244" s="41"/>
      <c r="H244" s="41"/>
      <c r="I244" s="236"/>
      <c r="J244" s="41"/>
      <c r="K244" s="41"/>
      <c r="L244" s="45"/>
      <c r="M244" s="237"/>
      <c r="N244" s="238"/>
      <c r="O244" s="92"/>
      <c r="P244" s="92"/>
      <c r="Q244" s="92"/>
      <c r="R244" s="92"/>
      <c r="S244" s="92"/>
      <c r="T244" s="9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7" t="s">
        <v>158</v>
      </c>
      <c r="AU244" s="17" t="s">
        <v>87</v>
      </c>
    </row>
    <row r="245" s="2" customFormat="1" ht="16.5" customHeight="1">
      <c r="A245" s="39"/>
      <c r="B245" s="40"/>
      <c r="C245" s="220" t="s">
        <v>343</v>
      </c>
      <c r="D245" s="220" t="s">
        <v>153</v>
      </c>
      <c r="E245" s="221" t="s">
        <v>1090</v>
      </c>
      <c r="F245" s="222" t="s">
        <v>1091</v>
      </c>
      <c r="G245" s="223" t="s">
        <v>571</v>
      </c>
      <c r="H245" s="224">
        <v>10</v>
      </c>
      <c r="I245" s="225"/>
      <c r="J245" s="226">
        <f>ROUND(I245*H245,2)</f>
        <v>0</v>
      </c>
      <c r="K245" s="227"/>
      <c r="L245" s="45"/>
      <c r="M245" s="228" t="s">
        <v>1</v>
      </c>
      <c r="N245" s="229" t="s">
        <v>44</v>
      </c>
      <c r="O245" s="92"/>
      <c r="P245" s="230">
        <f>O245*H245</f>
        <v>0</v>
      </c>
      <c r="Q245" s="230">
        <v>0</v>
      </c>
      <c r="R245" s="230">
        <f>Q245*H245</f>
        <v>0</v>
      </c>
      <c r="S245" s="230">
        <v>0</v>
      </c>
      <c r="T245" s="23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2" t="s">
        <v>157</v>
      </c>
      <c r="AT245" s="232" t="s">
        <v>153</v>
      </c>
      <c r="AU245" s="232" t="s">
        <v>87</v>
      </c>
      <c r="AY245" s="17" t="s">
        <v>150</v>
      </c>
      <c r="BE245" s="233">
        <f>IF(N245="základní",J245,0)</f>
        <v>0</v>
      </c>
      <c r="BF245" s="233">
        <f>IF(N245="snížená",J245,0)</f>
        <v>0</v>
      </c>
      <c r="BG245" s="233">
        <f>IF(N245="zákl. přenesená",J245,0)</f>
        <v>0</v>
      </c>
      <c r="BH245" s="233">
        <f>IF(N245="sníž. přenesená",J245,0)</f>
        <v>0</v>
      </c>
      <c r="BI245" s="233">
        <f>IF(N245="nulová",J245,0)</f>
        <v>0</v>
      </c>
      <c r="BJ245" s="17" t="s">
        <v>87</v>
      </c>
      <c r="BK245" s="233">
        <f>ROUND(I245*H245,2)</f>
        <v>0</v>
      </c>
      <c r="BL245" s="17" t="s">
        <v>157</v>
      </c>
      <c r="BM245" s="232" t="s">
        <v>691</v>
      </c>
    </row>
    <row r="246" s="2" customFormat="1">
      <c r="A246" s="39"/>
      <c r="B246" s="40"/>
      <c r="C246" s="41"/>
      <c r="D246" s="234" t="s">
        <v>158</v>
      </c>
      <c r="E246" s="41"/>
      <c r="F246" s="235" t="s">
        <v>1091</v>
      </c>
      <c r="G246" s="41"/>
      <c r="H246" s="41"/>
      <c r="I246" s="236"/>
      <c r="J246" s="41"/>
      <c r="K246" s="41"/>
      <c r="L246" s="45"/>
      <c r="M246" s="237"/>
      <c r="N246" s="238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7" t="s">
        <v>158</v>
      </c>
      <c r="AU246" s="17" t="s">
        <v>87</v>
      </c>
    </row>
    <row r="247" s="2" customFormat="1" ht="16.5" customHeight="1">
      <c r="A247" s="39"/>
      <c r="B247" s="40"/>
      <c r="C247" s="220" t="s">
        <v>449</v>
      </c>
      <c r="D247" s="220" t="s">
        <v>153</v>
      </c>
      <c r="E247" s="221" t="s">
        <v>1092</v>
      </c>
      <c r="F247" s="222" t="s">
        <v>1093</v>
      </c>
      <c r="G247" s="223" t="s">
        <v>1089</v>
      </c>
      <c r="H247" s="224">
        <v>3</v>
      </c>
      <c r="I247" s="225"/>
      <c r="J247" s="226">
        <f>ROUND(I247*H247,2)</f>
        <v>0</v>
      </c>
      <c r="K247" s="227"/>
      <c r="L247" s="45"/>
      <c r="M247" s="228" t="s">
        <v>1</v>
      </c>
      <c r="N247" s="229" t="s">
        <v>44</v>
      </c>
      <c r="O247" s="92"/>
      <c r="P247" s="230">
        <f>O247*H247</f>
        <v>0</v>
      </c>
      <c r="Q247" s="230">
        <v>0</v>
      </c>
      <c r="R247" s="230">
        <f>Q247*H247</f>
        <v>0</v>
      </c>
      <c r="S247" s="230">
        <v>0</v>
      </c>
      <c r="T247" s="231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2" t="s">
        <v>157</v>
      </c>
      <c r="AT247" s="232" t="s">
        <v>153</v>
      </c>
      <c r="AU247" s="232" t="s">
        <v>87</v>
      </c>
      <c r="AY247" s="17" t="s">
        <v>150</v>
      </c>
      <c r="BE247" s="233">
        <f>IF(N247="základní",J247,0)</f>
        <v>0</v>
      </c>
      <c r="BF247" s="233">
        <f>IF(N247="snížená",J247,0)</f>
        <v>0</v>
      </c>
      <c r="BG247" s="233">
        <f>IF(N247="zákl. přenesená",J247,0)</f>
        <v>0</v>
      </c>
      <c r="BH247" s="233">
        <f>IF(N247="sníž. přenesená",J247,0)</f>
        <v>0</v>
      </c>
      <c r="BI247" s="233">
        <f>IF(N247="nulová",J247,0)</f>
        <v>0</v>
      </c>
      <c r="BJ247" s="17" t="s">
        <v>87</v>
      </c>
      <c r="BK247" s="233">
        <f>ROUND(I247*H247,2)</f>
        <v>0</v>
      </c>
      <c r="BL247" s="17" t="s">
        <v>157</v>
      </c>
      <c r="BM247" s="232" t="s">
        <v>700</v>
      </c>
    </row>
    <row r="248" s="2" customFormat="1">
      <c r="A248" s="39"/>
      <c r="B248" s="40"/>
      <c r="C248" s="41"/>
      <c r="D248" s="234" t="s">
        <v>158</v>
      </c>
      <c r="E248" s="41"/>
      <c r="F248" s="235" t="s">
        <v>1093</v>
      </c>
      <c r="G248" s="41"/>
      <c r="H248" s="41"/>
      <c r="I248" s="236"/>
      <c r="J248" s="41"/>
      <c r="K248" s="41"/>
      <c r="L248" s="45"/>
      <c r="M248" s="237"/>
      <c r="N248" s="238"/>
      <c r="O248" s="92"/>
      <c r="P248" s="92"/>
      <c r="Q248" s="92"/>
      <c r="R248" s="92"/>
      <c r="S248" s="92"/>
      <c r="T248" s="93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7" t="s">
        <v>158</v>
      </c>
      <c r="AU248" s="17" t="s">
        <v>87</v>
      </c>
    </row>
    <row r="249" s="2" customFormat="1" ht="16.5" customHeight="1">
      <c r="A249" s="39"/>
      <c r="B249" s="40"/>
      <c r="C249" s="220" t="s">
        <v>349</v>
      </c>
      <c r="D249" s="220" t="s">
        <v>153</v>
      </c>
      <c r="E249" s="221" t="s">
        <v>1094</v>
      </c>
      <c r="F249" s="222" t="s">
        <v>1095</v>
      </c>
      <c r="G249" s="223" t="s">
        <v>1089</v>
      </c>
      <c r="H249" s="224">
        <v>2</v>
      </c>
      <c r="I249" s="225"/>
      <c r="J249" s="226">
        <f>ROUND(I249*H249,2)</f>
        <v>0</v>
      </c>
      <c r="K249" s="227"/>
      <c r="L249" s="45"/>
      <c r="M249" s="228" t="s">
        <v>1</v>
      </c>
      <c r="N249" s="229" t="s">
        <v>44</v>
      </c>
      <c r="O249" s="92"/>
      <c r="P249" s="230">
        <f>O249*H249</f>
        <v>0</v>
      </c>
      <c r="Q249" s="230">
        <v>0</v>
      </c>
      <c r="R249" s="230">
        <f>Q249*H249</f>
        <v>0</v>
      </c>
      <c r="S249" s="230">
        <v>0</v>
      </c>
      <c r="T249" s="23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2" t="s">
        <v>157</v>
      </c>
      <c r="AT249" s="232" t="s">
        <v>153</v>
      </c>
      <c r="AU249" s="232" t="s">
        <v>87</v>
      </c>
      <c r="AY249" s="17" t="s">
        <v>150</v>
      </c>
      <c r="BE249" s="233">
        <f>IF(N249="základní",J249,0)</f>
        <v>0</v>
      </c>
      <c r="BF249" s="233">
        <f>IF(N249="snížená",J249,0)</f>
        <v>0</v>
      </c>
      <c r="BG249" s="233">
        <f>IF(N249="zákl. přenesená",J249,0)</f>
        <v>0</v>
      </c>
      <c r="BH249" s="233">
        <f>IF(N249="sníž. přenesená",J249,0)</f>
        <v>0</v>
      </c>
      <c r="BI249" s="233">
        <f>IF(N249="nulová",J249,0)</f>
        <v>0</v>
      </c>
      <c r="BJ249" s="17" t="s">
        <v>87</v>
      </c>
      <c r="BK249" s="233">
        <f>ROUND(I249*H249,2)</f>
        <v>0</v>
      </c>
      <c r="BL249" s="17" t="s">
        <v>157</v>
      </c>
      <c r="BM249" s="232" t="s">
        <v>708</v>
      </c>
    </row>
    <row r="250" s="2" customFormat="1">
      <c r="A250" s="39"/>
      <c r="B250" s="40"/>
      <c r="C250" s="41"/>
      <c r="D250" s="234" t="s">
        <v>158</v>
      </c>
      <c r="E250" s="41"/>
      <c r="F250" s="235" t="s">
        <v>1095</v>
      </c>
      <c r="G250" s="41"/>
      <c r="H250" s="41"/>
      <c r="I250" s="236"/>
      <c r="J250" s="41"/>
      <c r="K250" s="41"/>
      <c r="L250" s="45"/>
      <c r="M250" s="237"/>
      <c r="N250" s="238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7" t="s">
        <v>158</v>
      </c>
      <c r="AU250" s="17" t="s">
        <v>87</v>
      </c>
    </row>
    <row r="251" s="2" customFormat="1" ht="16.5" customHeight="1">
      <c r="A251" s="39"/>
      <c r="B251" s="40"/>
      <c r="C251" s="220" t="s">
        <v>463</v>
      </c>
      <c r="D251" s="220" t="s">
        <v>153</v>
      </c>
      <c r="E251" s="221" t="s">
        <v>1096</v>
      </c>
      <c r="F251" s="222" t="s">
        <v>1097</v>
      </c>
      <c r="G251" s="223" t="s">
        <v>1089</v>
      </c>
      <c r="H251" s="224">
        <v>3</v>
      </c>
      <c r="I251" s="225"/>
      <c r="J251" s="226">
        <f>ROUND(I251*H251,2)</f>
        <v>0</v>
      </c>
      <c r="K251" s="227"/>
      <c r="L251" s="45"/>
      <c r="M251" s="228" t="s">
        <v>1</v>
      </c>
      <c r="N251" s="229" t="s">
        <v>44</v>
      </c>
      <c r="O251" s="92"/>
      <c r="P251" s="230">
        <f>O251*H251</f>
        <v>0</v>
      </c>
      <c r="Q251" s="230">
        <v>0</v>
      </c>
      <c r="R251" s="230">
        <f>Q251*H251</f>
        <v>0</v>
      </c>
      <c r="S251" s="230">
        <v>0</v>
      </c>
      <c r="T251" s="23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2" t="s">
        <v>157</v>
      </c>
      <c r="AT251" s="232" t="s">
        <v>153</v>
      </c>
      <c r="AU251" s="232" t="s">
        <v>87</v>
      </c>
      <c r="AY251" s="17" t="s">
        <v>150</v>
      </c>
      <c r="BE251" s="233">
        <f>IF(N251="základní",J251,0)</f>
        <v>0</v>
      </c>
      <c r="BF251" s="233">
        <f>IF(N251="snížená",J251,0)</f>
        <v>0</v>
      </c>
      <c r="BG251" s="233">
        <f>IF(N251="zákl. přenesená",J251,0)</f>
        <v>0</v>
      </c>
      <c r="BH251" s="233">
        <f>IF(N251="sníž. přenesená",J251,0)</f>
        <v>0</v>
      </c>
      <c r="BI251" s="233">
        <f>IF(N251="nulová",J251,0)</f>
        <v>0</v>
      </c>
      <c r="BJ251" s="17" t="s">
        <v>87</v>
      </c>
      <c r="BK251" s="233">
        <f>ROUND(I251*H251,2)</f>
        <v>0</v>
      </c>
      <c r="BL251" s="17" t="s">
        <v>157</v>
      </c>
      <c r="BM251" s="232" t="s">
        <v>716</v>
      </c>
    </row>
    <row r="252" s="2" customFormat="1">
      <c r="A252" s="39"/>
      <c r="B252" s="40"/>
      <c r="C252" s="41"/>
      <c r="D252" s="234" t="s">
        <v>158</v>
      </c>
      <c r="E252" s="41"/>
      <c r="F252" s="235" t="s">
        <v>1097</v>
      </c>
      <c r="G252" s="41"/>
      <c r="H252" s="41"/>
      <c r="I252" s="236"/>
      <c r="J252" s="41"/>
      <c r="K252" s="41"/>
      <c r="L252" s="45"/>
      <c r="M252" s="237"/>
      <c r="N252" s="238"/>
      <c r="O252" s="92"/>
      <c r="P252" s="92"/>
      <c r="Q252" s="92"/>
      <c r="R252" s="92"/>
      <c r="S252" s="92"/>
      <c r="T252" s="93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7" t="s">
        <v>158</v>
      </c>
      <c r="AU252" s="17" t="s">
        <v>87</v>
      </c>
    </row>
    <row r="253" s="2" customFormat="1" ht="16.5" customHeight="1">
      <c r="A253" s="39"/>
      <c r="B253" s="40"/>
      <c r="C253" s="220" t="s">
        <v>354</v>
      </c>
      <c r="D253" s="220" t="s">
        <v>153</v>
      </c>
      <c r="E253" s="221" t="s">
        <v>1098</v>
      </c>
      <c r="F253" s="222" t="s">
        <v>1099</v>
      </c>
      <c r="G253" s="223" t="s">
        <v>1089</v>
      </c>
      <c r="H253" s="224">
        <v>10</v>
      </c>
      <c r="I253" s="225"/>
      <c r="J253" s="226">
        <f>ROUND(I253*H253,2)</f>
        <v>0</v>
      </c>
      <c r="K253" s="227"/>
      <c r="L253" s="45"/>
      <c r="M253" s="228" t="s">
        <v>1</v>
      </c>
      <c r="N253" s="229" t="s">
        <v>44</v>
      </c>
      <c r="O253" s="92"/>
      <c r="P253" s="230">
        <f>O253*H253</f>
        <v>0</v>
      </c>
      <c r="Q253" s="230">
        <v>0</v>
      </c>
      <c r="R253" s="230">
        <f>Q253*H253</f>
        <v>0</v>
      </c>
      <c r="S253" s="230">
        <v>0</v>
      </c>
      <c r="T253" s="23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2" t="s">
        <v>157</v>
      </c>
      <c r="AT253" s="232" t="s">
        <v>153</v>
      </c>
      <c r="AU253" s="232" t="s">
        <v>87</v>
      </c>
      <c r="AY253" s="17" t="s">
        <v>150</v>
      </c>
      <c r="BE253" s="233">
        <f>IF(N253="základní",J253,0)</f>
        <v>0</v>
      </c>
      <c r="BF253" s="233">
        <f>IF(N253="snížená",J253,0)</f>
        <v>0</v>
      </c>
      <c r="BG253" s="233">
        <f>IF(N253="zákl. přenesená",J253,0)</f>
        <v>0</v>
      </c>
      <c r="BH253" s="233">
        <f>IF(N253="sníž. přenesená",J253,0)</f>
        <v>0</v>
      </c>
      <c r="BI253" s="233">
        <f>IF(N253="nulová",J253,0)</f>
        <v>0</v>
      </c>
      <c r="BJ253" s="17" t="s">
        <v>87</v>
      </c>
      <c r="BK253" s="233">
        <f>ROUND(I253*H253,2)</f>
        <v>0</v>
      </c>
      <c r="BL253" s="17" t="s">
        <v>157</v>
      </c>
      <c r="BM253" s="232" t="s">
        <v>724</v>
      </c>
    </row>
    <row r="254" s="2" customFormat="1">
      <c r="A254" s="39"/>
      <c r="B254" s="40"/>
      <c r="C254" s="41"/>
      <c r="D254" s="234" t="s">
        <v>158</v>
      </c>
      <c r="E254" s="41"/>
      <c r="F254" s="235" t="s">
        <v>1099</v>
      </c>
      <c r="G254" s="41"/>
      <c r="H254" s="41"/>
      <c r="I254" s="236"/>
      <c r="J254" s="41"/>
      <c r="K254" s="41"/>
      <c r="L254" s="45"/>
      <c r="M254" s="237"/>
      <c r="N254" s="238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7" t="s">
        <v>158</v>
      </c>
      <c r="AU254" s="17" t="s">
        <v>87</v>
      </c>
    </row>
    <row r="255" s="2" customFormat="1" ht="21.75" customHeight="1">
      <c r="A255" s="39"/>
      <c r="B255" s="40"/>
      <c r="C255" s="220" t="s">
        <v>470</v>
      </c>
      <c r="D255" s="220" t="s">
        <v>153</v>
      </c>
      <c r="E255" s="221" t="s">
        <v>1100</v>
      </c>
      <c r="F255" s="222" t="s">
        <v>1101</v>
      </c>
      <c r="G255" s="223" t="s">
        <v>461</v>
      </c>
      <c r="H255" s="224">
        <v>3</v>
      </c>
      <c r="I255" s="225"/>
      <c r="J255" s="226">
        <f>ROUND(I255*H255,2)</f>
        <v>0</v>
      </c>
      <c r="K255" s="227"/>
      <c r="L255" s="45"/>
      <c r="M255" s="228" t="s">
        <v>1</v>
      </c>
      <c r="N255" s="229" t="s">
        <v>44</v>
      </c>
      <c r="O255" s="92"/>
      <c r="P255" s="230">
        <f>O255*H255</f>
        <v>0</v>
      </c>
      <c r="Q255" s="230">
        <v>0</v>
      </c>
      <c r="R255" s="230">
        <f>Q255*H255</f>
        <v>0</v>
      </c>
      <c r="S255" s="230">
        <v>0</v>
      </c>
      <c r="T255" s="23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2" t="s">
        <v>157</v>
      </c>
      <c r="AT255" s="232" t="s">
        <v>153</v>
      </c>
      <c r="AU255" s="232" t="s">
        <v>87</v>
      </c>
      <c r="AY255" s="17" t="s">
        <v>150</v>
      </c>
      <c r="BE255" s="233">
        <f>IF(N255="základní",J255,0)</f>
        <v>0</v>
      </c>
      <c r="BF255" s="233">
        <f>IF(N255="snížená",J255,0)</f>
        <v>0</v>
      </c>
      <c r="BG255" s="233">
        <f>IF(N255="zákl. přenesená",J255,0)</f>
        <v>0</v>
      </c>
      <c r="BH255" s="233">
        <f>IF(N255="sníž. přenesená",J255,0)</f>
        <v>0</v>
      </c>
      <c r="BI255" s="233">
        <f>IF(N255="nulová",J255,0)</f>
        <v>0</v>
      </c>
      <c r="BJ255" s="17" t="s">
        <v>87</v>
      </c>
      <c r="BK255" s="233">
        <f>ROUND(I255*H255,2)</f>
        <v>0</v>
      </c>
      <c r="BL255" s="17" t="s">
        <v>157</v>
      </c>
      <c r="BM255" s="232" t="s">
        <v>558</v>
      </c>
    </row>
    <row r="256" s="2" customFormat="1">
      <c r="A256" s="39"/>
      <c r="B256" s="40"/>
      <c r="C256" s="41"/>
      <c r="D256" s="234" t="s">
        <v>158</v>
      </c>
      <c r="E256" s="41"/>
      <c r="F256" s="235" t="s">
        <v>1101</v>
      </c>
      <c r="G256" s="41"/>
      <c r="H256" s="41"/>
      <c r="I256" s="236"/>
      <c r="J256" s="41"/>
      <c r="K256" s="41"/>
      <c r="L256" s="45"/>
      <c r="M256" s="237"/>
      <c r="N256" s="238"/>
      <c r="O256" s="92"/>
      <c r="P256" s="92"/>
      <c r="Q256" s="92"/>
      <c r="R256" s="92"/>
      <c r="S256" s="92"/>
      <c r="T256" s="93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7" t="s">
        <v>158</v>
      </c>
      <c r="AU256" s="17" t="s">
        <v>87</v>
      </c>
    </row>
    <row r="257" s="2" customFormat="1" ht="24.15" customHeight="1">
      <c r="A257" s="39"/>
      <c r="B257" s="40"/>
      <c r="C257" s="220" t="s">
        <v>359</v>
      </c>
      <c r="D257" s="220" t="s">
        <v>153</v>
      </c>
      <c r="E257" s="221" t="s">
        <v>1102</v>
      </c>
      <c r="F257" s="222" t="s">
        <v>1103</v>
      </c>
      <c r="G257" s="223" t="s">
        <v>415</v>
      </c>
      <c r="H257" s="224">
        <v>16</v>
      </c>
      <c r="I257" s="225"/>
      <c r="J257" s="226">
        <f>ROUND(I257*H257,2)</f>
        <v>0</v>
      </c>
      <c r="K257" s="227"/>
      <c r="L257" s="45"/>
      <c r="M257" s="228" t="s">
        <v>1</v>
      </c>
      <c r="N257" s="229" t="s">
        <v>44</v>
      </c>
      <c r="O257" s="92"/>
      <c r="P257" s="230">
        <f>O257*H257</f>
        <v>0</v>
      </c>
      <c r="Q257" s="230">
        <v>0</v>
      </c>
      <c r="R257" s="230">
        <f>Q257*H257</f>
        <v>0</v>
      </c>
      <c r="S257" s="230">
        <v>0</v>
      </c>
      <c r="T257" s="231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2" t="s">
        <v>157</v>
      </c>
      <c r="AT257" s="232" t="s">
        <v>153</v>
      </c>
      <c r="AU257" s="232" t="s">
        <v>87</v>
      </c>
      <c r="AY257" s="17" t="s">
        <v>150</v>
      </c>
      <c r="BE257" s="233">
        <f>IF(N257="základní",J257,0)</f>
        <v>0</v>
      </c>
      <c r="BF257" s="233">
        <f>IF(N257="snížená",J257,0)</f>
        <v>0</v>
      </c>
      <c r="BG257" s="233">
        <f>IF(N257="zákl. přenesená",J257,0)</f>
        <v>0</v>
      </c>
      <c r="BH257" s="233">
        <f>IF(N257="sníž. přenesená",J257,0)</f>
        <v>0</v>
      </c>
      <c r="BI257" s="233">
        <f>IF(N257="nulová",J257,0)</f>
        <v>0</v>
      </c>
      <c r="BJ257" s="17" t="s">
        <v>87</v>
      </c>
      <c r="BK257" s="233">
        <f>ROUND(I257*H257,2)</f>
        <v>0</v>
      </c>
      <c r="BL257" s="17" t="s">
        <v>157</v>
      </c>
      <c r="BM257" s="232" t="s">
        <v>562</v>
      </c>
    </row>
    <row r="258" s="2" customFormat="1">
      <c r="A258" s="39"/>
      <c r="B258" s="40"/>
      <c r="C258" s="41"/>
      <c r="D258" s="234" t="s">
        <v>158</v>
      </c>
      <c r="E258" s="41"/>
      <c r="F258" s="235" t="s">
        <v>1103</v>
      </c>
      <c r="G258" s="41"/>
      <c r="H258" s="41"/>
      <c r="I258" s="236"/>
      <c r="J258" s="41"/>
      <c r="K258" s="41"/>
      <c r="L258" s="45"/>
      <c r="M258" s="237"/>
      <c r="N258" s="238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7" t="s">
        <v>158</v>
      </c>
      <c r="AU258" s="17" t="s">
        <v>87</v>
      </c>
    </row>
    <row r="259" s="2" customFormat="1" ht="44.25" customHeight="1">
      <c r="A259" s="39"/>
      <c r="B259" s="40"/>
      <c r="C259" s="220" t="s">
        <v>477</v>
      </c>
      <c r="D259" s="220" t="s">
        <v>153</v>
      </c>
      <c r="E259" s="221" t="s">
        <v>1104</v>
      </c>
      <c r="F259" s="222" t="s">
        <v>1105</v>
      </c>
      <c r="G259" s="223" t="s">
        <v>461</v>
      </c>
      <c r="H259" s="224">
        <v>6</v>
      </c>
      <c r="I259" s="225"/>
      <c r="J259" s="226">
        <f>ROUND(I259*H259,2)</f>
        <v>0</v>
      </c>
      <c r="K259" s="227"/>
      <c r="L259" s="45"/>
      <c r="M259" s="228" t="s">
        <v>1</v>
      </c>
      <c r="N259" s="229" t="s">
        <v>44</v>
      </c>
      <c r="O259" s="92"/>
      <c r="P259" s="230">
        <f>O259*H259</f>
        <v>0</v>
      </c>
      <c r="Q259" s="230">
        <v>0</v>
      </c>
      <c r="R259" s="230">
        <f>Q259*H259</f>
        <v>0</v>
      </c>
      <c r="S259" s="230">
        <v>0</v>
      </c>
      <c r="T259" s="231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2" t="s">
        <v>157</v>
      </c>
      <c r="AT259" s="232" t="s">
        <v>153</v>
      </c>
      <c r="AU259" s="232" t="s">
        <v>87</v>
      </c>
      <c r="AY259" s="17" t="s">
        <v>150</v>
      </c>
      <c r="BE259" s="233">
        <f>IF(N259="základní",J259,0)</f>
        <v>0</v>
      </c>
      <c r="BF259" s="233">
        <f>IF(N259="snížená",J259,0)</f>
        <v>0</v>
      </c>
      <c r="BG259" s="233">
        <f>IF(N259="zákl. přenesená",J259,0)</f>
        <v>0</v>
      </c>
      <c r="BH259" s="233">
        <f>IF(N259="sníž. přenesená",J259,0)</f>
        <v>0</v>
      </c>
      <c r="BI259" s="233">
        <f>IF(N259="nulová",J259,0)</f>
        <v>0</v>
      </c>
      <c r="BJ259" s="17" t="s">
        <v>87</v>
      </c>
      <c r="BK259" s="233">
        <f>ROUND(I259*H259,2)</f>
        <v>0</v>
      </c>
      <c r="BL259" s="17" t="s">
        <v>157</v>
      </c>
      <c r="BM259" s="232" t="s">
        <v>567</v>
      </c>
    </row>
    <row r="260" s="2" customFormat="1" ht="55.5" customHeight="1">
      <c r="A260" s="39"/>
      <c r="B260" s="40"/>
      <c r="C260" s="220" t="s">
        <v>363</v>
      </c>
      <c r="D260" s="220" t="s">
        <v>153</v>
      </c>
      <c r="E260" s="221" t="s">
        <v>1106</v>
      </c>
      <c r="F260" s="222" t="s">
        <v>1107</v>
      </c>
      <c r="G260" s="223" t="s">
        <v>461</v>
      </c>
      <c r="H260" s="224">
        <v>1</v>
      </c>
      <c r="I260" s="225"/>
      <c r="J260" s="226">
        <f>ROUND(I260*H260,2)</f>
        <v>0</v>
      </c>
      <c r="K260" s="227"/>
      <c r="L260" s="45"/>
      <c r="M260" s="228" t="s">
        <v>1</v>
      </c>
      <c r="N260" s="229" t="s">
        <v>44</v>
      </c>
      <c r="O260" s="92"/>
      <c r="P260" s="230">
        <f>O260*H260</f>
        <v>0</v>
      </c>
      <c r="Q260" s="230">
        <v>0</v>
      </c>
      <c r="R260" s="230">
        <f>Q260*H260</f>
        <v>0</v>
      </c>
      <c r="S260" s="230">
        <v>0</v>
      </c>
      <c r="T260" s="231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2" t="s">
        <v>157</v>
      </c>
      <c r="AT260" s="232" t="s">
        <v>153</v>
      </c>
      <c r="AU260" s="232" t="s">
        <v>87</v>
      </c>
      <c r="AY260" s="17" t="s">
        <v>150</v>
      </c>
      <c r="BE260" s="233">
        <f>IF(N260="základní",J260,0)</f>
        <v>0</v>
      </c>
      <c r="BF260" s="233">
        <f>IF(N260="snížená",J260,0)</f>
        <v>0</v>
      </c>
      <c r="BG260" s="233">
        <f>IF(N260="zákl. přenesená",J260,0)</f>
        <v>0</v>
      </c>
      <c r="BH260" s="233">
        <f>IF(N260="sníž. přenesená",J260,0)</f>
        <v>0</v>
      </c>
      <c r="BI260" s="233">
        <f>IF(N260="nulová",J260,0)</f>
        <v>0</v>
      </c>
      <c r="BJ260" s="17" t="s">
        <v>87</v>
      </c>
      <c r="BK260" s="233">
        <f>ROUND(I260*H260,2)</f>
        <v>0</v>
      </c>
      <c r="BL260" s="17" t="s">
        <v>157</v>
      </c>
      <c r="BM260" s="232" t="s">
        <v>574</v>
      </c>
    </row>
    <row r="261" s="2" customFormat="1" ht="16.5" customHeight="1">
      <c r="A261" s="39"/>
      <c r="B261" s="40"/>
      <c r="C261" s="220" t="s">
        <v>486</v>
      </c>
      <c r="D261" s="220" t="s">
        <v>153</v>
      </c>
      <c r="E261" s="221" t="s">
        <v>1108</v>
      </c>
      <c r="F261" s="222" t="s">
        <v>1109</v>
      </c>
      <c r="G261" s="223" t="s">
        <v>1089</v>
      </c>
      <c r="H261" s="224">
        <v>1</v>
      </c>
      <c r="I261" s="225"/>
      <c r="J261" s="226">
        <f>ROUND(I261*H261,2)</f>
        <v>0</v>
      </c>
      <c r="K261" s="227"/>
      <c r="L261" s="45"/>
      <c r="M261" s="228" t="s">
        <v>1</v>
      </c>
      <c r="N261" s="229" t="s">
        <v>44</v>
      </c>
      <c r="O261" s="92"/>
      <c r="P261" s="230">
        <f>O261*H261</f>
        <v>0</v>
      </c>
      <c r="Q261" s="230">
        <v>0</v>
      </c>
      <c r="R261" s="230">
        <f>Q261*H261</f>
        <v>0</v>
      </c>
      <c r="S261" s="230">
        <v>0</v>
      </c>
      <c r="T261" s="23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2" t="s">
        <v>157</v>
      </c>
      <c r="AT261" s="232" t="s">
        <v>153</v>
      </c>
      <c r="AU261" s="232" t="s">
        <v>87</v>
      </c>
      <c r="AY261" s="17" t="s">
        <v>150</v>
      </c>
      <c r="BE261" s="233">
        <f>IF(N261="základní",J261,0)</f>
        <v>0</v>
      </c>
      <c r="BF261" s="233">
        <f>IF(N261="snížená",J261,0)</f>
        <v>0</v>
      </c>
      <c r="BG261" s="233">
        <f>IF(N261="zákl. přenesená",J261,0)</f>
        <v>0</v>
      </c>
      <c r="BH261" s="233">
        <f>IF(N261="sníž. přenesená",J261,0)</f>
        <v>0</v>
      </c>
      <c r="BI261" s="233">
        <f>IF(N261="nulová",J261,0)</f>
        <v>0</v>
      </c>
      <c r="BJ261" s="17" t="s">
        <v>87</v>
      </c>
      <c r="BK261" s="233">
        <f>ROUND(I261*H261,2)</f>
        <v>0</v>
      </c>
      <c r="BL261" s="17" t="s">
        <v>157</v>
      </c>
      <c r="BM261" s="232" t="s">
        <v>579</v>
      </c>
    </row>
    <row r="262" s="2" customFormat="1">
      <c r="A262" s="39"/>
      <c r="B262" s="40"/>
      <c r="C262" s="41"/>
      <c r="D262" s="234" t="s">
        <v>158</v>
      </c>
      <c r="E262" s="41"/>
      <c r="F262" s="235" t="s">
        <v>1109</v>
      </c>
      <c r="G262" s="41"/>
      <c r="H262" s="41"/>
      <c r="I262" s="236"/>
      <c r="J262" s="41"/>
      <c r="K262" s="41"/>
      <c r="L262" s="45"/>
      <c r="M262" s="237"/>
      <c r="N262" s="238"/>
      <c r="O262" s="92"/>
      <c r="P262" s="92"/>
      <c r="Q262" s="92"/>
      <c r="R262" s="92"/>
      <c r="S262" s="92"/>
      <c r="T262" s="93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7" t="s">
        <v>158</v>
      </c>
      <c r="AU262" s="17" t="s">
        <v>87</v>
      </c>
    </row>
    <row r="263" s="2" customFormat="1" ht="16.5" customHeight="1">
      <c r="A263" s="39"/>
      <c r="B263" s="40"/>
      <c r="C263" s="220" t="s">
        <v>367</v>
      </c>
      <c r="D263" s="220" t="s">
        <v>153</v>
      </c>
      <c r="E263" s="221" t="s">
        <v>1110</v>
      </c>
      <c r="F263" s="222" t="s">
        <v>1111</v>
      </c>
      <c r="G263" s="223" t="s">
        <v>1089</v>
      </c>
      <c r="H263" s="224">
        <v>2</v>
      </c>
      <c r="I263" s="225"/>
      <c r="J263" s="226">
        <f>ROUND(I263*H263,2)</f>
        <v>0</v>
      </c>
      <c r="K263" s="227"/>
      <c r="L263" s="45"/>
      <c r="M263" s="228" t="s">
        <v>1</v>
      </c>
      <c r="N263" s="229" t="s">
        <v>44</v>
      </c>
      <c r="O263" s="92"/>
      <c r="P263" s="230">
        <f>O263*H263</f>
        <v>0</v>
      </c>
      <c r="Q263" s="230">
        <v>0</v>
      </c>
      <c r="R263" s="230">
        <f>Q263*H263</f>
        <v>0</v>
      </c>
      <c r="S263" s="230">
        <v>0</v>
      </c>
      <c r="T263" s="23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2" t="s">
        <v>157</v>
      </c>
      <c r="AT263" s="232" t="s">
        <v>153</v>
      </c>
      <c r="AU263" s="232" t="s">
        <v>87</v>
      </c>
      <c r="AY263" s="17" t="s">
        <v>150</v>
      </c>
      <c r="BE263" s="233">
        <f>IF(N263="základní",J263,0)</f>
        <v>0</v>
      </c>
      <c r="BF263" s="233">
        <f>IF(N263="snížená",J263,0)</f>
        <v>0</v>
      </c>
      <c r="BG263" s="233">
        <f>IF(N263="zákl. přenesená",J263,0)</f>
        <v>0</v>
      </c>
      <c r="BH263" s="233">
        <f>IF(N263="sníž. přenesená",J263,0)</f>
        <v>0</v>
      </c>
      <c r="BI263" s="233">
        <f>IF(N263="nulová",J263,0)</f>
        <v>0</v>
      </c>
      <c r="BJ263" s="17" t="s">
        <v>87</v>
      </c>
      <c r="BK263" s="233">
        <f>ROUND(I263*H263,2)</f>
        <v>0</v>
      </c>
      <c r="BL263" s="17" t="s">
        <v>157</v>
      </c>
      <c r="BM263" s="232" t="s">
        <v>586</v>
      </c>
    </row>
    <row r="264" s="2" customFormat="1">
      <c r="A264" s="39"/>
      <c r="B264" s="40"/>
      <c r="C264" s="41"/>
      <c r="D264" s="234" t="s">
        <v>158</v>
      </c>
      <c r="E264" s="41"/>
      <c r="F264" s="235" t="s">
        <v>1111</v>
      </c>
      <c r="G264" s="41"/>
      <c r="H264" s="41"/>
      <c r="I264" s="236"/>
      <c r="J264" s="41"/>
      <c r="K264" s="41"/>
      <c r="L264" s="45"/>
      <c r="M264" s="237"/>
      <c r="N264" s="238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7" t="s">
        <v>158</v>
      </c>
      <c r="AU264" s="17" t="s">
        <v>87</v>
      </c>
    </row>
    <row r="265" s="2" customFormat="1" ht="16.5" customHeight="1">
      <c r="A265" s="39"/>
      <c r="B265" s="40"/>
      <c r="C265" s="220" t="s">
        <v>493</v>
      </c>
      <c r="D265" s="220" t="s">
        <v>153</v>
      </c>
      <c r="E265" s="221" t="s">
        <v>1112</v>
      </c>
      <c r="F265" s="222" t="s">
        <v>1113</v>
      </c>
      <c r="G265" s="223" t="s">
        <v>1089</v>
      </c>
      <c r="H265" s="224">
        <v>16</v>
      </c>
      <c r="I265" s="225"/>
      <c r="J265" s="226">
        <f>ROUND(I265*H265,2)</f>
        <v>0</v>
      </c>
      <c r="K265" s="227"/>
      <c r="L265" s="45"/>
      <c r="M265" s="228" t="s">
        <v>1</v>
      </c>
      <c r="N265" s="229" t="s">
        <v>44</v>
      </c>
      <c r="O265" s="92"/>
      <c r="P265" s="230">
        <f>O265*H265</f>
        <v>0</v>
      </c>
      <c r="Q265" s="230">
        <v>0</v>
      </c>
      <c r="R265" s="230">
        <f>Q265*H265</f>
        <v>0</v>
      </c>
      <c r="S265" s="230">
        <v>0</v>
      </c>
      <c r="T265" s="23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2" t="s">
        <v>157</v>
      </c>
      <c r="AT265" s="232" t="s">
        <v>153</v>
      </c>
      <c r="AU265" s="232" t="s">
        <v>87</v>
      </c>
      <c r="AY265" s="17" t="s">
        <v>150</v>
      </c>
      <c r="BE265" s="233">
        <f>IF(N265="základní",J265,0)</f>
        <v>0</v>
      </c>
      <c r="BF265" s="233">
        <f>IF(N265="snížená",J265,0)</f>
        <v>0</v>
      </c>
      <c r="BG265" s="233">
        <f>IF(N265="zákl. přenesená",J265,0)</f>
        <v>0</v>
      </c>
      <c r="BH265" s="233">
        <f>IF(N265="sníž. přenesená",J265,0)</f>
        <v>0</v>
      </c>
      <c r="BI265" s="233">
        <f>IF(N265="nulová",J265,0)</f>
        <v>0</v>
      </c>
      <c r="BJ265" s="17" t="s">
        <v>87</v>
      </c>
      <c r="BK265" s="233">
        <f>ROUND(I265*H265,2)</f>
        <v>0</v>
      </c>
      <c r="BL265" s="17" t="s">
        <v>157</v>
      </c>
      <c r="BM265" s="232" t="s">
        <v>589</v>
      </c>
    </row>
    <row r="266" s="2" customFormat="1">
      <c r="A266" s="39"/>
      <c r="B266" s="40"/>
      <c r="C266" s="41"/>
      <c r="D266" s="234" t="s">
        <v>158</v>
      </c>
      <c r="E266" s="41"/>
      <c r="F266" s="235" t="s">
        <v>1113</v>
      </c>
      <c r="G266" s="41"/>
      <c r="H266" s="41"/>
      <c r="I266" s="236"/>
      <c r="J266" s="41"/>
      <c r="K266" s="41"/>
      <c r="L266" s="45"/>
      <c r="M266" s="237"/>
      <c r="N266" s="238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7" t="s">
        <v>158</v>
      </c>
      <c r="AU266" s="17" t="s">
        <v>87</v>
      </c>
    </row>
    <row r="267" s="2" customFormat="1" ht="16.5" customHeight="1">
      <c r="A267" s="39"/>
      <c r="B267" s="40"/>
      <c r="C267" s="220" t="s">
        <v>374</v>
      </c>
      <c r="D267" s="220" t="s">
        <v>153</v>
      </c>
      <c r="E267" s="221" t="s">
        <v>1114</v>
      </c>
      <c r="F267" s="222" t="s">
        <v>1115</v>
      </c>
      <c r="G267" s="223" t="s">
        <v>461</v>
      </c>
      <c r="H267" s="224">
        <v>30</v>
      </c>
      <c r="I267" s="225"/>
      <c r="J267" s="226">
        <f>ROUND(I267*H267,2)</f>
        <v>0</v>
      </c>
      <c r="K267" s="227"/>
      <c r="L267" s="45"/>
      <c r="M267" s="228" t="s">
        <v>1</v>
      </c>
      <c r="N267" s="229" t="s">
        <v>44</v>
      </c>
      <c r="O267" s="92"/>
      <c r="P267" s="230">
        <f>O267*H267</f>
        <v>0</v>
      </c>
      <c r="Q267" s="230">
        <v>0</v>
      </c>
      <c r="R267" s="230">
        <f>Q267*H267</f>
        <v>0</v>
      </c>
      <c r="S267" s="230">
        <v>0</v>
      </c>
      <c r="T267" s="23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2" t="s">
        <v>157</v>
      </c>
      <c r="AT267" s="232" t="s">
        <v>153</v>
      </c>
      <c r="AU267" s="232" t="s">
        <v>87</v>
      </c>
      <c r="AY267" s="17" t="s">
        <v>150</v>
      </c>
      <c r="BE267" s="233">
        <f>IF(N267="základní",J267,0)</f>
        <v>0</v>
      </c>
      <c r="BF267" s="233">
        <f>IF(N267="snížená",J267,0)</f>
        <v>0</v>
      </c>
      <c r="BG267" s="233">
        <f>IF(N267="zákl. přenesená",J267,0)</f>
        <v>0</v>
      </c>
      <c r="BH267" s="233">
        <f>IF(N267="sníž. přenesená",J267,0)</f>
        <v>0</v>
      </c>
      <c r="BI267" s="233">
        <f>IF(N267="nulová",J267,0)</f>
        <v>0</v>
      </c>
      <c r="BJ267" s="17" t="s">
        <v>87</v>
      </c>
      <c r="BK267" s="233">
        <f>ROUND(I267*H267,2)</f>
        <v>0</v>
      </c>
      <c r="BL267" s="17" t="s">
        <v>157</v>
      </c>
      <c r="BM267" s="232" t="s">
        <v>595</v>
      </c>
    </row>
    <row r="268" s="2" customFormat="1">
      <c r="A268" s="39"/>
      <c r="B268" s="40"/>
      <c r="C268" s="41"/>
      <c r="D268" s="234" t="s">
        <v>158</v>
      </c>
      <c r="E268" s="41"/>
      <c r="F268" s="235" t="s">
        <v>1115</v>
      </c>
      <c r="G268" s="41"/>
      <c r="H268" s="41"/>
      <c r="I268" s="236"/>
      <c r="J268" s="41"/>
      <c r="K268" s="41"/>
      <c r="L268" s="45"/>
      <c r="M268" s="237"/>
      <c r="N268" s="238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7" t="s">
        <v>158</v>
      </c>
      <c r="AU268" s="17" t="s">
        <v>87</v>
      </c>
    </row>
    <row r="269" s="2" customFormat="1" ht="16.5" customHeight="1">
      <c r="A269" s="39"/>
      <c r="B269" s="40"/>
      <c r="C269" s="220" t="s">
        <v>500</v>
      </c>
      <c r="D269" s="220" t="s">
        <v>153</v>
      </c>
      <c r="E269" s="221" t="s">
        <v>1116</v>
      </c>
      <c r="F269" s="222" t="s">
        <v>1117</v>
      </c>
      <c r="G269" s="223" t="s">
        <v>461</v>
      </c>
      <c r="H269" s="224">
        <v>46</v>
      </c>
      <c r="I269" s="225"/>
      <c r="J269" s="226">
        <f>ROUND(I269*H269,2)</f>
        <v>0</v>
      </c>
      <c r="K269" s="227"/>
      <c r="L269" s="45"/>
      <c r="M269" s="228" t="s">
        <v>1</v>
      </c>
      <c r="N269" s="229" t="s">
        <v>44</v>
      </c>
      <c r="O269" s="92"/>
      <c r="P269" s="230">
        <f>O269*H269</f>
        <v>0</v>
      </c>
      <c r="Q269" s="230">
        <v>0</v>
      </c>
      <c r="R269" s="230">
        <f>Q269*H269</f>
        <v>0</v>
      </c>
      <c r="S269" s="230">
        <v>0</v>
      </c>
      <c r="T269" s="231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2" t="s">
        <v>157</v>
      </c>
      <c r="AT269" s="232" t="s">
        <v>153</v>
      </c>
      <c r="AU269" s="232" t="s">
        <v>87</v>
      </c>
      <c r="AY269" s="17" t="s">
        <v>150</v>
      </c>
      <c r="BE269" s="233">
        <f>IF(N269="základní",J269,0)</f>
        <v>0</v>
      </c>
      <c r="BF269" s="233">
        <f>IF(N269="snížená",J269,0)</f>
        <v>0</v>
      </c>
      <c r="BG269" s="233">
        <f>IF(N269="zákl. přenesená",J269,0)</f>
        <v>0</v>
      </c>
      <c r="BH269" s="233">
        <f>IF(N269="sníž. přenesená",J269,0)</f>
        <v>0</v>
      </c>
      <c r="BI269" s="233">
        <f>IF(N269="nulová",J269,0)</f>
        <v>0</v>
      </c>
      <c r="BJ269" s="17" t="s">
        <v>87</v>
      </c>
      <c r="BK269" s="233">
        <f>ROUND(I269*H269,2)</f>
        <v>0</v>
      </c>
      <c r="BL269" s="17" t="s">
        <v>157</v>
      </c>
      <c r="BM269" s="232" t="s">
        <v>600</v>
      </c>
    </row>
    <row r="270" s="2" customFormat="1">
      <c r="A270" s="39"/>
      <c r="B270" s="40"/>
      <c r="C270" s="41"/>
      <c r="D270" s="234" t="s">
        <v>158</v>
      </c>
      <c r="E270" s="41"/>
      <c r="F270" s="235" t="s">
        <v>1117</v>
      </c>
      <c r="G270" s="41"/>
      <c r="H270" s="41"/>
      <c r="I270" s="236"/>
      <c r="J270" s="41"/>
      <c r="K270" s="41"/>
      <c r="L270" s="45"/>
      <c r="M270" s="237"/>
      <c r="N270" s="238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7" t="s">
        <v>158</v>
      </c>
      <c r="AU270" s="17" t="s">
        <v>87</v>
      </c>
    </row>
    <row r="271" s="2" customFormat="1" ht="37.8" customHeight="1">
      <c r="A271" s="39"/>
      <c r="B271" s="40"/>
      <c r="C271" s="220" t="s">
        <v>379</v>
      </c>
      <c r="D271" s="220" t="s">
        <v>153</v>
      </c>
      <c r="E271" s="221" t="s">
        <v>1118</v>
      </c>
      <c r="F271" s="222" t="s">
        <v>1119</v>
      </c>
      <c r="G271" s="223" t="s">
        <v>461</v>
      </c>
      <c r="H271" s="224">
        <v>9</v>
      </c>
      <c r="I271" s="225"/>
      <c r="J271" s="226">
        <f>ROUND(I271*H271,2)</f>
        <v>0</v>
      </c>
      <c r="K271" s="227"/>
      <c r="L271" s="45"/>
      <c r="M271" s="228" t="s">
        <v>1</v>
      </c>
      <c r="N271" s="229" t="s">
        <v>44</v>
      </c>
      <c r="O271" s="92"/>
      <c r="P271" s="230">
        <f>O271*H271</f>
        <v>0</v>
      </c>
      <c r="Q271" s="230">
        <v>0</v>
      </c>
      <c r="R271" s="230">
        <f>Q271*H271</f>
        <v>0</v>
      </c>
      <c r="S271" s="230">
        <v>0</v>
      </c>
      <c r="T271" s="23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2" t="s">
        <v>157</v>
      </c>
      <c r="AT271" s="232" t="s">
        <v>153</v>
      </c>
      <c r="AU271" s="232" t="s">
        <v>87</v>
      </c>
      <c r="AY271" s="17" t="s">
        <v>150</v>
      </c>
      <c r="BE271" s="233">
        <f>IF(N271="základní",J271,0)</f>
        <v>0</v>
      </c>
      <c r="BF271" s="233">
        <f>IF(N271="snížená",J271,0)</f>
        <v>0</v>
      </c>
      <c r="BG271" s="233">
        <f>IF(N271="zákl. přenesená",J271,0)</f>
        <v>0</v>
      </c>
      <c r="BH271" s="233">
        <f>IF(N271="sníž. přenesená",J271,0)</f>
        <v>0</v>
      </c>
      <c r="BI271" s="233">
        <f>IF(N271="nulová",J271,0)</f>
        <v>0</v>
      </c>
      <c r="BJ271" s="17" t="s">
        <v>87</v>
      </c>
      <c r="BK271" s="233">
        <f>ROUND(I271*H271,2)</f>
        <v>0</v>
      </c>
      <c r="BL271" s="17" t="s">
        <v>157</v>
      </c>
      <c r="BM271" s="232" t="s">
        <v>605</v>
      </c>
    </row>
    <row r="272" s="2" customFormat="1">
      <c r="A272" s="39"/>
      <c r="B272" s="40"/>
      <c r="C272" s="41"/>
      <c r="D272" s="234" t="s">
        <v>158</v>
      </c>
      <c r="E272" s="41"/>
      <c r="F272" s="235" t="s">
        <v>1119</v>
      </c>
      <c r="G272" s="41"/>
      <c r="H272" s="41"/>
      <c r="I272" s="236"/>
      <c r="J272" s="41"/>
      <c r="K272" s="41"/>
      <c r="L272" s="45"/>
      <c r="M272" s="237"/>
      <c r="N272" s="238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7" t="s">
        <v>158</v>
      </c>
      <c r="AU272" s="17" t="s">
        <v>87</v>
      </c>
    </row>
    <row r="273" s="2" customFormat="1" ht="33" customHeight="1">
      <c r="A273" s="39"/>
      <c r="B273" s="40"/>
      <c r="C273" s="220" t="s">
        <v>509</v>
      </c>
      <c r="D273" s="220" t="s">
        <v>153</v>
      </c>
      <c r="E273" s="221" t="s">
        <v>1120</v>
      </c>
      <c r="F273" s="222" t="s">
        <v>1121</v>
      </c>
      <c r="G273" s="223" t="s">
        <v>461</v>
      </c>
      <c r="H273" s="224">
        <v>3</v>
      </c>
      <c r="I273" s="225"/>
      <c r="J273" s="226">
        <f>ROUND(I273*H273,2)</f>
        <v>0</v>
      </c>
      <c r="K273" s="227"/>
      <c r="L273" s="45"/>
      <c r="M273" s="228" t="s">
        <v>1</v>
      </c>
      <c r="N273" s="229" t="s">
        <v>44</v>
      </c>
      <c r="O273" s="92"/>
      <c r="P273" s="230">
        <f>O273*H273</f>
        <v>0</v>
      </c>
      <c r="Q273" s="230">
        <v>0</v>
      </c>
      <c r="R273" s="230">
        <f>Q273*H273</f>
        <v>0</v>
      </c>
      <c r="S273" s="230">
        <v>0</v>
      </c>
      <c r="T273" s="231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2" t="s">
        <v>157</v>
      </c>
      <c r="AT273" s="232" t="s">
        <v>153</v>
      </c>
      <c r="AU273" s="232" t="s">
        <v>87</v>
      </c>
      <c r="AY273" s="17" t="s">
        <v>150</v>
      </c>
      <c r="BE273" s="233">
        <f>IF(N273="základní",J273,0)</f>
        <v>0</v>
      </c>
      <c r="BF273" s="233">
        <f>IF(N273="snížená",J273,0)</f>
        <v>0</v>
      </c>
      <c r="BG273" s="233">
        <f>IF(N273="zákl. přenesená",J273,0)</f>
        <v>0</v>
      </c>
      <c r="BH273" s="233">
        <f>IF(N273="sníž. přenesená",J273,0)</f>
        <v>0</v>
      </c>
      <c r="BI273" s="233">
        <f>IF(N273="nulová",J273,0)</f>
        <v>0</v>
      </c>
      <c r="BJ273" s="17" t="s">
        <v>87</v>
      </c>
      <c r="BK273" s="233">
        <f>ROUND(I273*H273,2)</f>
        <v>0</v>
      </c>
      <c r="BL273" s="17" t="s">
        <v>157</v>
      </c>
      <c r="BM273" s="232" t="s">
        <v>815</v>
      </c>
    </row>
    <row r="274" s="2" customFormat="1">
      <c r="A274" s="39"/>
      <c r="B274" s="40"/>
      <c r="C274" s="41"/>
      <c r="D274" s="234" t="s">
        <v>158</v>
      </c>
      <c r="E274" s="41"/>
      <c r="F274" s="235" t="s">
        <v>1121</v>
      </c>
      <c r="G274" s="41"/>
      <c r="H274" s="41"/>
      <c r="I274" s="236"/>
      <c r="J274" s="41"/>
      <c r="K274" s="41"/>
      <c r="L274" s="45"/>
      <c r="M274" s="237"/>
      <c r="N274" s="238"/>
      <c r="O274" s="92"/>
      <c r="P274" s="92"/>
      <c r="Q274" s="92"/>
      <c r="R274" s="92"/>
      <c r="S274" s="92"/>
      <c r="T274" s="93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7" t="s">
        <v>158</v>
      </c>
      <c r="AU274" s="17" t="s">
        <v>87</v>
      </c>
    </row>
    <row r="275" s="2" customFormat="1" ht="37.8" customHeight="1">
      <c r="A275" s="39"/>
      <c r="B275" s="40"/>
      <c r="C275" s="220" t="s">
        <v>384</v>
      </c>
      <c r="D275" s="220" t="s">
        <v>153</v>
      </c>
      <c r="E275" s="221" t="s">
        <v>1122</v>
      </c>
      <c r="F275" s="222" t="s">
        <v>1123</v>
      </c>
      <c r="G275" s="223" t="s">
        <v>461</v>
      </c>
      <c r="H275" s="224">
        <v>4</v>
      </c>
      <c r="I275" s="225"/>
      <c r="J275" s="226">
        <f>ROUND(I275*H275,2)</f>
        <v>0</v>
      </c>
      <c r="K275" s="227"/>
      <c r="L275" s="45"/>
      <c r="M275" s="228" t="s">
        <v>1</v>
      </c>
      <c r="N275" s="229" t="s">
        <v>44</v>
      </c>
      <c r="O275" s="92"/>
      <c r="P275" s="230">
        <f>O275*H275</f>
        <v>0</v>
      </c>
      <c r="Q275" s="230">
        <v>0</v>
      </c>
      <c r="R275" s="230">
        <f>Q275*H275</f>
        <v>0</v>
      </c>
      <c r="S275" s="230">
        <v>0</v>
      </c>
      <c r="T275" s="23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2" t="s">
        <v>157</v>
      </c>
      <c r="AT275" s="232" t="s">
        <v>153</v>
      </c>
      <c r="AU275" s="232" t="s">
        <v>87</v>
      </c>
      <c r="AY275" s="17" t="s">
        <v>150</v>
      </c>
      <c r="BE275" s="233">
        <f>IF(N275="základní",J275,0)</f>
        <v>0</v>
      </c>
      <c r="BF275" s="233">
        <f>IF(N275="snížená",J275,0)</f>
        <v>0</v>
      </c>
      <c r="BG275" s="233">
        <f>IF(N275="zákl. přenesená",J275,0)</f>
        <v>0</v>
      </c>
      <c r="BH275" s="233">
        <f>IF(N275="sníž. přenesená",J275,0)</f>
        <v>0</v>
      </c>
      <c r="BI275" s="233">
        <f>IF(N275="nulová",J275,0)</f>
        <v>0</v>
      </c>
      <c r="BJ275" s="17" t="s">
        <v>87</v>
      </c>
      <c r="BK275" s="233">
        <f>ROUND(I275*H275,2)</f>
        <v>0</v>
      </c>
      <c r="BL275" s="17" t="s">
        <v>157</v>
      </c>
      <c r="BM275" s="232" t="s">
        <v>611</v>
      </c>
    </row>
    <row r="276" s="2" customFormat="1">
      <c r="A276" s="39"/>
      <c r="B276" s="40"/>
      <c r="C276" s="41"/>
      <c r="D276" s="234" t="s">
        <v>158</v>
      </c>
      <c r="E276" s="41"/>
      <c r="F276" s="235" t="s">
        <v>1123</v>
      </c>
      <c r="G276" s="41"/>
      <c r="H276" s="41"/>
      <c r="I276" s="236"/>
      <c r="J276" s="41"/>
      <c r="K276" s="41"/>
      <c r="L276" s="45"/>
      <c r="M276" s="237"/>
      <c r="N276" s="238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7" t="s">
        <v>158</v>
      </c>
      <c r="AU276" s="17" t="s">
        <v>87</v>
      </c>
    </row>
    <row r="277" s="2" customFormat="1" ht="33" customHeight="1">
      <c r="A277" s="39"/>
      <c r="B277" s="40"/>
      <c r="C277" s="220" t="s">
        <v>516</v>
      </c>
      <c r="D277" s="220" t="s">
        <v>153</v>
      </c>
      <c r="E277" s="221" t="s">
        <v>1124</v>
      </c>
      <c r="F277" s="222" t="s">
        <v>1125</v>
      </c>
      <c r="G277" s="223" t="s">
        <v>461</v>
      </c>
      <c r="H277" s="224">
        <v>7</v>
      </c>
      <c r="I277" s="225"/>
      <c r="J277" s="226">
        <f>ROUND(I277*H277,2)</f>
        <v>0</v>
      </c>
      <c r="K277" s="227"/>
      <c r="L277" s="45"/>
      <c r="M277" s="228" t="s">
        <v>1</v>
      </c>
      <c r="N277" s="229" t="s">
        <v>44</v>
      </c>
      <c r="O277" s="92"/>
      <c r="P277" s="230">
        <f>O277*H277</f>
        <v>0</v>
      </c>
      <c r="Q277" s="230">
        <v>0</v>
      </c>
      <c r="R277" s="230">
        <f>Q277*H277</f>
        <v>0</v>
      </c>
      <c r="S277" s="230">
        <v>0</v>
      </c>
      <c r="T277" s="231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2" t="s">
        <v>157</v>
      </c>
      <c r="AT277" s="232" t="s">
        <v>153</v>
      </c>
      <c r="AU277" s="232" t="s">
        <v>87</v>
      </c>
      <c r="AY277" s="17" t="s">
        <v>150</v>
      </c>
      <c r="BE277" s="233">
        <f>IF(N277="základní",J277,0)</f>
        <v>0</v>
      </c>
      <c r="BF277" s="233">
        <f>IF(N277="snížená",J277,0)</f>
        <v>0</v>
      </c>
      <c r="BG277" s="233">
        <f>IF(N277="zákl. přenesená",J277,0)</f>
        <v>0</v>
      </c>
      <c r="BH277" s="233">
        <f>IF(N277="sníž. přenesená",J277,0)</f>
        <v>0</v>
      </c>
      <c r="BI277" s="233">
        <f>IF(N277="nulová",J277,0)</f>
        <v>0</v>
      </c>
      <c r="BJ277" s="17" t="s">
        <v>87</v>
      </c>
      <c r="BK277" s="233">
        <f>ROUND(I277*H277,2)</f>
        <v>0</v>
      </c>
      <c r="BL277" s="17" t="s">
        <v>157</v>
      </c>
      <c r="BM277" s="232" t="s">
        <v>618</v>
      </c>
    </row>
    <row r="278" s="2" customFormat="1" ht="37.8" customHeight="1">
      <c r="A278" s="39"/>
      <c r="B278" s="40"/>
      <c r="C278" s="220" t="s">
        <v>391</v>
      </c>
      <c r="D278" s="220" t="s">
        <v>153</v>
      </c>
      <c r="E278" s="221" t="s">
        <v>1126</v>
      </c>
      <c r="F278" s="222" t="s">
        <v>1127</v>
      </c>
      <c r="G278" s="223" t="s">
        <v>461</v>
      </c>
      <c r="H278" s="224">
        <v>7</v>
      </c>
      <c r="I278" s="225"/>
      <c r="J278" s="226">
        <f>ROUND(I278*H278,2)</f>
        <v>0</v>
      </c>
      <c r="K278" s="227"/>
      <c r="L278" s="45"/>
      <c r="M278" s="228" t="s">
        <v>1</v>
      </c>
      <c r="N278" s="229" t="s">
        <v>44</v>
      </c>
      <c r="O278" s="92"/>
      <c r="P278" s="230">
        <f>O278*H278</f>
        <v>0</v>
      </c>
      <c r="Q278" s="230">
        <v>0</v>
      </c>
      <c r="R278" s="230">
        <f>Q278*H278</f>
        <v>0</v>
      </c>
      <c r="S278" s="230">
        <v>0</v>
      </c>
      <c r="T278" s="23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2" t="s">
        <v>157</v>
      </c>
      <c r="AT278" s="232" t="s">
        <v>153</v>
      </c>
      <c r="AU278" s="232" t="s">
        <v>87</v>
      </c>
      <c r="AY278" s="17" t="s">
        <v>150</v>
      </c>
      <c r="BE278" s="233">
        <f>IF(N278="základní",J278,0)</f>
        <v>0</v>
      </c>
      <c r="BF278" s="233">
        <f>IF(N278="snížená",J278,0)</f>
        <v>0</v>
      </c>
      <c r="BG278" s="233">
        <f>IF(N278="zákl. přenesená",J278,0)</f>
        <v>0</v>
      </c>
      <c r="BH278" s="233">
        <f>IF(N278="sníž. přenesená",J278,0)</f>
        <v>0</v>
      </c>
      <c r="BI278" s="233">
        <f>IF(N278="nulová",J278,0)</f>
        <v>0</v>
      </c>
      <c r="BJ278" s="17" t="s">
        <v>87</v>
      </c>
      <c r="BK278" s="233">
        <f>ROUND(I278*H278,2)</f>
        <v>0</v>
      </c>
      <c r="BL278" s="17" t="s">
        <v>157</v>
      </c>
      <c r="BM278" s="232" t="s">
        <v>622</v>
      </c>
    </row>
    <row r="279" s="2" customFormat="1" ht="37.8" customHeight="1">
      <c r="A279" s="39"/>
      <c r="B279" s="40"/>
      <c r="C279" s="220" t="s">
        <v>523</v>
      </c>
      <c r="D279" s="220" t="s">
        <v>153</v>
      </c>
      <c r="E279" s="221" t="s">
        <v>1128</v>
      </c>
      <c r="F279" s="222" t="s">
        <v>1129</v>
      </c>
      <c r="G279" s="223" t="s">
        <v>415</v>
      </c>
      <c r="H279" s="224">
        <v>24</v>
      </c>
      <c r="I279" s="225"/>
      <c r="J279" s="226">
        <f>ROUND(I279*H279,2)</f>
        <v>0</v>
      </c>
      <c r="K279" s="227"/>
      <c r="L279" s="45"/>
      <c r="M279" s="228" t="s">
        <v>1</v>
      </c>
      <c r="N279" s="229" t="s">
        <v>44</v>
      </c>
      <c r="O279" s="92"/>
      <c r="P279" s="230">
        <f>O279*H279</f>
        <v>0</v>
      </c>
      <c r="Q279" s="230">
        <v>0</v>
      </c>
      <c r="R279" s="230">
        <f>Q279*H279</f>
        <v>0</v>
      </c>
      <c r="S279" s="230">
        <v>0</v>
      </c>
      <c r="T279" s="23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2" t="s">
        <v>157</v>
      </c>
      <c r="AT279" s="232" t="s">
        <v>153</v>
      </c>
      <c r="AU279" s="232" t="s">
        <v>87</v>
      </c>
      <c r="AY279" s="17" t="s">
        <v>150</v>
      </c>
      <c r="BE279" s="233">
        <f>IF(N279="základní",J279,0)</f>
        <v>0</v>
      </c>
      <c r="BF279" s="233">
        <f>IF(N279="snížená",J279,0)</f>
        <v>0</v>
      </c>
      <c r="BG279" s="233">
        <f>IF(N279="zákl. přenesená",J279,0)</f>
        <v>0</v>
      </c>
      <c r="BH279" s="233">
        <f>IF(N279="sníž. přenesená",J279,0)</f>
        <v>0</v>
      </c>
      <c r="BI279" s="233">
        <f>IF(N279="nulová",J279,0)</f>
        <v>0</v>
      </c>
      <c r="BJ279" s="17" t="s">
        <v>87</v>
      </c>
      <c r="BK279" s="233">
        <f>ROUND(I279*H279,2)</f>
        <v>0</v>
      </c>
      <c r="BL279" s="17" t="s">
        <v>157</v>
      </c>
      <c r="BM279" s="232" t="s">
        <v>628</v>
      </c>
    </row>
    <row r="280" s="2" customFormat="1" ht="37.8" customHeight="1">
      <c r="A280" s="39"/>
      <c r="B280" s="40"/>
      <c r="C280" s="220" t="s">
        <v>395</v>
      </c>
      <c r="D280" s="220" t="s">
        <v>153</v>
      </c>
      <c r="E280" s="221" t="s">
        <v>1130</v>
      </c>
      <c r="F280" s="222" t="s">
        <v>1131</v>
      </c>
      <c r="G280" s="223" t="s">
        <v>1089</v>
      </c>
      <c r="H280" s="224">
        <v>1</v>
      </c>
      <c r="I280" s="225"/>
      <c r="J280" s="226">
        <f>ROUND(I280*H280,2)</f>
        <v>0</v>
      </c>
      <c r="K280" s="227"/>
      <c r="L280" s="45"/>
      <c r="M280" s="228" t="s">
        <v>1</v>
      </c>
      <c r="N280" s="229" t="s">
        <v>44</v>
      </c>
      <c r="O280" s="92"/>
      <c r="P280" s="230">
        <f>O280*H280</f>
        <v>0</v>
      </c>
      <c r="Q280" s="230">
        <v>0</v>
      </c>
      <c r="R280" s="230">
        <f>Q280*H280</f>
        <v>0</v>
      </c>
      <c r="S280" s="230">
        <v>0</v>
      </c>
      <c r="T280" s="231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2" t="s">
        <v>157</v>
      </c>
      <c r="AT280" s="232" t="s">
        <v>153</v>
      </c>
      <c r="AU280" s="232" t="s">
        <v>87</v>
      </c>
      <c r="AY280" s="17" t="s">
        <v>150</v>
      </c>
      <c r="BE280" s="233">
        <f>IF(N280="základní",J280,0)</f>
        <v>0</v>
      </c>
      <c r="BF280" s="233">
        <f>IF(N280="snížená",J280,0)</f>
        <v>0</v>
      </c>
      <c r="BG280" s="233">
        <f>IF(N280="zákl. přenesená",J280,0)</f>
        <v>0</v>
      </c>
      <c r="BH280" s="233">
        <f>IF(N280="sníž. přenesená",J280,0)</f>
        <v>0</v>
      </c>
      <c r="BI280" s="233">
        <f>IF(N280="nulová",J280,0)</f>
        <v>0</v>
      </c>
      <c r="BJ280" s="17" t="s">
        <v>87</v>
      </c>
      <c r="BK280" s="233">
        <f>ROUND(I280*H280,2)</f>
        <v>0</v>
      </c>
      <c r="BL280" s="17" t="s">
        <v>157</v>
      </c>
      <c r="BM280" s="232" t="s">
        <v>633</v>
      </c>
    </row>
    <row r="281" s="2" customFormat="1" ht="16.5" customHeight="1">
      <c r="A281" s="39"/>
      <c r="B281" s="40"/>
      <c r="C281" s="220" t="s">
        <v>530</v>
      </c>
      <c r="D281" s="220" t="s">
        <v>153</v>
      </c>
      <c r="E281" s="221" t="s">
        <v>1132</v>
      </c>
      <c r="F281" s="222" t="s">
        <v>1133</v>
      </c>
      <c r="G281" s="223" t="s">
        <v>415</v>
      </c>
      <c r="H281" s="224">
        <v>10</v>
      </c>
      <c r="I281" s="225"/>
      <c r="J281" s="226">
        <f>ROUND(I281*H281,2)</f>
        <v>0</v>
      </c>
      <c r="K281" s="227"/>
      <c r="L281" s="45"/>
      <c r="M281" s="228" t="s">
        <v>1</v>
      </c>
      <c r="N281" s="229" t="s">
        <v>44</v>
      </c>
      <c r="O281" s="92"/>
      <c r="P281" s="230">
        <f>O281*H281</f>
        <v>0</v>
      </c>
      <c r="Q281" s="230">
        <v>0</v>
      </c>
      <c r="R281" s="230">
        <f>Q281*H281</f>
        <v>0</v>
      </c>
      <c r="S281" s="230">
        <v>0</v>
      </c>
      <c r="T281" s="23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2" t="s">
        <v>157</v>
      </c>
      <c r="AT281" s="232" t="s">
        <v>153</v>
      </c>
      <c r="AU281" s="232" t="s">
        <v>87</v>
      </c>
      <c r="AY281" s="17" t="s">
        <v>150</v>
      </c>
      <c r="BE281" s="233">
        <f>IF(N281="základní",J281,0)</f>
        <v>0</v>
      </c>
      <c r="BF281" s="233">
        <f>IF(N281="snížená",J281,0)</f>
        <v>0</v>
      </c>
      <c r="BG281" s="233">
        <f>IF(N281="zákl. přenesená",J281,0)</f>
        <v>0</v>
      </c>
      <c r="BH281" s="233">
        <f>IF(N281="sníž. přenesená",J281,0)</f>
        <v>0</v>
      </c>
      <c r="BI281" s="233">
        <f>IF(N281="nulová",J281,0)</f>
        <v>0</v>
      </c>
      <c r="BJ281" s="17" t="s">
        <v>87</v>
      </c>
      <c r="BK281" s="233">
        <f>ROUND(I281*H281,2)</f>
        <v>0</v>
      </c>
      <c r="BL281" s="17" t="s">
        <v>157</v>
      </c>
      <c r="BM281" s="232" t="s">
        <v>639</v>
      </c>
    </row>
    <row r="282" s="2" customFormat="1">
      <c r="A282" s="39"/>
      <c r="B282" s="40"/>
      <c r="C282" s="41"/>
      <c r="D282" s="234" t="s">
        <v>158</v>
      </c>
      <c r="E282" s="41"/>
      <c r="F282" s="235" t="s">
        <v>1133</v>
      </c>
      <c r="G282" s="41"/>
      <c r="H282" s="41"/>
      <c r="I282" s="236"/>
      <c r="J282" s="41"/>
      <c r="K282" s="41"/>
      <c r="L282" s="45"/>
      <c r="M282" s="237"/>
      <c r="N282" s="238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7" t="s">
        <v>158</v>
      </c>
      <c r="AU282" s="17" t="s">
        <v>87</v>
      </c>
    </row>
    <row r="283" s="2" customFormat="1" ht="16.5" customHeight="1">
      <c r="A283" s="39"/>
      <c r="B283" s="40"/>
      <c r="C283" s="220" t="s">
        <v>402</v>
      </c>
      <c r="D283" s="220" t="s">
        <v>153</v>
      </c>
      <c r="E283" s="221" t="s">
        <v>1134</v>
      </c>
      <c r="F283" s="222" t="s">
        <v>1135</v>
      </c>
      <c r="G283" s="223" t="s">
        <v>461</v>
      </c>
      <c r="H283" s="224">
        <v>2</v>
      </c>
      <c r="I283" s="225"/>
      <c r="J283" s="226">
        <f>ROUND(I283*H283,2)</f>
        <v>0</v>
      </c>
      <c r="K283" s="227"/>
      <c r="L283" s="45"/>
      <c r="M283" s="228" t="s">
        <v>1</v>
      </c>
      <c r="N283" s="229" t="s">
        <v>44</v>
      </c>
      <c r="O283" s="92"/>
      <c r="P283" s="230">
        <f>O283*H283</f>
        <v>0</v>
      </c>
      <c r="Q283" s="230">
        <v>0</v>
      </c>
      <c r="R283" s="230">
        <f>Q283*H283</f>
        <v>0</v>
      </c>
      <c r="S283" s="230">
        <v>0</v>
      </c>
      <c r="T283" s="23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2" t="s">
        <v>157</v>
      </c>
      <c r="AT283" s="232" t="s">
        <v>153</v>
      </c>
      <c r="AU283" s="232" t="s">
        <v>87</v>
      </c>
      <c r="AY283" s="17" t="s">
        <v>150</v>
      </c>
      <c r="BE283" s="233">
        <f>IF(N283="základní",J283,0)</f>
        <v>0</v>
      </c>
      <c r="BF283" s="233">
        <f>IF(N283="snížená",J283,0)</f>
        <v>0</v>
      </c>
      <c r="BG283" s="233">
        <f>IF(N283="zákl. přenesená",J283,0)</f>
        <v>0</v>
      </c>
      <c r="BH283" s="233">
        <f>IF(N283="sníž. přenesená",J283,0)</f>
        <v>0</v>
      </c>
      <c r="BI283" s="233">
        <f>IF(N283="nulová",J283,0)</f>
        <v>0</v>
      </c>
      <c r="BJ283" s="17" t="s">
        <v>87</v>
      </c>
      <c r="BK283" s="233">
        <f>ROUND(I283*H283,2)</f>
        <v>0</v>
      </c>
      <c r="BL283" s="17" t="s">
        <v>157</v>
      </c>
      <c r="BM283" s="232" t="s">
        <v>654</v>
      </c>
    </row>
    <row r="284" s="2" customFormat="1">
      <c r="A284" s="39"/>
      <c r="B284" s="40"/>
      <c r="C284" s="41"/>
      <c r="D284" s="234" t="s">
        <v>158</v>
      </c>
      <c r="E284" s="41"/>
      <c r="F284" s="235" t="s">
        <v>1135</v>
      </c>
      <c r="G284" s="41"/>
      <c r="H284" s="41"/>
      <c r="I284" s="236"/>
      <c r="J284" s="41"/>
      <c r="K284" s="41"/>
      <c r="L284" s="45"/>
      <c r="M284" s="237"/>
      <c r="N284" s="238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7" t="s">
        <v>158</v>
      </c>
      <c r="AU284" s="17" t="s">
        <v>87</v>
      </c>
    </row>
    <row r="285" s="2" customFormat="1" ht="24.15" customHeight="1">
      <c r="A285" s="39"/>
      <c r="B285" s="40"/>
      <c r="C285" s="220" t="s">
        <v>537</v>
      </c>
      <c r="D285" s="220" t="s">
        <v>153</v>
      </c>
      <c r="E285" s="221" t="s">
        <v>1136</v>
      </c>
      <c r="F285" s="222" t="s">
        <v>1137</v>
      </c>
      <c r="G285" s="223" t="s">
        <v>415</v>
      </c>
      <c r="H285" s="224">
        <v>10</v>
      </c>
      <c r="I285" s="225"/>
      <c r="J285" s="226">
        <f>ROUND(I285*H285,2)</f>
        <v>0</v>
      </c>
      <c r="K285" s="227"/>
      <c r="L285" s="45"/>
      <c r="M285" s="228" t="s">
        <v>1</v>
      </c>
      <c r="N285" s="229" t="s">
        <v>44</v>
      </c>
      <c r="O285" s="92"/>
      <c r="P285" s="230">
        <f>O285*H285</f>
        <v>0</v>
      </c>
      <c r="Q285" s="230">
        <v>0</v>
      </c>
      <c r="R285" s="230">
        <f>Q285*H285</f>
        <v>0</v>
      </c>
      <c r="S285" s="230">
        <v>0</v>
      </c>
      <c r="T285" s="231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2" t="s">
        <v>157</v>
      </c>
      <c r="AT285" s="232" t="s">
        <v>153</v>
      </c>
      <c r="AU285" s="232" t="s">
        <v>87</v>
      </c>
      <c r="AY285" s="17" t="s">
        <v>150</v>
      </c>
      <c r="BE285" s="233">
        <f>IF(N285="základní",J285,0)</f>
        <v>0</v>
      </c>
      <c r="BF285" s="233">
        <f>IF(N285="snížená",J285,0)</f>
        <v>0</v>
      </c>
      <c r="BG285" s="233">
        <f>IF(N285="zákl. přenesená",J285,0)</f>
        <v>0</v>
      </c>
      <c r="BH285" s="233">
        <f>IF(N285="sníž. přenesená",J285,0)</f>
        <v>0</v>
      </c>
      <c r="BI285" s="233">
        <f>IF(N285="nulová",J285,0)</f>
        <v>0</v>
      </c>
      <c r="BJ285" s="17" t="s">
        <v>87</v>
      </c>
      <c r="BK285" s="233">
        <f>ROUND(I285*H285,2)</f>
        <v>0</v>
      </c>
      <c r="BL285" s="17" t="s">
        <v>157</v>
      </c>
      <c r="BM285" s="232" t="s">
        <v>661</v>
      </c>
    </row>
    <row r="286" s="2" customFormat="1">
      <c r="A286" s="39"/>
      <c r="B286" s="40"/>
      <c r="C286" s="41"/>
      <c r="D286" s="234" t="s">
        <v>158</v>
      </c>
      <c r="E286" s="41"/>
      <c r="F286" s="235" t="s">
        <v>1137</v>
      </c>
      <c r="G286" s="41"/>
      <c r="H286" s="41"/>
      <c r="I286" s="236"/>
      <c r="J286" s="41"/>
      <c r="K286" s="41"/>
      <c r="L286" s="45"/>
      <c r="M286" s="237"/>
      <c r="N286" s="238"/>
      <c r="O286" s="92"/>
      <c r="P286" s="92"/>
      <c r="Q286" s="92"/>
      <c r="R286" s="92"/>
      <c r="S286" s="92"/>
      <c r="T286" s="93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7" t="s">
        <v>158</v>
      </c>
      <c r="AU286" s="17" t="s">
        <v>87</v>
      </c>
    </row>
    <row r="287" s="2" customFormat="1" ht="16.5" customHeight="1">
      <c r="A287" s="39"/>
      <c r="B287" s="40"/>
      <c r="C287" s="220" t="s">
        <v>409</v>
      </c>
      <c r="D287" s="220" t="s">
        <v>153</v>
      </c>
      <c r="E287" s="221" t="s">
        <v>1138</v>
      </c>
      <c r="F287" s="222" t="s">
        <v>1139</v>
      </c>
      <c r="G287" s="223" t="s">
        <v>571</v>
      </c>
      <c r="H287" s="224">
        <v>42</v>
      </c>
      <c r="I287" s="225"/>
      <c r="J287" s="226">
        <f>ROUND(I287*H287,2)</f>
        <v>0</v>
      </c>
      <c r="K287" s="227"/>
      <c r="L287" s="45"/>
      <c r="M287" s="228" t="s">
        <v>1</v>
      </c>
      <c r="N287" s="229" t="s">
        <v>44</v>
      </c>
      <c r="O287" s="92"/>
      <c r="P287" s="230">
        <f>O287*H287</f>
        <v>0</v>
      </c>
      <c r="Q287" s="230">
        <v>0</v>
      </c>
      <c r="R287" s="230">
        <f>Q287*H287</f>
        <v>0</v>
      </c>
      <c r="S287" s="230">
        <v>0</v>
      </c>
      <c r="T287" s="231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2" t="s">
        <v>157</v>
      </c>
      <c r="AT287" s="232" t="s">
        <v>153</v>
      </c>
      <c r="AU287" s="232" t="s">
        <v>87</v>
      </c>
      <c r="AY287" s="17" t="s">
        <v>150</v>
      </c>
      <c r="BE287" s="233">
        <f>IF(N287="základní",J287,0)</f>
        <v>0</v>
      </c>
      <c r="BF287" s="233">
        <f>IF(N287="snížená",J287,0)</f>
        <v>0</v>
      </c>
      <c r="BG287" s="233">
        <f>IF(N287="zákl. přenesená",J287,0)</f>
        <v>0</v>
      </c>
      <c r="BH287" s="233">
        <f>IF(N287="sníž. přenesená",J287,0)</f>
        <v>0</v>
      </c>
      <c r="BI287" s="233">
        <f>IF(N287="nulová",J287,0)</f>
        <v>0</v>
      </c>
      <c r="BJ287" s="17" t="s">
        <v>87</v>
      </c>
      <c r="BK287" s="233">
        <f>ROUND(I287*H287,2)</f>
        <v>0</v>
      </c>
      <c r="BL287" s="17" t="s">
        <v>157</v>
      </c>
      <c r="BM287" s="232" t="s">
        <v>667</v>
      </c>
    </row>
    <row r="288" s="2" customFormat="1">
      <c r="A288" s="39"/>
      <c r="B288" s="40"/>
      <c r="C288" s="41"/>
      <c r="D288" s="234" t="s">
        <v>158</v>
      </c>
      <c r="E288" s="41"/>
      <c r="F288" s="235" t="s">
        <v>1139</v>
      </c>
      <c r="G288" s="41"/>
      <c r="H288" s="41"/>
      <c r="I288" s="236"/>
      <c r="J288" s="41"/>
      <c r="K288" s="41"/>
      <c r="L288" s="45"/>
      <c r="M288" s="237"/>
      <c r="N288" s="238"/>
      <c r="O288" s="92"/>
      <c r="P288" s="92"/>
      <c r="Q288" s="92"/>
      <c r="R288" s="92"/>
      <c r="S288" s="92"/>
      <c r="T288" s="93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7" t="s">
        <v>158</v>
      </c>
      <c r="AU288" s="17" t="s">
        <v>87</v>
      </c>
    </row>
    <row r="289" s="2" customFormat="1" ht="16.5" customHeight="1">
      <c r="A289" s="39"/>
      <c r="B289" s="40"/>
      <c r="C289" s="220" t="s">
        <v>544</v>
      </c>
      <c r="D289" s="220" t="s">
        <v>153</v>
      </c>
      <c r="E289" s="221" t="s">
        <v>1140</v>
      </c>
      <c r="F289" s="222" t="s">
        <v>1141</v>
      </c>
      <c r="G289" s="223" t="s">
        <v>1089</v>
      </c>
      <c r="H289" s="224">
        <v>2</v>
      </c>
      <c r="I289" s="225"/>
      <c r="J289" s="226">
        <f>ROUND(I289*H289,2)</f>
        <v>0</v>
      </c>
      <c r="K289" s="227"/>
      <c r="L289" s="45"/>
      <c r="M289" s="228" t="s">
        <v>1</v>
      </c>
      <c r="N289" s="229" t="s">
        <v>44</v>
      </c>
      <c r="O289" s="92"/>
      <c r="P289" s="230">
        <f>O289*H289</f>
        <v>0</v>
      </c>
      <c r="Q289" s="230">
        <v>0</v>
      </c>
      <c r="R289" s="230">
        <f>Q289*H289</f>
        <v>0</v>
      </c>
      <c r="S289" s="230">
        <v>0</v>
      </c>
      <c r="T289" s="231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2" t="s">
        <v>157</v>
      </c>
      <c r="AT289" s="232" t="s">
        <v>153</v>
      </c>
      <c r="AU289" s="232" t="s">
        <v>87</v>
      </c>
      <c r="AY289" s="17" t="s">
        <v>150</v>
      </c>
      <c r="BE289" s="233">
        <f>IF(N289="základní",J289,0)</f>
        <v>0</v>
      </c>
      <c r="BF289" s="233">
        <f>IF(N289="snížená",J289,0)</f>
        <v>0</v>
      </c>
      <c r="BG289" s="233">
        <f>IF(N289="zákl. přenesená",J289,0)</f>
        <v>0</v>
      </c>
      <c r="BH289" s="233">
        <f>IF(N289="sníž. přenesená",J289,0)</f>
        <v>0</v>
      </c>
      <c r="BI289" s="233">
        <f>IF(N289="nulová",J289,0)</f>
        <v>0</v>
      </c>
      <c r="BJ289" s="17" t="s">
        <v>87</v>
      </c>
      <c r="BK289" s="233">
        <f>ROUND(I289*H289,2)</f>
        <v>0</v>
      </c>
      <c r="BL289" s="17" t="s">
        <v>157</v>
      </c>
      <c r="BM289" s="232" t="s">
        <v>672</v>
      </c>
    </row>
    <row r="290" s="2" customFormat="1">
      <c r="A290" s="39"/>
      <c r="B290" s="40"/>
      <c r="C290" s="41"/>
      <c r="D290" s="234" t="s">
        <v>158</v>
      </c>
      <c r="E290" s="41"/>
      <c r="F290" s="235" t="s">
        <v>1141</v>
      </c>
      <c r="G290" s="41"/>
      <c r="H290" s="41"/>
      <c r="I290" s="236"/>
      <c r="J290" s="41"/>
      <c r="K290" s="41"/>
      <c r="L290" s="45"/>
      <c r="M290" s="237"/>
      <c r="N290" s="238"/>
      <c r="O290" s="92"/>
      <c r="P290" s="92"/>
      <c r="Q290" s="92"/>
      <c r="R290" s="92"/>
      <c r="S290" s="92"/>
      <c r="T290" s="93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7" t="s">
        <v>158</v>
      </c>
      <c r="AU290" s="17" t="s">
        <v>87</v>
      </c>
    </row>
    <row r="291" s="2" customFormat="1" ht="16.5" customHeight="1">
      <c r="A291" s="39"/>
      <c r="B291" s="40"/>
      <c r="C291" s="220" t="s">
        <v>416</v>
      </c>
      <c r="D291" s="220" t="s">
        <v>153</v>
      </c>
      <c r="E291" s="221" t="s">
        <v>1142</v>
      </c>
      <c r="F291" s="222" t="s">
        <v>1143</v>
      </c>
      <c r="G291" s="223" t="s">
        <v>1089</v>
      </c>
      <c r="H291" s="224">
        <v>1</v>
      </c>
      <c r="I291" s="225"/>
      <c r="J291" s="226">
        <f>ROUND(I291*H291,2)</f>
        <v>0</v>
      </c>
      <c r="K291" s="227"/>
      <c r="L291" s="45"/>
      <c r="M291" s="228" t="s">
        <v>1</v>
      </c>
      <c r="N291" s="229" t="s">
        <v>44</v>
      </c>
      <c r="O291" s="92"/>
      <c r="P291" s="230">
        <f>O291*H291</f>
        <v>0</v>
      </c>
      <c r="Q291" s="230">
        <v>0</v>
      </c>
      <c r="R291" s="230">
        <f>Q291*H291</f>
        <v>0</v>
      </c>
      <c r="S291" s="230">
        <v>0</v>
      </c>
      <c r="T291" s="23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2" t="s">
        <v>157</v>
      </c>
      <c r="AT291" s="232" t="s">
        <v>153</v>
      </c>
      <c r="AU291" s="232" t="s">
        <v>87</v>
      </c>
      <c r="AY291" s="17" t="s">
        <v>150</v>
      </c>
      <c r="BE291" s="233">
        <f>IF(N291="základní",J291,0)</f>
        <v>0</v>
      </c>
      <c r="BF291" s="233">
        <f>IF(N291="snížená",J291,0)</f>
        <v>0</v>
      </c>
      <c r="BG291" s="233">
        <f>IF(N291="zákl. přenesená",J291,0)</f>
        <v>0</v>
      </c>
      <c r="BH291" s="233">
        <f>IF(N291="sníž. přenesená",J291,0)</f>
        <v>0</v>
      </c>
      <c r="BI291" s="233">
        <f>IF(N291="nulová",J291,0)</f>
        <v>0</v>
      </c>
      <c r="BJ291" s="17" t="s">
        <v>87</v>
      </c>
      <c r="BK291" s="233">
        <f>ROUND(I291*H291,2)</f>
        <v>0</v>
      </c>
      <c r="BL291" s="17" t="s">
        <v>157</v>
      </c>
      <c r="BM291" s="232" t="s">
        <v>678</v>
      </c>
    </row>
    <row r="292" s="2" customFormat="1">
      <c r="A292" s="39"/>
      <c r="B292" s="40"/>
      <c r="C292" s="41"/>
      <c r="D292" s="234" t="s">
        <v>158</v>
      </c>
      <c r="E292" s="41"/>
      <c r="F292" s="235" t="s">
        <v>1143</v>
      </c>
      <c r="G292" s="41"/>
      <c r="H292" s="41"/>
      <c r="I292" s="236"/>
      <c r="J292" s="41"/>
      <c r="K292" s="41"/>
      <c r="L292" s="45"/>
      <c r="M292" s="237"/>
      <c r="N292" s="238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7" t="s">
        <v>158</v>
      </c>
      <c r="AU292" s="17" t="s">
        <v>87</v>
      </c>
    </row>
    <row r="293" s="2" customFormat="1" ht="16.5" customHeight="1">
      <c r="A293" s="39"/>
      <c r="B293" s="40"/>
      <c r="C293" s="220" t="s">
        <v>551</v>
      </c>
      <c r="D293" s="220" t="s">
        <v>153</v>
      </c>
      <c r="E293" s="221" t="s">
        <v>1144</v>
      </c>
      <c r="F293" s="222" t="s">
        <v>1145</v>
      </c>
      <c r="G293" s="223" t="s">
        <v>1089</v>
      </c>
      <c r="H293" s="224">
        <v>18</v>
      </c>
      <c r="I293" s="225"/>
      <c r="J293" s="226">
        <f>ROUND(I293*H293,2)</f>
        <v>0</v>
      </c>
      <c r="K293" s="227"/>
      <c r="L293" s="45"/>
      <c r="M293" s="228" t="s">
        <v>1</v>
      </c>
      <c r="N293" s="229" t="s">
        <v>44</v>
      </c>
      <c r="O293" s="92"/>
      <c r="P293" s="230">
        <f>O293*H293</f>
        <v>0</v>
      </c>
      <c r="Q293" s="230">
        <v>0</v>
      </c>
      <c r="R293" s="230">
        <f>Q293*H293</f>
        <v>0</v>
      </c>
      <c r="S293" s="230">
        <v>0</v>
      </c>
      <c r="T293" s="231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2" t="s">
        <v>157</v>
      </c>
      <c r="AT293" s="232" t="s">
        <v>153</v>
      </c>
      <c r="AU293" s="232" t="s">
        <v>87</v>
      </c>
      <c r="AY293" s="17" t="s">
        <v>150</v>
      </c>
      <c r="BE293" s="233">
        <f>IF(N293="základní",J293,0)</f>
        <v>0</v>
      </c>
      <c r="BF293" s="233">
        <f>IF(N293="snížená",J293,0)</f>
        <v>0</v>
      </c>
      <c r="BG293" s="233">
        <f>IF(N293="zákl. přenesená",J293,0)</f>
        <v>0</v>
      </c>
      <c r="BH293" s="233">
        <f>IF(N293="sníž. přenesená",J293,0)</f>
        <v>0</v>
      </c>
      <c r="BI293" s="233">
        <f>IF(N293="nulová",J293,0)</f>
        <v>0</v>
      </c>
      <c r="BJ293" s="17" t="s">
        <v>87</v>
      </c>
      <c r="BK293" s="233">
        <f>ROUND(I293*H293,2)</f>
        <v>0</v>
      </c>
      <c r="BL293" s="17" t="s">
        <v>157</v>
      </c>
      <c r="BM293" s="232" t="s">
        <v>682</v>
      </c>
    </row>
    <row r="294" s="2" customFormat="1">
      <c r="A294" s="39"/>
      <c r="B294" s="40"/>
      <c r="C294" s="41"/>
      <c r="D294" s="234" t="s">
        <v>158</v>
      </c>
      <c r="E294" s="41"/>
      <c r="F294" s="235" t="s">
        <v>1145</v>
      </c>
      <c r="G294" s="41"/>
      <c r="H294" s="41"/>
      <c r="I294" s="236"/>
      <c r="J294" s="41"/>
      <c r="K294" s="41"/>
      <c r="L294" s="45"/>
      <c r="M294" s="237"/>
      <c r="N294" s="238"/>
      <c r="O294" s="92"/>
      <c r="P294" s="92"/>
      <c r="Q294" s="92"/>
      <c r="R294" s="92"/>
      <c r="S294" s="92"/>
      <c r="T294" s="93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7" t="s">
        <v>158</v>
      </c>
      <c r="AU294" s="17" t="s">
        <v>87</v>
      </c>
    </row>
    <row r="295" s="2" customFormat="1" ht="16.5" customHeight="1">
      <c r="A295" s="39"/>
      <c r="B295" s="40"/>
      <c r="C295" s="220" t="s">
        <v>421</v>
      </c>
      <c r="D295" s="220" t="s">
        <v>153</v>
      </c>
      <c r="E295" s="221" t="s">
        <v>1146</v>
      </c>
      <c r="F295" s="222" t="s">
        <v>1147</v>
      </c>
      <c r="G295" s="223" t="s">
        <v>1089</v>
      </c>
      <c r="H295" s="224">
        <v>8</v>
      </c>
      <c r="I295" s="225"/>
      <c r="J295" s="226">
        <f>ROUND(I295*H295,2)</f>
        <v>0</v>
      </c>
      <c r="K295" s="227"/>
      <c r="L295" s="45"/>
      <c r="M295" s="228" t="s">
        <v>1</v>
      </c>
      <c r="N295" s="229" t="s">
        <v>44</v>
      </c>
      <c r="O295" s="92"/>
      <c r="P295" s="230">
        <f>O295*H295</f>
        <v>0</v>
      </c>
      <c r="Q295" s="230">
        <v>0</v>
      </c>
      <c r="R295" s="230">
        <f>Q295*H295</f>
        <v>0</v>
      </c>
      <c r="S295" s="230">
        <v>0</v>
      </c>
      <c r="T295" s="231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2" t="s">
        <v>157</v>
      </c>
      <c r="AT295" s="232" t="s">
        <v>153</v>
      </c>
      <c r="AU295" s="232" t="s">
        <v>87</v>
      </c>
      <c r="AY295" s="17" t="s">
        <v>150</v>
      </c>
      <c r="BE295" s="233">
        <f>IF(N295="základní",J295,0)</f>
        <v>0</v>
      </c>
      <c r="BF295" s="233">
        <f>IF(N295="snížená",J295,0)</f>
        <v>0</v>
      </c>
      <c r="BG295" s="233">
        <f>IF(N295="zákl. přenesená",J295,0)</f>
        <v>0</v>
      </c>
      <c r="BH295" s="233">
        <f>IF(N295="sníž. přenesená",J295,0)</f>
        <v>0</v>
      </c>
      <c r="BI295" s="233">
        <f>IF(N295="nulová",J295,0)</f>
        <v>0</v>
      </c>
      <c r="BJ295" s="17" t="s">
        <v>87</v>
      </c>
      <c r="BK295" s="233">
        <f>ROUND(I295*H295,2)</f>
        <v>0</v>
      </c>
      <c r="BL295" s="17" t="s">
        <v>157</v>
      </c>
      <c r="BM295" s="232" t="s">
        <v>686</v>
      </c>
    </row>
    <row r="296" s="2" customFormat="1">
      <c r="A296" s="39"/>
      <c r="B296" s="40"/>
      <c r="C296" s="41"/>
      <c r="D296" s="234" t="s">
        <v>158</v>
      </c>
      <c r="E296" s="41"/>
      <c r="F296" s="235" t="s">
        <v>1147</v>
      </c>
      <c r="G296" s="41"/>
      <c r="H296" s="41"/>
      <c r="I296" s="236"/>
      <c r="J296" s="41"/>
      <c r="K296" s="41"/>
      <c r="L296" s="45"/>
      <c r="M296" s="237"/>
      <c r="N296" s="238"/>
      <c r="O296" s="92"/>
      <c r="P296" s="92"/>
      <c r="Q296" s="92"/>
      <c r="R296" s="92"/>
      <c r="S296" s="92"/>
      <c r="T296" s="93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7" t="s">
        <v>158</v>
      </c>
      <c r="AU296" s="17" t="s">
        <v>87</v>
      </c>
    </row>
    <row r="297" s="2" customFormat="1" ht="37.8" customHeight="1">
      <c r="A297" s="39"/>
      <c r="B297" s="40"/>
      <c r="C297" s="220" t="s">
        <v>559</v>
      </c>
      <c r="D297" s="220" t="s">
        <v>153</v>
      </c>
      <c r="E297" s="221" t="s">
        <v>1148</v>
      </c>
      <c r="F297" s="222" t="s">
        <v>1149</v>
      </c>
      <c r="G297" s="223" t="s">
        <v>1089</v>
      </c>
      <c r="H297" s="224">
        <v>0</v>
      </c>
      <c r="I297" s="225"/>
      <c r="J297" s="226">
        <f>ROUND(I297*H297,2)</f>
        <v>0</v>
      </c>
      <c r="K297" s="227"/>
      <c r="L297" s="45"/>
      <c r="M297" s="228" t="s">
        <v>1</v>
      </c>
      <c r="N297" s="229" t="s">
        <v>44</v>
      </c>
      <c r="O297" s="92"/>
      <c r="P297" s="230">
        <f>O297*H297</f>
        <v>0</v>
      </c>
      <c r="Q297" s="230">
        <v>0</v>
      </c>
      <c r="R297" s="230">
        <f>Q297*H297</f>
        <v>0</v>
      </c>
      <c r="S297" s="230">
        <v>0</v>
      </c>
      <c r="T297" s="231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2" t="s">
        <v>157</v>
      </c>
      <c r="AT297" s="232" t="s">
        <v>153</v>
      </c>
      <c r="AU297" s="232" t="s">
        <v>87</v>
      </c>
      <c r="AY297" s="17" t="s">
        <v>150</v>
      </c>
      <c r="BE297" s="233">
        <f>IF(N297="základní",J297,0)</f>
        <v>0</v>
      </c>
      <c r="BF297" s="233">
        <f>IF(N297="snížená",J297,0)</f>
        <v>0</v>
      </c>
      <c r="BG297" s="233">
        <f>IF(N297="zákl. přenesená",J297,0)</f>
        <v>0</v>
      </c>
      <c r="BH297" s="233">
        <f>IF(N297="sníž. přenesená",J297,0)</f>
        <v>0</v>
      </c>
      <c r="BI297" s="233">
        <f>IF(N297="nulová",J297,0)</f>
        <v>0</v>
      </c>
      <c r="BJ297" s="17" t="s">
        <v>87</v>
      </c>
      <c r="BK297" s="233">
        <f>ROUND(I297*H297,2)</f>
        <v>0</v>
      </c>
      <c r="BL297" s="17" t="s">
        <v>157</v>
      </c>
      <c r="BM297" s="232" t="s">
        <v>690</v>
      </c>
    </row>
    <row r="298" s="2" customFormat="1" ht="44.25" customHeight="1">
      <c r="A298" s="39"/>
      <c r="B298" s="40"/>
      <c r="C298" s="220" t="s">
        <v>427</v>
      </c>
      <c r="D298" s="220" t="s">
        <v>153</v>
      </c>
      <c r="E298" s="221" t="s">
        <v>1150</v>
      </c>
      <c r="F298" s="222" t="s">
        <v>1151</v>
      </c>
      <c r="G298" s="223" t="s">
        <v>1089</v>
      </c>
      <c r="H298" s="224">
        <v>7</v>
      </c>
      <c r="I298" s="225"/>
      <c r="J298" s="226">
        <f>ROUND(I298*H298,2)</f>
        <v>0</v>
      </c>
      <c r="K298" s="227"/>
      <c r="L298" s="45"/>
      <c r="M298" s="228" t="s">
        <v>1</v>
      </c>
      <c r="N298" s="229" t="s">
        <v>44</v>
      </c>
      <c r="O298" s="92"/>
      <c r="P298" s="230">
        <f>O298*H298</f>
        <v>0</v>
      </c>
      <c r="Q298" s="230">
        <v>0</v>
      </c>
      <c r="R298" s="230">
        <f>Q298*H298</f>
        <v>0</v>
      </c>
      <c r="S298" s="230">
        <v>0</v>
      </c>
      <c r="T298" s="231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2" t="s">
        <v>157</v>
      </c>
      <c r="AT298" s="232" t="s">
        <v>153</v>
      </c>
      <c r="AU298" s="232" t="s">
        <v>87</v>
      </c>
      <c r="AY298" s="17" t="s">
        <v>150</v>
      </c>
      <c r="BE298" s="233">
        <f>IF(N298="základní",J298,0)</f>
        <v>0</v>
      </c>
      <c r="BF298" s="233">
        <f>IF(N298="snížená",J298,0)</f>
        <v>0</v>
      </c>
      <c r="BG298" s="233">
        <f>IF(N298="zákl. přenesená",J298,0)</f>
        <v>0</v>
      </c>
      <c r="BH298" s="233">
        <f>IF(N298="sníž. přenesená",J298,0)</f>
        <v>0</v>
      </c>
      <c r="BI298" s="233">
        <f>IF(N298="nulová",J298,0)</f>
        <v>0</v>
      </c>
      <c r="BJ298" s="17" t="s">
        <v>87</v>
      </c>
      <c r="BK298" s="233">
        <f>ROUND(I298*H298,2)</f>
        <v>0</v>
      </c>
      <c r="BL298" s="17" t="s">
        <v>157</v>
      </c>
      <c r="BM298" s="232" t="s">
        <v>694</v>
      </c>
    </row>
    <row r="299" s="2" customFormat="1" ht="16.5" customHeight="1">
      <c r="A299" s="39"/>
      <c r="B299" s="40"/>
      <c r="C299" s="220" t="s">
        <v>570</v>
      </c>
      <c r="D299" s="220" t="s">
        <v>153</v>
      </c>
      <c r="E299" s="221" t="s">
        <v>1152</v>
      </c>
      <c r="F299" s="222" t="s">
        <v>1153</v>
      </c>
      <c r="G299" s="223" t="s">
        <v>571</v>
      </c>
      <c r="H299" s="224">
        <v>42</v>
      </c>
      <c r="I299" s="225"/>
      <c r="J299" s="226">
        <f>ROUND(I299*H299,2)</f>
        <v>0</v>
      </c>
      <c r="K299" s="227"/>
      <c r="L299" s="45"/>
      <c r="M299" s="228" t="s">
        <v>1</v>
      </c>
      <c r="N299" s="229" t="s">
        <v>44</v>
      </c>
      <c r="O299" s="92"/>
      <c r="P299" s="230">
        <f>O299*H299</f>
        <v>0</v>
      </c>
      <c r="Q299" s="230">
        <v>0</v>
      </c>
      <c r="R299" s="230">
        <f>Q299*H299</f>
        <v>0</v>
      </c>
      <c r="S299" s="230">
        <v>0</v>
      </c>
      <c r="T299" s="231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2" t="s">
        <v>157</v>
      </c>
      <c r="AT299" s="232" t="s">
        <v>153</v>
      </c>
      <c r="AU299" s="232" t="s">
        <v>87</v>
      </c>
      <c r="AY299" s="17" t="s">
        <v>150</v>
      </c>
      <c r="BE299" s="233">
        <f>IF(N299="základní",J299,0)</f>
        <v>0</v>
      </c>
      <c r="BF299" s="233">
        <f>IF(N299="snížená",J299,0)</f>
        <v>0</v>
      </c>
      <c r="BG299" s="233">
        <f>IF(N299="zákl. přenesená",J299,0)</f>
        <v>0</v>
      </c>
      <c r="BH299" s="233">
        <f>IF(N299="sníž. přenesená",J299,0)</f>
        <v>0</v>
      </c>
      <c r="BI299" s="233">
        <f>IF(N299="nulová",J299,0)</f>
        <v>0</v>
      </c>
      <c r="BJ299" s="17" t="s">
        <v>87</v>
      </c>
      <c r="BK299" s="233">
        <f>ROUND(I299*H299,2)</f>
        <v>0</v>
      </c>
      <c r="BL299" s="17" t="s">
        <v>157</v>
      </c>
      <c r="BM299" s="232" t="s">
        <v>698</v>
      </c>
    </row>
    <row r="300" s="2" customFormat="1">
      <c r="A300" s="39"/>
      <c r="B300" s="40"/>
      <c r="C300" s="41"/>
      <c r="D300" s="234" t="s">
        <v>158</v>
      </c>
      <c r="E300" s="41"/>
      <c r="F300" s="235" t="s">
        <v>1153</v>
      </c>
      <c r="G300" s="41"/>
      <c r="H300" s="41"/>
      <c r="I300" s="236"/>
      <c r="J300" s="41"/>
      <c r="K300" s="41"/>
      <c r="L300" s="45"/>
      <c r="M300" s="237"/>
      <c r="N300" s="238"/>
      <c r="O300" s="92"/>
      <c r="P300" s="92"/>
      <c r="Q300" s="92"/>
      <c r="R300" s="92"/>
      <c r="S300" s="92"/>
      <c r="T300" s="93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7" t="s">
        <v>158</v>
      </c>
      <c r="AU300" s="17" t="s">
        <v>87</v>
      </c>
    </row>
    <row r="301" s="2" customFormat="1" ht="16.5" customHeight="1">
      <c r="A301" s="39"/>
      <c r="B301" s="40"/>
      <c r="C301" s="220" t="s">
        <v>432</v>
      </c>
      <c r="D301" s="220" t="s">
        <v>153</v>
      </c>
      <c r="E301" s="221" t="s">
        <v>1154</v>
      </c>
      <c r="F301" s="222" t="s">
        <v>1155</v>
      </c>
      <c r="G301" s="223" t="s">
        <v>415</v>
      </c>
      <c r="H301" s="224">
        <v>10</v>
      </c>
      <c r="I301" s="225"/>
      <c r="J301" s="226">
        <f>ROUND(I301*H301,2)</f>
        <v>0</v>
      </c>
      <c r="K301" s="227"/>
      <c r="L301" s="45"/>
      <c r="M301" s="228" t="s">
        <v>1</v>
      </c>
      <c r="N301" s="229" t="s">
        <v>44</v>
      </c>
      <c r="O301" s="92"/>
      <c r="P301" s="230">
        <f>O301*H301</f>
        <v>0</v>
      </c>
      <c r="Q301" s="230">
        <v>0</v>
      </c>
      <c r="R301" s="230">
        <f>Q301*H301</f>
        <v>0</v>
      </c>
      <c r="S301" s="230">
        <v>0</v>
      </c>
      <c r="T301" s="231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2" t="s">
        <v>157</v>
      </c>
      <c r="AT301" s="232" t="s">
        <v>153</v>
      </c>
      <c r="AU301" s="232" t="s">
        <v>87</v>
      </c>
      <c r="AY301" s="17" t="s">
        <v>150</v>
      </c>
      <c r="BE301" s="233">
        <f>IF(N301="základní",J301,0)</f>
        <v>0</v>
      </c>
      <c r="BF301" s="233">
        <f>IF(N301="snížená",J301,0)</f>
        <v>0</v>
      </c>
      <c r="BG301" s="233">
        <f>IF(N301="zákl. přenesená",J301,0)</f>
        <v>0</v>
      </c>
      <c r="BH301" s="233">
        <f>IF(N301="sníž. přenesená",J301,0)</f>
        <v>0</v>
      </c>
      <c r="BI301" s="233">
        <f>IF(N301="nulová",J301,0)</f>
        <v>0</v>
      </c>
      <c r="BJ301" s="17" t="s">
        <v>87</v>
      </c>
      <c r="BK301" s="233">
        <f>ROUND(I301*H301,2)</f>
        <v>0</v>
      </c>
      <c r="BL301" s="17" t="s">
        <v>157</v>
      </c>
      <c r="BM301" s="232" t="s">
        <v>703</v>
      </c>
    </row>
    <row r="302" s="2" customFormat="1">
      <c r="A302" s="39"/>
      <c r="B302" s="40"/>
      <c r="C302" s="41"/>
      <c r="D302" s="234" t="s">
        <v>158</v>
      </c>
      <c r="E302" s="41"/>
      <c r="F302" s="235" t="s">
        <v>1155</v>
      </c>
      <c r="G302" s="41"/>
      <c r="H302" s="41"/>
      <c r="I302" s="236"/>
      <c r="J302" s="41"/>
      <c r="K302" s="41"/>
      <c r="L302" s="45"/>
      <c r="M302" s="237"/>
      <c r="N302" s="238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7" t="s">
        <v>158</v>
      </c>
      <c r="AU302" s="17" t="s">
        <v>87</v>
      </c>
    </row>
    <row r="303" s="2" customFormat="1" ht="16.5" customHeight="1">
      <c r="A303" s="39"/>
      <c r="B303" s="40"/>
      <c r="C303" s="220" t="s">
        <v>583</v>
      </c>
      <c r="D303" s="220" t="s">
        <v>153</v>
      </c>
      <c r="E303" s="221" t="s">
        <v>1156</v>
      </c>
      <c r="F303" s="222" t="s">
        <v>1157</v>
      </c>
      <c r="G303" s="223" t="s">
        <v>1089</v>
      </c>
      <c r="H303" s="224">
        <v>13</v>
      </c>
      <c r="I303" s="225"/>
      <c r="J303" s="226">
        <f>ROUND(I303*H303,2)</f>
        <v>0</v>
      </c>
      <c r="K303" s="227"/>
      <c r="L303" s="45"/>
      <c r="M303" s="228" t="s">
        <v>1</v>
      </c>
      <c r="N303" s="229" t="s">
        <v>44</v>
      </c>
      <c r="O303" s="92"/>
      <c r="P303" s="230">
        <f>O303*H303</f>
        <v>0</v>
      </c>
      <c r="Q303" s="230">
        <v>0</v>
      </c>
      <c r="R303" s="230">
        <f>Q303*H303</f>
        <v>0</v>
      </c>
      <c r="S303" s="230">
        <v>0</v>
      </c>
      <c r="T303" s="231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2" t="s">
        <v>157</v>
      </c>
      <c r="AT303" s="232" t="s">
        <v>153</v>
      </c>
      <c r="AU303" s="232" t="s">
        <v>87</v>
      </c>
      <c r="AY303" s="17" t="s">
        <v>150</v>
      </c>
      <c r="BE303" s="233">
        <f>IF(N303="základní",J303,0)</f>
        <v>0</v>
      </c>
      <c r="BF303" s="233">
        <f>IF(N303="snížená",J303,0)</f>
        <v>0</v>
      </c>
      <c r="BG303" s="233">
        <f>IF(N303="zákl. přenesená",J303,0)</f>
        <v>0</v>
      </c>
      <c r="BH303" s="233">
        <f>IF(N303="sníž. přenesená",J303,0)</f>
        <v>0</v>
      </c>
      <c r="BI303" s="233">
        <f>IF(N303="nulová",J303,0)</f>
        <v>0</v>
      </c>
      <c r="BJ303" s="17" t="s">
        <v>87</v>
      </c>
      <c r="BK303" s="233">
        <f>ROUND(I303*H303,2)</f>
        <v>0</v>
      </c>
      <c r="BL303" s="17" t="s">
        <v>157</v>
      </c>
      <c r="BM303" s="232" t="s">
        <v>707</v>
      </c>
    </row>
    <row r="304" s="2" customFormat="1">
      <c r="A304" s="39"/>
      <c r="B304" s="40"/>
      <c r="C304" s="41"/>
      <c r="D304" s="234" t="s">
        <v>158</v>
      </c>
      <c r="E304" s="41"/>
      <c r="F304" s="235" t="s">
        <v>1157</v>
      </c>
      <c r="G304" s="41"/>
      <c r="H304" s="41"/>
      <c r="I304" s="236"/>
      <c r="J304" s="41"/>
      <c r="K304" s="41"/>
      <c r="L304" s="45"/>
      <c r="M304" s="237"/>
      <c r="N304" s="238"/>
      <c r="O304" s="92"/>
      <c r="P304" s="92"/>
      <c r="Q304" s="92"/>
      <c r="R304" s="92"/>
      <c r="S304" s="92"/>
      <c r="T304" s="93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7" t="s">
        <v>158</v>
      </c>
      <c r="AU304" s="17" t="s">
        <v>87</v>
      </c>
    </row>
    <row r="305" s="2" customFormat="1" ht="24.15" customHeight="1">
      <c r="A305" s="39"/>
      <c r="B305" s="40"/>
      <c r="C305" s="220" t="s">
        <v>437</v>
      </c>
      <c r="D305" s="220" t="s">
        <v>153</v>
      </c>
      <c r="E305" s="221" t="s">
        <v>1158</v>
      </c>
      <c r="F305" s="222" t="s">
        <v>1159</v>
      </c>
      <c r="G305" s="223" t="s">
        <v>1089</v>
      </c>
      <c r="H305" s="224">
        <v>40</v>
      </c>
      <c r="I305" s="225"/>
      <c r="J305" s="226">
        <f>ROUND(I305*H305,2)</f>
        <v>0</v>
      </c>
      <c r="K305" s="227"/>
      <c r="L305" s="45"/>
      <c r="M305" s="228" t="s">
        <v>1</v>
      </c>
      <c r="N305" s="229" t="s">
        <v>44</v>
      </c>
      <c r="O305" s="92"/>
      <c r="P305" s="230">
        <f>O305*H305</f>
        <v>0</v>
      </c>
      <c r="Q305" s="230">
        <v>0</v>
      </c>
      <c r="R305" s="230">
        <f>Q305*H305</f>
        <v>0</v>
      </c>
      <c r="S305" s="230">
        <v>0</v>
      </c>
      <c r="T305" s="231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2" t="s">
        <v>157</v>
      </c>
      <c r="AT305" s="232" t="s">
        <v>153</v>
      </c>
      <c r="AU305" s="232" t="s">
        <v>87</v>
      </c>
      <c r="AY305" s="17" t="s">
        <v>150</v>
      </c>
      <c r="BE305" s="233">
        <f>IF(N305="základní",J305,0)</f>
        <v>0</v>
      </c>
      <c r="BF305" s="233">
        <f>IF(N305="snížená",J305,0)</f>
        <v>0</v>
      </c>
      <c r="BG305" s="233">
        <f>IF(N305="zákl. přenesená",J305,0)</f>
        <v>0</v>
      </c>
      <c r="BH305" s="233">
        <f>IF(N305="sníž. přenesená",J305,0)</f>
        <v>0</v>
      </c>
      <c r="BI305" s="233">
        <f>IF(N305="nulová",J305,0)</f>
        <v>0</v>
      </c>
      <c r="BJ305" s="17" t="s">
        <v>87</v>
      </c>
      <c r="BK305" s="233">
        <f>ROUND(I305*H305,2)</f>
        <v>0</v>
      </c>
      <c r="BL305" s="17" t="s">
        <v>157</v>
      </c>
      <c r="BM305" s="232" t="s">
        <v>711</v>
      </c>
    </row>
    <row r="306" s="2" customFormat="1">
      <c r="A306" s="39"/>
      <c r="B306" s="40"/>
      <c r="C306" s="41"/>
      <c r="D306" s="234" t="s">
        <v>158</v>
      </c>
      <c r="E306" s="41"/>
      <c r="F306" s="235" t="s">
        <v>1159</v>
      </c>
      <c r="G306" s="41"/>
      <c r="H306" s="41"/>
      <c r="I306" s="236"/>
      <c r="J306" s="41"/>
      <c r="K306" s="41"/>
      <c r="L306" s="45"/>
      <c r="M306" s="237"/>
      <c r="N306" s="238"/>
      <c r="O306" s="92"/>
      <c r="P306" s="92"/>
      <c r="Q306" s="92"/>
      <c r="R306" s="92"/>
      <c r="S306" s="92"/>
      <c r="T306" s="93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7" t="s">
        <v>158</v>
      </c>
      <c r="AU306" s="17" t="s">
        <v>87</v>
      </c>
    </row>
    <row r="307" s="2" customFormat="1" ht="37.8" customHeight="1">
      <c r="A307" s="39"/>
      <c r="B307" s="40"/>
      <c r="C307" s="220" t="s">
        <v>592</v>
      </c>
      <c r="D307" s="220" t="s">
        <v>153</v>
      </c>
      <c r="E307" s="221" t="s">
        <v>1160</v>
      </c>
      <c r="F307" s="222" t="s">
        <v>1161</v>
      </c>
      <c r="G307" s="223" t="s">
        <v>1089</v>
      </c>
      <c r="H307" s="224">
        <v>40</v>
      </c>
      <c r="I307" s="225"/>
      <c r="J307" s="226">
        <f>ROUND(I307*H307,2)</f>
        <v>0</v>
      </c>
      <c r="K307" s="227"/>
      <c r="L307" s="45"/>
      <c r="M307" s="228" t="s">
        <v>1</v>
      </c>
      <c r="N307" s="229" t="s">
        <v>44</v>
      </c>
      <c r="O307" s="92"/>
      <c r="P307" s="230">
        <f>O307*H307</f>
        <v>0</v>
      </c>
      <c r="Q307" s="230">
        <v>0</v>
      </c>
      <c r="R307" s="230">
        <f>Q307*H307</f>
        <v>0</v>
      </c>
      <c r="S307" s="230">
        <v>0</v>
      </c>
      <c r="T307" s="231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2" t="s">
        <v>157</v>
      </c>
      <c r="AT307" s="232" t="s">
        <v>153</v>
      </c>
      <c r="AU307" s="232" t="s">
        <v>87</v>
      </c>
      <c r="AY307" s="17" t="s">
        <v>150</v>
      </c>
      <c r="BE307" s="233">
        <f>IF(N307="základní",J307,0)</f>
        <v>0</v>
      </c>
      <c r="BF307" s="233">
        <f>IF(N307="snížená",J307,0)</f>
        <v>0</v>
      </c>
      <c r="BG307" s="233">
        <f>IF(N307="zákl. přenesená",J307,0)</f>
        <v>0</v>
      </c>
      <c r="BH307" s="233">
        <f>IF(N307="sníž. přenesená",J307,0)</f>
        <v>0</v>
      </c>
      <c r="BI307" s="233">
        <f>IF(N307="nulová",J307,0)</f>
        <v>0</v>
      </c>
      <c r="BJ307" s="17" t="s">
        <v>87</v>
      </c>
      <c r="BK307" s="233">
        <f>ROUND(I307*H307,2)</f>
        <v>0</v>
      </c>
      <c r="BL307" s="17" t="s">
        <v>157</v>
      </c>
      <c r="BM307" s="232" t="s">
        <v>715</v>
      </c>
    </row>
    <row r="308" s="2" customFormat="1" ht="24.15" customHeight="1">
      <c r="A308" s="39"/>
      <c r="B308" s="40"/>
      <c r="C308" s="220" t="s">
        <v>441</v>
      </c>
      <c r="D308" s="220" t="s">
        <v>153</v>
      </c>
      <c r="E308" s="221" t="s">
        <v>1162</v>
      </c>
      <c r="F308" s="222" t="s">
        <v>1163</v>
      </c>
      <c r="G308" s="223" t="s">
        <v>1089</v>
      </c>
      <c r="H308" s="224">
        <v>40</v>
      </c>
      <c r="I308" s="225"/>
      <c r="J308" s="226">
        <f>ROUND(I308*H308,2)</f>
        <v>0</v>
      </c>
      <c r="K308" s="227"/>
      <c r="L308" s="45"/>
      <c r="M308" s="228" t="s">
        <v>1</v>
      </c>
      <c r="N308" s="229" t="s">
        <v>44</v>
      </c>
      <c r="O308" s="92"/>
      <c r="P308" s="230">
        <f>O308*H308</f>
        <v>0</v>
      </c>
      <c r="Q308" s="230">
        <v>0</v>
      </c>
      <c r="R308" s="230">
        <f>Q308*H308</f>
        <v>0</v>
      </c>
      <c r="S308" s="230">
        <v>0</v>
      </c>
      <c r="T308" s="231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2" t="s">
        <v>157</v>
      </c>
      <c r="AT308" s="232" t="s">
        <v>153</v>
      </c>
      <c r="AU308" s="232" t="s">
        <v>87</v>
      </c>
      <c r="AY308" s="17" t="s">
        <v>150</v>
      </c>
      <c r="BE308" s="233">
        <f>IF(N308="základní",J308,0)</f>
        <v>0</v>
      </c>
      <c r="BF308" s="233">
        <f>IF(N308="snížená",J308,0)</f>
        <v>0</v>
      </c>
      <c r="BG308" s="233">
        <f>IF(N308="zákl. přenesená",J308,0)</f>
        <v>0</v>
      </c>
      <c r="BH308" s="233">
        <f>IF(N308="sníž. přenesená",J308,0)</f>
        <v>0</v>
      </c>
      <c r="BI308" s="233">
        <f>IF(N308="nulová",J308,0)</f>
        <v>0</v>
      </c>
      <c r="BJ308" s="17" t="s">
        <v>87</v>
      </c>
      <c r="BK308" s="233">
        <f>ROUND(I308*H308,2)</f>
        <v>0</v>
      </c>
      <c r="BL308" s="17" t="s">
        <v>157</v>
      </c>
      <c r="BM308" s="232" t="s">
        <v>719</v>
      </c>
    </row>
    <row r="309" s="2" customFormat="1">
      <c r="A309" s="39"/>
      <c r="B309" s="40"/>
      <c r="C309" s="41"/>
      <c r="D309" s="234" t="s">
        <v>158</v>
      </c>
      <c r="E309" s="41"/>
      <c r="F309" s="235" t="s">
        <v>1163</v>
      </c>
      <c r="G309" s="41"/>
      <c r="H309" s="41"/>
      <c r="I309" s="236"/>
      <c r="J309" s="41"/>
      <c r="K309" s="41"/>
      <c r="L309" s="45"/>
      <c r="M309" s="237"/>
      <c r="N309" s="238"/>
      <c r="O309" s="92"/>
      <c r="P309" s="92"/>
      <c r="Q309" s="92"/>
      <c r="R309" s="92"/>
      <c r="S309" s="92"/>
      <c r="T309" s="93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7" t="s">
        <v>158</v>
      </c>
      <c r="AU309" s="17" t="s">
        <v>87</v>
      </c>
    </row>
    <row r="310" s="2" customFormat="1" ht="21.75" customHeight="1">
      <c r="A310" s="39"/>
      <c r="B310" s="40"/>
      <c r="C310" s="220" t="s">
        <v>602</v>
      </c>
      <c r="D310" s="220" t="s">
        <v>153</v>
      </c>
      <c r="E310" s="221" t="s">
        <v>1164</v>
      </c>
      <c r="F310" s="222" t="s">
        <v>1165</v>
      </c>
      <c r="G310" s="223" t="s">
        <v>415</v>
      </c>
      <c r="H310" s="224">
        <v>5</v>
      </c>
      <c r="I310" s="225"/>
      <c r="J310" s="226">
        <f>ROUND(I310*H310,2)</f>
        <v>0</v>
      </c>
      <c r="K310" s="227"/>
      <c r="L310" s="45"/>
      <c r="M310" s="228" t="s">
        <v>1</v>
      </c>
      <c r="N310" s="229" t="s">
        <v>44</v>
      </c>
      <c r="O310" s="92"/>
      <c r="P310" s="230">
        <f>O310*H310</f>
        <v>0</v>
      </c>
      <c r="Q310" s="230">
        <v>0</v>
      </c>
      <c r="R310" s="230">
        <f>Q310*H310</f>
        <v>0</v>
      </c>
      <c r="S310" s="230">
        <v>0</v>
      </c>
      <c r="T310" s="231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2" t="s">
        <v>157</v>
      </c>
      <c r="AT310" s="232" t="s">
        <v>153</v>
      </c>
      <c r="AU310" s="232" t="s">
        <v>87</v>
      </c>
      <c r="AY310" s="17" t="s">
        <v>150</v>
      </c>
      <c r="BE310" s="233">
        <f>IF(N310="základní",J310,0)</f>
        <v>0</v>
      </c>
      <c r="BF310" s="233">
        <f>IF(N310="snížená",J310,0)</f>
        <v>0</v>
      </c>
      <c r="BG310" s="233">
        <f>IF(N310="zákl. přenesená",J310,0)</f>
        <v>0</v>
      </c>
      <c r="BH310" s="233">
        <f>IF(N310="sníž. přenesená",J310,0)</f>
        <v>0</v>
      </c>
      <c r="BI310" s="233">
        <f>IF(N310="nulová",J310,0)</f>
        <v>0</v>
      </c>
      <c r="BJ310" s="17" t="s">
        <v>87</v>
      </c>
      <c r="BK310" s="233">
        <f>ROUND(I310*H310,2)</f>
        <v>0</v>
      </c>
      <c r="BL310" s="17" t="s">
        <v>157</v>
      </c>
      <c r="BM310" s="232" t="s">
        <v>723</v>
      </c>
    </row>
    <row r="311" s="2" customFormat="1">
      <c r="A311" s="39"/>
      <c r="B311" s="40"/>
      <c r="C311" s="41"/>
      <c r="D311" s="234" t="s">
        <v>158</v>
      </c>
      <c r="E311" s="41"/>
      <c r="F311" s="235" t="s">
        <v>1165</v>
      </c>
      <c r="G311" s="41"/>
      <c r="H311" s="41"/>
      <c r="I311" s="236"/>
      <c r="J311" s="41"/>
      <c r="K311" s="41"/>
      <c r="L311" s="45"/>
      <c r="M311" s="237"/>
      <c r="N311" s="238"/>
      <c r="O311" s="92"/>
      <c r="P311" s="92"/>
      <c r="Q311" s="92"/>
      <c r="R311" s="92"/>
      <c r="S311" s="92"/>
      <c r="T311" s="93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7" t="s">
        <v>158</v>
      </c>
      <c r="AU311" s="17" t="s">
        <v>87</v>
      </c>
    </row>
    <row r="312" s="2" customFormat="1" ht="16.5" customHeight="1">
      <c r="A312" s="39"/>
      <c r="B312" s="40"/>
      <c r="C312" s="220" t="s">
        <v>445</v>
      </c>
      <c r="D312" s="220" t="s">
        <v>153</v>
      </c>
      <c r="E312" s="221" t="s">
        <v>1166</v>
      </c>
      <c r="F312" s="222" t="s">
        <v>1167</v>
      </c>
      <c r="G312" s="223" t="s">
        <v>1089</v>
      </c>
      <c r="H312" s="224">
        <v>7</v>
      </c>
      <c r="I312" s="225"/>
      <c r="J312" s="226">
        <f>ROUND(I312*H312,2)</f>
        <v>0</v>
      </c>
      <c r="K312" s="227"/>
      <c r="L312" s="45"/>
      <c r="M312" s="228" t="s">
        <v>1</v>
      </c>
      <c r="N312" s="229" t="s">
        <v>44</v>
      </c>
      <c r="O312" s="92"/>
      <c r="P312" s="230">
        <f>O312*H312</f>
        <v>0</v>
      </c>
      <c r="Q312" s="230">
        <v>0</v>
      </c>
      <c r="R312" s="230">
        <f>Q312*H312</f>
        <v>0</v>
      </c>
      <c r="S312" s="230">
        <v>0</v>
      </c>
      <c r="T312" s="231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2" t="s">
        <v>157</v>
      </c>
      <c r="AT312" s="232" t="s">
        <v>153</v>
      </c>
      <c r="AU312" s="232" t="s">
        <v>87</v>
      </c>
      <c r="AY312" s="17" t="s">
        <v>150</v>
      </c>
      <c r="BE312" s="233">
        <f>IF(N312="základní",J312,0)</f>
        <v>0</v>
      </c>
      <c r="BF312" s="233">
        <f>IF(N312="snížená",J312,0)</f>
        <v>0</v>
      </c>
      <c r="BG312" s="233">
        <f>IF(N312="zákl. přenesená",J312,0)</f>
        <v>0</v>
      </c>
      <c r="BH312" s="233">
        <f>IF(N312="sníž. přenesená",J312,0)</f>
        <v>0</v>
      </c>
      <c r="BI312" s="233">
        <f>IF(N312="nulová",J312,0)</f>
        <v>0</v>
      </c>
      <c r="BJ312" s="17" t="s">
        <v>87</v>
      </c>
      <c r="BK312" s="233">
        <f>ROUND(I312*H312,2)</f>
        <v>0</v>
      </c>
      <c r="BL312" s="17" t="s">
        <v>157</v>
      </c>
      <c r="BM312" s="232" t="s">
        <v>727</v>
      </c>
    </row>
    <row r="313" s="2" customFormat="1">
      <c r="A313" s="39"/>
      <c r="B313" s="40"/>
      <c r="C313" s="41"/>
      <c r="D313" s="234" t="s">
        <v>158</v>
      </c>
      <c r="E313" s="41"/>
      <c r="F313" s="235" t="s">
        <v>1167</v>
      </c>
      <c r="G313" s="41"/>
      <c r="H313" s="41"/>
      <c r="I313" s="236"/>
      <c r="J313" s="41"/>
      <c r="K313" s="41"/>
      <c r="L313" s="45"/>
      <c r="M313" s="237"/>
      <c r="N313" s="238"/>
      <c r="O313" s="92"/>
      <c r="P313" s="92"/>
      <c r="Q313" s="92"/>
      <c r="R313" s="92"/>
      <c r="S313" s="92"/>
      <c r="T313" s="93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7" t="s">
        <v>158</v>
      </c>
      <c r="AU313" s="17" t="s">
        <v>87</v>
      </c>
    </row>
    <row r="314" s="2" customFormat="1" ht="16.5" customHeight="1">
      <c r="A314" s="39"/>
      <c r="B314" s="40"/>
      <c r="C314" s="220" t="s">
        <v>615</v>
      </c>
      <c r="D314" s="220" t="s">
        <v>153</v>
      </c>
      <c r="E314" s="221" t="s">
        <v>1168</v>
      </c>
      <c r="F314" s="222" t="s">
        <v>1169</v>
      </c>
      <c r="G314" s="223" t="s">
        <v>461</v>
      </c>
      <c r="H314" s="224">
        <v>1</v>
      </c>
      <c r="I314" s="225"/>
      <c r="J314" s="226">
        <f>ROUND(I314*H314,2)</f>
        <v>0</v>
      </c>
      <c r="K314" s="227"/>
      <c r="L314" s="45"/>
      <c r="M314" s="228" t="s">
        <v>1</v>
      </c>
      <c r="N314" s="229" t="s">
        <v>44</v>
      </c>
      <c r="O314" s="92"/>
      <c r="P314" s="230">
        <f>O314*H314</f>
        <v>0</v>
      </c>
      <c r="Q314" s="230">
        <v>0</v>
      </c>
      <c r="R314" s="230">
        <f>Q314*H314</f>
        <v>0</v>
      </c>
      <c r="S314" s="230">
        <v>0</v>
      </c>
      <c r="T314" s="231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2" t="s">
        <v>157</v>
      </c>
      <c r="AT314" s="232" t="s">
        <v>153</v>
      </c>
      <c r="AU314" s="232" t="s">
        <v>87</v>
      </c>
      <c r="AY314" s="17" t="s">
        <v>150</v>
      </c>
      <c r="BE314" s="233">
        <f>IF(N314="základní",J314,0)</f>
        <v>0</v>
      </c>
      <c r="BF314" s="233">
        <f>IF(N314="snížená",J314,0)</f>
        <v>0</v>
      </c>
      <c r="BG314" s="233">
        <f>IF(N314="zákl. přenesená",J314,0)</f>
        <v>0</v>
      </c>
      <c r="BH314" s="233">
        <f>IF(N314="sníž. přenesená",J314,0)</f>
        <v>0</v>
      </c>
      <c r="BI314" s="233">
        <f>IF(N314="nulová",J314,0)</f>
        <v>0</v>
      </c>
      <c r="BJ314" s="17" t="s">
        <v>87</v>
      </c>
      <c r="BK314" s="233">
        <f>ROUND(I314*H314,2)</f>
        <v>0</v>
      </c>
      <c r="BL314" s="17" t="s">
        <v>157</v>
      </c>
      <c r="BM314" s="232" t="s">
        <v>1170</v>
      </c>
    </row>
    <row r="315" s="2" customFormat="1" ht="16.5" customHeight="1">
      <c r="A315" s="39"/>
      <c r="B315" s="40"/>
      <c r="C315" s="220" t="s">
        <v>448</v>
      </c>
      <c r="D315" s="220" t="s">
        <v>153</v>
      </c>
      <c r="E315" s="221" t="s">
        <v>1171</v>
      </c>
      <c r="F315" s="222" t="s">
        <v>1172</v>
      </c>
      <c r="G315" s="223" t="s">
        <v>461</v>
      </c>
      <c r="H315" s="224">
        <v>1</v>
      </c>
      <c r="I315" s="225"/>
      <c r="J315" s="226">
        <f>ROUND(I315*H315,2)</f>
        <v>0</v>
      </c>
      <c r="K315" s="227"/>
      <c r="L315" s="45"/>
      <c r="M315" s="228" t="s">
        <v>1</v>
      </c>
      <c r="N315" s="229" t="s">
        <v>44</v>
      </c>
      <c r="O315" s="92"/>
      <c r="P315" s="230">
        <f>O315*H315</f>
        <v>0</v>
      </c>
      <c r="Q315" s="230">
        <v>0</v>
      </c>
      <c r="R315" s="230">
        <f>Q315*H315</f>
        <v>0</v>
      </c>
      <c r="S315" s="230">
        <v>0</v>
      </c>
      <c r="T315" s="231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2" t="s">
        <v>157</v>
      </c>
      <c r="AT315" s="232" t="s">
        <v>153</v>
      </c>
      <c r="AU315" s="232" t="s">
        <v>87</v>
      </c>
      <c r="AY315" s="17" t="s">
        <v>150</v>
      </c>
      <c r="BE315" s="233">
        <f>IF(N315="základní",J315,0)</f>
        <v>0</v>
      </c>
      <c r="BF315" s="233">
        <f>IF(N315="snížená",J315,0)</f>
        <v>0</v>
      </c>
      <c r="BG315" s="233">
        <f>IF(N315="zákl. přenesená",J315,0)</f>
        <v>0</v>
      </c>
      <c r="BH315" s="233">
        <f>IF(N315="sníž. přenesená",J315,0)</f>
        <v>0</v>
      </c>
      <c r="BI315" s="233">
        <f>IF(N315="nulová",J315,0)</f>
        <v>0</v>
      </c>
      <c r="BJ315" s="17" t="s">
        <v>87</v>
      </c>
      <c r="BK315" s="233">
        <f>ROUND(I315*H315,2)</f>
        <v>0</v>
      </c>
      <c r="BL315" s="17" t="s">
        <v>157</v>
      </c>
      <c r="BM315" s="232" t="s">
        <v>1173</v>
      </c>
    </row>
    <row r="316" s="2" customFormat="1" ht="24.15" customHeight="1">
      <c r="A316" s="39"/>
      <c r="B316" s="40"/>
      <c r="C316" s="220" t="s">
        <v>625</v>
      </c>
      <c r="D316" s="220" t="s">
        <v>153</v>
      </c>
      <c r="E316" s="221" t="s">
        <v>1174</v>
      </c>
      <c r="F316" s="222" t="s">
        <v>1175</v>
      </c>
      <c r="G316" s="223" t="s">
        <v>461</v>
      </c>
      <c r="H316" s="224">
        <v>1</v>
      </c>
      <c r="I316" s="225"/>
      <c r="J316" s="226">
        <f>ROUND(I316*H316,2)</f>
        <v>0</v>
      </c>
      <c r="K316" s="227"/>
      <c r="L316" s="45"/>
      <c r="M316" s="228" t="s">
        <v>1</v>
      </c>
      <c r="N316" s="229" t="s">
        <v>44</v>
      </c>
      <c r="O316" s="92"/>
      <c r="P316" s="230">
        <f>O316*H316</f>
        <v>0</v>
      </c>
      <c r="Q316" s="230">
        <v>0</v>
      </c>
      <c r="R316" s="230">
        <f>Q316*H316</f>
        <v>0</v>
      </c>
      <c r="S316" s="230">
        <v>0</v>
      </c>
      <c r="T316" s="231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2" t="s">
        <v>157</v>
      </c>
      <c r="AT316" s="232" t="s">
        <v>153</v>
      </c>
      <c r="AU316" s="232" t="s">
        <v>87</v>
      </c>
      <c r="AY316" s="17" t="s">
        <v>150</v>
      </c>
      <c r="BE316" s="233">
        <f>IF(N316="základní",J316,0)</f>
        <v>0</v>
      </c>
      <c r="BF316" s="233">
        <f>IF(N316="snížená",J316,0)</f>
        <v>0</v>
      </c>
      <c r="BG316" s="233">
        <f>IF(N316="zákl. přenesená",J316,0)</f>
        <v>0</v>
      </c>
      <c r="BH316" s="233">
        <f>IF(N316="sníž. přenesená",J316,0)</f>
        <v>0</v>
      </c>
      <c r="BI316" s="233">
        <f>IF(N316="nulová",J316,0)</f>
        <v>0</v>
      </c>
      <c r="BJ316" s="17" t="s">
        <v>87</v>
      </c>
      <c r="BK316" s="233">
        <f>ROUND(I316*H316,2)</f>
        <v>0</v>
      </c>
      <c r="BL316" s="17" t="s">
        <v>157</v>
      </c>
      <c r="BM316" s="232" t="s">
        <v>1176</v>
      </c>
    </row>
    <row r="317" s="2" customFormat="1" ht="21.75" customHeight="1">
      <c r="A317" s="39"/>
      <c r="B317" s="40"/>
      <c r="C317" s="220" t="s">
        <v>452</v>
      </c>
      <c r="D317" s="220" t="s">
        <v>153</v>
      </c>
      <c r="E317" s="221" t="s">
        <v>1177</v>
      </c>
      <c r="F317" s="222" t="s">
        <v>1178</v>
      </c>
      <c r="G317" s="223" t="s">
        <v>461</v>
      </c>
      <c r="H317" s="224">
        <v>1</v>
      </c>
      <c r="I317" s="225"/>
      <c r="J317" s="226">
        <f>ROUND(I317*H317,2)</f>
        <v>0</v>
      </c>
      <c r="K317" s="227"/>
      <c r="L317" s="45"/>
      <c r="M317" s="228" t="s">
        <v>1</v>
      </c>
      <c r="N317" s="229" t="s">
        <v>44</v>
      </c>
      <c r="O317" s="92"/>
      <c r="P317" s="230">
        <f>O317*H317</f>
        <v>0</v>
      </c>
      <c r="Q317" s="230">
        <v>0</v>
      </c>
      <c r="R317" s="230">
        <f>Q317*H317</f>
        <v>0</v>
      </c>
      <c r="S317" s="230">
        <v>0</v>
      </c>
      <c r="T317" s="231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2" t="s">
        <v>157</v>
      </c>
      <c r="AT317" s="232" t="s">
        <v>153</v>
      </c>
      <c r="AU317" s="232" t="s">
        <v>87</v>
      </c>
      <c r="AY317" s="17" t="s">
        <v>150</v>
      </c>
      <c r="BE317" s="233">
        <f>IF(N317="základní",J317,0)</f>
        <v>0</v>
      </c>
      <c r="BF317" s="233">
        <f>IF(N317="snížená",J317,0)</f>
        <v>0</v>
      </c>
      <c r="BG317" s="233">
        <f>IF(N317="zákl. přenesená",J317,0)</f>
        <v>0</v>
      </c>
      <c r="BH317" s="233">
        <f>IF(N317="sníž. přenesená",J317,0)</f>
        <v>0</v>
      </c>
      <c r="BI317" s="233">
        <f>IF(N317="nulová",J317,0)</f>
        <v>0</v>
      </c>
      <c r="BJ317" s="17" t="s">
        <v>87</v>
      </c>
      <c r="BK317" s="233">
        <f>ROUND(I317*H317,2)</f>
        <v>0</v>
      </c>
      <c r="BL317" s="17" t="s">
        <v>157</v>
      </c>
      <c r="BM317" s="232" t="s">
        <v>1179</v>
      </c>
    </row>
    <row r="318" s="2" customFormat="1" ht="16.5" customHeight="1">
      <c r="A318" s="39"/>
      <c r="B318" s="40"/>
      <c r="C318" s="220" t="s">
        <v>636</v>
      </c>
      <c r="D318" s="220" t="s">
        <v>153</v>
      </c>
      <c r="E318" s="221" t="s">
        <v>1180</v>
      </c>
      <c r="F318" s="222" t="s">
        <v>1181</v>
      </c>
      <c r="G318" s="223" t="s">
        <v>461</v>
      </c>
      <c r="H318" s="224">
        <v>1</v>
      </c>
      <c r="I318" s="225"/>
      <c r="J318" s="226">
        <f>ROUND(I318*H318,2)</f>
        <v>0</v>
      </c>
      <c r="K318" s="227"/>
      <c r="L318" s="45"/>
      <c r="M318" s="228" t="s">
        <v>1</v>
      </c>
      <c r="N318" s="229" t="s">
        <v>44</v>
      </c>
      <c r="O318" s="92"/>
      <c r="P318" s="230">
        <f>O318*H318</f>
        <v>0</v>
      </c>
      <c r="Q318" s="230">
        <v>0</v>
      </c>
      <c r="R318" s="230">
        <f>Q318*H318</f>
        <v>0</v>
      </c>
      <c r="S318" s="230">
        <v>0</v>
      </c>
      <c r="T318" s="231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2" t="s">
        <v>157</v>
      </c>
      <c r="AT318" s="232" t="s">
        <v>153</v>
      </c>
      <c r="AU318" s="232" t="s">
        <v>87</v>
      </c>
      <c r="AY318" s="17" t="s">
        <v>150</v>
      </c>
      <c r="BE318" s="233">
        <f>IF(N318="základní",J318,0)</f>
        <v>0</v>
      </c>
      <c r="BF318" s="233">
        <f>IF(N318="snížená",J318,0)</f>
        <v>0</v>
      </c>
      <c r="BG318" s="233">
        <f>IF(N318="zákl. přenesená",J318,0)</f>
        <v>0</v>
      </c>
      <c r="BH318" s="233">
        <f>IF(N318="sníž. přenesená",J318,0)</f>
        <v>0</v>
      </c>
      <c r="BI318" s="233">
        <f>IF(N318="nulová",J318,0)</f>
        <v>0</v>
      </c>
      <c r="BJ318" s="17" t="s">
        <v>87</v>
      </c>
      <c r="BK318" s="233">
        <f>ROUND(I318*H318,2)</f>
        <v>0</v>
      </c>
      <c r="BL318" s="17" t="s">
        <v>157</v>
      </c>
      <c r="BM318" s="232" t="s">
        <v>1182</v>
      </c>
    </row>
    <row r="319" s="12" customFormat="1" ht="25.92" customHeight="1">
      <c r="A319" s="12"/>
      <c r="B319" s="204"/>
      <c r="C319" s="205"/>
      <c r="D319" s="206" t="s">
        <v>78</v>
      </c>
      <c r="E319" s="207" t="s">
        <v>197</v>
      </c>
      <c r="F319" s="207" t="s">
        <v>942</v>
      </c>
      <c r="G319" s="205"/>
      <c r="H319" s="205"/>
      <c r="I319" s="208"/>
      <c r="J319" s="209">
        <f>BK319</f>
        <v>0</v>
      </c>
      <c r="K319" s="205"/>
      <c r="L319" s="210"/>
      <c r="M319" s="211"/>
      <c r="N319" s="212"/>
      <c r="O319" s="212"/>
      <c r="P319" s="213">
        <f>SUM(P320:P325)</f>
        <v>0</v>
      </c>
      <c r="Q319" s="212"/>
      <c r="R319" s="213">
        <f>SUM(R320:R325)</f>
        <v>0</v>
      </c>
      <c r="S319" s="212"/>
      <c r="T319" s="214">
        <f>SUM(T320:T325)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15" t="s">
        <v>87</v>
      </c>
      <c r="AT319" s="216" t="s">
        <v>78</v>
      </c>
      <c r="AU319" s="216" t="s">
        <v>79</v>
      </c>
      <c r="AY319" s="215" t="s">
        <v>150</v>
      </c>
      <c r="BK319" s="217">
        <f>SUM(BK320:BK325)</f>
        <v>0</v>
      </c>
    </row>
    <row r="320" s="2" customFormat="1" ht="16.5" customHeight="1">
      <c r="A320" s="39"/>
      <c r="B320" s="40"/>
      <c r="C320" s="220" t="s">
        <v>261</v>
      </c>
      <c r="D320" s="220" t="s">
        <v>153</v>
      </c>
      <c r="E320" s="221" t="s">
        <v>1183</v>
      </c>
      <c r="F320" s="222" t="s">
        <v>1184</v>
      </c>
      <c r="G320" s="223" t="s">
        <v>1185</v>
      </c>
      <c r="H320" s="224">
        <v>17</v>
      </c>
      <c r="I320" s="225"/>
      <c r="J320" s="226">
        <f>ROUND(I320*H320,2)</f>
        <v>0</v>
      </c>
      <c r="K320" s="227"/>
      <c r="L320" s="45"/>
      <c r="M320" s="228" t="s">
        <v>1</v>
      </c>
      <c r="N320" s="229" t="s">
        <v>44</v>
      </c>
      <c r="O320" s="92"/>
      <c r="P320" s="230">
        <f>O320*H320</f>
        <v>0</v>
      </c>
      <c r="Q320" s="230">
        <v>0</v>
      </c>
      <c r="R320" s="230">
        <f>Q320*H320</f>
        <v>0</v>
      </c>
      <c r="S320" s="230">
        <v>0</v>
      </c>
      <c r="T320" s="231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2" t="s">
        <v>157</v>
      </c>
      <c r="AT320" s="232" t="s">
        <v>153</v>
      </c>
      <c r="AU320" s="232" t="s">
        <v>87</v>
      </c>
      <c r="AY320" s="17" t="s">
        <v>150</v>
      </c>
      <c r="BE320" s="233">
        <f>IF(N320="základní",J320,0)</f>
        <v>0</v>
      </c>
      <c r="BF320" s="233">
        <f>IF(N320="snížená",J320,0)</f>
        <v>0</v>
      </c>
      <c r="BG320" s="233">
        <f>IF(N320="zákl. přenesená",J320,0)</f>
        <v>0</v>
      </c>
      <c r="BH320" s="233">
        <f>IF(N320="sníž. přenesená",J320,0)</f>
        <v>0</v>
      </c>
      <c r="BI320" s="233">
        <f>IF(N320="nulová",J320,0)</f>
        <v>0</v>
      </c>
      <c r="BJ320" s="17" t="s">
        <v>87</v>
      </c>
      <c r="BK320" s="233">
        <f>ROUND(I320*H320,2)</f>
        <v>0</v>
      </c>
      <c r="BL320" s="17" t="s">
        <v>157</v>
      </c>
      <c r="BM320" s="232" t="s">
        <v>731</v>
      </c>
    </row>
    <row r="321" s="2" customFormat="1">
      <c r="A321" s="39"/>
      <c r="B321" s="40"/>
      <c r="C321" s="41"/>
      <c r="D321" s="234" t="s">
        <v>158</v>
      </c>
      <c r="E321" s="41"/>
      <c r="F321" s="235" t="s">
        <v>1184</v>
      </c>
      <c r="G321" s="41"/>
      <c r="H321" s="41"/>
      <c r="I321" s="236"/>
      <c r="J321" s="41"/>
      <c r="K321" s="41"/>
      <c r="L321" s="45"/>
      <c r="M321" s="237"/>
      <c r="N321" s="238"/>
      <c r="O321" s="92"/>
      <c r="P321" s="92"/>
      <c r="Q321" s="92"/>
      <c r="R321" s="92"/>
      <c r="S321" s="92"/>
      <c r="T321" s="93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7" t="s">
        <v>158</v>
      </c>
      <c r="AU321" s="17" t="s">
        <v>87</v>
      </c>
    </row>
    <row r="322" s="2" customFormat="1" ht="16.5" customHeight="1">
      <c r="A322" s="39"/>
      <c r="B322" s="40"/>
      <c r="C322" s="220" t="s">
        <v>648</v>
      </c>
      <c r="D322" s="220" t="s">
        <v>153</v>
      </c>
      <c r="E322" s="221" t="s">
        <v>1186</v>
      </c>
      <c r="F322" s="222" t="s">
        <v>1187</v>
      </c>
      <c r="G322" s="223" t="s">
        <v>1185</v>
      </c>
      <c r="H322" s="224">
        <v>6</v>
      </c>
      <c r="I322" s="225"/>
      <c r="J322" s="226">
        <f>ROUND(I322*H322,2)</f>
        <v>0</v>
      </c>
      <c r="K322" s="227"/>
      <c r="L322" s="45"/>
      <c r="M322" s="228" t="s">
        <v>1</v>
      </c>
      <c r="N322" s="229" t="s">
        <v>44</v>
      </c>
      <c r="O322" s="92"/>
      <c r="P322" s="230">
        <f>O322*H322</f>
        <v>0</v>
      </c>
      <c r="Q322" s="230">
        <v>0</v>
      </c>
      <c r="R322" s="230">
        <f>Q322*H322</f>
        <v>0</v>
      </c>
      <c r="S322" s="230">
        <v>0</v>
      </c>
      <c r="T322" s="231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2" t="s">
        <v>157</v>
      </c>
      <c r="AT322" s="232" t="s">
        <v>153</v>
      </c>
      <c r="AU322" s="232" t="s">
        <v>87</v>
      </c>
      <c r="AY322" s="17" t="s">
        <v>150</v>
      </c>
      <c r="BE322" s="233">
        <f>IF(N322="základní",J322,0)</f>
        <v>0</v>
      </c>
      <c r="BF322" s="233">
        <f>IF(N322="snížená",J322,0)</f>
        <v>0</v>
      </c>
      <c r="BG322" s="233">
        <f>IF(N322="zákl. přenesená",J322,0)</f>
        <v>0</v>
      </c>
      <c r="BH322" s="233">
        <f>IF(N322="sníž. přenesená",J322,0)</f>
        <v>0</v>
      </c>
      <c r="BI322" s="233">
        <f>IF(N322="nulová",J322,0)</f>
        <v>0</v>
      </c>
      <c r="BJ322" s="17" t="s">
        <v>87</v>
      </c>
      <c r="BK322" s="233">
        <f>ROUND(I322*H322,2)</f>
        <v>0</v>
      </c>
      <c r="BL322" s="17" t="s">
        <v>157</v>
      </c>
      <c r="BM322" s="232" t="s">
        <v>734</v>
      </c>
    </row>
    <row r="323" s="2" customFormat="1">
      <c r="A323" s="39"/>
      <c r="B323" s="40"/>
      <c r="C323" s="41"/>
      <c r="D323" s="234" t="s">
        <v>158</v>
      </c>
      <c r="E323" s="41"/>
      <c r="F323" s="235" t="s">
        <v>1187</v>
      </c>
      <c r="G323" s="41"/>
      <c r="H323" s="41"/>
      <c r="I323" s="236"/>
      <c r="J323" s="41"/>
      <c r="K323" s="41"/>
      <c r="L323" s="45"/>
      <c r="M323" s="237"/>
      <c r="N323" s="238"/>
      <c r="O323" s="92"/>
      <c r="P323" s="92"/>
      <c r="Q323" s="92"/>
      <c r="R323" s="92"/>
      <c r="S323" s="92"/>
      <c r="T323" s="93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7" t="s">
        <v>158</v>
      </c>
      <c r="AU323" s="17" t="s">
        <v>87</v>
      </c>
    </row>
    <row r="324" s="2" customFormat="1" ht="16.5" customHeight="1">
      <c r="A324" s="39"/>
      <c r="B324" s="40"/>
      <c r="C324" s="220" t="s">
        <v>265</v>
      </c>
      <c r="D324" s="220" t="s">
        <v>153</v>
      </c>
      <c r="E324" s="221" t="s">
        <v>1188</v>
      </c>
      <c r="F324" s="222" t="s">
        <v>1189</v>
      </c>
      <c r="G324" s="223" t="s">
        <v>1185</v>
      </c>
      <c r="H324" s="224">
        <v>9</v>
      </c>
      <c r="I324" s="225"/>
      <c r="J324" s="226">
        <f>ROUND(I324*H324,2)</f>
        <v>0</v>
      </c>
      <c r="K324" s="227"/>
      <c r="L324" s="45"/>
      <c r="M324" s="228" t="s">
        <v>1</v>
      </c>
      <c r="N324" s="229" t="s">
        <v>44</v>
      </c>
      <c r="O324" s="92"/>
      <c r="P324" s="230">
        <f>O324*H324</f>
        <v>0</v>
      </c>
      <c r="Q324" s="230">
        <v>0</v>
      </c>
      <c r="R324" s="230">
        <f>Q324*H324</f>
        <v>0</v>
      </c>
      <c r="S324" s="230">
        <v>0</v>
      </c>
      <c r="T324" s="231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2" t="s">
        <v>157</v>
      </c>
      <c r="AT324" s="232" t="s">
        <v>153</v>
      </c>
      <c r="AU324" s="232" t="s">
        <v>87</v>
      </c>
      <c r="AY324" s="17" t="s">
        <v>150</v>
      </c>
      <c r="BE324" s="233">
        <f>IF(N324="základní",J324,0)</f>
        <v>0</v>
      </c>
      <c r="BF324" s="233">
        <f>IF(N324="snížená",J324,0)</f>
        <v>0</v>
      </c>
      <c r="BG324" s="233">
        <f>IF(N324="zákl. přenesená",J324,0)</f>
        <v>0</v>
      </c>
      <c r="BH324" s="233">
        <f>IF(N324="sníž. přenesená",J324,0)</f>
        <v>0</v>
      </c>
      <c r="BI324" s="233">
        <f>IF(N324="nulová",J324,0)</f>
        <v>0</v>
      </c>
      <c r="BJ324" s="17" t="s">
        <v>87</v>
      </c>
      <c r="BK324" s="233">
        <f>ROUND(I324*H324,2)</f>
        <v>0</v>
      </c>
      <c r="BL324" s="17" t="s">
        <v>157</v>
      </c>
      <c r="BM324" s="232" t="s">
        <v>738</v>
      </c>
    </row>
    <row r="325" s="2" customFormat="1">
      <c r="A325" s="39"/>
      <c r="B325" s="40"/>
      <c r="C325" s="41"/>
      <c r="D325" s="234" t="s">
        <v>158</v>
      </c>
      <c r="E325" s="41"/>
      <c r="F325" s="235" t="s">
        <v>1189</v>
      </c>
      <c r="G325" s="41"/>
      <c r="H325" s="41"/>
      <c r="I325" s="236"/>
      <c r="J325" s="41"/>
      <c r="K325" s="41"/>
      <c r="L325" s="45"/>
      <c r="M325" s="237"/>
      <c r="N325" s="238"/>
      <c r="O325" s="92"/>
      <c r="P325" s="92"/>
      <c r="Q325" s="92"/>
      <c r="R325" s="92"/>
      <c r="S325" s="92"/>
      <c r="T325" s="93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7" t="s">
        <v>158</v>
      </c>
      <c r="AU325" s="17" t="s">
        <v>87</v>
      </c>
    </row>
    <row r="326" s="12" customFormat="1" ht="25.92" customHeight="1">
      <c r="A326" s="12"/>
      <c r="B326" s="204"/>
      <c r="C326" s="205"/>
      <c r="D326" s="206" t="s">
        <v>78</v>
      </c>
      <c r="E326" s="207" t="s">
        <v>244</v>
      </c>
      <c r="F326" s="207" t="s">
        <v>1190</v>
      </c>
      <c r="G326" s="205"/>
      <c r="H326" s="205"/>
      <c r="I326" s="208"/>
      <c r="J326" s="209">
        <f>BK326</f>
        <v>0</v>
      </c>
      <c r="K326" s="205"/>
      <c r="L326" s="210"/>
      <c r="M326" s="211"/>
      <c r="N326" s="212"/>
      <c r="O326" s="212"/>
      <c r="P326" s="213">
        <f>SUM(P327:P352)</f>
        <v>0</v>
      </c>
      <c r="Q326" s="212"/>
      <c r="R326" s="213">
        <f>SUM(R327:R352)</f>
        <v>0</v>
      </c>
      <c r="S326" s="212"/>
      <c r="T326" s="214">
        <f>SUM(T327:T352)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15" t="s">
        <v>87</v>
      </c>
      <c r="AT326" s="216" t="s">
        <v>78</v>
      </c>
      <c r="AU326" s="216" t="s">
        <v>79</v>
      </c>
      <c r="AY326" s="215" t="s">
        <v>150</v>
      </c>
      <c r="BK326" s="217">
        <f>SUM(BK327:BK352)</f>
        <v>0</v>
      </c>
    </row>
    <row r="327" s="2" customFormat="1" ht="24.15" customHeight="1">
      <c r="A327" s="39"/>
      <c r="B327" s="40"/>
      <c r="C327" s="220" t="s">
        <v>658</v>
      </c>
      <c r="D327" s="220" t="s">
        <v>153</v>
      </c>
      <c r="E327" s="221" t="s">
        <v>1191</v>
      </c>
      <c r="F327" s="222" t="s">
        <v>1192</v>
      </c>
      <c r="G327" s="223" t="s">
        <v>461</v>
      </c>
      <c r="H327" s="224">
        <v>1</v>
      </c>
      <c r="I327" s="225"/>
      <c r="J327" s="226">
        <f>ROUND(I327*H327,2)</f>
        <v>0</v>
      </c>
      <c r="K327" s="227"/>
      <c r="L327" s="45"/>
      <c r="M327" s="228" t="s">
        <v>1</v>
      </c>
      <c r="N327" s="229" t="s">
        <v>44</v>
      </c>
      <c r="O327" s="92"/>
      <c r="P327" s="230">
        <f>O327*H327</f>
        <v>0</v>
      </c>
      <c r="Q327" s="230">
        <v>0</v>
      </c>
      <c r="R327" s="230">
        <f>Q327*H327</f>
        <v>0</v>
      </c>
      <c r="S327" s="230">
        <v>0</v>
      </c>
      <c r="T327" s="231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2" t="s">
        <v>157</v>
      </c>
      <c r="AT327" s="232" t="s">
        <v>153</v>
      </c>
      <c r="AU327" s="232" t="s">
        <v>87</v>
      </c>
      <c r="AY327" s="17" t="s">
        <v>150</v>
      </c>
      <c r="BE327" s="233">
        <f>IF(N327="základní",J327,0)</f>
        <v>0</v>
      </c>
      <c r="BF327" s="233">
        <f>IF(N327="snížená",J327,0)</f>
        <v>0</v>
      </c>
      <c r="BG327" s="233">
        <f>IF(N327="zákl. přenesená",J327,0)</f>
        <v>0</v>
      </c>
      <c r="BH327" s="233">
        <f>IF(N327="sníž. přenesená",J327,0)</f>
        <v>0</v>
      </c>
      <c r="BI327" s="233">
        <f>IF(N327="nulová",J327,0)</f>
        <v>0</v>
      </c>
      <c r="BJ327" s="17" t="s">
        <v>87</v>
      </c>
      <c r="BK327" s="233">
        <f>ROUND(I327*H327,2)</f>
        <v>0</v>
      </c>
      <c r="BL327" s="17" t="s">
        <v>157</v>
      </c>
      <c r="BM327" s="232" t="s">
        <v>742</v>
      </c>
    </row>
    <row r="328" s="2" customFormat="1">
      <c r="A328" s="39"/>
      <c r="B328" s="40"/>
      <c r="C328" s="41"/>
      <c r="D328" s="234" t="s">
        <v>158</v>
      </c>
      <c r="E328" s="41"/>
      <c r="F328" s="235" t="s">
        <v>1192</v>
      </c>
      <c r="G328" s="41"/>
      <c r="H328" s="41"/>
      <c r="I328" s="236"/>
      <c r="J328" s="41"/>
      <c r="K328" s="41"/>
      <c r="L328" s="45"/>
      <c r="M328" s="237"/>
      <c r="N328" s="238"/>
      <c r="O328" s="92"/>
      <c r="P328" s="92"/>
      <c r="Q328" s="92"/>
      <c r="R328" s="92"/>
      <c r="S328" s="92"/>
      <c r="T328" s="93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7" t="s">
        <v>158</v>
      </c>
      <c r="AU328" s="17" t="s">
        <v>87</v>
      </c>
    </row>
    <row r="329" s="2" customFormat="1" ht="24.15" customHeight="1">
      <c r="A329" s="39"/>
      <c r="B329" s="40"/>
      <c r="C329" s="220" t="s">
        <v>269</v>
      </c>
      <c r="D329" s="220" t="s">
        <v>153</v>
      </c>
      <c r="E329" s="221" t="s">
        <v>1193</v>
      </c>
      <c r="F329" s="222" t="s">
        <v>1194</v>
      </c>
      <c r="G329" s="223" t="s">
        <v>461</v>
      </c>
      <c r="H329" s="224">
        <v>2</v>
      </c>
      <c r="I329" s="225"/>
      <c r="J329" s="226">
        <f>ROUND(I329*H329,2)</f>
        <v>0</v>
      </c>
      <c r="K329" s="227"/>
      <c r="L329" s="45"/>
      <c r="M329" s="228" t="s">
        <v>1</v>
      </c>
      <c r="N329" s="229" t="s">
        <v>44</v>
      </c>
      <c r="O329" s="92"/>
      <c r="P329" s="230">
        <f>O329*H329</f>
        <v>0</v>
      </c>
      <c r="Q329" s="230">
        <v>0</v>
      </c>
      <c r="R329" s="230">
        <f>Q329*H329</f>
        <v>0</v>
      </c>
      <c r="S329" s="230">
        <v>0</v>
      </c>
      <c r="T329" s="231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2" t="s">
        <v>157</v>
      </c>
      <c r="AT329" s="232" t="s">
        <v>153</v>
      </c>
      <c r="AU329" s="232" t="s">
        <v>87</v>
      </c>
      <c r="AY329" s="17" t="s">
        <v>150</v>
      </c>
      <c r="BE329" s="233">
        <f>IF(N329="základní",J329,0)</f>
        <v>0</v>
      </c>
      <c r="BF329" s="233">
        <f>IF(N329="snížená",J329,0)</f>
        <v>0</v>
      </c>
      <c r="BG329" s="233">
        <f>IF(N329="zákl. přenesená",J329,0)</f>
        <v>0</v>
      </c>
      <c r="BH329" s="233">
        <f>IF(N329="sníž. přenesená",J329,0)</f>
        <v>0</v>
      </c>
      <c r="BI329" s="233">
        <f>IF(N329="nulová",J329,0)</f>
        <v>0</v>
      </c>
      <c r="BJ329" s="17" t="s">
        <v>87</v>
      </c>
      <c r="BK329" s="233">
        <f>ROUND(I329*H329,2)</f>
        <v>0</v>
      </c>
      <c r="BL329" s="17" t="s">
        <v>157</v>
      </c>
      <c r="BM329" s="232" t="s">
        <v>747</v>
      </c>
    </row>
    <row r="330" s="2" customFormat="1">
      <c r="A330" s="39"/>
      <c r="B330" s="40"/>
      <c r="C330" s="41"/>
      <c r="D330" s="234" t="s">
        <v>158</v>
      </c>
      <c r="E330" s="41"/>
      <c r="F330" s="235" t="s">
        <v>1194</v>
      </c>
      <c r="G330" s="41"/>
      <c r="H330" s="41"/>
      <c r="I330" s="236"/>
      <c r="J330" s="41"/>
      <c r="K330" s="41"/>
      <c r="L330" s="45"/>
      <c r="M330" s="237"/>
      <c r="N330" s="238"/>
      <c r="O330" s="92"/>
      <c r="P330" s="92"/>
      <c r="Q330" s="92"/>
      <c r="R330" s="92"/>
      <c r="S330" s="92"/>
      <c r="T330" s="93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7" t="s">
        <v>158</v>
      </c>
      <c r="AU330" s="17" t="s">
        <v>87</v>
      </c>
    </row>
    <row r="331" s="2" customFormat="1" ht="24.15" customHeight="1">
      <c r="A331" s="39"/>
      <c r="B331" s="40"/>
      <c r="C331" s="220" t="s">
        <v>669</v>
      </c>
      <c r="D331" s="220" t="s">
        <v>153</v>
      </c>
      <c r="E331" s="221" t="s">
        <v>1195</v>
      </c>
      <c r="F331" s="222" t="s">
        <v>1196</v>
      </c>
      <c r="G331" s="223" t="s">
        <v>461</v>
      </c>
      <c r="H331" s="224">
        <v>1</v>
      </c>
      <c r="I331" s="225"/>
      <c r="J331" s="226">
        <f>ROUND(I331*H331,2)</f>
        <v>0</v>
      </c>
      <c r="K331" s="227"/>
      <c r="L331" s="45"/>
      <c r="M331" s="228" t="s">
        <v>1</v>
      </c>
      <c r="N331" s="229" t="s">
        <v>44</v>
      </c>
      <c r="O331" s="92"/>
      <c r="P331" s="230">
        <f>O331*H331</f>
        <v>0</v>
      </c>
      <c r="Q331" s="230">
        <v>0</v>
      </c>
      <c r="R331" s="230">
        <f>Q331*H331</f>
        <v>0</v>
      </c>
      <c r="S331" s="230">
        <v>0</v>
      </c>
      <c r="T331" s="231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2" t="s">
        <v>157</v>
      </c>
      <c r="AT331" s="232" t="s">
        <v>153</v>
      </c>
      <c r="AU331" s="232" t="s">
        <v>87</v>
      </c>
      <c r="AY331" s="17" t="s">
        <v>150</v>
      </c>
      <c r="BE331" s="233">
        <f>IF(N331="základní",J331,0)</f>
        <v>0</v>
      </c>
      <c r="BF331" s="233">
        <f>IF(N331="snížená",J331,0)</f>
        <v>0</v>
      </c>
      <c r="BG331" s="233">
        <f>IF(N331="zákl. přenesená",J331,0)</f>
        <v>0</v>
      </c>
      <c r="BH331" s="233">
        <f>IF(N331="sníž. přenesená",J331,0)</f>
        <v>0</v>
      </c>
      <c r="BI331" s="233">
        <f>IF(N331="nulová",J331,0)</f>
        <v>0</v>
      </c>
      <c r="BJ331" s="17" t="s">
        <v>87</v>
      </c>
      <c r="BK331" s="233">
        <f>ROUND(I331*H331,2)</f>
        <v>0</v>
      </c>
      <c r="BL331" s="17" t="s">
        <v>157</v>
      </c>
      <c r="BM331" s="232" t="s">
        <v>751</v>
      </c>
    </row>
    <row r="332" s="2" customFormat="1">
      <c r="A332" s="39"/>
      <c r="B332" s="40"/>
      <c r="C332" s="41"/>
      <c r="D332" s="234" t="s">
        <v>158</v>
      </c>
      <c r="E332" s="41"/>
      <c r="F332" s="235" t="s">
        <v>1196</v>
      </c>
      <c r="G332" s="41"/>
      <c r="H332" s="41"/>
      <c r="I332" s="236"/>
      <c r="J332" s="41"/>
      <c r="K332" s="41"/>
      <c r="L332" s="45"/>
      <c r="M332" s="237"/>
      <c r="N332" s="238"/>
      <c r="O332" s="92"/>
      <c r="P332" s="92"/>
      <c r="Q332" s="92"/>
      <c r="R332" s="92"/>
      <c r="S332" s="92"/>
      <c r="T332" s="93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7" t="s">
        <v>158</v>
      </c>
      <c r="AU332" s="17" t="s">
        <v>87</v>
      </c>
    </row>
    <row r="333" s="2" customFormat="1" ht="24.15" customHeight="1">
      <c r="A333" s="39"/>
      <c r="B333" s="40"/>
      <c r="C333" s="220" t="s">
        <v>274</v>
      </c>
      <c r="D333" s="220" t="s">
        <v>153</v>
      </c>
      <c r="E333" s="221" t="s">
        <v>1197</v>
      </c>
      <c r="F333" s="222" t="s">
        <v>1198</v>
      </c>
      <c r="G333" s="223" t="s">
        <v>461</v>
      </c>
      <c r="H333" s="224">
        <v>1</v>
      </c>
      <c r="I333" s="225"/>
      <c r="J333" s="226">
        <f>ROUND(I333*H333,2)</f>
        <v>0</v>
      </c>
      <c r="K333" s="227"/>
      <c r="L333" s="45"/>
      <c r="M333" s="228" t="s">
        <v>1</v>
      </c>
      <c r="N333" s="229" t="s">
        <v>44</v>
      </c>
      <c r="O333" s="92"/>
      <c r="P333" s="230">
        <f>O333*H333</f>
        <v>0</v>
      </c>
      <c r="Q333" s="230">
        <v>0</v>
      </c>
      <c r="R333" s="230">
        <f>Q333*H333</f>
        <v>0</v>
      </c>
      <c r="S333" s="230">
        <v>0</v>
      </c>
      <c r="T333" s="231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2" t="s">
        <v>157</v>
      </c>
      <c r="AT333" s="232" t="s">
        <v>153</v>
      </c>
      <c r="AU333" s="232" t="s">
        <v>87</v>
      </c>
      <c r="AY333" s="17" t="s">
        <v>150</v>
      </c>
      <c r="BE333" s="233">
        <f>IF(N333="základní",J333,0)</f>
        <v>0</v>
      </c>
      <c r="BF333" s="233">
        <f>IF(N333="snížená",J333,0)</f>
        <v>0</v>
      </c>
      <c r="BG333" s="233">
        <f>IF(N333="zákl. přenesená",J333,0)</f>
        <v>0</v>
      </c>
      <c r="BH333" s="233">
        <f>IF(N333="sníž. přenesená",J333,0)</f>
        <v>0</v>
      </c>
      <c r="BI333" s="233">
        <f>IF(N333="nulová",J333,0)</f>
        <v>0</v>
      </c>
      <c r="BJ333" s="17" t="s">
        <v>87</v>
      </c>
      <c r="BK333" s="233">
        <f>ROUND(I333*H333,2)</f>
        <v>0</v>
      </c>
      <c r="BL333" s="17" t="s">
        <v>157</v>
      </c>
      <c r="BM333" s="232" t="s">
        <v>1199</v>
      </c>
    </row>
    <row r="334" s="2" customFormat="1">
      <c r="A334" s="39"/>
      <c r="B334" s="40"/>
      <c r="C334" s="41"/>
      <c r="D334" s="234" t="s">
        <v>158</v>
      </c>
      <c r="E334" s="41"/>
      <c r="F334" s="235" t="s">
        <v>1198</v>
      </c>
      <c r="G334" s="41"/>
      <c r="H334" s="41"/>
      <c r="I334" s="236"/>
      <c r="J334" s="41"/>
      <c r="K334" s="41"/>
      <c r="L334" s="45"/>
      <c r="M334" s="237"/>
      <c r="N334" s="238"/>
      <c r="O334" s="92"/>
      <c r="P334" s="92"/>
      <c r="Q334" s="92"/>
      <c r="R334" s="92"/>
      <c r="S334" s="92"/>
      <c r="T334" s="93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7" t="s">
        <v>158</v>
      </c>
      <c r="AU334" s="17" t="s">
        <v>87</v>
      </c>
    </row>
    <row r="335" s="2" customFormat="1" ht="24.15" customHeight="1">
      <c r="A335" s="39"/>
      <c r="B335" s="40"/>
      <c r="C335" s="220" t="s">
        <v>679</v>
      </c>
      <c r="D335" s="220" t="s">
        <v>153</v>
      </c>
      <c r="E335" s="221" t="s">
        <v>1200</v>
      </c>
      <c r="F335" s="222" t="s">
        <v>1201</v>
      </c>
      <c r="G335" s="223" t="s">
        <v>461</v>
      </c>
      <c r="H335" s="224">
        <v>1</v>
      </c>
      <c r="I335" s="225"/>
      <c r="J335" s="226">
        <f>ROUND(I335*H335,2)</f>
        <v>0</v>
      </c>
      <c r="K335" s="227"/>
      <c r="L335" s="45"/>
      <c r="M335" s="228" t="s">
        <v>1</v>
      </c>
      <c r="N335" s="229" t="s">
        <v>44</v>
      </c>
      <c r="O335" s="92"/>
      <c r="P335" s="230">
        <f>O335*H335</f>
        <v>0</v>
      </c>
      <c r="Q335" s="230">
        <v>0</v>
      </c>
      <c r="R335" s="230">
        <f>Q335*H335</f>
        <v>0</v>
      </c>
      <c r="S335" s="230">
        <v>0</v>
      </c>
      <c r="T335" s="231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2" t="s">
        <v>157</v>
      </c>
      <c r="AT335" s="232" t="s">
        <v>153</v>
      </c>
      <c r="AU335" s="232" t="s">
        <v>87</v>
      </c>
      <c r="AY335" s="17" t="s">
        <v>150</v>
      </c>
      <c r="BE335" s="233">
        <f>IF(N335="základní",J335,0)</f>
        <v>0</v>
      </c>
      <c r="BF335" s="233">
        <f>IF(N335="snížená",J335,0)</f>
        <v>0</v>
      </c>
      <c r="BG335" s="233">
        <f>IF(N335="zákl. přenesená",J335,0)</f>
        <v>0</v>
      </c>
      <c r="BH335" s="233">
        <f>IF(N335="sníž. přenesená",J335,0)</f>
        <v>0</v>
      </c>
      <c r="BI335" s="233">
        <f>IF(N335="nulová",J335,0)</f>
        <v>0</v>
      </c>
      <c r="BJ335" s="17" t="s">
        <v>87</v>
      </c>
      <c r="BK335" s="233">
        <f>ROUND(I335*H335,2)</f>
        <v>0</v>
      </c>
      <c r="BL335" s="17" t="s">
        <v>157</v>
      </c>
      <c r="BM335" s="232" t="s">
        <v>1202</v>
      </c>
    </row>
    <row r="336" s="2" customFormat="1">
      <c r="A336" s="39"/>
      <c r="B336" s="40"/>
      <c r="C336" s="41"/>
      <c r="D336" s="234" t="s">
        <v>158</v>
      </c>
      <c r="E336" s="41"/>
      <c r="F336" s="235" t="s">
        <v>1201</v>
      </c>
      <c r="G336" s="41"/>
      <c r="H336" s="41"/>
      <c r="I336" s="236"/>
      <c r="J336" s="41"/>
      <c r="K336" s="41"/>
      <c r="L336" s="45"/>
      <c r="M336" s="237"/>
      <c r="N336" s="238"/>
      <c r="O336" s="92"/>
      <c r="P336" s="92"/>
      <c r="Q336" s="92"/>
      <c r="R336" s="92"/>
      <c r="S336" s="92"/>
      <c r="T336" s="93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7" t="s">
        <v>158</v>
      </c>
      <c r="AU336" s="17" t="s">
        <v>87</v>
      </c>
    </row>
    <row r="337" s="2" customFormat="1" ht="24.15" customHeight="1">
      <c r="A337" s="39"/>
      <c r="B337" s="40"/>
      <c r="C337" s="220" t="s">
        <v>683</v>
      </c>
      <c r="D337" s="220" t="s">
        <v>153</v>
      </c>
      <c r="E337" s="221" t="s">
        <v>1203</v>
      </c>
      <c r="F337" s="222" t="s">
        <v>1204</v>
      </c>
      <c r="G337" s="223" t="s">
        <v>461</v>
      </c>
      <c r="H337" s="224">
        <v>4</v>
      </c>
      <c r="I337" s="225"/>
      <c r="J337" s="226">
        <f>ROUND(I337*H337,2)</f>
        <v>0</v>
      </c>
      <c r="K337" s="227"/>
      <c r="L337" s="45"/>
      <c r="M337" s="228" t="s">
        <v>1</v>
      </c>
      <c r="N337" s="229" t="s">
        <v>44</v>
      </c>
      <c r="O337" s="92"/>
      <c r="P337" s="230">
        <f>O337*H337</f>
        <v>0</v>
      </c>
      <c r="Q337" s="230">
        <v>0</v>
      </c>
      <c r="R337" s="230">
        <f>Q337*H337</f>
        <v>0</v>
      </c>
      <c r="S337" s="230">
        <v>0</v>
      </c>
      <c r="T337" s="231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2" t="s">
        <v>157</v>
      </c>
      <c r="AT337" s="232" t="s">
        <v>153</v>
      </c>
      <c r="AU337" s="232" t="s">
        <v>87</v>
      </c>
      <c r="AY337" s="17" t="s">
        <v>150</v>
      </c>
      <c r="BE337" s="233">
        <f>IF(N337="základní",J337,0)</f>
        <v>0</v>
      </c>
      <c r="BF337" s="233">
        <f>IF(N337="snížená",J337,0)</f>
        <v>0</v>
      </c>
      <c r="BG337" s="233">
        <f>IF(N337="zákl. přenesená",J337,0)</f>
        <v>0</v>
      </c>
      <c r="BH337" s="233">
        <f>IF(N337="sníž. přenesená",J337,0)</f>
        <v>0</v>
      </c>
      <c r="BI337" s="233">
        <f>IF(N337="nulová",J337,0)</f>
        <v>0</v>
      </c>
      <c r="BJ337" s="17" t="s">
        <v>87</v>
      </c>
      <c r="BK337" s="233">
        <f>ROUND(I337*H337,2)</f>
        <v>0</v>
      </c>
      <c r="BL337" s="17" t="s">
        <v>157</v>
      </c>
      <c r="BM337" s="232" t="s">
        <v>1205</v>
      </c>
    </row>
    <row r="338" s="2" customFormat="1">
      <c r="A338" s="39"/>
      <c r="B338" s="40"/>
      <c r="C338" s="41"/>
      <c r="D338" s="234" t="s">
        <v>158</v>
      </c>
      <c r="E338" s="41"/>
      <c r="F338" s="235" t="s">
        <v>1204</v>
      </c>
      <c r="G338" s="41"/>
      <c r="H338" s="41"/>
      <c r="I338" s="236"/>
      <c r="J338" s="41"/>
      <c r="K338" s="41"/>
      <c r="L338" s="45"/>
      <c r="M338" s="237"/>
      <c r="N338" s="238"/>
      <c r="O338" s="92"/>
      <c r="P338" s="92"/>
      <c r="Q338" s="92"/>
      <c r="R338" s="92"/>
      <c r="S338" s="92"/>
      <c r="T338" s="93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7" t="s">
        <v>158</v>
      </c>
      <c r="AU338" s="17" t="s">
        <v>87</v>
      </c>
    </row>
    <row r="339" s="2" customFormat="1" ht="24.15" customHeight="1">
      <c r="A339" s="39"/>
      <c r="B339" s="40"/>
      <c r="C339" s="220" t="s">
        <v>687</v>
      </c>
      <c r="D339" s="220" t="s">
        <v>153</v>
      </c>
      <c r="E339" s="221" t="s">
        <v>1206</v>
      </c>
      <c r="F339" s="222" t="s">
        <v>1207</v>
      </c>
      <c r="G339" s="223" t="s">
        <v>461</v>
      </c>
      <c r="H339" s="224">
        <v>2</v>
      </c>
      <c r="I339" s="225"/>
      <c r="J339" s="226">
        <f>ROUND(I339*H339,2)</f>
        <v>0</v>
      </c>
      <c r="K339" s="227"/>
      <c r="L339" s="45"/>
      <c r="M339" s="228" t="s">
        <v>1</v>
      </c>
      <c r="N339" s="229" t="s">
        <v>44</v>
      </c>
      <c r="O339" s="92"/>
      <c r="P339" s="230">
        <f>O339*H339</f>
        <v>0</v>
      </c>
      <c r="Q339" s="230">
        <v>0</v>
      </c>
      <c r="R339" s="230">
        <f>Q339*H339</f>
        <v>0</v>
      </c>
      <c r="S339" s="230">
        <v>0</v>
      </c>
      <c r="T339" s="231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2" t="s">
        <v>157</v>
      </c>
      <c r="AT339" s="232" t="s">
        <v>153</v>
      </c>
      <c r="AU339" s="232" t="s">
        <v>87</v>
      </c>
      <c r="AY339" s="17" t="s">
        <v>150</v>
      </c>
      <c r="BE339" s="233">
        <f>IF(N339="základní",J339,0)</f>
        <v>0</v>
      </c>
      <c r="BF339" s="233">
        <f>IF(N339="snížená",J339,0)</f>
        <v>0</v>
      </c>
      <c r="BG339" s="233">
        <f>IF(N339="zákl. přenesená",J339,0)</f>
        <v>0</v>
      </c>
      <c r="BH339" s="233">
        <f>IF(N339="sníž. přenesená",J339,0)</f>
        <v>0</v>
      </c>
      <c r="BI339" s="233">
        <f>IF(N339="nulová",J339,0)</f>
        <v>0</v>
      </c>
      <c r="BJ339" s="17" t="s">
        <v>87</v>
      </c>
      <c r="BK339" s="233">
        <f>ROUND(I339*H339,2)</f>
        <v>0</v>
      </c>
      <c r="BL339" s="17" t="s">
        <v>157</v>
      </c>
      <c r="BM339" s="232" t="s">
        <v>1208</v>
      </c>
    </row>
    <row r="340" s="2" customFormat="1">
      <c r="A340" s="39"/>
      <c r="B340" s="40"/>
      <c r="C340" s="41"/>
      <c r="D340" s="234" t="s">
        <v>158</v>
      </c>
      <c r="E340" s="41"/>
      <c r="F340" s="235" t="s">
        <v>1207</v>
      </c>
      <c r="G340" s="41"/>
      <c r="H340" s="41"/>
      <c r="I340" s="236"/>
      <c r="J340" s="41"/>
      <c r="K340" s="41"/>
      <c r="L340" s="45"/>
      <c r="M340" s="237"/>
      <c r="N340" s="238"/>
      <c r="O340" s="92"/>
      <c r="P340" s="92"/>
      <c r="Q340" s="92"/>
      <c r="R340" s="92"/>
      <c r="S340" s="92"/>
      <c r="T340" s="93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7" t="s">
        <v>158</v>
      </c>
      <c r="AU340" s="17" t="s">
        <v>87</v>
      </c>
    </row>
    <row r="341" s="2" customFormat="1" ht="16.5" customHeight="1">
      <c r="A341" s="39"/>
      <c r="B341" s="40"/>
      <c r="C341" s="220" t="s">
        <v>691</v>
      </c>
      <c r="D341" s="220" t="s">
        <v>153</v>
      </c>
      <c r="E341" s="221" t="s">
        <v>1209</v>
      </c>
      <c r="F341" s="222" t="s">
        <v>1210</v>
      </c>
      <c r="G341" s="223" t="s">
        <v>461</v>
      </c>
      <c r="H341" s="224">
        <v>11</v>
      </c>
      <c r="I341" s="225"/>
      <c r="J341" s="226">
        <f>ROUND(I341*H341,2)</f>
        <v>0</v>
      </c>
      <c r="K341" s="227"/>
      <c r="L341" s="45"/>
      <c r="M341" s="228" t="s">
        <v>1</v>
      </c>
      <c r="N341" s="229" t="s">
        <v>44</v>
      </c>
      <c r="O341" s="92"/>
      <c r="P341" s="230">
        <f>O341*H341</f>
        <v>0</v>
      </c>
      <c r="Q341" s="230">
        <v>0</v>
      </c>
      <c r="R341" s="230">
        <f>Q341*H341</f>
        <v>0</v>
      </c>
      <c r="S341" s="230">
        <v>0</v>
      </c>
      <c r="T341" s="231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2" t="s">
        <v>157</v>
      </c>
      <c r="AT341" s="232" t="s">
        <v>153</v>
      </c>
      <c r="AU341" s="232" t="s">
        <v>87</v>
      </c>
      <c r="AY341" s="17" t="s">
        <v>150</v>
      </c>
      <c r="BE341" s="233">
        <f>IF(N341="základní",J341,0)</f>
        <v>0</v>
      </c>
      <c r="BF341" s="233">
        <f>IF(N341="snížená",J341,0)</f>
        <v>0</v>
      </c>
      <c r="BG341" s="233">
        <f>IF(N341="zákl. přenesená",J341,0)</f>
        <v>0</v>
      </c>
      <c r="BH341" s="233">
        <f>IF(N341="sníž. přenesená",J341,0)</f>
        <v>0</v>
      </c>
      <c r="BI341" s="233">
        <f>IF(N341="nulová",J341,0)</f>
        <v>0</v>
      </c>
      <c r="BJ341" s="17" t="s">
        <v>87</v>
      </c>
      <c r="BK341" s="233">
        <f>ROUND(I341*H341,2)</f>
        <v>0</v>
      </c>
      <c r="BL341" s="17" t="s">
        <v>157</v>
      </c>
      <c r="BM341" s="232" t="s">
        <v>1211</v>
      </c>
    </row>
    <row r="342" s="2" customFormat="1">
      <c r="A342" s="39"/>
      <c r="B342" s="40"/>
      <c r="C342" s="41"/>
      <c r="D342" s="234" t="s">
        <v>158</v>
      </c>
      <c r="E342" s="41"/>
      <c r="F342" s="235" t="s">
        <v>1210</v>
      </c>
      <c r="G342" s="41"/>
      <c r="H342" s="41"/>
      <c r="I342" s="236"/>
      <c r="J342" s="41"/>
      <c r="K342" s="41"/>
      <c r="L342" s="45"/>
      <c r="M342" s="237"/>
      <c r="N342" s="238"/>
      <c r="O342" s="92"/>
      <c r="P342" s="92"/>
      <c r="Q342" s="92"/>
      <c r="R342" s="92"/>
      <c r="S342" s="92"/>
      <c r="T342" s="93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7" t="s">
        <v>158</v>
      </c>
      <c r="AU342" s="17" t="s">
        <v>87</v>
      </c>
    </row>
    <row r="343" s="2" customFormat="1" ht="16.5" customHeight="1">
      <c r="A343" s="39"/>
      <c r="B343" s="40"/>
      <c r="C343" s="220" t="s">
        <v>695</v>
      </c>
      <c r="D343" s="220" t="s">
        <v>153</v>
      </c>
      <c r="E343" s="221" t="s">
        <v>1212</v>
      </c>
      <c r="F343" s="222" t="s">
        <v>1213</v>
      </c>
      <c r="G343" s="223" t="s">
        <v>461</v>
      </c>
      <c r="H343" s="224">
        <v>5</v>
      </c>
      <c r="I343" s="225"/>
      <c r="J343" s="226">
        <f>ROUND(I343*H343,2)</f>
        <v>0</v>
      </c>
      <c r="K343" s="227"/>
      <c r="L343" s="45"/>
      <c r="M343" s="228" t="s">
        <v>1</v>
      </c>
      <c r="N343" s="229" t="s">
        <v>44</v>
      </c>
      <c r="O343" s="92"/>
      <c r="P343" s="230">
        <f>O343*H343</f>
        <v>0</v>
      </c>
      <c r="Q343" s="230">
        <v>0</v>
      </c>
      <c r="R343" s="230">
        <f>Q343*H343</f>
        <v>0</v>
      </c>
      <c r="S343" s="230">
        <v>0</v>
      </c>
      <c r="T343" s="231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2" t="s">
        <v>157</v>
      </c>
      <c r="AT343" s="232" t="s">
        <v>153</v>
      </c>
      <c r="AU343" s="232" t="s">
        <v>87</v>
      </c>
      <c r="AY343" s="17" t="s">
        <v>150</v>
      </c>
      <c r="BE343" s="233">
        <f>IF(N343="základní",J343,0)</f>
        <v>0</v>
      </c>
      <c r="BF343" s="233">
        <f>IF(N343="snížená",J343,0)</f>
        <v>0</v>
      </c>
      <c r="BG343" s="233">
        <f>IF(N343="zákl. přenesená",J343,0)</f>
        <v>0</v>
      </c>
      <c r="BH343" s="233">
        <f>IF(N343="sníž. přenesená",J343,0)</f>
        <v>0</v>
      </c>
      <c r="BI343" s="233">
        <f>IF(N343="nulová",J343,0)</f>
        <v>0</v>
      </c>
      <c r="BJ343" s="17" t="s">
        <v>87</v>
      </c>
      <c r="BK343" s="233">
        <f>ROUND(I343*H343,2)</f>
        <v>0</v>
      </c>
      <c r="BL343" s="17" t="s">
        <v>157</v>
      </c>
      <c r="BM343" s="232" t="s">
        <v>1214</v>
      </c>
    </row>
    <row r="344" s="2" customFormat="1">
      <c r="A344" s="39"/>
      <c r="B344" s="40"/>
      <c r="C344" s="41"/>
      <c r="D344" s="234" t="s">
        <v>158</v>
      </c>
      <c r="E344" s="41"/>
      <c r="F344" s="235" t="s">
        <v>1213</v>
      </c>
      <c r="G344" s="41"/>
      <c r="H344" s="41"/>
      <c r="I344" s="236"/>
      <c r="J344" s="41"/>
      <c r="K344" s="41"/>
      <c r="L344" s="45"/>
      <c r="M344" s="237"/>
      <c r="N344" s="238"/>
      <c r="O344" s="92"/>
      <c r="P344" s="92"/>
      <c r="Q344" s="92"/>
      <c r="R344" s="92"/>
      <c r="S344" s="92"/>
      <c r="T344" s="93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7" t="s">
        <v>158</v>
      </c>
      <c r="AU344" s="17" t="s">
        <v>87</v>
      </c>
    </row>
    <row r="345" s="2" customFormat="1" ht="16.5" customHeight="1">
      <c r="A345" s="39"/>
      <c r="B345" s="40"/>
      <c r="C345" s="220" t="s">
        <v>700</v>
      </c>
      <c r="D345" s="220" t="s">
        <v>153</v>
      </c>
      <c r="E345" s="221" t="s">
        <v>1215</v>
      </c>
      <c r="F345" s="222" t="s">
        <v>1216</v>
      </c>
      <c r="G345" s="223" t="s">
        <v>461</v>
      </c>
      <c r="H345" s="224">
        <v>2</v>
      </c>
      <c r="I345" s="225"/>
      <c r="J345" s="226">
        <f>ROUND(I345*H345,2)</f>
        <v>0</v>
      </c>
      <c r="K345" s="227"/>
      <c r="L345" s="45"/>
      <c r="M345" s="228" t="s">
        <v>1</v>
      </c>
      <c r="N345" s="229" t="s">
        <v>44</v>
      </c>
      <c r="O345" s="92"/>
      <c r="P345" s="230">
        <f>O345*H345</f>
        <v>0</v>
      </c>
      <c r="Q345" s="230">
        <v>0</v>
      </c>
      <c r="R345" s="230">
        <f>Q345*H345</f>
        <v>0</v>
      </c>
      <c r="S345" s="230">
        <v>0</v>
      </c>
      <c r="T345" s="231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2" t="s">
        <v>157</v>
      </c>
      <c r="AT345" s="232" t="s">
        <v>153</v>
      </c>
      <c r="AU345" s="232" t="s">
        <v>87</v>
      </c>
      <c r="AY345" s="17" t="s">
        <v>150</v>
      </c>
      <c r="BE345" s="233">
        <f>IF(N345="základní",J345,0)</f>
        <v>0</v>
      </c>
      <c r="BF345" s="233">
        <f>IF(N345="snížená",J345,0)</f>
        <v>0</v>
      </c>
      <c r="BG345" s="233">
        <f>IF(N345="zákl. přenesená",J345,0)</f>
        <v>0</v>
      </c>
      <c r="BH345" s="233">
        <f>IF(N345="sníž. přenesená",J345,0)</f>
        <v>0</v>
      </c>
      <c r="BI345" s="233">
        <f>IF(N345="nulová",J345,0)</f>
        <v>0</v>
      </c>
      <c r="BJ345" s="17" t="s">
        <v>87</v>
      </c>
      <c r="BK345" s="233">
        <f>ROUND(I345*H345,2)</f>
        <v>0</v>
      </c>
      <c r="BL345" s="17" t="s">
        <v>157</v>
      </c>
      <c r="BM345" s="232" t="s">
        <v>1217</v>
      </c>
    </row>
    <row r="346" s="2" customFormat="1">
      <c r="A346" s="39"/>
      <c r="B346" s="40"/>
      <c r="C346" s="41"/>
      <c r="D346" s="234" t="s">
        <v>158</v>
      </c>
      <c r="E346" s="41"/>
      <c r="F346" s="235" t="s">
        <v>1216</v>
      </c>
      <c r="G346" s="41"/>
      <c r="H346" s="41"/>
      <c r="I346" s="236"/>
      <c r="J346" s="41"/>
      <c r="K346" s="41"/>
      <c r="L346" s="45"/>
      <c r="M346" s="237"/>
      <c r="N346" s="238"/>
      <c r="O346" s="92"/>
      <c r="P346" s="92"/>
      <c r="Q346" s="92"/>
      <c r="R346" s="92"/>
      <c r="S346" s="92"/>
      <c r="T346" s="93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7" t="s">
        <v>158</v>
      </c>
      <c r="AU346" s="17" t="s">
        <v>87</v>
      </c>
    </row>
    <row r="347" s="2" customFormat="1" ht="24.15" customHeight="1">
      <c r="A347" s="39"/>
      <c r="B347" s="40"/>
      <c r="C347" s="220" t="s">
        <v>704</v>
      </c>
      <c r="D347" s="220" t="s">
        <v>153</v>
      </c>
      <c r="E347" s="221" t="s">
        <v>1218</v>
      </c>
      <c r="F347" s="222" t="s">
        <v>1219</v>
      </c>
      <c r="G347" s="223" t="s">
        <v>461</v>
      </c>
      <c r="H347" s="224">
        <v>1</v>
      </c>
      <c r="I347" s="225"/>
      <c r="J347" s="226">
        <f>ROUND(I347*H347,2)</f>
        <v>0</v>
      </c>
      <c r="K347" s="227"/>
      <c r="L347" s="45"/>
      <c r="M347" s="228" t="s">
        <v>1</v>
      </c>
      <c r="N347" s="229" t="s">
        <v>44</v>
      </c>
      <c r="O347" s="92"/>
      <c r="P347" s="230">
        <f>O347*H347</f>
        <v>0</v>
      </c>
      <c r="Q347" s="230">
        <v>0</v>
      </c>
      <c r="R347" s="230">
        <f>Q347*H347</f>
        <v>0</v>
      </c>
      <c r="S347" s="230">
        <v>0</v>
      </c>
      <c r="T347" s="231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2" t="s">
        <v>157</v>
      </c>
      <c r="AT347" s="232" t="s">
        <v>153</v>
      </c>
      <c r="AU347" s="232" t="s">
        <v>87</v>
      </c>
      <c r="AY347" s="17" t="s">
        <v>150</v>
      </c>
      <c r="BE347" s="233">
        <f>IF(N347="základní",J347,0)</f>
        <v>0</v>
      </c>
      <c r="BF347" s="233">
        <f>IF(N347="snížená",J347,0)</f>
        <v>0</v>
      </c>
      <c r="BG347" s="233">
        <f>IF(N347="zákl. přenesená",J347,0)</f>
        <v>0</v>
      </c>
      <c r="BH347" s="233">
        <f>IF(N347="sníž. přenesená",J347,0)</f>
        <v>0</v>
      </c>
      <c r="BI347" s="233">
        <f>IF(N347="nulová",J347,0)</f>
        <v>0</v>
      </c>
      <c r="BJ347" s="17" t="s">
        <v>87</v>
      </c>
      <c r="BK347" s="233">
        <f>ROUND(I347*H347,2)</f>
        <v>0</v>
      </c>
      <c r="BL347" s="17" t="s">
        <v>157</v>
      </c>
      <c r="BM347" s="232" t="s">
        <v>1220</v>
      </c>
    </row>
    <row r="348" s="2" customFormat="1">
      <c r="A348" s="39"/>
      <c r="B348" s="40"/>
      <c r="C348" s="41"/>
      <c r="D348" s="234" t="s">
        <v>158</v>
      </c>
      <c r="E348" s="41"/>
      <c r="F348" s="235" t="s">
        <v>1219</v>
      </c>
      <c r="G348" s="41"/>
      <c r="H348" s="41"/>
      <c r="I348" s="236"/>
      <c r="J348" s="41"/>
      <c r="K348" s="41"/>
      <c r="L348" s="45"/>
      <c r="M348" s="237"/>
      <c r="N348" s="238"/>
      <c r="O348" s="92"/>
      <c r="P348" s="92"/>
      <c r="Q348" s="92"/>
      <c r="R348" s="92"/>
      <c r="S348" s="92"/>
      <c r="T348" s="93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7" t="s">
        <v>158</v>
      </c>
      <c r="AU348" s="17" t="s">
        <v>87</v>
      </c>
    </row>
    <row r="349" s="2" customFormat="1" ht="24.15" customHeight="1">
      <c r="A349" s="39"/>
      <c r="B349" s="40"/>
      <c r="C349" s="220" t="s">
        <v>708</v>
      </c>
      <c r="D349" s="220" t="s">
        <v>153</v>
      </c>
      <c r="E349" s="221" t="s">
        <v>1221</v>
      </c>
      <c r="F349" s="222" t="s">
        <v>1222</v>
      </c>
      <c r="G349" s="223" t="s">
        <v>461</v>
      </c>
      <c r="H349" s="224">
        <v>1</v>
      </c>
      <c r="I349" s="225"/>
      <c r="J349" s="226">
        <f>ROUND(I349*H349,2)</f>
        <v>0</v>
      </c>
      <c r="K349" s="227"/>
      <c r="L349" s="45"/>
      <c r="M349" s="228" t="s">
        <v>1</v>
      </c>
      <c r="N349" s="229" t="s">
        <v>44</v>
      </c>
      <c r="O349" s="92"/>
      <c r="P349" s="230">
        <f>O349*H349</f>
        <v>0</v>
      </c>
      <c r="Q349" s="230">
        <v>0</v>
      </c>
      <c r="R349" s="230">
        <f>Q349*H349</f>
        <v>0</v>
      </c>
      <c r="S349" s="230">
        <v>0</v>
      </c>
      <c r="T349" s="231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2" t="s">
        <v>157</v>
      </c>
      <c r="AT349" s="232" t="s">
        <v>153</v>
      </c>
      <c r="AU349" s="232" t="s">
        <v>87</v>
      </c>
      <c r="AY349" s="17" t="s">
        <v>150</v>
      </c>
      <c r="BE349" s="233">
        <f>IF(N349="základní",J349,0)</f>
        <v>0</v>
      </c>
      <c r="BF349" s="233">
        <f>IF(N349="snížená",J349,0)</f>
        <v>0</v>
      </c>
      <c r="BG349" s="233">
        <f>IF(N349="zákl. přenesená",J349,0)</f>
        <v>0</v>
      </c>
      <c r="BH349" s="233">
        <f>IF(N349="sníž. přenesená",J349,0)</f>
        <v>0</v>
      </c>
      <c r="BI349" s="233">
        <f>IF(N349="nulová",J349,0)</f>
        <v>0</v>
      </c>
      <c r="BJ349" s="17" t="s">
        <v>87</v>
      </c>
      <c r="BK349" s="233">
        <f>ROUND(I349*H349,2)</f>
        <v>0</v>
      </c>
      <c r="BL349" s="17" t="s">
        <v>157</v>
      </c>
      <c r="BM349" s="232" t="s">
        <v>1223</v>
      </c>
    </row>
    <row r="350" s="2" customFormat="1">
      <c r="A350" s="39"/>
      <c r="B350" s="40"/>
      <c r="C350" s="41"/>
      <c r="D350" s="234" t="s">
        <v>158</v>
      </c>
      <c r="E350" s="41"/>
      <c r="F350" s="235" t="s">
        <v>1222</v>
      </c>
      <c r="G350" s="41"/>
      <c r="H350" s="41"/>
      <c r="I350" s="236"/>
      <c r="J350" s="41"/>
      <c r="K350" s="41"/>
      <c r="L350" s="45"/>
      <c r="M350" s="237"/>
      <c r="N350" s="238"/>
      <c r="O350" s="92"/>
      <c r="P350" s="92"/>
      <c r="Q350" s="92"/>
      <c r="R350" s="92"/>
      <c r="S350" s="92"/>
      <c r="T350" s="93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7" t="s">
        <v>158</v>
      </c>
      <c r="AU350" s="17" t="s">
        <v>87</v>
      </c>
    </row>
    <row r="351" s="2" customFormat="1" ht="16.5" customHeight="1">
      <c r="A351" s="39"/>
      <c r="B351" s="40"/>
      <c r="C351" s="220" t="s">
        <v>712</v>
      </c>
      <c r="D351" s="220" t="s">
        <v>153</v>
      </c>
      <c r="E351" s="221" t="s">
        <v>1224</v>
      </c>
      <c r="F351" s="222" t="s">
        <v>1225</v>
      </c>
      <c r="G351" s="223" t="s">
        <v>461</v>
      </c>
      <c r="H351" s="224">
        <v>1</v>
      </c>
      <c r="I351" s="225"/>
      <c r="J351" s="226">
        <f>ROUND(I351*H351,2)</f>
        <v>0</v>
      </c>
      <c r="K351" s="227"/>
      <c r="L351" s="45"/>
      <c r="M351" s="228" t="s">
        <v>1</v>
      </c>
      <c r="N351" s="229" t="s">
        <v>44</v>
      </c>
      <c r="O351" s="92"/>
      <c r="P351" s="230">
        <f>O351*H351</f>
        <v>0</v>
      </c>
      <c r="Q351" s="230">
        <v>0</v>
      </c>
      <c r="R351" s="230">
        <f>Q351*H351</f>
        <v>0</v>
      </c>
      <c r="S351" s="230">
        <v>0</v>
      </c>
      <c r="T351" s="231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2" t="s">
        <v>157</v>
      </c>
      <c r="AT351" s="232" t="s">
        <v>153</v>
      </c>
      <c r="AU351" s="232" t="s">
        <v>87</v>
      </c>
      <c r="AY351" s="17" t="s">
        <v>150</v>
      </c>
      <c r="BE351" s="233">
        <f>IF(N351="základní",J351,0)</f>
        <v>0</v>
      </c>
      <c r="BF351" s="233">
        <f>IF(N351="snížená",J351,0)</f>
        <v>0</v>
      </c>
      <c r="BG351" s="233">
        <f>IF(N351="zákl. přenesená",J351,0)</f>
        <v>0</v>
      </c>
      <c r="BH351" s="233">
        <f>IF(N351="sníž. přenesená",J351,0)</f>
        <v>0</v>
      </c>
      <c r="BI351" s="233">
        <f>IF(N351="nulová",J351,0)</f>
        <v>0</v>
      </c>
      <c r="BJ351" s="17" t="s">
        <v>87</v>
      </c>
      <c r="BK351" s="233">
        <f>ROUND(I351*H351,2)</f>
        <v>0</v>
      </c>
      <c r="BL351" s="17" t="s">
        <v>157</v>
      </c>
      <c r="BM351" s="232" t="s">
        <v>1226</v>
      </c>
    </row>
    <row r="352" s="2" customFormat="1">
      <c r="A352" s="39"/>
      <c r="B352" s="40"/>
      <c r="C352" s="41"/>
      <c r="D352" s="234" t="s">
        <v>158</v>
      </c>
      <c r="E352" s="41"/>
      <c r="F352" s="235" t="s">
        <v>1222</v>
      </c>
      <c r="G352" s="41"/>
      <c r="H352" s="41"/>
      <c r="I352" s="236"/>
      <c r="J352" s="41"/>
      <c r="K352" s="41"/>
      <c r="L352" s="45"/>
      <c r="M352" s="286"/>
      <c r="N352" s="287"/>
      <c r="O352" s="288"/>
      <c r="P352" s="288"/>
      <c r="Q352" s="288"/>
      <c r="R352" s="288"/>
      <c r="S352" s="288"/>
      <c r="T352" s="28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7" t="s">
        <v>158</v>
      </c>
      <c r="AU352" s="17" t="s">
        <v>87</v>
      </c>
    </row>
    <row r="353" s="2" customFormat="1" ht="6.96" customHeight="1">
      <c r="A353" s="39"/>
      <c r="B353" s="67"/>
      <c r="C353" s="68"/>
      <c r="D353" s="68"/>
      <c r="E353" s="68"/>
      <c r="F353" s="68"/>
      <c r="G353" s="68"/>
      <c r="H353" s="68"/>
      <c r="I353" s="68"/>
      <c r="J353" s="68"/>
      <c r="K353" s="68"/>
      <c r="L353" s="45"/>
      <c r="M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</row>
  </sheetData>
  <sheetProtection sheet="1" autoFilter="0" formatColumns="0" formatRows="0" objects="1" scenarios="1" spinCount="100000" saltValue="W5+c8zzSgx9i0Ebn7Lw+cIbWWO5rjoMHgpmP5XDgxQgDFVZgEvB6WlHUrp2g/bgwC4X00AvXkeNjuArIcEG4Qw==" hashValue="FPBIEbunlBuWTtqV25KR236ueE2VsJlWNTKWa4vlQrwT767v/LaRd1OQzXg/Oyqu9rQhg7YEuPe0n+gQYKBphw==" algorithmName="SHA-512" password="CC35"/>
  <autoFilter ref="C127:K352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89</v>
      </c>
    </row>
    <row r="4" s="1" customFormat="1" ht="24.96" customHeight="1">
      <c r="B4" s="20"/>
      <c r="D4" s="139" t="s">
        <v>108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SVK Smetanova síň</v>
      </c>
      <c r="F7" s="141"/>
      <c r="G7" s="141"/>
      <c r="H7" s="141"/>
      <c r="L7" s="20"/>
    </row>
    <row r="8" s="2" customFormat="1" ht="12" customHeight="1">
      <c r="A8" s="39"/>
      <c r="B8" s="45"/>
      <c r="C8" s="39"/>
      <c r="D8" s="141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1227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20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21</v>
      </c>
      <c r="E12" s="39"/>
      <c r="F12" s="144" t="s">
        <v>22</v>
      </c>
      <c r="G12" s="39"/>
      <c r="H12" s="39"/>
      <c r="I12" s="141" t="s">
        <v>23</v>
      </c>
      <c r="J12" s="145" t="str">
        <f>'Rekapitulace stavby'!AN8</f>
        <v>23. 5. 2025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27</v>
      </c>
      <c r="E14" s="39"/>
      <c r="F14" s="39"/>
      <c r="G14" s="39"/>
      <c r="H14" s="39"/>
      <c r="I14" s="141" t="s">
        <v>28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29</v>
      </c>
      <c r="F15" s="39"/>
      <c r="G15" s="39"/>
      <c r="H15" s="39"/>
      <c r="I15" s="141" t="s">
        <v>30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31</v>
      </c>
      <c r="E17" s="39"/>
      <c r="F17" s="39"/>
      <c r="G17" s="39"/>
      <c r="H17" s="39"/>
      <c r="I17" s="141" t="s">
        <v>28</v>
      </c>
      <c r="J17" s="33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3" t="str">
        <f>'Rekapitulace stavby'!E14</f>
        <v>Vyplň údaj</v>
      </c>
      <c r="F18" s="144"/>
      <c r="G18" s="144"/>
      <c r="H18" s="144"/>
      <c r="I18" s="141" t="s">
        <v>30</v>
      </c>
      <c r="J18" s="33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33</v>
      </c>
      <c r="E20" s="39"/>
      <c r="F20" s="39"/>
      <c r="G20" s="39"/>
      <c r="H20" s="39"/>
      <c r="I20" s="141" t="s">
        <v>28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30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36</v>
      </c>
      <c r="E23" s="39"/>
      <c r="F23" s="39"/>
      <c r="G23" s="39"/>
      <c r="H23" s="39"/>
      <c r="I23" s="141" t="s">
        <v>28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37</v>
      </c>
      <c r="F24" s="39"/>
      <c r="G24" s="39"/>
      <c r="H24" s="39"/>
      <c r="I24" s="141" t="s">
        <v>30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39</v>
      </c>
      <c r="E30" s="39"/>
      <c r="F30" s="39"/>
      <c r="G30" s="39"/>
      <c r="H30" s="39"/>
      <c r="I30" s="39"/>
      <c r="J30" s="152">
        <f>ROUND(J125,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41</v>
      </c>
      <c r="G32" s="39"/>
      <c r="H32" s="39"/>
      <c r="I32" s="153" t="s">
        <v>40</v>
      </c>
      <c r="J32" s="153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43</v>
      </c>
      <c r="E33" s="141" t="s">
        <v>44</v>
      </c>
      <c r="F33" s="155">
        <f>ROUND((SUM(BE125:BE266)),  2)</f>
        <v>0</v>
      </c>
      <c r="G33" s="39"/>
      <c r="H33" s="39"/>
      <c r="I33" s="156">
        <v>0.20999999999999999</v>
      </c>
      <c r="J33" s="155">
        <f>ROUND(((SUM(BE125:BE266))*I33),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45</v>
      </c>
      <c r="F34" s="155">
        <f>ROUND((SUM(BF125:BF266)),  2)</f>
        <v>0</v>
      </c>
      <c r="G34" s="39"/>
      <c r="H34" s="39"/>
      <c r="I34" s="156">
        <v>0.12</v>
      </c>
      <c r="J34" s="155">
        <f>ROUND(((SUM(BF125:BF266))*I34),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46</v>
      </c>
      <c r="F35" s="155">
        <f>ROUND((SUM(BG125:BG266)),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47</v>
      </c>
      <c r="F36" s="155">
        <f>ROUND((SUM(BH125:BH266)),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48</v>
      </c>
      <c r="F37" s="155">
        <f>ROUND((SUM(BI125:BI266)),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49</v>
      </c>
      <c r="E39" s="159"/>
      <c r="F39" s="159"/>
      <c r="G39" s="160" t="s">
        <v>50</v>
      </c>
      <c r="H39" s="161" t="s">
        <v>51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4"/>
      <c r="D50" s="164" t="s">
        <v>52</v>
      </c>
      <c r="E50" s="165"/>
      <c r="F50" s="165"/>
      <c r="G50" s="164" t="s">
        <v>53</v>
      </c>
      <c r="H50" s="165"/>
      <c r="I50" s="165"/>
      <c r="J50" s="165"/>
      <c r="K50" s="165"/>
      <c r="L50" s="64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9"/>
      <c r="B61" s="45"/>
      <c r="C61" s="39"/>
      <c r="D61" s="166" t="s">
        <v>54</v>
      </c>
      <c r="E61" s="167"/>
      <c r="F61" s="168" t="s">
        <v>55</v>
      </c>
      <c r="G61" s="166" t="s">
        <v>54</v>
      </c>
      <c r="H61" s="167"/>
      <c r="I61" s="167"/>
      <c r="J61" s="169" t="s">
        <v>55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9"/>
      <c r="B65" s="45"/>
      <c r="C65" s="39"/>
      <c r="D65" s="164" t="s">
        <v>56</v>
      </c>
      <c r="E65" s="170"/>
      <c r="F65" s="170"/>
      <c r="G65" s="164" t="s">
        <v>57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9"/>
      <c r="B76" s="45"/>
      <c r="C76" s="39"/>
      <c r="D76" s="166" t="s">
        <v>54</v>
      </c>
      <c r="E76" s="167"/>
      <c r="F76" s="168" t="s">
        <v>55</v>
      </c>
      <c r="G76" s="166" t="s">
        <v>54</v>
      </c>
      <c r="H76" s="167"/>
      <c r="I76" s="167"/>
      <c r="J76" s="169" t="s">
        <v>55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3" t="s">
        <v>111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2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SVK Smetanova síň</v>
      </c>
      <c r="F85" s="32"/>
      <c r="G85" s="32"/>
      <c r="H85" s="32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2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05 - Vytápění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2" t="s">
        <v>21</v>
      </c>
      <c r="D89" s="41"/>
      <c r="E89" s="41"/>
      <c r="F89" s="27" t="str">
        <f>F12</f>
        <v>Smetanovy sady 179/2 Plzeň</v>
      </c>
      <c r="G89" s="41"/>
      <c r="H89" s="41"/>
      <c r="I89" s="32" t="s">
        <v>23</v>
      </c>
      <c r="J89" s="80" t="str">
        <f>IF(J12="","",J12)</f>
        <v>23. 5. 2025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2" t="s">
        <v>27</v>
      </c>
      <c r="D91" s="41"/>
      <c r="E91" s="41"/>
      <c r="F91" s="27" t="str">
        <f>E15</f>
        <v>Studijní a vědecká knihovna Plzeňského kraje</v>
      </c>
      <c r="G91" s="41"/>
      <c r="H91" s="41"/>
      <c r="I91" s="32" t="s">
        <v>33</v>
      </c>
      <c r="J91" s="37" t="str">
        <f>E21</f>
        <v>Ing. arch M. Vachuda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2" t="s">
        <v>31</v>
      </c>
      <c r="D92" s="41"/>
      <c r="E92" s="41"/>
      <c r="F92" s="27" t="str">
        <f>IF(E18="","",E18)</f>
        <v>Vyplň údaj</v>
      </c>
      <c r="G92" s="41"/>
      <c r="H92" s="41"/>
      <c r="I92" s="32" t="s">
        <v>36</v>
      </c>
      <c r="J92" s="37" t="str">
        <f>E24</f>
        <v>René Hartman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112</v>
      </c>
      <c r="D94" s="177"/>
      <c r="E94" s="177"/>
      <c r="F94" s="177"/>
      <c r="G94" s="177"/>
      <c r="H94" s="177"/>
      <c r="I94" s="177"/>
      <c r="J94" s="178" t="s">
        <v>113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114</v>
      </c>
      <c r="D96" s="41"/>
      <c r="E96" s="41"/>
      <c r="F96" s="41"/>
      <c r="G96" s="41"/>
      <c r="H96" s="41"/>
      <c r="I96" s="41"/>
      <c r="J96" s="111">
        <f>J125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7" t="s">
        <v>115</v>
      </c>
    </row>
    <row r="97" s="9" customFormat="1" ht="24.96" customHeight="1">
      <c r="A97" s="9"/>
      <c r="B97" s="180"/>
      <c r="C97" s="181"/>
      <c r="D97" s="182" t="s">
        <v>1228</v>
      </c>
      <c r="E97" s="183"/>
      <c r="F97" s="183"/>
      <c r="G97" s="183"/>
      <c r="H97" s="183"/>
      <c r="I97" s="183"/>
      <c r="J97" s="184">
        <f>J126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122</v>
      </c>
      <c r="E98" s="183"/>
      <c r="F98" s="183"/>
      <c r="G98" s="183"/>
      <c r="H98" s="183"/>
      <c r="I98" s="183"/>
      <c r="J98" s="184">
        <f>J139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86"/>
      <c r="C99" s="187"/>
      <c r="D99" s="188" t="s">
        <v>1229</v>
      </c>
      <c r="E99" s="189"/>
      <c r="F99" s="189"/>
      <c r="G99" s="189"/>
      <c r="H99" s="189"/>
      <c r="I99" s="189"/>
      <c r="J99" s="190">
        <f>J140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1230</v>
      </c>
      <c r="E100" s="189"/>
      <c r="F100" s="189"/>
      <c r="G100" s="189"/>
      <c r="H100" s="189"/>
      <c r="I100" s="189"/>
      <c r="J100" s="190">
        <f>J159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1231</v>
      </c>
      <c r="E101" s="189"/>
      <c r="F101" s="189"/>
      <c r="G101" s="189"/>
      <c r="H101" s="189"/>
      <c r="I101" s="189"/>
      <c r="J101" s="190">
        <f>J176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1232</v>
      </c>
      <c r="E102" s="189"/>
      <c r="F102" s="189"/>
      <c r="G102" s="189"/>
      <c r="H102" s="189"/>
      <c r="I102" s="189"/>
      <c r="J102" s="190">
        <f>J207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1233</v>
      </c>
      <c r="E103" s="189"/>
      <c r="F103" s="189"/>
      <c r="G103" s="189"/>
      <c r="H103" s="189"/>
      <c r="I103" s="189"/>
      <c r="J103" s="190">
        <f>J248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1234</v>
      </c>
      <c r="E104" s="189"/>
      <c r="F104" s="189"/>
      <c r="G104" s="189"/>
      <c r="H104" s="189"/>
      <c r="I104" s="189"/>
      <c r="J104" s="190">
        <f>J257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133</v>
      </c>
      <c r="E105" s="189"/>
      <c r="F105" s="189"/>
      <c r="G105" s="189"/>
      <c r="H105" s="189"/>
      <c r="I105" s="189"/>
      <c r="J105" s="190">
        <f>J264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3" t="s">
        <v>135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2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175" t="str">
        <f>E7</f>
        <v>SVK Smetanova síň</v>
      </c>
      <c r="F115" s="32"/>
      <c r="G115" s="32"/>
      <c r="H115" s="32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2" t="s">
        <v>109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E9</f>
        <v>05 - Vytápění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2" t="s">
        <v>21</v>
      </c>
      <c r="D119" s="41"/>
      <c r="E119" s="41"/>
      <c r="F119" s="27" t="str">
        <f>F12</f>
        <v>Smetanovy sady 179/2 Plzeň</v>
      </c>
      <c r="G119" s="41"/>
      <c r="H119" s="41"/>
      <c r="I119" s="32" t="s">
        <v>23</v>
      </c>
      <c r="J119" s="80" t="str">
        <f>IF(J12="","",J12)</f>
        <v>23. 5. 2025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2" t="s">
        <v>27</v>
      </c>
      <c r="D121" s="41"/>
      <c r="E121" s="41"/>
      <c r="F121" s="27" t="str">
        <f>E15</f>
        <v>Studijní a vědecká knihovna Plzeňského kraje</v>
      </c>
      <c r="G121" s="41"/>
      <c r="H121" s="41"/>
      <c r="I121" s="32" t="s">
        <v>33</v>
      </c>
      <c r="J121" s="37" t="str">
        <f>E21</f>
        <v>Ing. arch M. Vachuda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2" t="s">
        <v>31</v>
      </c>
      <c r="D122" s="41"/>
      <c r="E122" s="41"/>
      <c r="F122" s="27" t="str">
        <f>IF(E18="","",E18)</f>
        <v>Vyplň údaj</v>
      </c>
      <c r="G122" s="41"/>
      <c r="H122" s="41"/>
      <c r="I122" s="32" t="s">
        <v>36</v>
      </c>
      <c r="J122" s="37" t="str">
        <f>E24</f>
        <v>René Hartman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192"/>
      <c r="B124" s="193"/>
      <c r="C124" s="194" t="s">
        <v>136</v>
      </c>
      <c r="D124" s="195" t="s">
        <v>64</v>
      </c>
      <c r="E124" s="195" t="s">
        <v>60</v>
      </c>
      <c r="F124" s="195" t="s">
        <v>61</v>
      </c>
      <c r="G124" s="195" t="s">
        <v>137</v>
      </c>
      <c r="H124" s="195" t="s">
        <v>138</v>
      </c>
      <c r="I124" s="195" t="s">
        <v>139</v>
      </c>
      <c r="J124" s="196" t="s">
        <v>113</v>
      </c>
      <c r="K124" s="197" t="s">
        <v>140</v>
      </c>
      <c r="L124" s="198"/>
      <c r="M124" s="101" t="s">
        <v>1</v>
      </c>
      <c r="N124" s="102" t="s">
        <v>43</v>
      </c>
      <c r="O124" s="102" t="s">
        <v>141</v>
      </c>
      <c r="P124" s="102" t="s">
        <v>142</v>
      </c>
      <c r="Q124" s="102" t="s">
        <v>143</v>
      </c>
      <c r="R124" s="102" t="s">
        <v>144</v>
      </c>
      <c r="S124" s="102" t="s">
        <v>145</v>
      </c>
      <c r="T124" s="103" t="s">
        <v>146</v>
      </c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</row>
    <row r="125" s="2" customFormat="1" ht="22.8" customHeight="1">
      <c r="A125" s="39"/>
      <c r="B125" s="40"/>
      <c r="C125" s="108" t="s">
        <v>147</v>
      </c>
      <c r="D125" s="41"/>
      <c r="E125" s="41"/>
      <c r="F125" s="41"/>
      <c r="G125" s="41"/>
      <c r="H125" s="41"/>
      <c r="I125" s="41"/>
      <c r="J125" s="199">
        <f>BK125</f>
        <v>0</v>
      </c>
      <c r="K125" s="41"/>
      <c r="L125" s="45"/>
      <c r="M125" s="104"/>
      <c r="N125" s="200"/>
      <c r="O125" s="105"/>
      <c r="P125" s="201">
        <f>P126+P139</f>
        <v>0</v>
      </c>
      <c r="Q125" s="105"/>
      <c r="R125" s="201">
        <f>R126+R139</f>
        <v>0.30097652520000007</v>
      </c>
      <c r="S125" s="105"/>
      <c r="T125" s="202">
        <f>T126+T139</f>
        <v>0.023800000000000002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7" t="s">
        <v>78</v>
      </c>
      <c r="AU125" s="17" t="s">
        <v>115</v>
      </c>
      <c r="BK125" s="203">
        <f>BK126+BK139</f>
        <v>0</v>
      </c>
    </row>
    <row r="126" s="12" customFormat="1" ht="25.92" customHeight="1">
      <c r="A126" s="12"/>
      <c r="B126" s="204"/>
      <c r="C126" s="205"/>
      <c r="D126" s="206" t="s">
        <v>78</v>
      </c>
      <c r="E126" s="207" t="s">
        <v>200</v>
      </c>
      <c r="F126" s="207" t="s">
        <v>276</v>
      </c>
      <c r="G126" s="205"/>
      <c r="H126" s="205"/>
      <c r="I126" s="208"/>
      <c r="J126" s="209">
        <f>BK126</f>
        <v>0</v>
      </c>
      <c r="K126" s="205"/>
      <c r="L126" s="210"/>
      <c r="M126" s="211"/>
      <c r="N126" s="212"/>
      <c r="O126" s="212"/>
      <c r="P126" s="213">
        <f>SUM(P127:P138)</f>
        <v>0</v>
      </c>
      <c r="Q126" s="212"/>
      <c r="R126" s="213">
        <f>SUM(R127:R138)</f>
        <v>0</v>
      </c>
      <c r="S126" s="212"/>
      <c r="T126" s="214">
        <f>SUM(T127:T138)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5" t="s">
        <v>87</v>
      </c>
      <c r="AT126" s="216" t="s">
        <v>78</v>
      </c>
      <c r="AU126" s="216" t="s">
        <v>79</v>
      </c>
      <c r="AY126" s="215" t="s">
        <v>150</v>
      </c>
      <c r="BK126" s="217">
        <f>SUM(BK127:BK138)</f>
        <v>0</v>
      </c>
    </row>
    <row r="127" s="2" customFormat="1" ht="16.5" customHeight="1">
      <c r="A127" s="39"/>
      <c r="B127" s="40"/>
      <c r="C127" s="220" t="s">
        <v>87</v>
      </c>
      <c r="D127" s="220" t="s">
        <v>153</v>
      </c>
      <c r="E127" s="221" t="s">
        <v>1235</v>
      </c>
      <c r="F127" s="222" t="s">
        <v>1236</v>
      </c>
      <c r="G127" s="223" t="s">
        <v>1237</v>
      </c>
      <c r="H127" s="224">
        <v>3</v>
      </c>
      <c r="I127" s="225"/>
      <c r="J127" s="226">
        <f>ROUND(I127*H127,2)</f>
        <v>0</v>
      </c>
      <c r="K127" s="227"/>
      <c r="L127" s="45"/>
      <c r="M127" s="228" t="s">
        <v>1</v>
      </c>
      <c r="N127" s="229" t="s">
        <v>44</v>
      </c>
      <c r="O127" s="92"/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2" t="s">
        <v>157</v>
      </c>
      <c r="AT127" s="232" t="s">
        <v>153</v>
      </c>
      <c r="AU127" s="232" t="s">
        <v>87</v>
      </c>
      <c r="AY127" s="17" t="s">
        <v>150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7" t="s">
        <v>87</v>
      </c>
      <c r="BK127" s="233">
        <f>ROUND(I127*H127,2)</f>
        <v>0</v>
      </c>
      <c r="BL127" s="17" t="s">
        <v>157</v>
      </c>
      <c r="BM127" s="232" t="s">
        <v>89</v>
      </c>
    </row>
    <row r="128" s="2" customFormat="1">
      <c r="A128" s="39"/>
      <c r="B128" s="40"/>
      <c r="C128" s="41"/>
      <c r="D128" s="234" t="s">
        <v>158</v>
      </c>
      <c r="E128" s="41"/>
      <c r="F128" s="235" t="s">
        <v>1236</v>
      </c>
      <c r="G128" s="41"/>
      <c r="H128" s="41"/>
      <c r="I128" s="236"/>
      <c r="J128" s="41"/>
      <c r="K128" s="41"/>
      <c r="L128" s="45"/>
      <c r="M128" s="237"/>
      <c r="N128" s="238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7" t="s">
        <v>158</v>
      </c>
      <c r="AU128" s="17" t="s">
        <v>87</v>
      </c>
    </row>
    <row r="129" s="2" customFormat="1" ht="16.5" customHeight="1">
      <c r="A129" s="39"/>
      <c r="B129" s="40"/>
      <c r="C129" s="220" t="s">
        <v>89</v>
      </c>
      <c r="D129" s="220" t="s">
        <v>153</v>
      </c>
      <c r="E129" s="221" t="s">
        <v>1238</v>
      </c>
      <c r="F129" s="222" t="s">
        <v>1239</v>
      </c>
      <c r="G129" s="223" t="s">
        <v>461</v>
      </c>
      <c r="H129" s="224">
        <v>2</v>
      </c>
      <c r="I129" s="225"/>
      <c r="J129" s="226">
        <f>ROUND(I129*H129,2)</f>
        <v>0</v>
      </c>
      <c r="K129" s="227"/>
      <c r="L129" s="45"/>
      <c r="M129" s="228" t="s">
        <v>1</v>
      </c>
      <c r="N129" s="229" t="s">
        <v>44</v>
      </c>
      <c r="O129" s="92"/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2" t="s">
        <v>157</v>
      </c>
      <c r="AT129" s="232" t="s">
        <v>153</v>
      </c>
      <c r="AU129" s="232" t="s">
        <v>87</v>
      </c>
      <c r="AY129" s="17" t="s">
        <v>150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7" t="s">
        <v>87</v>
      </c>
      <c r="BK129" s="233">
        <f>ROUND(I129*H129,2)</f>
        <v>0</v>
      </c>
      <c r="BL129" s="17" t="s">
        <v>157</v>
      </c>
      <c r="BM129" s="232" t="s">
        <v>157</v>
      </c>
    </row>
    <row r="130" s="2" customFormat="1">
      <c r="A130" s="39"/>
      <c r="B130" s="40"/>
      <c r="C130" s="41"/>
      <c r="D130" s="234" t="s">
        <v>158</v>
      </c>
      <c r="E130" s="41"/>
      <c r="F130" s="235" t="s">
        <v>1239</v>
      </c>
      <c r="G130" s="41"/>
      <c r="H130" s="41"/>
      <c r="I130" s="236"/>
      <c r="J130" s="41"/>
      <c r="K130" s="41"/>
      <c r="L130" s="45"/>
      <c r="M130" s="237"/>
      <c r="N130" s="238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7" t="s">
        <v>158</v>
      </c>
      <c r="AU130" s="17" t="s">
        <v>87</v>
      </c>
    </row>
    <row r="131" s="2" customFormat="1" ht="24.15" customHeight="1">
      <c r="A131" s="39"/>
      <c r="B131" s="40"/>
      <c r="C131" s="220" t="s">
        <v>151</v>
      </c>
      <c r="D131" s="220" t="s">
        <v>153</v>
      </c>
      <c r="E131" s="221" t="s">
        <v>1240</v>
      </c>
      <c r="F131" s="222" t="s">
        <v>1241</v>
      </c>
      <c r="G131" s="223" t="s">
        <v>461</v>
      </c>
      <c r="H131" s="224">
        <v>6</v>
      </c>
      <c r="I131" s="225"/>
      <c r="J131" s="226">
        <f>ROUND(I131*H131,2)</f>
        <v>0</v>
      </c>
      <c r="K131" s="227"/>
      <c r="L131" s="45"/>
      <c r="M131" s="228" t="s">
        <v>1</v>
      </c>
      <c r="N131" s="229" t="s">
        <v>44</v>
      </c>
      <c r="O131" s="92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2" t="s">
        <v>157</v>
      </c>
      <c r="AT131" s="232" t="s">
        <v>153</v>
      </c>
      <c r="AU131" s="232" t="s">
        <v>87</v>
      </c>
      <c r="AY131" s="17" t="s">
        <v>150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7" t="s">
        <v>87</v>
      </c>
      <c r="BK131" s="233">
        <f>ROUND(I131*H131,2)</f>
        <v>0</v>
      </c>
      <c r="BL131" s="17" t="s">
        <v>157</v>
      </c>
      <c r="BM131" s="232" t="s">
        <v>172</v>
      </c>
    </row>
    <row r="132" s="2" customFormat="1">
      <c r="A132" s="39"/>
      <c r="B132" s="40"/>
      <c r="C132" s="41"/>
      <c r="D132" s="234" t="s">
        <v>158</v>
      </c>
      <c r="E132" s="41"/>
      <c r="F132" s="235" t="s">
        <v>1241</v>
      </c>
      <c r="G132" s="41"/>
      <c r="H132" s="41"/>
      <c r="I132" s="236"/>
      <c r="J132" s="41"/>
      <c r="K132" s="41"/>
      <c r="L132" s="45"/>
      <c r="M132" s="237"/>
      <c r="N132" s="238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7" t="s">
        <v>158</v>
      </c>
      <c r="AU132" s="17" t="s">
        <v>87</v>
      </c>
    </row>
    <row r="133" s="2" customFormat="1" ht="24.15" customHeight="1">
      <c r="A133" s="39"/>
      <c r="B133" s="40"/>
      <c r="C133" s="220" t="s">
        <v>157</v>
      </c>
      <c r="D133" s="220" t="s">
        <v>153</v>
      </c>
      <c r="E133" s="221" t="s">
        <v>1242</v>
      </c>
      <c r="F133" s="222" t="s">
        <v>1243</v>
      </c>
      <c r="G133" s="223" t="s">
        <v>461</v>
      </c>
      <c r="H133" s="224">
        <v>8</v>
      </c>
      <c r="I133" s="225"/>
      <c r="J133" s="226">
        <f>ROUND(I133*H133,2)</f>
        <v>0</v>
      </c>
      <c r="K133" s="227"/>
      <c r="L133" s="45"/>
      <c r="M133" s="228" t="s">
        <v>1</v>
      </c>
      <c r="N133" s="229" t="s">
        <v>44</v>
      </c>
      <c r="O133" s="92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2" t="s">
        <v>157</v>
      </c>
      <c r="AT133" s="232" t="s">
        <v>153</v>
      </c>
      <c r="AU133" s="232" t="s">
        <v>87</v>
      </c>
      <c r="AY133" s="17" t="s">
        <v>150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7" t="s">
        <v>87</v>
      </c>
      <c r="BK133" s="233">
        <f>ROUND(I133*H133,2)</f>
        <v>0</v>
      </c>
      <c r="BL133" s="17" t="s">
        <v>157</v>
      </c>
      <c r="BM133" s="232" t="s">
        <v>177</v>
      </c>
    </row>
    <row r="134" s="2" customFormat="1">
      <c r="A134" s="39"/>
      <c r="B134" s="40"/>
      <c r="C134" s="41"/>
      <c r="D134" s="234" t="s">
        <v>158</v>
      </c>
      <c r="E134" s="41"/>
      <c r="F134" s="235" t="s">
        <v>1243</v>
      </c>
      <c r="G134" s="41"/>
      <c r="H134" s="41"/>
      <c r="I134" s="236"/>
      <c r="J134" s="41"/>
      <c r="K134" s="41"/>
      <c r="L134" s="45"/>
      <c r="M134" s="237"/>
      <c r="N134" s="238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7" t="s">
        <v>158</v>
      </c>
      <c r="AU134" s="17" t="s">
        <v>87</v>
      </c>
    </row>
    <row r="135" s="2" customFormat="1" ht="16.5" customHeight="1">
      <c r="A135" s="39"/>
      <c r="B135" s="40"/>
      <c r="C135" s="220" t="s">
        <v>180</v>
      </c>
      <c r="D135" s="220" t="s">
        <v>153</v>
      </c>
      <c r="E135" s="221" t="s">
        <v>1244</v>
      </c>
      <c r="F135" s="222" t="s">
        <v>1245</v>
      </c>
      <c r="G135" s="223" t="s">
        <v>1237</v>
      </c>
      <c r="H135" s="224">
        <v>14</v>
      </c>
      <c r="I135" s="225"/>
      <c r="J135" s="226">
        <f>ROUND(I135*H135,2)</f>
        <v>0</v>
      </c>
      <c r="K135" s="227"/>
      <c r="L135" s="45"/>
      <c r="M135" s="228" t="s">
        <v>1</v>
      </c>
      <c r="N135" s="229" t="s">
        <v>44</v>
      </c>
      <c r="O135" s="92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2" t="s">
        <v>157</v>
      </c>
      <c r="AT135" s="232" t="s">
        <v>153</v>
      </c>
      <c r="AU135" s="232" t="s">
        <v>87</v>
      </c>
      <c r="AY135" s="17" t="s">
        <v>150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7" t="s">
        <v>87</v>
      </c>
      <c r="BK135" s="233">
        <f>ROUND(I135*H135,2)</f>
        <v>0</v>
      </c>
      <c r="BL135" s="17" t="s">
        <v>157</v>
      </c>
      <c r="BM135" s="232" t="s">
        <v>105</v>
      </c>
    </row>
    <row r="136" s="2" customFormat="1">
      <c r="A136" s="39"/>
      <c r="B136" s="40"/>
      <c r="C136" s="41"/>
      <c r="D136" s="234" t="s">
        <v>158</v>
      </c>
      <c r="E136" s="41"/>
      <c r="F136" s="235" t="s">
        <v>1245</v>
      </c>
      <c r="G136" s="41"/>
      <c r="H136" s="41"/>
      <c r="I136" s="236"/>
      <c r="J136" s="41"/>
      <c r="K136" s="41"/>
      <c r="L136" s="45"/>
      <c r="M136" s="237"/>
      <c r="N136" s="238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7" t="s">
        <v>158</v>
      </c>
      <c r="AU136" s="17" t="s">
        <v>87</v>
      </c>
    </row>
    <row r="137" s="2" customFormat="1" ht="16.5" customHeight="1">
      <c r="A137" s="39"/>
      <c r="B137" s="40"/>
      <c r="C137" s="220" t="s">
        <v>172</v>
      </c>
      <c r="D137" s="220" t="s">
        <v>153</v>
      </c>
      <c r="E137" s="221" t="s">
        <v>1246</v>
      </c>
      <c r="F137" s="222" t="s">
        <v>1247</v>
      </c>
      <c r="G137" s="223" t="s">
        <v>461</v>
      </c>
      <c r="H137" s="224">
        <v>1</v>
      </c>
      <c r="I137" s="225"/>
      <c r="J137" s="226">
        <f>ROUND(I137*H137,2)</f>
        <v>0</v>
      </c>
      <c r="K137" s="227"/>
      <c r="L137" s="45"/>
      <c r="M137" s="228" t="s">
        <v>1</v>
      </c>
      <c r="N137" s="229" t="s">
        <v>44</v>
      </c>
      <c r="O137" s="92"/>
      <c r="P137" s="230">
        <f>O137*H137</f>
        <v>0</v>
      </c>
      <c r="Q137" s="230">
        <v>0</v>
      </c>
      <c r="R137" s="230">
        <f>Q137*H137</f>
        <v>0</v>
      </c>
      <c r="S137" s="230">
        <v>0</v>
      </c>
      <c r="T137" s="23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2" t="s">
        <v>157</v>
      </c>
      <c r="AT137" s="232" t="s">
        <v>153</v>
      </c>
      <c r="AU137" s="232" t="s">
        <v>87</v>
      </c>
      <c r="AY137" s="17" t="s">
        <v>150</v>
      </c>
      <c r="BE137" s="233">
        <f>IF(N137="základní",J137,0)</f>
        <v>0</v>
      </c>
      <c r="BF137" s="233">
        <f>IF(N137="snížená",J137,0)</f>
        <v>0</v>
      </c>
      <c r="BG137" s="233">
        <f>IF(N137="zákl. přenesená",J137,0)</f>
        <v>0</v>
      </c>
      <c r="BH137" s="233">
        <f>IF(N137="sníž. přenesená",J137,0)</f>
        <v>0</v>
      </c>
      <c r="BI137" s="233">
        <f>IF(N137="nulová",J137,0)</f>
        <v>0</v>
      </c>
      <c r="BJ137" s="17" t="s">
        <v>87</v>
      </c>
      <c r="BK137" s="233">
        <f>ROUND(I137*H137,2)</f>
        <v>0</v>
      </c>
      <c r="BL137" s="17" t="s">
        <v>157</v>
      </c>
      <c r="BM137" s="232" t="s">
        <v>8</v>
      </c>
    </row>
    <row r="138" s="2" customFormat="1">
      <c r="A138" s="39"/>
      <c r="B138" s="40"/>
      <c r="C138" s="41"/>
      <c r="D138" s="234" t="s">
        <v>158</v>
      </c>
      <c r="E138" s="41"/>
      <c r="F138" s="235" t="s">
        <v>1247</v>
      </c>
      <c r="G138" s="41"/>
      <c r="H138" s="41"/>
      <c r="I138" s="236"/>
      <c r="J138" s="41"/>
      <c r="K138" s="41"/>
      <c r="L138" s="45"/>
      <c r="M138" s="237"/>
      <c r="N138" s="238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7" t="s">
        <v>158</v>
      </c>
      <c r="AU138" s="17" t="s">
        <v>87</v>
      </c>
    </row>
    <row r="139" s="12" customFormat="1" ht="25.92" customHeight="1">
      <c r="A139" s="12"/>
      <c r="B139" s="204"/>
      <c r="C139" s="205"/>
      <c r="D139" s="206" t="s">
        <v>78</v>
      </c>
      <c r="E139" s="207" t="s">
        <v>455</v>
      </c>
      <c r="F139" s="207" t="s">
        <v>456</v>
      </c>
      <c r="G139" s="205"/>
      <c r="H139" s="205"/>
      <c r="I139" s="208"/>
      <c r="J139" s="209">
        <f>BK139</f>
        <v>0</v>
      </c>
      <c r="K139" s="205"/>
      <c r="L139" s="210"/>
      <c r="M139" s="211"/>
      <c r="N139" s="212"/>
      <c r="O139" s="212"/>
      <c r="P139" s="213">
        <f>P140+P159+P176+P207+P248+P257+P264</f>
        <v>0</v>
      </c>
      <c r="Q139" s="212"/>
      <c r="R139" s="213">
        <f>R140+R159+R176+R207+R248+R257+R264</f>
        <v>0.30097652520000007</v>
      </c>
      <c r="S139" s="212"/>
      <c r="T139" s="214">
        <f>T140+T159+T176+T207+T248+T257+T264</f>
        <v>0.023800000000000002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5" t="s">
        <v>87</v>
      </c>
      <c r="AT139" s="216" t="s">
        <v>78</v>
      </c>
      <c r="AU139" s="216" t="s">
        <v>79</v>
      </c>
      <c r="AY139" s="215" t="s">
        <v>150</v>
      </c>
      <c r="BK139" s="217">
        <f>BK140+BK159+BK176+BK207+BK248+BK257+BK264</f>
        <v>0</v>
      </c>
    </row>
    <row r="140" s="12" customFormat="1" ht="22.8" customHeight="1">
      <c r="A140" s="12"/>
      <c r="B140" s="204"/>
      <c r="C140" s="205"/>
      <c r="D140" s="206" t="s">
        <v>78</v>
      </c>
      <c r="E140" s="218" t="s">
        <v>1248</v>
      </c>
      <c r="F140" s="218" t="s">
        <v>1249</v>
      </c>
      <c r="G140" s="205"/>
      <c r="H140" s="205"/>
      <c r="I140" s="208"/>
      <c r="J140" s="219">
        <f>BK140</f>
        <v>0</v>
      </c>
      <c r="K140" s="205"/>
      <c r="L140" s="210"/>
      <c r="M140" s="211"/>
      <c r="N140" s="212"/>
      <c r="O140" s="212"/>
      <c r="P140" s="213">
        <f>SUM(P141:P158)</f>
        <v>0</v>
      </c>
      <c r="Q140" s="212"/>
      <c r="R140" s="213">
        <f>SUM(R141:R158)</f>
        <v>0.082629110000000006</v>
      </c>
      <c r="S140" s="212"/>
      <c r="T140" s="214">
        <f>SUM(T141:T158)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5" t="s">
        <v>87</v>
      </c>
      <c r="AT140" s="216" t="s">
        <v>78</v>
      </c>
      <c r="AU140" s="216" t="s">
        <v>87</v>
      </c>
      <c r="AY140" s="215" t="s">
        <v>150</v>
      </c>
      <c r="BK140" s="217">
        <f>SUM(BK141:BK158)</f>
        <v>0</v>
      </c>
    </row>
    <row r="141" s="2" customFormat="1" ht="33" customHeight="1">
      <c r="A141" s="39"/>
      <c r="B141" s="40"/>
      <c r="C141" s="220" t="s">
        <v>189</v>
      </c>
      <c r="D141" s="220" t="s">
        <v>153</v>
      </c>
      <c r="E141" s="221" t="s">
        <v>1250</v>
      </c>
      <c r="F141" s="222" t="s">
        <v>1251</v>
      </c>
      <c r="G141" s="223" t="s">
        <v>415</v>
      </c>
      <c r="H141" s="224">
        <v>167</v>
      </c>
      <c r="I141" s="225"/>
      <c r="J141" s="226">
        <f>ROUND(I141*H141,2)</f>
        <v>0</v>
      </c>
      <c r="K141" s="227"/>
      <c r="L141" s="45"/>
      <c r="M141" s="228" t="s">
        <v>1</v>
      </c>
      <c r="N141" s="229" t="s">
        <v>44</v>
      </c>
      <c r="O141" s="92"/>
      <c r="P141" s="230">
        <f>O141*H141</f>
        <v>0</v>
      </c>
      <c r="Q141" s="230">
        <v>0.00019233</v>
      </c>
      <c r="R141" s="230">
        <f>Q141*H141</f>
        <v>0.032119109999999999</v>
      </c>
      <c r="S141" s="230">
        <v>0</v>
      </c>
      <c r="T141" s="23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2" t="s">
        <v>157</v>
      </c>
      <c r="AT141" s="232" t="s">
        <v>153</v>
      </c>
      <c r="AU141" s="232" t="s">
        <v>89</v>
      </c>
      <c r="AY141" s="17" t="s">
        <v>150</v>
      </c>
      <c r="BE141" s="233">
        <f>IF(N141="základní",J141,0)</f>
        <v>0</v>
      </c>
      <c r="BF141" s="233">
        <f>IF(N141="snížená",J141,0)</f>
        <v>0</v>
      </c>
      <c r="BG141" s="233">
        <f>IF(N141="zákl. přenesená",J141,0)</f>
        <v>0</v>
      </c>
      <c r="BH141" s="233">
        <f>IF(N141="sníž. přenesená",J141,0)</f>
        <v>0</v>
      </c>
      <c r="BI141" s="233">
        <f>IF(N141="nulová",J141,0)</f>
        <v>0</v>
      </c>
      <c r="BJ141" s="17" t="s">
        <v>87</v>
      </c>
      <c r="BK141" s="233">
        <f>ROUND(I141*H141,2)</f>
        <v>0</v>
      </c>
      <c r="BL141" s="17" t="s">
        <v>157</v>
      </c>
      <c r="BM141" s="232" t="s">
        <v>192</v>
      </c>
    </row>
    <row r="142" s="2" customFormat="1">
      <c r="A142" s="39"/>
      <c r="B142" s="40"/>
      <c r="C142" s="41"/>
      <c r="D142" s="234" t="s">
        <v>158</v>
      </c>
      <c r="E142" s="41"/>
      <c r="F142" s="235" t="s">
        <v>1252</v>
      </c>
      <c r="G142" s="41"/>
      <c r="H142" s="41"/>
      <c r="I142" s="236"/>
      <c r="J142" s="41"/>
      <c r="K142" s="41"/>
      <c r="L142" s="45"/>
      <c r="M142" s="237"/>
      <c r="N142" s="238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7" t="s">
        <v>158</v>
      </c>
      <c r="AU142" s="17" t="s">
        <v>89</v>
      </c>
    </row>
    <row r="143" s="2" customFormat="1" ht="16.5" customHeight="1">
      <c r="A143" s="39"/>
      <c r="B143" s="40"/>
      <c r="C143" s="271" t="s">
        <v>177</v>
      </c>
      <c r="D143" s="271" t="s">
        <v>571</v>
      </c>
      <c r="E143" s="272" t="s">
        <v>1253</v>
      </c>
      <c r="F143" s="273" t="s">
        <v>1254</v>
      </c>
      <c r="G143" s="274" t="s">
        <v>415</v>
      </c>
      <c r="H143" s="275">
        <v>154</v>
      </c>
      <c r="I143" s="276"/>
      <c r="J143" s="277">
        <f>ROUND(I143*H143,2)</f>
        <v>0</v>
      </c>
      <c r="K143" s="278"/>
      <c r="L143" s="279"/>
      <c r="M143" s="280" t="s">
        <v>1</v>
      </c>
      <c r="N143" s="281" t="s">
        <v>44</v>
      </c>
      <c r="O143" s="92"/>
      <c r="P143" s="230">
        <f>O143*H143</f>
        <v>0</v>
      </c>
      <c r="Q143" s="230">
        <v>0.00027</v>
      </c>
      <c r="R143" s="230">
        <f>Q143*H143</f>
        <v>0.041579999999999999</v>
      </c>
      <c r="S143" s="230">
        <v>0</v>
      </c>
      <c r="T143" s="23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2" t="s">
        <v>177</v>
      </c>
      <c r="AT143" s="232" t="s">
        <v>571</v>
      </c>
      <c r="AU143" s="232" t="s">
        <v>89</v>
      </c>
      <c r="AY143" s="17" t="s">
        <v>150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7" t="s">
        <v>87</v>
      </c>
      <c r="BK143" s="233">
        <f>ROUND(I143*H143,2)</f>
        <v>0</v>
      </c>
      <c r="BL143" s="17" t="s">
        <v>157</v>
      </c>
      <c r="BM143" s="232" t="s">
        <v>197</v>
      </c>
    </row>
    <row r="144" s="2" customFormat="1">
      <c r="A144" s="39"/>
      <c r="B144" s="40"/>
      <c r="C144" s="41"/>
      <c r="D144" s="234" t="s">
        <v>158</v>
      </c>
      <c r="E144" s="41"/>
      <c r="F144" s="235" t="s">
        <v>1254</v>
      </c>
      <c r="G144" s="41"/>
      <c r="H144" s="41"/>
      <c r="I144" s="236"/>
      <c r="J144" s="41"/>
      <c r="K144" s="41"/>
      <c r="L144" s="45"/>
      <c r="M144" s="237"/>
      <c r="N144" s="238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7" t="s">
        <v>158</v>
      </c>
      <c r="AU144" s="17" t="s">
        <v>89</v>
      </c>
    </row>
    <row r="145" s="2" customFormat="1" ht="16.5" customHeight="1">
      <c r="A145" s="39"/>
      <c r="B145" s="40"/>
      <c r="C145" s="271" t="s">
        <v>200</v>
      </c>
      <c r="D145" s="271" t="s">
        <v>571</v>
      </c>
      <c r="E145" s="272" t="s">
        <v>1255</v>
      </c>
      <c r="F145" s="273" t="s">
        <v>1256</v>
      </c>
      <c r="G145" s="274" t="s">
        <v>415</v>
      </c>
      <c r="H145" s="275">
        <v>12</v>
      </c>
      <c r="I145" s="276"/>
      <c r="J145" s="277">
        <f>ROUND(I145*H145,2)</f>
        <v>0</v>
      </c>
      <c r="K145" s="278"/>
      <c r="L145" s="279"/>
      <c r="M145" s="280" t="s">
        <v>1</v>
      </c>
      <c r="N145" s="281" t="s">
        <v>44</v>
      </c>
      <c r="O145" s="92"/>
      <c r="P145" s="230">
        <f>O145*H145</f>
        <v>0</v>
      </c>
      <c r="Q145" s="230">
        <v>0.00072000000000000005</v>
      </c>
      <c r="R145" s="230">
        <f>Q145*H145</f>
        <v>0.0086400000000000001</v>
      </c>
      <c r="S145" s="230">
        <v>0</v>
      </c>
      <c r="T145" s="23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2" t="s">
        <v>177</v>
      </c>
      <c r="AT145" s="232" t="s">
        <v>571</v>
      </c>
      <c r="AU145" s="232" t="s">
        <v>89</v>
      </c>
      <c r="AY145" s="17" t="s">
        <v>150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7" t="s">
        <v>87</v>
      </c>
      <c r="BK145" s="233">
        <f>ROUND(I145*H145,2)</f>
        <v>0</v>
      </c>
      <c r="BL145" s="17" t="s">
        <v>157</v>
      </c>
      <c r="BM145" s="232" t="s">
        <v>204</v>
      </c>
    </row>
    <row r="146" s="2" customFormat="1">
      <c r="A146" s="39"/>
      <c r="B146" s="40"/>
      <c r="C146" s="41"/>
      <c r="D146" s="234" t="s">
        <v>158</v>
      </c>
      <c r="E146" s="41"/>
      <c r="F146" s="235" t="s">
        <v>1256</v>
      </c>
      <c r="G146" s="41"/>
      <c r="H146" s="41"/>
      <c r="I146" s="236"/>
      <c r="J146" s="41"/>
      <c r="K146" s="41"/>
      <c r="L146" s="45"/>
      <c r="M146" s="237"/>
      <c r="N146" s="238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7" t="s">
        <v>158</v>
      </c>
      <c r="AU146" s="17" t="s">
        <v>89</v>
      </c>
    </row>
    <row r="147" s="2" customFormat="1" ht="16.5" customHeight="1">
      <c r="A147" s="39"/>
      <c r="B147" s="40"/>
      <c r="C147" s="271" t="s">
        <v>105</v>
      </c>
      <c r="D147" s="271" t="s">
        <v>571</v>
      </c>
      <c r="E147" s="272" t="s">
        <v>1257</v>
      </c>
      <c r="F147" s="273" t="s">
        <v>1258</v>
      </c>
      <c r="G147" s="274" t="s">
        <v>415</v>
      </c>
      <c r="H147" s="275">
        <v>1</v>
      </c>
      <c r="I147" s="276"/>
      <c r="J147" s="277">
        <f>ROUND(I147*H147,2)</f>
        <v>0</v>
      </c>
      <c r="K147" s="278"/>
      <c r="L147" s="279"/>
      <c r="M147" s="280" t="s">
        <v>1</v>
      </c>
      <c r="N147" s="281" t="s">
        <v>44</v>
      </c>
      <c r="O147" s="92"/>
      <c r="P147" s="230">
        <f>O147*H147</f>
        <v>0</v>
      </c>
      <c r="Q147" s="230">
        <v>0.00029</v>
      </c>
      <c r="R147" s="230">
        <f>Q147*H147</f>
        <v>0.00029</v>
      </c>
      <c r="S147" s="230">
        <v>0</v>
      </c>
      <c r="T147" s="23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2" t="s">
        <v>177</v>
      </c>
      <c r="AT147" s="232" t="s">
        <v>571</v>
      </c>
      <c r="AU147" s="232" t="s">
        <v>89</v>
      </c>
      <c r="AY147" s="17" t="s">
        <v>150</v>
      </c>
      <c r="BE147" s="233">
        <f>IF(N147="základní",J147,0)</f>
        <v>0</v>
      </c>
      <c r="BF147" s="233">
        <f>IF(N147="snížená",J147,0)</f>
        <v>0</v>
      </c>
      <c r="BG147" s="233">
        <f>IF(N147="zákl. přenesená",J147,0)</f>
        <v>0</v>
      </c>
      <c r="BH147" s="233">
        <f>IF(N147="sníž. přenesená",J147,0)</f>
        <v>0</v>
      </c>
      <c r="BI147" s="233">
        <f>IF(N147="nulová",J147,0)</f>
        <v>0</v>
      </c>
      <c r="BJ147" s="17" t="s">
        <v>87</v>
      </c>
      <c r="BK147" s="233">
        <f>ROUND(I147*H147,2)</f>
        <v>0</v>
      </c>
      <c r="BL147" s="17" t="s">
        <v>157</v>
      </c>
      <c r="BM147" s="232" t="s">
        <v>207</v>
      </c>
    </row>
    <row r="148" s="2" customFormat="1">
      <c r="A148" s="39"/>
      <c r="B148" s="40"/>
      <c r="C148" s="41"/>
      <c r="D148" s="234" t="s">
        <v>158</v>
      </c>
      <c r="E148" s="41"/>
      <c r="F148" s="235" t="s">
        <v>1258</v>
      </c>
      <c r="G148" s="41"/>
      <c r="H148" s="41"/>
      <c r="I148" s="236"/>
      <c r="J148" s="41"/>
      <c r="K148" s="41"/>
      <c r="L148" s="45"/>
      <c r="M148" s="237"/>
      <c r="N148" s="238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7" t="s">
        <v>158</v>
      </c>
      <c r="AU148" s="17" t="s">
        <v>89</v>
      </c>
    </row>
    <row r="149" s="2" customFormat="1" ht="24.15" customHeight="1">
      <c r="A149" s="39"/>
      <c r="B149" s="40"/>
      <c r="C149" s="220" t="s">
        <v>217</v>
      </c>
      <c r="D149" s="220" t="s">
        <v>153</v>
      </c>
      <c r="E149" s="221" t="s">
        <v>1259</v>
      </c>
      <c r="F149" s="222" t="s">
        <v>1260</v>
      </c>
      <c r="G149" s="223" t="s">
        <v>415</v>
      </c>
      <c r="H149" s="224">
        <v>51</v>
      </c>
      <c r="I149" s="225"/>
      <c r="J149" s="226">
        <f>ROUND(I149*H149,2)</f>
        <v>0</v>
      </c>
      <c r="K149" s="227"/>
      <c r="L149" s="45"/>
      <c r="M149" s="228" t="s">
        <v>1</v>
      </c>
      <c r="N149" s="229" t="s">
        <v>44</v>
      </c>
      <c r="O149" s="92"/>
      <c r="P149" s="230">
        <f>O149*H149</f>
        <v>0</v>
      </c>
      <c r="Q149" s="230">
        <v>0</v>
      </c>
      <c r="R149" s="230">
        <f>Q149*H149</f>
        <v>0</v>
      </c>
      <c r="S149" s="230">
        <v>0</v>
      </c>
      <c r="T149" s="23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2" t="s">
        <v>157</v>
      </c>
      <c r="AT149" s="232" t="s">
        <v>153</v>
      </c>
      <c r="AU149" s="232" t="s">
        <v>89</v>
      </c>
      <c r="AY149" s="17" t="s">
        <v>150</v>
      </c>
      <c r="BE149" s="233">
        <f>IF(N149="základní",J149,0)</f>
        <v>0</v>
      </c>
      <c r="BF149" s="233">
        <f>IF(N149="snížená",J149,0)</f>
        <v>0</v>
      </c>
      <c r="BG149" s="233">
        <f>IF(N149="zákl. přenesená",J149,0)</f>
        <v>0</v>
      </c>
      <c r="BH149" s="233">
        <f>IF(N149="sníž. přenesená",J149,0)</f>
        <v>0</v>
      </c>
      <c r="BI149" s="233">
        <f>IF(N149="nulová",J149,0)</f>
        <v>0</v>
      </c>
      <c r="BJ149" s="17" t="s">
        <v>87</v>
      </c>
      <c r="BK149" s="233">
        <f>ROUND(I149*H149,2)</f>
        <v>0</v>
      </c>
      <c r="BL149" s="17" t="s">
        <v>157</v>
      </c>
      <c r="BM149" s="232" t="s">
        <v>220</v>
      </c>
    </row>
    <row r="150" s="2" customFormat="1">
      <c r="A150" s="39"/>
      <c r="B150" s="40"/>
      <c r="C150" s="41"/>
      <c r="D150" s="234" t="s">
        <v>158</v>
      </c>
      <c r="E150" s="41"/>
      <c r="F150" s="235" t="s">
        <v>1261</v>
      </c>
      <c r="G150" s="41"/>
      <c r="H150" s="41"/>
      <c r="I150" s="236"/>
      <c r="J150" s="41"/>
      <c r="K150" s="41"/>
      <c r="L150" s="45"/>
      <c r="M150" s="237"/>
      <c r="N150" s="238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7" t="s">
        <v>158</v>
      </c>
      <c r="AU150" s="17" t="s">
        <v>89</v>
      </c>
    </row>
    <row r="151" s="2" customFormat="1" ht="21.75" customHeight="1">
      <c r="A151" s="39"/>
      <c r="B151" s="40"/>
      <c r="C151" s="271" t="s">
        <v>8</v>
      </c>
      <c r="D151" s="271" t="s">
        <v>571</v>
      </c>
      <c r="E151" s="272" t="s">
        <v>1262</v>
      </c>
      <c r="F151" s="273" t="s">
        <v>1263</v>
      </c>
      <c r="G151" s="274" t="s">
        <v>415</v>
      </c>
      <c r="H151" s="275">
        <v>50</v>
      </c>
      <c r="I151" s="276"/>
      <c r="J151" s="277">
        <f>ROUND(I151*H151,2)</f>
        <v>0</v>
      </c>
      <c r="K151" s="278"/>
      <c r="L151" s="279"/>
      <c r="M151" s="280" t="s">
        <v>1</v>
      </c>
      <c r="N151" s="281" t="s">
        <v>44</v>
      </c>
      <c r="O151" s="92"/>
      <c r="P151" s="230">
        <f>O151*H151</f>
        <v>0</v>
      </c>
      <c r="Q151" s="230">
        <v>0</v>
      </c>
      <c r="R151" s="230">
        <f>Q151*H151</f>
        <v>0</v>
      </c>
      <c r="S151" s="230">
        <v>0</v>
      </c>
      <c r="T151" s="23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2" t="s">
        <v>177</v>
      </c>
      <c r="AT151" s="232" t="s">
        <v>571</v>
      </c>
      <c r="AU151" s="232" t="s">
        <v>89</v>
      </c>
      <c r="AY151" s="17" t="s">
        <v>150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7" t="s">
        <v>87</v>
      </c>
      <c r="BK151" s="233">
        <f>ROUND(I151*H151,2)</f>
        <v>0</v>
      </c>
      <c r="BL151" s="17" t="s">
        <v>157</v>
      </c>
      <c r="BM151" s="232" t="s">
        <v>225</v>
      </c>
    </row>
    <row r="152" s="2" customFormat="1">
      <c r="A152" s="39"/>
      <c r="B152" s="40"/>
      <c r="C152" s="41"/>
      <c r="D152" s="234" t="s">
        <v>158</v>
      </c>
      <c r="E152" s="41"/>
      <c r="F152" s="235" t="s">
        <v>1263</v>
      </c>
      <c r="G152" s="41"/>
      <c r="H152" s="41"/>
      <c r="I152" s="236"/>
      <c r="J152" s="41"/>
      <c r="K152" s="41"/>
      <c r="L152" s="45"/>
      <c r="M152" s="237"/>
      <c r="N152" s="238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7" t="s">
        <v>158</v>
      </c>
      <c r="AU152" s="17" t="s">
        <v>89</v>
      </c>
    </row>
    <row r="153" s="2" customFormat="1" ht="21.75" customHeight="1">
      <c r="A153" s="39"/>
      <c r="B153" s="40"/>
      <c r="C153" s="271" t="s">
        <v>227</v>
      </c>
      <c r="D153" s="271" t="s">
        <v>571</v>
      </c>
      <c r="E153" s="272" t="s">
        <v>1264</v>
      </c>
      <c r="F153" s="273" t="s">
        <v>1265</v>
      </c>
      <c r="G153" s="274" t="s">
        <v>415</v>
      </c>
      <c r="H153" s="275">
        <v>1</v>
      </c>
      <c r="I153" s="276"/>
      <c r="J153" s="277">
        <f>ROUND(I153*H153,2)</f>
        <v>0</v>
      </c>
      <c r="K153" s="278"/>
      <c r="L153" s="279"/>
      <c r="M153" s="280" t="s">
        <v>1</v>
      </c>
      <c r="N153" s="281" t="s">
        <v>44</v>
      </c>
      <c r="O153" s="92"/>
      <c r="P153" s="230">
        <f>O153*H153</f>
        <v>0</v>
      </c>
      <c r="Q153" s="230">
        <v>0</v>
      </c>
      <c r="R153" s="230">
        <f>Q153*H153</f>
        <v>0</v>
      </c>
      <c r="S153" s="230">
        <v>0</v>
      </c>
      <c r="T153" s="23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2" t="s">
        <v>177</v>
      </c>
      <c r="AT153" s="232" t="s">
        <v>571</v>
      </c>
      <c r="AU153" s="232" t="s">
        <v>89</v>
      </c>
      <c r="AY153" s="17" t="s">
        <v>150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7" t="s">
        <v>87</v>
      </c>
      <c r="BK153" s="233">
        <f>ROUND(I153*H153,2)</f>
        <v>0</v>
      </c>
      <c r="BL153" s="17" t="s">
        <v>157</v>
      </c>
      <c r="BM153" s="232" t="s">
        <v>230</v>
      </c>
    </row>
    <row r="154" s="2" customFormat="1">
      <c r="A154" s="39"/>
      <c r="B154" s="40"/>
      <c r="C154" s="41"/>
      <c r="D154" s="234" t="s">
        <v>158</v>
      </c>
      <c r="E154" s="41"/>
      <c r="F154" s="235" t="s">
        <v>1265</v>
      </c>
      <c r="G154" s="41"/>
      <c r="H154" s="41"/>
      <c r="I154" s="236"/>
      <c r="J154" s="41"/>
      <c r="K154" s="41"/>
      <c r="L154" s="45"/>
      <c r="M154" s="237"/>
      <c r="N154" s="238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7" t="s">
        <v>158</v>
      </c>
      <c r="AU154" s="17" t="s">
        <v>89</v>
      </c>
    </row>
    <row r="155" s="2" customFormat="1" ht="24.15" customHeight="1">
      <c r="A155" s="39"/>
      <c r="B155" s="40"/>
      <c r="C155" s="220" t="s">
        <v>192</v>
      </c>
      <c r="D155" s="220" t="s">
        <v>153</v>
      </c>
      <c r="E155" s="221" t="s">
        <v>1266</v>
      </c>
      <c r="F155" s="222" t="s">
        <v>1267</v>
      </c>
      <c r="G155" s="223" t="s">
        <v>165</v>
      </c>
      <c r="H155" s="224">
        <v>0.083000000000000004</v>
      </c>
      <c r="I155" s="225"/>
      <c r="J155" s="226">
        <f>ROUND(I155*H155,2)</f>
        <v>0</v>
      </c>
      <c r="K155" s="227"/>
      <c r="L155" s="45"/>
      <c r="M155" s="228" t="s">
        <v>1</v>
      </c>
      <c r="N155" s="229" t="s">
        <v>44</v>
      </c>
      <c r="O155" s="92"/>
      <c r="P155" s="230">
        <f>O155*H155</f>
        <v>0</v>
      </c>
      <c r="Q155" s="230">
        <v>0</v>
      </c>
      <c r="R155" s="230">
        <f>Q155*H155</f>
        <v>0</v>
      </c>
      <c r="S155" s="230">
        <v>0</v>
      </c>
      <c r="T155" s="23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2" t="s">
        <v>157</v>
      </c>
      <c r="AT155" s="232" t="s">
        <v>153</v>
      </c>
      <c r="AU155" s="232" t="s">
        <v>89</v>
      </c>
      <c r="AY155" s="17" t="s">
        <v>150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7" t="s">
        <v>87</v>
      </c>
      <c r="BK155" s="233">
        <f>ROUND(I155*H155,2)</f>
        <v>0</v>
      </c>
      <c r="BL155" s="17" t="s">
        <v>157</v>
      </c>
      <c r="BM155" s="232" t="s">
        <v>234</v>
      </c>
    </row>
    <row r="156" s="2" customFormat="1">
      <c r="A156" s="39"/>
      <c r="B156" s="40"/>
      <c r="C156" s="41"/>
      <c r="D156" s="234" t="s">
        <v>158</v>
      </c>
      <c r="E156" s="41"/>
      <c r="F156" s="235" t="s">
        <v>1268</v>
      </c>
      <c r="G156" s="41"/>
      <c r="H156" s="41"/>
      <c r="I156" s="236"/>
      <c r="J156" s="41"/>
      <c r="K156" s="41"/>
      <c r="L156" s="45"/>
      <c r="M156" s="237"/>
      <c r="N156" s="238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7" t="s">
        <v>158</v>
      </c>
      <c r="AU156" s="17" t="s">
        <v>89</v>
      </c>
    </row>
    <row r="157" s="2" customFormat="1" ht="24.15" customHeight="1">
      <c r="A157" s="39"/>
      <c r="B157" s="40"/>
      <c r="C157" s="220" t="s">
        <v>235</v>
      </c>
      <c r="D157" s="220" t="s">
        <v>153</v>
      </c>
      <c r="E157" s="221" t="s">
        <v>1269</v>
      </c>
      <c r="F157" s="222" t="s">
        <v>1270</v>
      </c>
      <c r="G157" s="223" t="s">
        <v>165</v>
      </c>
      <c r="H157" s="224">
        <v>0.083000000000000004</v>
      </c>
      <c r="I157" s="225"/>
      <c r="J157" s="226">
        <f>ROUND(I157*H157,2)</f>
        <v>0</v>
      </c>
      <c r="K157" s="227"/>
      <c r="L157" s="45"/>
      <c r="M157" s="228" t="s">
        <v>1</v>
      </c>
      <c r="N157" s="229" t="s">
        <v>44</v>
      </c>
      <c r="O157" s="92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2" t="s">
        <v>157</v>
      </c>
      <c r="AT157" s="232" t="s">
        <v>153</v>
      </c>
      <c r="AU157" s="232" t="s">
        <v>89</v>
      </c>
      <c r="AY157" s="17" t="s">
        <v>150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7" t="s">
        <v>87</v>
      </c>
      <c r="BK157" s="233">
        <f>ROUND(I157*H157,2)</f>
        <v>0</v>
      </c>
      <c r="BL157" s="17" t="s">
        <v>157</v>
      </c>
      <c r="BM157" s="232" t="s">
        <v>238</v>
      </c>
    </row>
    <row r="158" s="2" customFormat="1">
      <c r="A158" s="39"/>
      <c r="B158" s="40"/>
      <c r="C158" s="41"/>
      <c r="D158" s="234" t="s">
        <v>158</v>
      </c>
      <c r="E158" s="41"/>
      <c r="F158" s="235" t="s">
        <v>1271</v>
      </c>
      <c r="G158" s="41"/>
      <c r="H158" s="41"/>
      <c r="I158" s="236"/>
      <c r="J158" s="41"/>
      <c r="K158" s="41"/>
      <c r="L158" s="45"/>
      <c r="M158" s="237"/>
      <c r="N158" s="238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7" t="s">
        <v>158</v>
      </c>
      <c r="AU158" s="17" t="s">
        <v>89</v>
      </c>
    </row>
    <row r="159" s="12" customFormat="1" ht="22.8" customHeight="1">
      <c r="A159" s="12"/>
      <c r="B159" s="204"/>
      <c r="C159" s="205"/>
      <c r="D159" s="206" t="s">
        <v>78</v>
      </c>
      <c r="E159" s="218" t="s">
        <v>1272</v>
      </c>
      <c r="F159" s="218" t="s">
        <v>1273</v>
      </c>
      <c r="G159" s="205"/>
      <c r="H159" s="205"/>
      <c r="I159" s="208"/>
      <c r="J159" s="219">
        <f>BK159</f>
        <v>0</v>
      </c>
      <c r="K159" s="205"/>
      <c r="L159" s="210"/>
      <c r="M159" s="211"/>
      <c r="N159" s="212"/>
      <c r="O159" s="212"/>
      <c r="P159" s="213">
        <f>SUM(P160:P175)</f>
        <v>0</v>
      </c>
      <c r="Q159" s="212"/>
      <c r="R159" s="213">
        <f>SUM(R160:R175)</f>
        <v>0</v>
      </c>
      <c r="S159" s="212"/>
      <c r="T159" s="214">
        <f>SUM(T160:T175)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5" t="s">
        <v>87</v>
      </c>
      <c r="AT159" s="216" t="s">
        <v>78</v>
      </c>
      <c r="AU159" s="216" t="s">
        <v>87</v>
      </c>
      <c r="AY159" s="215" t="s">
        <v>150</v>
      </c>
      <c r="BK159" s="217">
        <f>SUM(BK160:BK175)</f>
        <v>0</v>
      </c>
    </row>
    <row r="160" s="2" customFormat="1" ht="24.15" customHeight="1">
      <c r="A160" s="39"/>
      <c r="B160" s="40"/>
      <c r="C160" s="220" t="s">
        <v>197</v>
      </c>
      <c r="D160" s="220" t="s">
        <v>153</v>
      </c>
      <c r="E160" s="221" t="s">
        <v>1274</v>
      </c>
      <c r="F160" s="222" t="s">
        <v>1275</v>
      </c>
      <c r="G160" s="223" t="s">
        <v>1276</v>
      </c>
      <c r="H160" s="224">
        <v>1</v>
      </c>
      <c r="I160" s="225"/>
      <c r="J160" s="226">
        <f>ROUND(I160*H160,2)</f>
        <v>0</v>
      </c>
      <c r="K160" s="227"/>
      <c r="L160" s="45"/>
      <c r="M160" s="228" t="s">
        <v>1</v>
      </c>
      <c r="N160" s="229" t="s">
        <v>44</v>
      </c>
      <c r="O160" s="92"/>
      <c r="P160" s="230">
        <f>O160*H160</f>
        <v>0</v>
      </c>
      <c r="Q160" s="230">
        <v>0</v>
      </c>
      <c r="R160" s="230">
        <f>Q160*H160</f>
        <v>0</v>
      </c>
      <c r="S160" s="230">
        <v>0</v>
      </c>
      <c r="T160" s="23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2" t="s">
        <v>157</v>
      </c>
      <c r="AT160" s="232" t="s">
        <v>153</v>
      </c>
      <c r="AU160" s="232" t="s">
        <v>89</v>
      </c>
      <c r="AY160" s="17" t="s">
        <v>150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7" t="s">
        <v>87</v>
      </c>
      <c r="BK160" s="233">
        <f>ROUND(I160*H160,2)</f>
        <v>0</v>
      </c>
      <c r="BL160" s="17" t="s">
        <v>157</v>
      </c>
      <c r="BM160" s="232" t="s">
        <v>243</v>
      </c>
    </row>
    <row r="161" s="2" customFormat="1">
      <c r="A161" s="39"/>
      <c r="B161" s="40"/>
      <c r="C161" s="41"/>
      <c r="D161" s="234" t="s">
        <v>158</v>
      </c>
      <c r="E161" s="41"/>
      <c r="F161" s="235" t="s">
        <v>1275</v>
      </c>
      <c r="G161" s="41"/>
      <c r="H161" s="41"/>
      <c r="I161" s="236"/>
      <c r="J161" s="41"/>
      <c r="K161" s="41"/>
      <c r="L161" s="45"/>
      <c r="M161" s="237"/>
      <c r="N161" s="238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7" t="s">
        <v>158</v>
      </c>
      <c r="AU161" s="17" t="s">
        <v>89</v>
      </c>
    </row>
    <row r="162" s="2" customFormat="1" ht="16.5" customHeight="1">
      <c r="A162" s="39"/>
      <c r="B162" s="40"/>
      <c r="C162" s="271" t="s">
        <v>244</v>
      </c>
      <c r="D162" s="271" t="s">
        <v>571</v>
      </c>
      <c r="E162" s="272" t="s">
        <v>1277</v>
      </c>
      <c r="F162" s="273" t="s">
        <v>1278</v>
      </c>
      <c r="G162" s="274" t="s">
        <v>461</v>
      </c>
      <c r="H162" s="275">
        <v>1</v>
      </c>
      <c r="I162" s="276"/>
      <c r="J162" s="277">
        <f>ROUND(I162*H162,2)</f>
        <v>0</v>
      </c>
      <c r="K162" s="278"/>
      <c r="L162" s="279"/>
      <c r="M162" s="280" t="s">
        <v>1</v>
      </c>
      <c r="N162" s="281" t="s">
        <v>44</v>
      </c>
      <c r="O162" s="92"/>
      <c r="P162" s="230">
        <f>O162*H162</f>
        <v>0</v>
      </c>
      <c r="Q162" s="230">
        <v>0</v>
      </c>
      <c r="R162" s="230">
        <f>Q162*H162</f>
        <v>0</v>
      </c>
      <c r="S162" s="230">
        <v>0</v>
      </c>
      <c r="T162" s="23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2" t="s">
        <v>177</v>
      </c>
      <c r="AT162" s="232" t="s">
        <v>571</v>
      </c>
      <c r="AU162" s="232" t="s">
        <v>89</v>
      </c>
      <c r="AY162" s="17" t="s">
        <v>150</v>
      </c>
      <c r="BE162" s="233">
        <f>IF(N162="základní",J162,0)</f>
        <v>0</v>
      </c>
      <c r="BF162" s="233">
        <f>IF(N162="snížená",J162,0)</f>
        <v>0</v>
      </c>
      <c r="BG162" s="233">
        <f>IF(N162="zákl. přenesená",J162,0)</f>
        <v>0</v>
      </c>
      <c r="BH162" s="233">
        <f>IF(N162="sníž. přenesená",J162,0)</f>
        <v>0</v>
      </c>
      <c r="BI162" s="233">
        <f>IF(N162="nulová",J162,0)</f>
        <v>0</v>
      </c>
      <c r="BJ162" s="17" t="s">
        <v>87</v>
      </c>
      <c r="BK162" s="233">
        <f>ROUND(I162*H162,2)</f>
        <v>0</v>
      </c>
      <c r="BL162" s="17" t="s">
        <v>157</v>
      </c>
      <c r="BM162" s="232" t="s">
        <v>280</v>
      </c>
    </row>
    <row r="163" s="2" customFormat="1">
      <c r="A163" s="39"/>
      <c r="B163" s="40"/>
      <c r="C163" s="41"/>
      <c r="D163" s="234" t="s">
        <v>158</v>
      </c>
      <c r="E163" s="41"/>
      <c r="F163" s="235" t="s">
        <v>1278</v>
      </c>
      <c r="G163" s="41"/>
      <c r="H163" s="41"/>
      <c r="I163" s="236"/>
      <c r="J163" s="41"/>
      <c r="K163" s="41"/>
      <c r="L163" s="45"/>
      <c r="M163" s="237"/>
      <c r="N163" s="238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7" t="s">
        <v>158</v>
      </c>
      <c r="AU163" s="17" t="s">
        <v>89</v>
      </c>
    </row>
    <row r="164" s="2" customFormat="1" ht="16.5" customHeight="1">
      <c r="A164" s="39"/>
      <c r="B164" s="40"/>
      <c r="C164" s="220" t="s">
        <v>204</v>
      </c>
      <c r="D164" s="220" t="s">
        <v>153</v>
      </c>
      <c r="E164" s="221" t="s">
        <v>1279</v>
      </c>
      <c r="F164" s="222" t="s">
        <v>1280</v>
      </c>
      <c r="G164" s="223" t="s">
        <v>944</v>
      </c>
      <c r="H164" s="224">
        <v>8</v>
      </c>
      <c r="I164" s="225"/>
      <c r="J164" s="226">
        <f>ROUND(I164*H164,2)</f>
        <v>0</v>
      </c>
      <c r="K164" s="227"/>
      <c r="L164" s="45"/>
      <c r="M164" s="228" t="s">
        <v>1</v>
      </c>
      <c r="N164" s="229" t="s">
        <v>44</v>
      </c>
      <c r="O164" s="92"/>
      <c r="P164" s="230">
        <f>O164*H164</f>
        <v>0</v>
      </c>
      <c r="Q164" s="230">
        <v>0</v>
      </c>
      <c r="R164" s="230">
        <f>Q164*H164</f>
        <v>0</v>
      </c>
      <c r="S164" s="230">
        <v>0</v>
      </c>
      <c r="T164" s="23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2" t="s">
        <v>157</v>
      </c>
      <c r="AT164" s="232" t="s">
        <v>153</v>
      </c>
      <c r="AU164" s="232" t="s">
        <v>89</v>
      </c>
      <c r="AY164" s="17" t="s">
        <v>150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7" t="s">
        <v>87</v>
      </c>
      <c r="BK164" s="233">
        <f>ROUND(I164*H164,2)</f>
        <v>0</v>
      </c>
      <c r="BL164" s="17" t="s">
        <v>157</v>
      </c>
      <c r="BM164" s="232" t="s">
        <v>290</v>
      </c>
    </row>
    <row r="165" s="2" customFormat="1">
      <c r="A165" s="39"/>
      <c r="B165" s="40"/>
      <c r="C165" s="41"/>
      <c r="D165" s="234" t="s">
        <v>158</v>
      </c>
      <c r="E165" s="41"/>
      <c r="F165" s="235" t="s">
        <v>1280</v>
      </c>
      <c r="G165" s="41"/>
      <c r="H165" s="41"/>
      <c r="I165" s="236"/>
      <c r="J165" s="41"/>
      <c r="K165" s="41"/>
      <c r="L165" s="45"/>
      <c r="M165" s="237"/>
      <c r="N165" s="238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7" t="s">
        <v>158</v>
      </c>
      <c r="AU165" s="17" t="s">
        <v>89</v>
      </c>
    </row>
    <row r="166" s="2" customFormat="1" ht="16.5" customHeight="1">
      <c r="A166" s="39"/>
      <c r="B166" s="40"/>
      <c r="C166" s="220" t="s">
        <v>258</v>
      </c>
      <c r="D166" s="220" t="s">
        <v>153</v>
      </c>
      <c r="E166" s="221" t="s">
        <v>1281</v>
      </c>
      <c r="F166" s="222" t="s">
        <v>1282</v>
      </c>
      <c r="G166" s="223" t="s">
        <v>1237</v>
      </c>
      <c r="H166" s="224">
        <v>5</v>
      </c>
      <c r="I166" s="225"/>
      <c r="J166" s="226">
        <f>ROUND(I166*H166,2)</f>
        <v>0</v>
      </c>
      <c r="K166" s="227"/>
      <c r="L166" s="45"/>
      <c r="M166" s="228" t="s">
        <v>1</v>
      </c>
      <c r="N166" s="229" t="s">
        <v>44</v>
      </c>
      <c r="O166" s="92"/>
      <c r="P166" s="230">
        <f>O166*H166</f>
        <v>0</v>
      </c>
      <c r="Q166" s="230">
        <v>0</v>
      </c>
      <c r="R166" s="230">
        <f>Q166*H166</f>
        <v>0</v>
      </c>
      <c r="S166" s="230">
        <v>0</v>
      </c>
      <c r="T166" s="23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2" t="s">
        <v>157</v>
      </c>
      <c r="AT166" s="232" t="s">
        <v>153</v>
      </c>
      <c r="AU166" s="232" t="s">
        <v>89</v>
      </c>
      <c r="AY166" s="17" t="s">
        <v>150</v>
      </c>
      <c r="BE166" s="233">
        <f>IF(N166="základní",J166,0)</f>
        <v>0</v>
      </c>
      <c r="BF166" s="233">
        <f>IF(N166="snížená",J166,0)</f>
        <v>0</v>
      </c>
      <c r="BG166" s="233">
        <f>IF(N166="zákl. přenesená",J166,0)</f>
        <v>0</v>
      </c>
      <c r="BH166" s="233">
        <f>IF(N166="sníž. přenesená",J166,0)</f>
        <v>0</v>
      </c>
      <c r="BI166" s="233">
        <f>IF(N166="nulová",J166,0)</f>
        <v>0</v>
      </c>
      <c r="BJ166" s="17" t="s">
        <v>87</v>
      </c>
      <c r="BK166" s="233">
        <f>ROUND(I166*H166,2)</f>
        <v>0</v>
      </c>
      <c r="BL166" s="17" t="s">
        <v>157</v>
      </c>
      <c r="BM166" s="232" t="s">
        <v>303</v>
      </c>
    </row>
    <row r="167" s="2" customFormat="1">
      <c r="A167" s="39"/>
      <c r="B167" s="40"/>
      <c r="C167" s="41"/>
      <c r="D167" s="234" t="s">
        <v>158</v>
      </c>
      <c r="E167" s="41"/>
      <c r="F167" s="235" t="s">
        <v>1282</v>
      </c>
      <c r="G167" s="41"/>
      <c r="H167" s="41"/>
      <c r="I167" s="236"/>
      <c r="J167" s="41"/>
      <c r="K167" s="41"/>
      <c r="L167" s="45"/>
      <c r="M167" s="237"/>
      <c r="N167" s="238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7" t="s">
        <v>158</v>
      </c>
      <c r="AU167" s="17" t="s">
        <v>89</v>
      </c>
    </row>
    <row r="168" s="2" customFormat="1" ht="16.5" customHeight="1">
      <c r="A168" s="39"/>
      <c r="B168" s="40"/>
      <c r="C168" s="220" t="s">
        <v>207</v>
      </c>
      <c r="D168" s="220" t="s">
        <v>153</v>
      </c>
      <c r="E168" s="221" t="s">
        <v>1283</v>
      </c>
      <c r="F168" s="222" t="s">
        <v>1284</v>
      </c>
      <c r="G168" s="223" t="s">
        <v>1237</v>
      </c>
      <c r="H168" s="224">
        <v>4</v>
      </c>
      <c r="I168" s="225"/>
      <c r="J168" s="226">
        <f>ROUND(I168*H168,2)</f>
        <v>0</v>
      </c>
      <c r="K168" s="227"/>
      <c r="L168" s="45"/>
      <c r="M168" s="228" t="s">
        <v>1</v>
      </c>
      <c r="N168" s="229" t="s">
        <v>44</v>
      </c>
      <c r="O168" s="92"/>
      <c r="P168" s="230">
        <f>O168*H168</f>
        <v>0</v>
      </c>
      <c r="Q168" s="230">
        <v>0</v>
      </c>
      <c r="R168" s="230">
        <f>Q168*H168</f>
        <v>0</v>
      </c>
      <c r="S168" s="230">
        <v>0</v>
      </c>
      <c r="T168" s="23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2" t="s">
        <v>157</v>
      </c>
      <c r="AT168" s="232" t="s">
        <v>153</v>
      </c>
      <c r="AU168" s="232" t="s">
        <v>89</v>
      </c>
      <c r="AY168" s="17" t="s">
        <v>150</v>
      </c>
      <c r="BE168" s="233">
        <f>IF(N168="základní",J168,0)</f>
        <v>0</v>
      </c>
      <c r="BF168" s="233">
        <f>IF(N168="snížená",J168,0)</f>
        <v>0</v>
      </c>
      <c r="BG168" s="233">
        <f>IF(N168="zákl. přenesená",J168,0)</f>
        <v>0</v>
      </c>
      <c r="BH168" s="233">
        <f>IF(N168="sníž. přenesená",J168,0)</f>
        <v>0</v>
      </c>
      <c r="BI168" s="233">
        <f>IF(N168="nulová",J168,0)</f>
        <v>0</v>
      </c>
      <c r="BJ168" s="17" t="s">
        <v>87</v>
      </c>
      <c r="BK168" s="233">
        <f>ROUND(I168*H168,2)</f>
        <v>0</v>
      </c>
      <c r="BL168" s="17" t="s">
        <v>157</v>
      </c>
      <c r="BM168" s="232" t="s">
        <v>309</v>
      </c>
    </row>
    <row r="169" s="2" customFormat="1">
      <c r="A169" s="39"/>
      <c r="B169" s="40"/>
      <c r="C169" s="41"/>
      <c r="D169" s="234" t="s">
        <v>158</v>
      </c>
      <c r="E169" s="41"/>
      <c r="F169" s="235" t="s">
        <v>1284</v>
      </c>
      <c r="G169" s="41"/>
      <c r="H169" s="41"/>
      <c r="I169" s="236"/>
      <c r="J169" s="41"/>
      <c r="K169" s="41"/>
      <c r="L169" s="45"/>
      <c r="M169" s="237"/>
      <c r="N169" s="238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7" t="s">
        <v>158</v>
      </c>
      <c r="AU169" s="17" t="s">
        <v>89</v>
      </c>
    </row>
    <row r="170" s="2" customFormat="1" ht="16.5" customHeight="1">
      <c r="A170" s="39"/>
      <c r="B170" s="40"/>
      <c r="C170" s="220" t="s">
        <v>7</v>
      </c>
      <c r="D170" s="220" t="s">
        <v>153</v>
      </c>
      <c r="E170" s="221" t="s">
        <v>1285</v>
      </c>
      <c r="F170" s="222" t="s">
        <v>1286</v>
      </c>
      <c r="G170" s="223" t="s">
        <v>944</v>
      </c>
      <c r="H170" s="224">
        <v>24</v>
      </c>
      <c r="I170" s="225"/>
      <c r="J170" s="226">
        <f>ROUND(I170*H170,2)</f>
        <v>0</v>
      </c>
      <c r="K170" s="227"/>
      <c r="L170" s="45"/>
      <c r="M170" s="228" t="s">
        <v>1</v>
      </c>
      <c r="N170" s="229" t="s">
        <v>44</v>
      </c>
      <c r="O170" s="92"/>
      <c r="P170" s="230">
        <f>O170*H170</f>
        <v>0</v>
      </c>
      <c r="Q170" s="230">
        <v>0</v>
      </c>
      <c r="R170" s="230">
        <f>Q170*H170</f>
        <v>0</v>
      </c>
      <c r="S170" s="230">
        <v>0</v>
      </c>
      <c r="T170" s="23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2" t="s">
        <v>157</v>
      </c>
      <c r="AT170" s="232" t="s">
        <v>153</v>
      </c>
      <c r="AU170" s="232" t="s">
        <v>89</v>
      </c>
      <c r="AY170" s="17" t="s">
        <v>150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7" t="s">
        <v>87</v>
      </c>
      <c r="BK170" s="233">
        <f>ROUND(I170*H170,2)</f>
        <v>0</v>
      </c>
      <c r="BL170" s="17" t="s">
        <v>157</v>
      </c>
      <c r="BM170" s="232" t="s">
        <v>314</v>
      </c>
    </row>
    <row r="171" s="2" customFormat="1">
      <c r="A171" s="39"/>
      <c r="B171" s="40"/>
      <c r="C171" s="41"/>
      <c r="D171" s="234" t="s">
        <v>158</v>
      </c>
      <c r="E171" s="41"/>
      <c r="F171" s="235" t="s">
        <v>1286</v>
      </c>
      <c r="G171" s="41"/>
      <c r="H171" s="41"/>
      <c r="I171" s="236"/>
      <c r="J171" s="41"/>
      <c r="K171" s="41"/>
      <c r="L171" s="45"/>
      <c r="M171" s="237"/>
      <c r="N171" s="238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7" t="s">
        <v>158</v>
      </c>
      <c r="AU171" s="17" t="s">
        <v>89</v>
      </c>
    </row>
    <row r="172" s="2" customFormat="1" ht="16.5" customHeight="1">
      <c r="A172" s="39"/>
      <c r="B172" s="40"/>
      <c r="C172" s="220" t="s">
        <v>220</v>
      </c>
      <c r="D172" s="220" t="s">
        <v>153</v>
      </c>
      <c r="E172" s="221" t="s">
        <v>1287</v>
      </c>
      <c r="F172" s="222" t="s">
        <v>1288</v>
      </c>
      <c r="G172" s="223" t="s">
        <v>944</v>
      </c>
      <c r="H172" s="224">
        <v>24</v>
      </c>
      <c r="I172" s="225"/>
      <c r="J172" s="226">
        <f>ROUND(I172*H172,2)</f>
        <v>0</v>
      </c>
      <c r="K172" s="227"/>
      <c r="L172" s="45"/>
      <c r="M172" s="228" t="s">
        <v>1</v>
      </c>
      <c r="N172" s="229" t="s">
        <v>44</v>
      </c>
      <c r="O172" s="92"/>
      <c r="P172" s="230">
        <f>O172*H172</f>
        <v>0</v>
      </c>
      <c r="Q172" s="230">
        <v>0</v>
      </c>
      <c r="R172" s="230">
        <f>Q172*H172</f>
        <v>0</v>
      </c>
      <c r="S172" s="230">
        <v>0</v>
      </c>
      <c r="T172" s="23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2" t="s">
        <v>157</v>
      </c>
      <c r="AT172" s="232" t="s">
        <v>153</v>
      </c>
      <c r="AU172" s="232" t="s">
        <v>89</v>
      </c>
      <c r="AY172" s="17" t="s">
        <v>150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7" t="s">
        <v>87</v>
      </c>
      <c r="BK172" s="233">
        <f>ROUND(I172*H172,2)</f>
        <v>0</v>
      </c>
      <c r="BL172" s="17" t="s">
        <v>157</v>
      </c>
      <c r="BM172" s="232" t="s">
        <v>320</v>
      </c>
    </row>
    <row r="173" s="2" customFormat="1">
      <c r="A173" s="39"/>
      <c r="B173" s="40"/>
      <c r="C173" s="41"/>
      <c r="D173" s="234" t="s">
        <v>158</v>
      </c>
      <c r="E173" s="41"/>
      <c r="F173" s="235" t="s">
        <v>1288</v>
      </c>
      <c r="G173" s="41"/>
      <c r="H173" s="41"/>
      <c r="I173" s="236"/>
      <c r="J173" s="41"/>
      <c r="K173" s="41"/>
      <c r="L173" s="45"/>
      <c r="M173" s="237"/>
      <c r="N173" s="238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7" t="s">
        <v>158</v>
      </c>
      <c r="AU173" s="17" t="s">
        <v>89</v>
      </c>
    </row>
    <row r="174" s="2" customFormat="1" ht="16.5" customHeight="1">
      <c r="A174" s="39"/>
      <c r="B174" s="40"/>
      <c r="C174" s="220" t="s">
        <v>277</v>
      </c>
      <c r="D174" s="220" t="s">
        <v>153</v>
      </c>
      <c r="E174" s="221" t="s">
        <v>1289</v>
      </c>
      <c r="F174" s="222" t="s">
        <v>1290</v>
      </c>
      <c r="G174" s="223" t="s">
        <v>944</v>
      </c>
      <c r="H174" s="224">
        <v>72</v>
      </c>
      <c r="I174" s="225"/>
      <c r="J174" s="226">
        <f>ROUND(I174*H174,2)</f>
        <v>0</v>
      </c>
      <c r="K174" s="227"/>
      <c r="L174" s="45"/>
      <c r="M174" s="228" t="s">
        <v>1</v>
      </c>
      <c r="N174" s="229" t="s">
        <v>44</v>
      </c>
      <c r="O174" s="92"/>
      <c r="P174" s="230">
        <f>O174*H174</f>
        <v>0</v>
      </c>
      <c r="Q174" s="230">
        <v>0</v>
      </c>
      <c r="R174" s="230">
        <f>Q174*H174</f>
        <v>0</v>
      </c>
      <c r="S174" s="230">
        <v>0</v>
      </c>
      <c r="T174" s="23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2" t="s">
        <v>157</v>
      </c>
      <c r="AT174" s="232" t="s">
        <v>153</v>
      </c>
      <c r="AU174" s="232" t="s">
        <v>89</v>
      </c>
      <c r="AY174" s="17" t="s">
        <v>150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7" t="s">
        <v>87</v>
      </c>
      <c r="BK174" s="233">
        <f>ROUND(I174*H174,2)</f>
        <v>0</v>
      </c>
      <c r="BL174" s="17" t="s">
        <v>157</v>
      </c>
      <c r="BM174" s="232" t="s">
        <v>325</v>
      </c>
    </row>
    <row r="175" s="2" customFormat="1">
      <c r="A175" s="39"/>
      <c r="B175" s="40"/>
      <c r="C175" s="41"/>
      <c r="D175" s="234" t="s">
        <v>158</v>
      </c>
      <c r="E175" s="41"/>
      <c r="F175" s="235" t="s">
        <v>1290</v>
      </c>
      <c r="G175" s="41"/>
      <c r="H175" s="41"/>
      <c r="I175" s="236"/>
      <c r="J175" s="41"/>
      <c r="K175" s="41"/>
      <c r="L175" s="45"/>
      <c r="M175" s="237"/>
      <c r="N175" s="238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7" t="s">
        <v>158</v>
      </c>
      <c r="AU175" s="17" t="s">
        <v>89</v>
      </c>
    </row>
    <row r="176" s="12" customFormat="1" ht="22.8" customHeight="1">
      <c r="A176" s="12"/>
      <c r="B176" s="204"/>
      <c r="C176" s="205"/>
      <c r="D176" s="206" t="s">
        <v>78</v>
      </c>
      <c r="E176" s="218" t="s">
        <v>1291</v>
      </c>
      <c r="F176" s="218" t="s">
        <v>1292</v>
      </c>
      <c r="G176" s="205"/>
      <c r="H176" s="205"/>
      <c r="I176" s="208"/>
      <c r="J176" s="219">
        <f>BK176</f>
        <v>0</v>
      </c>
      <c r="K176" s="205"/>
      <c r="L176" s="210"/>
      <c r="M176" s="211"/>
      <c r="N176" s="212"/>
      <c r="O176" s="212"/>
      <c r="P176" s="213">
        <f>SUM(P177:P206)</f>
        <v>0</v>
      </c>
      <c r="Q176" s="212"/>
      <c r="R176" s="213">
        <f>SUM(R177:R206)</f>
        <v>0.19858811000000001</v>
      </c>
      <c r="S176" s="212"/>
      <c r="T176" s="214">
        <f>SUM(T177:T206)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5" t="s">
        <v>87</v>
      </c>
      <c r="AT176" s="216" t="s">
        <v>78</v>
      </c>
      <c r="AU176" s="216" t="s">
        <v>87</v>
      </c>
      <c r="AY176" s="215" t="s">
        <v>150</v>
      </c>
      <c r="BK176" s="217">
        <f>SUM(BK177:BK206)</f>
        <v>0</v>
      </c>
    </row>
    <row r="177" s="2" customFormat="1" ht="24.15" customHeight="1">
      <c r="A177" s="39"/>
      <c r="B177" s="40"/>
      <c r="C177" s="220" t="s">
        <v>225</v>
      </c>
      <c r="D177" s="220" t="s">
        <v>153</v>
      </c>
      <c r="E177" s="221" t="s">
        <v>1293</v>
      </c>
      <c r="F177" s="222" t="s">
        <v>1294</v>
      </c>
      <c r="G177" s="223" t="s">
        <v>415</v>
      </c>
      <c r="H177" s="224">
        <v>1</v>
      </c>
      <c r="I177" s="225"/>
      <c r="J177" s="226">
        <f>ROUND(I177*H177,2)</f>
        <v>0</v>
      </c>
      <c r="K177" s="227"/>
      <c r="L177" s="45"/>
      <c r="M177" s="228" t="s">
        <v>1</v>
      </c>
      <c r="N177" s="229" t="s">
        <v>44</v>
      </c>
      <c r="O177" s="92"/>
      <c r="P177" s="230">
        <f>O177*H177</f>
        <v>0</v>
      </c>
      <c r="Q177" s="230">
        <v>0.0019940700000000001</v>
      </c>
      <c r="R177" s="230">
        <f>Q177*H177</f>
        <v>0.0019940700000000001</v>
      </c>
      <c r="S177" s="230">
        <v>0</v>
      </c>
      <c r="T177" s="23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2" t="s">
        <v>157</v>
      </c>
      <c r="AT177" s="232" t="s">
        <v>153</v>
      </c>
      <c r="AU177" s="232" t="s">
        <v>89</v>
      </c>
      <c r="AY177" s="17" t="s">
        <v>150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7" t="s">
        <v>87</v>
      </c>
      <c r="BK177" s="233">
        <f>ROUND(I177*H177,2)</f>
        <v>0</v>
      </c>
      <c r="BL177" s="17" t="s">
        <v>157</v>
      </c>
      <c r="BM177" s="232" t="s">
        <v>329</v>
      </c>
    </row>
    <row r="178" s="2" customFormat="1">
      <c r="A178" s="39"/>
      <c r="B178" s="40"/>
      <c r="C178" s="41"/>
      <c r="D178" s="234" t="s">
        <v>158</v>
      </c>
      <c r="E178" s="41"/>
      <c r="F178" s="235" t="s">
        <v>1295</v>
      </c>
      <c r="G178" s="41"/>
      <c r="H178" s="41"/>
      <c r="I178" s="236"/>
      <c r="J178" s="41"/>
      <c r="K178" s="41"/>
      <c r="L178" s="45"/>
      <c r="M178" s="237"/>
      <c r="N178" s="238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7" t="s">
        <v>158</v>
      </c>
      <c r="AU178" s="17" t="s">
        <v>89</v>
      </c>
    </row>
    <row r="179" s="2" customFormat="1" ht="24.15" customHeight="1">
      <c r="A179" s="39"/>
      <c r="B179" s="40"/>
      <c r="C179" s="220" t="s">
        <v>296</v>
      </c>
      <c r="D179" s="220" t="s">
        <v>153</v>
      </c>
      <c r="E179" s="221" t="s">
        <v>1296</v>
      </c>
      <c r="F179" s="222" t="s">
        <v>1297</v>
      </c>
      <c r="G179" s="223" t="s">
        <v>415</v>
      </c>
      <c r="H179" s="224">
        <v>10</v>
      </c>
      <c r="I179" s="225"/>
      <c r="J179" s="226">
        <f>ROUND(I179*H179,2)</f>
        <v>0</v>
      </c>
      <c r="K179" s="227"/>
      <c r="L179" s="45"/>
      <c r="M179" s="228" t="s">
        <v>1</v>
      </c>
      <c r="N179" s="229" t="s">
        <v>44</v>
      </c>
      <c r="O179" s="92"/>
      <c r="P179" s="230">
        <f>O179*H179</f>
        <v>0</v>
      </c>
      <c r="Q179" s="230">
        <v>0.00376466</v>
      </c>
      <c r="R179" s="230">
        <f>Q179*H179</f>
        <v>0.037646600000000002</v>
      </c>
      <c r="S179" s="230">
        <v>0</v>
      </c>
      <c r="T179" s="23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2" t="s">
        <v>157</v>
      </c>
      <c r="AT179" s="232" t="s">
        <v>153</v>
      </c>
      <c r="AU179" s="232" t="s">
        <v>89</v>
      </c>
      <c r="AY179" s="17" t="s">
        <v>150</v>
      </c>
      <c r="BE179" s="233">
        <f>IF(N179="základní",J179,0)</f>
        <v>0</v>
      </c>
      <c r="BF179" s="233">
        <f>IF(N179="snížená",J179,0)</f>
        <v>0</v>
      </c>
      <c r="BG179" s="233">
        <f>IF(N179="zákl. přenesená",J179,0)</f>
        <v>0</v>
      </c>
      <c r="BH179" s="233">
        <f>IF(N179="sníž. přenesená",J179,0)</f>
        <v>0</v>
      </c>
      <c r="BI179" s="233">
        <f>IF(N179="nulová",J179,0)</f>
        <v>0</v>
      </c>
      <c r="BJ179" s="17" t="s">
        <v>87</v>
      </c>
      <c r="BK179" s="233">
        <f>ROUND(I179*H179,2)</f>
        <v>0</v>
      </c>
      <c r="BL179" s="17" t="s">
        <v>157</v>
      </c>
      <c r="BM179" s="232" t="s">
        <v>334</v>
      </c>
    </row>
    <row r="180" s="2" customFormat="1">
      <c r="A180" s="39"/>
      <c r="B180" s="40"/>
      <c r="C180" s="41"/>
      <c r="D180" s="234" t="s">
        <v>158</v>
      </c>
      <c r="E180" s="41"/>
      <c r="F180" s="235" t="s">
        <v>1298</v>
      </c>
      <c r="G180" s="41"/>
      <c r="H180" s="41"/>
      <c r="I180" s="236"/>
      <c r="J180" s="41"/>
      <c r="K180" s="41"/>
      <c r="L180" s="45"/>
      <c r="M180" s="237"/>
      <c r="N180" s="238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7" t="s">
        <v>158</v>
      </c>
      <c r="AU180" s="17" t="s">
        <v>89</v>
      </c>
    </row>
    <row r="181" s="2" customFormat="1" ht="33" customHeight="1">
      <c r="A181" s="39"/>
      <c r="B181" s="40"/>
      <c r="C181" s="220" t="s">
        <v>230</v>
      </c>
      <c r="D181" s="220" t="s">
        <v>153</v>
      </c>
      <c r="E181" s="221" t="s">
        <v>1299</v>
      </c>
      <c r="F181" s="222" t="s">
        <v>1300</v>
      </c>
      <c r="G181" s="223" t="s">
        <v>203</v>
      </c>
      <c r="H181" s="224">
        <v>2</v>
      </c>
      <c r="I181" s="225"/>
      <c r="J181" s="226">
        <f>ROUND(I181*H181,2)</f>
        <v>0</v>
      </c>
      <c r="K181" s="227"/>
      <c r="L181" s="45"/>
      <c r="M181" s="228" t="s">
        <v>1</v>
      </c>
      <c r="N181" s="229" t="s">
        <v>44</v>
      </c>
      <c r="O181" s="92"/>
      <c r="P181" s="230">
        <f>O181*H181</f>
        <v>0</v>
      </c>
      <c r="Q181" s="230">
        <v>0.0014859999999999999</v>
      </c>
      <c r="R181" s="230">
        <f>Q181*H181</f>
        <v>0.0029719999999999998</v>
      </c>
      <c r="S181" s="230">
        <v>0</v>
      </c>
      <c r="T181" s="23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2" t="s">
        <v>157</v>
      </c>
      <c r="AT181" s="232" t="s">
        <v>153</v>
      </c>
      <c r="AU181" s="232" t="s">
        <v>89</v>
      </c>
      <c r="AY181" s="17" t="s">
        <v>150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7" t="s">
        <v>87</v>
      </c>
      <c r="BK181" s="233">
        <f>ROUND(I181*H181,2)</f>
        <v>0</v>
      </c>
      <c r="BL181" s="17" t="s">
        <v>157</v>
      </c>
      <c r="BM181" s="232" t="s">
        <v>340</v>
      </c>
    </row>
    <row r="182" s="2" customFormat="1">
      <c r="A182" s="39"/>
      <c r="B182" s="40"/>
      <c r="C182" s="41"/>
      <c r="D182" s="234" t="s">
        <v>158</v>
      </c>
      <c r="E182" s="41"/>
      <c r="F182" s="235" t="s">
        <v>1301</v>
      </c>
      <c r="G182" s="41"/>
      <c r="H182" s="41"/>
      <c r="I182" s="236"/>
      <c r="J182" s="41"/>
      <c r="K182" s="41"/>
      <c r="L182" s="45"/>
      <c r="M182" s="237"/>
      <c r="N182" s="238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7" t="s">
        <v>158</v>
      </c>
      <c r="AU182" s="17" t="s">
        <v>89</v>
      </c>
    </row>
    <row r="183" s="2" customFormat="1" ht="33" customHeight="1">
      <c r="A183" s="39"/>
      <c r="B183" s="40"/>
      <c r="C183" s="220" t="s">
        <v>306</v>
      </c>
      <c r="D183" s="220" t="s">
        <v>153</v>
      </c>
      <c r="E183" s="221" t="s">
        <v>1302</v>
      </c>
      <c r="F183" s="222" t="s">
        <v>1303</v>
      </c>
      <c r="G183" s="223" t="s">
        <v>203</v>
      </c>
      <c r="H183" s="224">
        <v>4</v>
      </c>
      <c r="I183" s="225"/>
      <c r="J183" s="226">
        <f>ROUND(I183*H183,2)</f>
        <v>0</v>
      </c>
      <c r="K183" s="227"/>
      <c r="L183" s="45"/>
      <c r="M183" s="228" t="s">
        <v>1</v>
      </c>
      <c r="N183" s="229" t="s">
        <v>44</v>
      </c>
      <c r="O183" s="92"/>
      <c r="P183" s="230">
        <f>O183*H183</f>
        <v>0</v>
      </c>
      <c r="Q183" s="230">
        <v>0</v>
      </c>
      <c r="R183" s="230">
        <f>Q183*H183</f>
        <v>0</v>
      </c>
      <c r="S183" s="230">
        <v>0</v>
      </c>
      <c r="T183" s="23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2" t="s">
        <v>157</v>
      </c>
      <c r="AT183" s="232" t="s">
        <v>153</v>
      </c>
      <c r="AU183" s="232" t="s">
        <v>89</v>
      </c>
      <c r="AY183" s="17" t="s">
        <v>150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7" t="s">
        <v>87</v>
      </c>
      <c r="BK183" s="233">
        <f>ROUND(I183*H183,2)</f>
        <v>0</v>
      </c>
      <c r="BL183" s="17" t="s">
        <v>157</v>
      </c>
      <c r="BM183" s="232" t="s">
        <v>343</v>
      </c>
    </row>
    <row r="184" s="2" customFormat="1">
      <c r="A184" s="39"/>
      <c r="B184" s="40"/>
      <c r="C184" s="41"/>
      <c r="D184" s="234" t="s">
        <v>158</v>
      </c>
      <c r="E184" s="41"/>
      <c r="F184" s="235" t="s">
        <v>1303</v>
      </c>
      <c r="G184" s="41"/>
      <c r="H184" s="41"/>
      <c r="I184" s="236"/>
      <c r="J184" s="41"/>
      <c r="K184" s="41"/>
      <c r="L184" s="45"/>
      <c r="M184" s="237"/>
      <c r="N184" s="238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7" t="s">
        <v>158</v>
      </c>
      <c r="AU184" s="17" t="s">
        <v>89</v>
      </c>
    </row>
    <row r="185" s="2" customFormat="1" ht="21.75" customHeight="1">
      <c r="A185" s="39"/>
      <c r="B185" s="40"/>
      <c r="C185" s="220" t="s">
        <v>234</v>
      </c>
      <c r="D185" s="220" t="s">
        <v>153</v>
      </c>
      <c r="E185" s="221" t="s">
        <v>1304</v>
      </c>
      <c r="F185" s="222" t="s">
        <v>1305</v>
      </c>
      <c r="G185" s="223" t="s">
        <v>415</v>
      </c>
      <c r="H185" s="224">
        <v>11</v>
      </c>
      <c r="I185" s="225"/>
      <c r="J185" s="226">
        <f>ROUND(I185*H185,2)</f>
        <v>0</v>
      </c>
      <c r="K185" s="227"/>
      <c r="L185" s="45"/>
      <c r="M185" s="228" t="s">
        <v>1</v>
      </c>
      <c r="N185" s="229" t="s">
        <v>44</v>
      </c>
      <c r="O185" s="92"/>
      <c r="P185" s="230">
        <f>O185*H185</f>
        <v>0</v>
      </c>
      <c r="Q185" s="230">
        <v>0</v>
      </c>
      <c r="R185" s="230">
        <f>Q185*H185</f>
        <v>0</v>
      </c>
      <c r="S185" s="230">
        <v>0</v>
      </c>
      <c r="T185" s="23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2" t="s">
        <v>157</v>
      </c>
      <c r="AT185" s="232" t="s">
        <v>153</v>
      </c>
      <c r="AU185" s="232" t="s">
        <v>89</v>
      </c>
      <c r="AY185" s="17" t="s">
        <v>150</v>
      </c>
      <c r="BE185" s="233">
        <f>IF(N185="základní",J185,0)</f>
        <v>0</v>
      </c>
      <c r="BF185" s="233">
        <f>IF(N185="snížená",J185,0)</f>
        <v>0</v>
      </c>
      <c r="BG185" s="233">
        <f>IF(N185="zákl. přenesená",J185,0)</f>
        <v>0</v>
      </c>
      <c r="BH185" s="233">
        <f>IF(N185="sníž. přenesená",J185,0)</f>
        <v>0</v>
      </c>
      <c r="BI185" s="233">
        <f>IF(N185="nulová",J185,0)</f>
        <v>0</v>
      </c>
      <c r="BJ185" s="17" t="s">
        <v>87</v>
      </c>
      <c r="BK185" s="233">
        <f>ROUND(I185*H185,2)</f>
        <v>0</v>
      </c>
      <c r="BL185" s="17" t="s">
        <v>157</v>
      </c>
      <c r="BM185" s="232" t="s">
        <v>349</v>
      </c>
    </row>
    <row r="186" s="2" customFormat="1">
      <c r="A186" s="39"/>
      <c r="B186" s="40"/>
      <c r="C186" s="41"/>
      <c r="D186" s="234" t="s">
        <v>158</v>
      </c>
      <c r="E186" s="41"/>
      <c r="F186" s="235" t="s">
        <v>1306</v>
      </c>
      <c r="G186" s="41"/>
      <c r="H186" s="41"/>
      <c r="I186" s="236"/>
      <c r="J186" s="41"/>
      <c r="K186" s="41"/>
      <c r="L186" s="45"/>
      <c r="M186" s="237"/>
      <c r="N186" s="238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7" t="s">
        <v>158</v>
      </c>
      <c r="AU186" s="17" t="s">
        <v>89</v>
      </c>
    </row>
    <row r="187" s="2" customFormat="1" ht="24.15" customHeight="1">
      <c r="A187" s="39"/>
      <c r="B187" s="40"/>
      <c r="C187" s="220" t="s">
        <v>317</v>
      </c>
      <c r="D187" s="220" t="s">
        <v>153</v>
      </c>
      <c r="E187" s="221" t="s">
        <v>1307</v>
      </c>
      <c r="F187" s="222" t="s">
        <v>1308</v>
      </c>
      <c r="G187" s="223" t="s">
        <v>203</v>
      </c>
      <c r="H187" s="224">
        <v>6</v>
      </c>
      <c r="I187" s="225"/>
      <c r="J187" s="226">
        <f>ROUND(I187*H187,2)</f>
        <v>0</v>
      </c>
      <c r="K187" s="227"/>
      <c r="L187" s="45"/>
      <c r="M187" s="228" t="s">
        <v>1</v>
      </c>
      <c r="N187" s="229" t="s">
        <v>44</v>
      </c>
      <c r="O187" s="92"/>
      <c r="P187" s="230">
        <f>O187*H187</f>
        <v>0</v>
      </c>
      <c r="Q187" s="230">
        <v>0.0021150000000000001</v>
      </c>
      <c r="R187" s="230">
        <f>Q187*H187</f>
        <v>0.01269</v>
      </c>
      <c r="S187" s="230">
        <v>0</v>
      </c>
      <c r="T187" s="23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2" t="s">
        <v>157</v>
      </c>
      <c r="AT187" s="232" t="s">
        <v>153</v>
      </c>
      <c r="AU187" s="232" t="s">
        <v>89</v>
      </c>
      <c r="AY187" s="17" t="s">
        <v>150</v>
      </c>
      <c r="BE187" s="233">
        <f>IF(N187="základní",J187,0)</f>
        <v>0</v>
      </c>
      <c r="BF187" s="233">
        <f>IF(N187="snížená",J187,0)</f>
        <v>0</v>
      </c>
      <c r="BG187" s="233">
        <f>IF(N187="zákl. přenesená",J187,0)</f>
        <v>0</v>
      </c>
      <c r="BH187" s="233">
        <f>IF(N187="sníž. přenesená",J187,0)</f>
        <v>0</v>
      </c>
      <c r="BI187" s="233">
        <f>IF(N187="nulová",J187,0)</f>
        <v>0</v>
      </c>
      <c r="BJ187" s="17" t="s">
        <v>87</v>
      </c>
      <c r="BK187" s="233">
        <f>ROUND(I187*H187,2)</f>
        <v>0</v>
      </c>
      <c r="BL187" s="17" t="s">
        <v>157</v>
      </c>
      <c r="BM187" s="232" t="s">
        <v>354</v>
      </c>
    </row>
    <row r="188" s="2" customFormat="1">
      <c r="A188" s="39"/>
      <c r="B188" s="40"/>
      <c r="C188" s="41"/>
      <c r="D188" s="234" t="s">
        <v>158</v>
      </c>
      <c r="E188" s="41"/>
      <c r="F188" s="235" t="s">
        <v>1309</v>
      </c>
      <c r="G188" s="41"/>
      <c r="H188" s="41"/>
      <c r="I188" s="236"/>
      <c r="J188" s="41"/>
      <c r="K188" s="41"/>
      <c r="L188" s="45"/>
      <c r="M188" s="237"/>
      <c r="N188" s="238"/>
      <c r="O188" s="92"/>
      <c r="P188" s="92"/>
      <c r="Q188" s="92"/>
      <c r="R188" s="92"/>
      <c r="S188" s="92"/>
      <c r="T188" s="93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7" t="s">
        <v>158</v>
      </c>
      <c r="AU188" s="17" t="s">
        <v>89</v>
      </c>
    </row>
    <row r="189" s="2" customFormat="1" ht="21.75" customHeight="1">
      <c r="A189" s="39"/>
      <c r="B189" s="40"/>
      <c r="C189" s="220" t="s">
        <v>238</v>
      </c>
      <c r="D189" s="220" t="s">
        <v>153</v>
      </c>
      <c r="E189" s="221" t="s">
        <v>1310</v>
      </c>
      <c r="F189" s="222" t="s">
        <v>1311</v>
      </c>
      <c r="G189" s="223" t="s">
        <v>203</v>
      </c>
      <c r="H189" s="224">
        <v>2</v>
      </c>
      <c r="I189" s="225"/>
      <c r="J189" s="226">
        <f>ROUND(I189*H189,2)</f>
        <v>0</v>
      </c>
      <c r="K189" s="227"/>
      <c r="L189" s="45"/>
      <c r="M189" s="228" t="s">
        <v>1</v>
      </c>
      <c r="N189" s="229" t="s">
        <v>44</v>
      </c>
      <c r="O189" s="92"/>
      <c r="P189" s="230">
        <f>O189*H189</f>
        <v>0</v>
      </c>
      <c r="Q189" s="230">
        <v>0.00059800000000000001</v>
      </c>
      <c r="R189" s="230">
        <f>Q189*H189</f>
        <v>0.001196</v>
      </c>
      <c r="S189" s="230">
        <v>0</v>
      </c>
      <c r="T189" s="23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2" t="s">
        <v>157</v>
      </c>
      <c r="AT189" s="232" t="s">
        <v>153</v>
      </c>
      <c r="AU189" s="232" t="s">
        <v>89</v>
      </c>
      <c r="AY189" s="17" t="s">
        <v>150</v>
      </c>
      <c r="BE189" s="233">
        <f>IF(N189="základní",J189,0)</f>
        <v>0</v>
      </c>
      <c r="BF189" s="233">
        <f>IF(N189="snížená",J189,0)</f>
        <v>0</v>
      </c>
      <c r="BG189" s="233">
        <f>IF(N189="zákl. přenesená",J189,0)</f>
        <v>0</v>
      </c>
      <c r="BH189" s="233">
        <f>IF(N189="sníž. přenesená",J189,0)</f>
        <v>0</v>
      </c>
      <c r="BI189" s="233">
        <f>IF(N189="nulová",J189,0)</f>
        <v>0</v>
      </c>
      <c r="BJ189" s="17" t="s">
        <v>87</v>
      </c>
      <c r="BK189" s="233">
        <f>ROUND(I189*H189,2)</f>
        <v>0</v>
      </c>
      <c r="BL189" s="17" t="s">
        <v>157</v>
      </c>
      <c r="BM189" s="232" t="s">
        <v>359</v>
      </c>
    </row>
    <row r="190" s="2" customFormat="1">
      <c r="A190" s="39"/>
      <c r="B190" s="40"/>
      <c r="C190" s="41"/>
      <c r="D190" s="234" t="s">
        <v>158</v>
      </c>
      <c r="E190" s="41"/>
      <c r="F190" s="235" t="s">
        <v>1312</v>
      </c>
      <c r="G190" s="41"/>
      <c r="H190" s="41"/>
      <c r="I190" s="236"/>
      <c r="J190" s="41"/>
      <c r="K190" s="41"/>
      <c r="L190" s="45"/>
      <c r="M190" s="237"/>
      <c r="N190" s="238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7" t="s">
        <v>158</v>
      </c>
      <c r="AU190" s="17" t="s">
        <v>89</v>
      </c>
    </row>
    <row r="191" s="2" customFormat="1" ht="24.15" customHeight="1">
      <c r="A191" s="39"/>
      <c r="B191" s="40"/>
      <c r="C191" s="220" t="s">
        <v>326</v>
      </c>
      <c r="D191" s="220" t="s">
        <v>153</v>
      </c>
      <c r="E191" s="221" t="s">
        <v>1313</v>
      </c>
      <c r="F191" s="222" t="s">
        <v>1314</v>
      </c>
      <c r="G191" s="223" t="s">
        <v>415</v>
      </c>
      <c r="H191" s="224">
        <v>1</v>
      </c>
      <c r="I191" s="225"/>
      <c r="J191" s="226">
        <f>ROUND(I191*H191,2)</f>
        <v>0</v>
      </c>
      <c r="K191" s="227"/>
      <c r="L191" s="45"/>
      <c r="M191" s="228" t="s">
        <v>1</v>
      </c>
      <c r="N191" s="229" t="s">
        <v>44</v>
      </c>
      <c r="O191" s="92"/>
      <c r="P191" s="230">
        <f>O191*H191</f>
        <v>0</v>
      </c>
      <c r="Q191" s="230">
        <v>0.00055989500000000003</v>
      </c>
      <c r="R191" s="230">
        <f>Q191*H191</f>
        <v>0.00055989500000000003</v>
      </c>
      <c r="S191" s="230">
        <v>0</v>
      </c>
      <c r="T191" s="23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2" t="s">
        <v>157</v>
      </c>
      <c r="AT191" s="232" t="s">
        <v>153</v>
      </c>
      <c r="AU191" s="232" t="s">
        <v>89</v>
      </c>
      <c r="AY191" s="17" t="s">
        <v>150</v>
      </c>
      <c r="BE191" s="233">
        <f>IF(N191="základní",J191,0)</f>
        <v>0</v>
      </c>
      <c r="BF191" s="233">
        <f>IF(N191="snížená",J191,0)</f>
        <v>0</v>
      </c>
      <c r="BG191" s="233">
        <f>IF(N191="zákl. přenesená",J191,0)</f>
        <v>0</v>
      </c>
      <c r="BH191" s="233">
        <f>IF(N191="sníž. přenesená",J191,0)</f>
        <v>0</v>
      </c>
      <c r="BI191" s="233">
        <f>IF(N191="nulová",J191,0)</f>
        <v>0</v>
      </c>
      <c r="BJ191" s="17" t="s">
        <v>87</v>
      </c>
      <c r="BK191" s="233">
        <f>ROUND(I191*H191,2)</f>
        <v>0</v>
      </c>
      <c r="BL191" s="17" t="s">
        <v>157</v>
      </c>
      <c r="BM191" s="232" t="s">
        <v>363</v>
      </c>
    </row>
    <row r="192" s="2" customFormat="1">
      <c r="A192" s="39"/>
      <c r="B192" s="40"/>
      <c r="C192" s="41"/>
      <c r="D192" s="234" t="s">
        <v>158</v>
      </c>
      <c r="E192" s="41"/>
      <c r="F192" s="235" t="s">
        <v>1315</v>
      </c>
      <c r="G192" s="41"/>
      <c r="H192" s="41"/>
      <c r="I192" s="236"/>
      <c r="J192" s="41"/>
      <c r="K192" s="41"/>
      <c r="L192" s="45"/>
      <c r="M192" s="237"/>
      <c r="N192" s="238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7" t="s">
        <v>158</v>
      </c>
      <c r="AU192" s="17" t="s">
        <v>89</v>
      </c>
    </row>
    <row r="193" s="2" customFormat="1" ht="24.15" customHeight="1">
      <c r="A193" s="39"/>
      <c r="B193" s="40"/>
      <c r="C193" s="220" t="s">
        <v>243</v>
      </c>
      <c r="D193" s="220" t="s">
        <v>153</v>
      </c>
      <c r="E193" s="221" t="s">
        <v>1316</v>
      </c>
      <c r="F193" s="222" t="s">
        <v>1317</v>
      </c>
      <c r="G193" s="223" t="s">
        <v>415</v>
      </c>
      <c r="H193" s="224">
        <v>185</v>
      </c>
      <c r="I193" s="225"/>
      <c r="J193" s="226">
        <f>ROUND(I193*H193,2)</f>
        <v>0</v>
      </c>
      <c r="K193" s="227"/>
      <c r="L193" s="45"/>
      <c r="M193" s="228" t="s">
        <v>1</v>
      </c>
      <c r="N193" s="229" t="s">
        <v>44</v>
      </c>
      <c r="O193" s="92"/>
      <c r="P193" s="230">
        <f>O193*H193</f>
        <v>0</v>
      </c>
      <c r="Q193" s="230">
        <v>0.00070596500000000002</v>
      </c>
      <c r="R193" s="230">
        <f>Q193*H193</f>
        <v>0.130603525</v>
      </c>
      <c r="S193" s="230">
        <v>0</v>
      </c>
      <c r="T193" s="23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2" t="s">
        <v>157</v>
      </c>
      <c r="AT193" s="232" t="s">
        <v>153</v>
      </c>
      <c r="AU193" s="232" t="s">
        <v>89</v>
      </c>
      <c r="AY193" s="17" t="s">
        <v>150</v>
      </c>
      <c r="BE193" s="233">
        <f>IF(N193="základní",J193,0)</f>
        <v>0</v>
      </c>
      <c r="BF193" s="233">
        <f>IF(N193="snížená",J193,0)</f>
        <v>0</v>
      </c>
      <c r="BG193" s="233">
        <f>IF(N193="zákl. přenesená",J193,0)</f>
        <v>0</v>
      </c>
      <c r="BH193" s="233">
        <f>IF(N193="sníž. přenesená",J193,0)</f>
        <v>0</v>
      </c>
      <c r="BI193" s="233">
        <f>IF(N193="nulová",J193,0)</f>
        <v>0</v>
      </c>
      <c r="BJ193" s="17" t="s">
        <v>87</v>
      </c>
      <c r="BK193" s="233">
        <f>ROUND(I193*H193,2)</f>
        <v>0</v>
      </c>
      <c r="BL193" s="17" t="s">
        <v>157</v>
      </c>
      <c r="BM193" s="232" t="s">
        <v>367</v>
      </c>
    </row>
    <row r="194" s="2" customFormat="1">
      <c r="A194" s="39"/>
      <c r="B194" s="40"/>
      <c r="C194" s="41"/>
      <c r="D194" s="234" t="s">
        <v>158</v>
      </c>
      <c r="E194" s="41"/>
      <c r="F194" s="235" t="s">
        <v>1318</v>
      </c>
      <c r="G194" s="41"/>
      <c r="H194" s="41"/>
      <c r="I194" s="236"/>
      <c r="J194" s="41"/>
      <c r="K194" s="41"/>
      <c r="L194" s="45"/>
      <c r="M194" s="237"/>
      <c r="N194" s="238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7" t="s">
        <v>158</v>
      </c>
      <c r="AU194" s="17" t="s">
        <v>89</v>
      </c>
    </row>
    <row r="195" s="2" customFormat="1" ht="16.5" customHeight="1">
      <c r="A195" s="39"/>
      <c r="B195" s="40"/>
      <c r="C195" s="220" t="s">
        <v>337</v>
      </c>
      <c r="D195" s="220" t="s">
        <v>153</v>
      </c>
      <c r="E195" s="221" t="s">
        <v>1319</v>
      </c>
      <c r="F195" s="222" t="s">
        <v>1320</v>
      </c>
      <c r="G195" s="223" t="s">
        <v>415</v>
      </c>
      <c r="H195" s="224">
        <v>186</v>
      </c>
      <c r="I195" s="225"/>
      <c r="J195" s="226">
        <f>ROUND(I195*H195,2)</f>
        <v>0</v>
      </c>
      <c r="K195" s="227"/>
      <c r="L195" s="45"/>
      <c r="M195" s="228" t="s">
        <v>1</v>
      </c>
      <c r="N195" s="229" t="s">
        <v>44</v>
      </c>
      <c r="O195" s="92"/>
      <c r="P195" s="230">
        <f>O195*H195</f>
        <v>0</v>
      </c>
      <c r="Q195" s="230">
        <v>0</v>
      </c>
      <c r="R195" s="230">
        <f>Q195*H195</f>
        <v>0</v>
      </c>
      <c r="S195" s="230">
        <v>0</v>
      </c>
      <c r="T195" s="23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2" t="s">
        <v>157</v>
      </c>
      <c r="AT195" s="232" t="s">
        <v>153</v>
      </c>
      <c r="AU195" s="232" t="s">
        <v>89</v>
      </c>
      <c r="AY195" s="17" t="s">
        <v>150</v>
      </c>
      <c r="BE195" s="233">
        <f>IF(N195="základní",J195,0)</f>
        <v>0</v>
      </c>
      <c r="BF195" s="233">
        <f>IF(N195="snížená",J195,0)</f>
        <v>0</v>
      </c>
      <c r="BG195" s="233">
        <f>IF(N195="zákl. přenesená",J195,0)</f>
        <v>0</v>
      </c>
      <c r="BH195" s="233">
        <f>IF(N195="sníž. přenesená",J195,0)</f>
        <v>0</v>
      </c>
      <c r="BI195" s="233">
        <f>IF(N195="nulová",J195,0)</f>
        <v>0</v>
      </c>
      <c r="BJ195" s="17" t="s">
        <v>87</v>
      </c>
      <c r="BK195" s="233">
        <f>ROUND(I195*H195,2)</f>
        <v>0</v>
      </c>
      <c r="BL195" s="17" t="s">
        <v>157</v>
      </c>
      <c r="BM195" s="232" t="s">
        <v>374</v>
      </c>
    </row>
    <row r="196" s="2" customFormat="1">
      <c r="A196" s="39"/>
      <c r="B196" s="40"/>
      <c r="C196" s="41"/>
      <c r="D196" s="234" t="s">
        <v>158</v>
      </c>
      <c r="E196" s="41"/>
      <c r="F196" s="235" t="s">
        <v>1321</v>
      </c>
      <c r="G196" s="41"/>
      <c r="H196" s="41"/>
      <c r="I196" s="236"/>
      <c r="J196" s="41"/>
      <c r="K196" s="41"/>
      <c r="L196" s="45"/>
      <c r="M196" s="237"/>
      <c r="N196" s="238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7" t="s">
        <v>158</v>
      </c>
      <c r="AU196" s="17" t="s">
        <v>89</v>
      </c>
    </row>
    <row r="197" s="2" customFormat="1" ht="16.5" customHeight="1">
      <c r="A197" s="39"/>
      <c r="B197" s="40"/>
      <c r="C197" s="220" t="s">
        <v>280</v>
      </c>
      <c r="D197" s="220" t="s">
        <v>153</v>
      </c>
      <c r="E197" s="221" t="s">
        <v>1322</v>
      </c>
      <c r="F197" s="222" t="s">
        <v>1323</v>
      </c>
      <c r="G197" s="223" t="s">
        <v>461</v>
      </c>
      <c r="H197" s="224">
        <v>30</v>
      </c>
      <c r="I197" s="225"/>
      <c r="J197" s="226">
        <f>ROUND(I197*H197,2)</f>
        <v>0</v>
      </c>
      <c r="K197" s="227"/>
      <c r="L197" s="45"/>
      <c r="M197" s="228" t="s">
        <v>1</v>
      </c>
      <c r="N197" s="229" t="s">
        <v>44</v>
      </c>
      <c r="O197" s="92"/>
      <c r="P197" s="230">
        <f>O197*H197</f>
        <v>0</v>
      </c>
      <c r="Q197" s="230">
        <v>0</v>
      </c>
      <c r="R197" s="230">
        <f>Q197*H197</f>
        <v>0</v>
      </c>
      <c r="S197" s="230">
        <v>0</v>
      </c>
      <c r="T197" s="23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2" t="s">
        <v>157</v>
      </c>
      <c r="AT197" s="232" t="s">
        <v>153</v>
      </c>
      <c r="AU197" s="232" t="s">
        <v>89</v>
      </c>
      <c r="AY197" s="17" t="s">
        <v>150</v>
      </c>
      <c r="BE197" s="233">
        <f>IF(N197="základní",J197,0)</f>
        <v>0</v>
      </c>
      <c r="BF197" s="233">
        <f>IF(N197="snížená",J197,0)</f>
        <v>0</v>
      </c>
      <c r="BG197" s="233">
        <f>IF(N197="zákl. přenesená",J197,0)</f>
        <v>0</v>
      </c>
      <c r="BH197" s="233">
        <f>IF(N197="sníž. přenesená",J197,0)</f>
        <v>0</v>
      </c>
      <c r="BI197" s="233">
        <f>IF(N197="nulová",J197,0)</f>
        <v>0</v>
      </c>
      <c r="BJ197" s="17" t="s">
        <v>87</v>
      </c>
      <c r="BK197" s="233">
        <f>ROUND(I197*H197,2)</f>
        <v>0</v>
      </c>
      <c r="BL197" s="17" t="s">
        <v>157</v>
      </c>
      <c r="BM197" s="232" t="s">
        <v>379</v>
      </c>
    </row>
    <row r="198" s="2" customFormat="1">
      <c r="A198" s="39"/>
      <c r="B198" s="40"/>
      <c r="C198" s="41"/>
      <c r="D198" s="234" t="s">
        <v>158</v>
      </c>
      <c r="E198" s="41"/>
      <c r="F198" s="235" t="s">
        <v>1323</v>
      </c>
      <c r="G198" s="41"/>
      <c r="H198" s="41"/>
      <c r="I198" s="236"/>
      <c r="J198" s="41"/>
      <c r="K198" s="41"/>
      <c r="L198" s="45"/>
      <c r="M198" s="237"/>
      <c r="N198" s="238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7" t="s">
        <v>158</v>
      </c>
      <c r="AU198" s="17" t="s">
        <v>89</v>
      </c>
    </row>
    <row r="199" s="2" customFormat="1" ht="24.15" customHeight="1">
      <c r="A199" s="39"/>
      <c r="B199" s="40"/>
      <c r="C199" s="220" t="s">
        <v>346</v>
      </c>
      <c r="D199" s="220" t="s">
        <v>153</v>
      </c>
      <c r="E199" s="221" t="s">
        <v>1324</v>
      </c>
      <c r="F199" s="222" t="s">
        <v>1325</v>
      </c>
      <c r="G199" s="223" t="s">
        <v>415</v>
      </c>
      <c r="H199" s="224">
        <v>7</v>
      </c>
      <c r="I199" s="225"/>
      <c r="J199" s="226">
        <f>ROUND(I199*H199,2)</f>
        <v>0</v>
      </c>
      <c r="K199" s="227"/>
      <c r="L199" s="45"/>
      <c r="M199" s="228" t="s">
        <v>1</v>
      </c>
      <c r="N199" s="229" t="s">
        <v>44</v>
      </c>
      <c r="O199" s="92"/>
      <c r="P199" s="230">
        <f>O199*H199</f>
        <v>0</v>
      </c>
      <c r="Q199" s="230">
        <v>0.0015608600000000001</v>
      </c>
      <c r="R199" s="230">
        <f>Q199*H199</f>
        <v>0.01092602</v>
      </c>
      <c r="S199" s="230">
        <v>0</v>
      </c>
      <c r="T199" s="23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2" t="s">
        <v>157</v>
      </c>
      <c r="AT199" s="232" t="s">
        <v>153</v>
      </c>
      <c r="AU199" s="232" t="s">
        <v>89</v>
      </c>
      <c r="AY199" s="17" t="s">
        <v>150</v>
      </c>
      <c r="BE199" s="233">
        <f>IF(N199="základní",J199,0)</f>
        <v>0</v>
      </c>
      <c r="BF199" s="233">
        <f>IF(N199="snížená",J199,0)</f>
        <v>0</v>
      </c>
      <c r="BG199" s="233">
        <f>IF(N199="zákl. přenesená",J199,0)</f>
        <v>0</v>
      </c>
      <c r="BH199" s="233">
        <f>IF(N199="sníž. přenesená",J199,0)</f>
        <v>0</v>
      </c>
      <c r="BI199" s="233">
        <f>IF(N199="nulová",J199,0)</f>
        <v>0</v>
      </c>
      <c r="BJ199" s="17" t="s">
        <v>87</v>
      </c>
      <c r="BK199" s="233">
        <f>ROUND(I199*H199,2)</f>
        <v>0</v>
      </c>
      <c r="BL199" s="17" t="s">
        <v>157</v>
      </c>
      <c r="BM199" s="232" t="s">
        <v>384</v>
      </c>
    </row>
    <row r="200" s="2" customFormat="1">
      <c r="A200" s="39"/>
      <c r="B200" s="40"/>
      <c r="C200" s="41"/>
      <c r="D200" s="234" t="s">
        <v>158</v>
      </c>
      <c r="E200" s="41"/>
      <c r="F200" s="235" t="s">
        <v>1326</v>
      </c>
      <c r="G200" s="41"/>
      <c r="H200" s="41"/>
      <c r="I200" s="236"/>
      <c r="J200" s="41"/>
      <c r="K200" s="41"/>
      <c r="L200" s="45"/>
      <c r="M200" s="237"/>
      <c r="N200" s="238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7" t="s">
        <v>158</v>
      </c>
      <c r="AU200" s="17" t="s">
        <v>89</v>
      </c>
    </row>
    <row r="201" s="2" customFormat="1" ht="16.5" customHeight="1">
      <c r="A201" s="39"/>
      <c r="B201" s="40"/>
      <c r="C201" s="220" t="s">
        <v>290</v>
      </c>
      <c r="D201" s="220" t="s">
        <v>153</v>
      </c>
      <c r="E201" s="221" t="s">
        <v>1327</v>
      </c>
      <c r="F201" s="222" t="s">
        <v>1328</v>
      </c>
      <c r="G201" s="223" t="s">
        <v>415</v>
      </c>
      <c r="H201" s="224">
        <v>7</v>
      </c>
      <c r="I201" s="225"/>
      <c r="J201" s="226">
        <f>ROUND(I201*H201,2)</f>
        <v>0</v>
      </c>
      <c r="K201" s="227"/>
      <c r="L201" s="45"/>
      <c r="M201" s="228" t="s">
        <v>1</v>
      </c>
      <c r="N201" s="229" t="s">
        <v>44</v>
      </c>
      <c r="O201" s="92"/>
      <c r="P201" s="230">
        <f>O201*H201</f>
        <v>0</v>
      </c>
      <c r="Q201" s="230">
        <v>0</v>
      </c>
      <c r="R201" s="230">
        <f>Q201*H201</f>
        <v>0</v>
      </c>
      <c r="S201" s="230">
        <v>0</v>
      </c>
      <c r="T201" s="23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2" t="s">
        <v>157</v>
      </c>
      <c r="AT201" s="232" t="s">
        <v>153</v>
      </c>
      <c r="AU201" s="232" t="s">
        <v>89</v>
      </c>
      <c r="AY201" s="17" t="s">
        <v>150</v>
      </c>
      <c r="BE201" s="233">
        <f>IF(N201="základní",J201,0)</f>
        <v>0</v>
      </c>
      <c r="BF201" s="233">
        <f>IF(N201="snížená",J201,0)</f>
        <v>0</v>
      </c>
      <c r="BG201" s="233">
        <f>IF(N201="zákl. přenesená",J201,0)</f>
        <v>0</v>
      </c>
      <c r="BH201" s="233">
        <f>IF(N201="sníž. přenesená",J201,0)</f>
        <v>0</v>
      </c>
      <c r="BI201" s="233">
        <f>IF(N201="nulová",J201,0)</f>
        <v>0</v>
      </c>
      <c r="BJ201" s="17" t="s">
        <v>87</v>
      </c>
      <c r="BK201" s="233">
        <f>ROUND(I201*H201,2)</f>
        <v>0</v>
      </c>
      <c r="BL201" s="17" t="s">
        <v>157</v>
      </c>
      <c r="BM201" s="232" t="s">
        <v>391</v>
      </c>
    </row>
    <row r="202" s="2" customFormat="1">
      <c r="A202" s="39"/>
      <c r="B202" s="40"/>
      <c r="C202" s="41"/>
      <c r="D202" s="234" t="s">
        <v>158</v>
      </c>
      <c r="E202" s="41"/>
      <c r="F202" s="235" t="s">
        <v>1329</v>
      </c>
      <c r="G202" s="41"/>
      <c r="H202" s="41"/>
      <c r="I202" s="236"/>
      <c r="J202" s="41"/>
      <c r="K202" s="41"/>
      <c r="L202" s="45"/>
      <c r="M202" s="237"/>
      <c r="N202" s="238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7" t="s">
        <v>158</v>
      </c>
      <c r="AU202" s="17" t="s">
        <v>89</v>
      </c>
    </row>
    <row r="203" s="2" customFormat="1" ht="24.15" customHeight="1">
      <c r="A203" s="39"/>
      <c r="B203" s="40"/>
      <c r="C203" s="220" t="s">
        <v>356</v>
      </c>
      <c r="D203" s="220" t="s">
        <v>153</v>
      </c>
      <c r="E203" s="221" t="s">
        <v>1330</v>
      </c>
      <c r="F203" s="222" t="s">
        <v>1331</v>
      </c>
      <c r="G203" s="223" t="s">
        <v>165</v>
      </c>
      <c r="H203" s="224">
        <v>0.44500000000000001</v>
      </c>
      <c r="I203" s="225"/>
      <c r="J203" s="226">
        <f>ROUND(I203*H203,2)</f>
        <v>0</v>
      </c>
      <c r="K203" s="227"/>
      <c r="L203" s="45"/>
      <c r="M203" s="228" t="s">
        <v>1</v>
      </c>
      <c r="N203" s="229" t="s">
        <v>44</v>
      </c>
      <c r="O203" s="92"/>
      <c r="P203" s="230">
        <f>O203*H203</f>
        <v>0</v>
      </c>
      <c r="Q203" s="230">
        <v>0</v>
      </c>
      <c r="R203" s="230">
        <f>Q203*H203</f>
        <v>0</v>
      </c>
      <c r="S203" s="230">
        <v>0</v>
      </c>
      <c r="T203" s="23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2" t="s">
        <v>157</v>
      </c>
      <c r="AT203" s="232" t="s">
        <v>153</v>
      </c>
      <c r="AU203" s="232" t="s">
        <v>89</v>
      </c>
      <c r="AY203" s="17" t="s">
        <v>150</v>
      </c>
      <c r="BE203" s="233">
        <f>IF(N203="základní",J203,0)</f>
        <v>0</v>
      </c>
      <c r="BF203" s="233">
        <f>IF(N203="snížená",J203,0)</f>
        <v>0</v>
      </c>
      <c r="BG203" s="233">
        <f>IF(N203="zákl. přenesená",J203,0)</f>
        <v>0</v>
      </c>
      <c r="BH203" s="233">
        <f>IF(N203="sníž. přenesená",J203,0)</f>
        <v>0</v>
      </c>
      <c r="BI203" s="233">
        <f>IF(N203="nulová",J203,0)</f>
        <v>0</v>
      </c>
      <c r="BJ203" s="17" t="s">
        <v>87</v>
      </c>
      <c r="BK203" s="233">
        <f>ROUND(I203*H203,2)</f>
        <v>0</v>
      </c>
      <c r="BL203" s="17" t="s">
        <v>157</v>
      </c>
      <c r="BM203" s="232" t="s">
        <v>395</v>
      </c>
    </row>
    <row r="204" s="2" customFormat="1">
      <c r="A204" s="39"/>
      <c r="B204" s="40"/>
      <c r="C204" s="41"/>
      <c r="D204" s="234" t="s">
        <v>158</v>
      </c>
      <c r="E204" s="41"/>
      <c r="F204" s="235" t="s">
        <v>1332</v>
      </c>
      <c r="G204" s="41"/>
      <c r="H204" s="41"/>
      <c r="I204" s="236"/>
      <c r="J204" s="41"/>
      <c r="K204" s="41"/>
      <c r="L204" s="45"/>
      <c r="M204" s="237"/>
      <c r="N204" s="238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7" t="s">
        <v>158</v>
      </c>
      <c r="AU204" s="17" t="s">
        <v>89</v>
      </c>
    </row>
    <row r="205" s="2" customFormat="1" ht="24.15" customHeight="1">
      <c r="A205" s="39"/>
      <c r="B205" s="40"/>
      <c r="C205" s="220" t="s">
        <v>303</v>
      </c>
      <c r="D205" s="220" t="s">
        <v>153</v>
      </c>
      <c r="E205" s="221" t="s">
        <v>1333</v>
      </c>
      <c r="F205" s="222" t="s">
        <v>1334</v>
      </c>
      <c r="G205" s="223" t="s">
        <v>165</v>
      </c>
      <c r="H205" s="224">
        <v>0.44500000000000001</v>
      </c>
      <c r="I205" s="225"/>
      <c r="J205" s="226">
        <f>ROUND(I205*H205,2)</f>
        <v>0</v>
      </c>
      <c r="K205" s="227"/>
      <c r="L205" s="45"/>
      <c r="M205" s="228" t="s">
        <v>1</v>
      </c>
      <c r="N205" s="229" t="s">
        <v>44</v>
      </c>
      <c r="O205" s="92"/>
      <c r="P205" s="230">
        <f>O205*H205</f>
        <v>0</v>
      </c>
      <c r="Q205" s="230">
        <v>0</v>
      </c>
      <c r="R205" s="230">
        <f>Q205*H205</f>
        <v>0</v>
      </c>
      <c r="S205" s="230">
        <v>0</v>
      </c>
      <c r="T205" s="23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2" t="s">
        <v>157</v>
      </c>
      <c r="AT205" s="232" t="s">
        <v>153</v>
      </c>
      <c r="AU205" s="232" t="s">
        <v>89</v>
      </c>
      <c r="AY205" s="17" t="s">
        <v>150</v>
      </c>
      <c r="BE205" s="233">
        <f>IF(N205="základní",J205,0)</f>
        <v>0</v>
      </c>
      <c r="BF205" s="233">
        <f>IF(N205="snížená",J205,0)</f>
        <v>0</v>
      </c>
      <c r="BG205" s="233">
        <f>IF(N205="zákl. přenesená",J205,0)</f>
        <v>0</v>
      </c>
      <c r="BH205" s="233">
        <f>IF(N205="sníž. přenesená",J205,0)</f>
        <v>0</v>
      </c>
      <c r="BI205" s="233">
        <f>IF(N205="nulová",J205,0)</f>
        <v>0</v>
      </c>
      <c r="BJ205" s="17" t="s">
        <v>87</v>
      </c>
      <c r="BK205" s="233">
        <f>ROUND(I205*H205,2)</f>
        <v>0</v>
      </c>
      <c r="BL205" s="17" t="s">
        <v>157</v>
      </c>
      <c r="BM205" s="232" t="s">
        <v>402</v>
      </c>
    </row>
    <row r="206" s="2" customFormat="1">
      <c r="A206" s="39"/>
      <c r="B206" s="40"/>
      <c r="C206" s="41"/>
      <c r="D206" s="234" t="s">
        <v>158</v>
      </c>
      <c r="E206" s="41"/>
      <c r="F206" s="235" t="s">
        <v>1335</v>
      </c>
      <c r="G206" s="41"/>
      <c r="H206" s="41"/>
      <c r="I206" s="236"/>
      <c r="J206" s="41"/>
      <c r="K206" s="41"/>
      <c r="L206" s="45"/>
      <c r="M206" s="237"/>
      <c r="N206" s="238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7" t="s">
        <v>158</v>
      </c>
      <c r="AU206" s="17" t="s">
        <v>89</v>
      </c>
    </row>
    <row r="207" s="12" customFormat="1" ht="22.8" customHeight="1">
      <c r="A207" s="12"/>
      <c r="B207" s="204"/>
      <c r="C207" s="205"/>
      <c r="D207" s="206" t="s">
        <v>78</v>
      </c>
      <c r="E207" s="218" t="s">
        <v>1336</v>
      </c>
      <c r="F207" s="218" t="s">
        <v>1337</v>
      </c>
      <c r="G207" s="205"/>
      <c r="H207" s="205"/>
      <c r="I207" s="208"/>
      <c r="J207" s="219">
        <f>BK207</f>
        <v>0</v>
      </c>
      <c r="K207" s="205"/>
      <c r="L207" s="210"/>
      <c r="M207" s="211"/>
      <c r="N207" s="212"/>
      <c r="O207" s="212"/>
      <c r="P207" s="213">
        <f>SUM(P208:P247)</f>
        <v>0</v>
      </c>
      <c r="Q207" s="212"/>
      <c r="R207" s="213">
        <f>SUM(R208:R247)</f>
        <v>0.019759305199999997</v>
      </c>
      <c r="S207" s="212"/>
      <c r="T207" s="214">
        <f>SUM(T208:T247)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5" t="s">
        <v>87</v>
      </c>
      <c r="AT207" s="216" t="s">
        <v>78</v>
      </c>
      <c r="AU207" s="216" t="s">
        <v>87</v>
      </c>
      <c r="AY207" s="215" t="s">
        <v>150</v>
      </c>
      <c r="BK207" s="217">
        <f>SUM(BK208:BK247)</f>
        <v>0</v>
      </c>
    </row>
    <row r="208" s="2" customFormat="1" ht="16.5" customHeight="1">
      <c r="A208" s="39"/>
      <c r="B208" s="40"/>
      <c r="C208" s="220" t="s">
        <v>364</v>
      </c>
      <c r="D208" s="220" t="s">
        <v>153</v>
      </c>
      <c r="E208" s="221" t="s">
        <v>1338</v>
      </c>
      <c r="F208" s="222" t="s">
        <v>1339</v>
      </c>
      <c r="G208" s="223" t="s">
        <v>1237</v>
      </c>
      <c r="H208" s="224">
        <v>1</v>
      </c>
      <c r="I208" s="225"/>
      <c r="J208" s="226">
        <f>ROUND(I208*H208,2)</f>
        <v>0</v>
      </c>
      <c r="K208" s="227"/>
      <c r="L208" s="45"/>
      <c r="M208" s="228" t="s">
        <v>1</v>
      </c>
      <c r="N208" s="229" t="s">
        <v>44</v>
      </c>
      <c r="O208" s="92"/>
      <c r="P208" s="230">
        <f>O208*H208</f>
        <v>0</v>
      </c>
      <c r="Q208" s="230">
        <v>0</v>
      </c>
      <c r="R208" s="230">
        <f>Q208*H208</f>
        <v>0</v>
      </c>
      <c r="S208" s="230">
        <v>0</v>
      </c>
      <c r="T208" s="23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2" t="s">
        <v>157</v>
      </c>
      <c r="AT208" s="232" t="s">
        <v>153</v>
      </c>
      <c r="AU208" s="232" t="s">
        <v>89</v>
      </c>
      <c r="AY208" s="17" t="s">
        <v>150</v>
      </c>
      <c r="BE208" s="233">
        <f>IF(N208="základní",J208,0)</f>
        <v>0</v>
      </c>
      <c r="BF208" s="233">
        <f>IF(N208="snížená",J208,0)</f>
        <v>0</v>
      </c>
      <c r="BG208" s="233">
        <f>IF(N208="zákl. přenesená",J208,0)</f>
        <v>0</v>
      </c>
      <c r="BH208" s="233">
        <f>IF(N208="sníž. přenesená",J208,0)</f>
        <v>0</v>
      </c>
      <c r="BI208" s="233">
        <f>IF(N208="nulová",J208,0)</f>
        <v>0</v>
      </c>
      <c r="BJ208" s="17" t="s">
        <v>87</v>
      </c>
      <c r="BK208" s="233">
        <f>ROUND(I208*H208,2)</f>
        <v>0</v>
      </c>
      <c r="BL208" s="17" t="s">
        <v>157</v>
      </c>
      <c r="BM208" s="232" t="s">
        <v>409</v>
      </c>
    </row>
    <row r="209" s="2" customFormat="1">
      <c r="A209" s="39"/>
      <c r="B209" s="40"/>
      <c r="C209" s="41"/>
      <c r="D209" s="234" t="s">
        <v>158</v>
      </c>
      <c r="E209" s="41"/>
      <c r="F209" s="235" t="s">
        <v>1339</v>
      </c>
      <c r="G209" s="41"/>
      <c r="H209" s="41"/>
      <c r="I209" s="236"/>
      <c r="J209" s="41"/>
      <c r="K209" s="41"/>
      <c r="L209" s="45"/>
      <c r="M209" s="237"/>
      <c r="N209" s="238"/>
      <c r="O209" s="92"/>
      <c r="P209" s="92"/>
      <c r="Q209" s="92"/>
      <c r="R209" s="92"/>
      <c r="S209" s="92"/>
      <c r="T209" s="93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7" t="s">
        <v>158</v>
      </c>
      <c r="AU209" s="17" t="s">
        <v>89</v>
      </c>
    </row>
    <row r="210" s="2" customFormat="1" ht="21.75" customHeight="1">
      <c r="A210" s="39"/>
      <c r="B210" s="40"/>
      <c r="C210" s="220" t="s">
        <v>309</v>
      </c>
      <c r="D210" s="220" t="s">
        <v>153</v>
      </c>
      <c r="E210" s="221" t="s">
        <v>1340</v>
      </c>
      <c r="F210" s="222" t="s">
        <v>1341</v>
      </c>
      <c r="G210" s="223" t="s">
        <v>203</v>
      </c>
      <c r="H210" s="224">
        <v>2</v>
      </c>
      <c r="I210" s="225"/>
      <c r="J210" s="226">
        <f>ROUND(I210*H210,2)</f>
        <v>0</v>
      </c>
      <c r="K210" s="227"/>
      <c r="L210" s="45"/>
      <c r="M210" s="228" t="s">
        <v>1</v>
      </c>
      <c r="N210" s="229" t="s">
        <v>44</v>
      </c>
      <c r="O210" s="92"/>
      <c r="P210" s="230">
        <f>O210*H210</f>
        <v>0</v>
      </c>
      <c r="Q210" s="230">
        <v>2.957E-05</v>
      </c>
      <c r="R210" s="230">
        <f>Q210*H210</f>
        <v>5.914E-05</v>
      </c>
      <c r="S210" s="230">
        <v>0</v>
      </c>
      <c r="T210" s="23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2" t="s">
        <v>157</v>
      </c>
      <c r="AT210" s="232" t="s">
        <v>153</v>
      </c>
      <c r="AU210" s="232" t="s">
        <v>89</v>
      </c>
      <c r="AY210" s="17" t="s">
        <v>150</v>
      </c>
      <c r="BE210" s="233">
        <f>IF(N210="základní",J210,0)</f>
        <v>0</v>
      </c>
      <c r="BF210" s="233">
        <f>IF(N210="snížená",J210,0)</f>
        <v>0</v>
      </c>
      <c r="BG210" s="233">
        <f>IF(N210="zákl. přenesená",J210,0)</f>
        <v>0</v>
      </c>
      <c r="BH210" s="233">
        <f>IF(N210="sníž. přenesená",J210,0)</f>
        <v>0</v>
      </c>
      <c r="BI210" s="233">
        <f>IF(N210="nulová",J210,0)</f>
        <v>0</v>
      </c>
      <c r="BJ210" s="17" t="s">
        <v>87</v>
      </c>
      <c r="BK210" s="233">
        <f>ROUND(I210*H210,2)</f>
        <v>0</v>
      </c>
      <c r="BL210" s="17" t="s">
        <v>157</v>
      </c>
      <c r="BM210" s="232" t="s">
        <v>416</v>
      </c>
    </row>
    <row r="211" s="2" customFormat="1">
      <c r="A211" s="39"/>
      <c r="B211" s="40"/>
      <c r="C211" s="41"/>
      <c r="D211" s="234" t="s">
        <v>158</v>
      </c>
      <c r="E211" s="41"/>
      <c r="F211" s="235" t="s">
        <v>1342</v>
      </c>
      <c r="G211" s="41"/>
      <c r="H211" s="41"/>
      <c r="I211" s="236"/>
      <c r="J211" s="41"/>
      <c r="K211" s="41"/>
      <c r="L211" s="45"/>
      <c r="M211" s="237"/>
      <c r="N211" s="238"/>
      <c r="O211" s="92"/>
      <c r="P211" s="92"/>
      <c r="Q211" s="92"/>
      <c r="R211" s="92"/>
      <c r="S211" s="92"/>
      <c r="T211" s="93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7" t="s">
        <v>158</v>
      </c>
      <c r="AU211" s="17" t="s">
        <v>89</v>
      </c>
    </row>
    <row r="212" s="2" customFormat="1" ht="16.5" customHeight="1">
      <c r="A212" s="39"/>
      <c r="B212" s="40"/>
      <c r="C212" s="271" t="s">
        <v>376</v>
      </c>
      <c r="D212" s="271" t="s">
        <v>571</v>
      </c>
      <c r="E212" s="272" t="s">
        <v>1343</v>
      </c>
      <c r="F212" s="273" t="s">
        <v>1344</v>
      </c>
      <c r="G212" s="274" t="s">
        <v>461</v>
      </c>
      <c r="H212" s="275">
        <v>2</v>
      </c>
      <c r="I212" s="276"/>
      <c r="J212" s="277">
        <f>ROUND(I212*H212,2)</f>
        <v>0</v>
      </c>
      <c r="K212" s="278"/>
      <c r="L212" s="279"/>
      <c r="M212" s="280" t="s">
        <v>1</v>
      </c>
      <c r="N212" s="281" t="s">
        <v>44</v>
      </c>
      <c r="O212" s="92"/>
      <c r="P212" s="230">
        <f>O212*H212</f>
        <v>0</v>
      </c>
      <c r="Q212" s="230">
        <v>0</v>
      </c>
      <c r="R212" s="230">
        <f>Q212*H212</f>
        <v>0</v>
      </c>
      <c r="S212" s="230">
        <v>0</v>
      </c>
      <c r="T212" s="23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2" t="s">
        <v>177</v>
      </c>
      <c r="AT212" s="232" t="s">
        <v>571</v>
      </c>
      <c r="AU212" s="232" t="s">
        <v>89</v>
      </c>
      <c r="AY212" s="17" t="s">
        <v>150</v>
      </c>
      <c r="BE212" s="233">
        <f>IF(N212="základní",J212,0)</f>
        <v>0</v>
      </c>
      <c r="BF212" s="233">
        <f>IF(N212="snížená",J212,0)</f>
        <v>0</v>
      </c>
      <c r="BG212" s="233">
        <f>IF(N212="zákl. přenesená",J212,0)</f>
        <v>0</v>
      </c>
      <c r="BH212" s="233">
        <f>IF(N212="sníž. přenesená",J212,0)</f>
        <v>0</v>
      </c>
      <c r="BI212" s="233">
        <f>IF(N212="nulová",J212,0)</f>
        <v>0</v>
      </c>
      <c r="BJ212" s="17" t="s">
        <v>87</v>
      </c>
      <c r="BK212" s="233">
        <f>ROUND(I212*H212,2)</f>
        <v>0</v>
      </c>
      <c r="BL212" s="17" t="s">
        <v>157</v>
      </c>
      <c r="BM212" s="232" t="s">
        <v>421</v>
      </c>
    </row>
    <row r="213" s="2" customFormat="1">
      <c r="A213" s="39"/>
      <c r="B213" s="40"/>
      <c r="C213" s="41"/>
      <c r="D213" s="234" t="s">
        <v>158</v>
      </c>
      <c r="E213" s="41"/>
      <c r="F213" s="235" t="s">
        <v>1344</v>
      </c>
      <c r="G213" s="41"/>
      <c r="H213" s="41"/>
      <c r="I213" s="236"/>
      <c r="J213" s="41"/>
      <c r="K213" s="41"/>
      <c r="L213" s="45"/>
      <c r="M213" s="237"/>
      <c r="N213" s="238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7" t="s">
        <v>158</v>
      </c>
      <c r="AU213" s="17" t="s">
        <v>89</v>
      </c>
    </row>
    <row r="214" s="2" customFormat="1" ht="16.5" customHeight="1">
      <c r="A214" s="39"/>
      <c r="B214" s="40"/>
      <c r="C214" s="220" t="s">
        <v>314</v>
      </c>
      <c r="D214" s="220" t="s">
        <v>153</v>
      </c>
      <c r="E214" s="221" t="s">
        <v>1345</v>
      </c>
      <c r="F214" s="222" t="s">
        <v>1346</v>
      </c>
      <c r="G214" s="223" t="s">
        <v>203</v>
      </c>
      <c r="H214" s="224">
        <v>1</v>
      </c>
      <c r="I214" s="225"/>
      <c r="J214" s="226">
        <f>ROUND(I214*H214,2)</f>
        <v>0</v>
      </c>
      <c r="K214" s="227"/>
      <c r="L214" s="45"/>
      <c r="M214" s="228" t="s">
        <v>1</v>
      </c>
      <c r="N214" s="229" t="s">
        <v>44</v>
      </c>
      <c r="O214" s="92"/>
      <c r="P214" s="230">
        <f>O214*H214</f>
        <v>0</v>
      </c>
      <c r="Q214" s="230">
        <v>7.8536999999999997E-05</v>
      </c>
      <c r="R214" s="230">
        <f>Q214*H214</f>
        <v>7.8536999999999997E-05</v>
      </c>
      <c r="S214" s="230">
        <v>0</v>
      </c>
      <c r="T214" s="23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2" t="s">
        <v>157</v>
      </c>
      <c r="AT214" s="232" t="s">
        <v>153</v>
      </c>
      <c r="AU214" s="232" t="s">
        <v>89</v>
      </c>
      <c r="AY214" s="17" t="s">
        <v>150</v>
      </c>
      <c r="BE214" s="233">
        <f>IF(N214="základní",J214,0)</f>
        <v>0</v>
      </c>
      <c r="BF214" s="233">
        <f>IF(N214="snížená",J214,0)</f>
        <v>0</v>
      </c>
      <c r="BG214" s="233">
        <f>IF(N214="zákl. přenesená",J214,0)</f>
        <v>0</v>
      </c>
      <c r="BH214" s="233">
        <f>IF(N214="sníž. přenesená",J214,0)</f>
        <v>0</v>
      </c>
      <c r="BI214" s="233">
        <f>IF(N214="nulová",J214,0)</f>
        <v>0</v>
      </c>
      <c r="BJ214" s="17" t="s">
        <v>87</v>
      </c>
      <c r="BK214" s="233">
        <f>ROUND(I214*H214,2)</f>
        <v>0</v>
      </c>
      <c r="BL214" s="17" t="s">
        <v>157</v>
      </c>
      <c r="BM214" s="232" t="s">
        <v>427</v>
      </c>
    </row>
    <row r="215" s="2" customFormat="1">
      <c r="A215" s="39"/>
      <c r="B215" s="40"/>
      <c r="C215" s="41"/>
      <c r="D215" s="234" t="s">
        <v>158</v>
      </c>
      <c r="E215" s="41"/>
      <c r="F215" s="235" t="s">
        <v>1347</v>
      </c>
      <c r="G215" s="41"/>
      <c r="H215" s="41"/>
      <c r="I215" s="236"/>
      <c r="J215" s="41"/>
      <c r="K215" s="41"/>
      <c r="L215" s="45"/>
      <c r="M215" s="237"/>
      <c r="N215" s="238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7" t="s">
        <v>158</v>
      </c>
      <c r="AU215" s="17" t="s">
        <v>89</v>
      </c>
    </row>
    <row r="216" s="2" customFormat="1" ht="16.5" customHeight="1">
      <c r="A216" s="39"/>
      <c r="B216" s="40"/>
      <c r="C216" s="271" t="s">
        <v>388</v>
      </c>
      <c r="D216" s="271" t="s">
        <v>571</v>
      </c>
      <c r="E216" s="272" t="s">
        <v>1348</v>
      </c>
      <c r="F216" s="273" t="s">
        <v>1349</v>
      </c>
      <c r="G216" s="274" t="s">
        <v>461</v>
      </c>
      <c r="H216" s="275">
        <v>1</v>
      </c>
      <c r="I216" s="276"/>
      <c r="J216" s="277">
        <f>ROUND(I216*H216,2)</f>
        <v>0</v>
      </c>
      <c r="K216" s="278"/>
      <c r="L216" s="279"/>
      <c r="M216" s="280" t="s">
        <v>1</v>
      </c>
      <c r="N216" s="281" t="s">
        <v>44</v>
      </c>
      <c r="O216" s="92"/>
      <c r="P216" s="230">
        <f>O216*H216</f>
        <v>0</v>
      </c>
      <c r="Q216" s="230">
        <v>0</v>
      </c>
      <c r="R216" s="230">
        <f>Q216*H216</f>
        <v>0</v>
      </c>
      <c r="S216" s="230">
        <v>0</v>
      </c>
      <c r="T216" s="23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2" t="s">
        <v>177</v>
      </c>
      <c r="AT216" s="232" t="s">
        <v>571</v>
      </c>
      <c r="AU216" s="232" t="s">
        <v>89</v>
      </c>
      <c r="AY216" s="17" t="s">
        <v>150</v>
      </c>
      <c r="BE216" s="233">
        <f>IF(N216="základní",J216,0)</f>
        <v>0</v>
      </c>
      <c r="BF216" s="233">
        <f>IF(N216="snížená",J216,0)</f>
        <v>0</v>
      </c>
      <c r="BG216" s="233">
        <f>IF(N216="zákl. přenesená",J216,0)</f>
        <v>0</v>
      </c>
      <c r="BH216" s="233">
        <f>IF(N216="sníž. přenesená",J216,0)</f>
        <v>0</v>
      </c>
      <c r="BI216" s="233">
        <f>IF(N216="nulová",J216,0)</f>
        <v>0</v>
      </c>
      <c r="BJ216" s="17" t="s">
        <v>87</v>
      </c>
      <c r="BK216" s="233">
        <f>ROUND(I216*H216,2)</f>
        <v>0</v>
      </c>
      <c r="BL216" s="17" t="s">
        <v>157</v>
      </c>
      <c r="BM216" s="232" t="s">
        <v>432</v>
      </c>
    </row>
    <row r="217" s="2" customFormat="1">
      <c r="A217" s="39"/>
      <c r="B217" s="40"/>
      <c r="C217" s="41"/>
      <c r="D217" s="234" t="s">
        <v>158</v>
      </c>
      <c r="E217" s="41"/>
      <c r="F217" s="235" t="s">
        <v>1349</v>
      </c>
      <c r="G217" s="41"/>
      <c r="H217" s="41"/>
      <c r="I217" s="236"/>
      <c r="J217" s="41"/>
      <c r="K217" s="41"/>
      <c r="L217" s="45"/>
      <c r="M217" s="237"/>
      <c r="N217" s="238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7" t="s">
        <v>158</v>
      </c>
      <c r="AU217" s="17" t="s">
        <v>89</v>
      </c>
    </row>
    <row r="218" s="2" customFormat="1" ht="16.5" customHeight="1">
      <c r="A218" s="39"/>
      <c r="B218" s="40"/>
      <c r="C218" s="220" t="s">
        <v>320</v>
      </c>
      <c r="D218" s="220" t="s">
        <v>153</v>
      </c>
      <c r="E218" s="221" t="s">
        <v>1350</v>
      </c>
      <c r="F218" s="222" t="s">
        <v>1351</v>
      </c>
      <c r="G218" s="223" t="s">
        <v>203</v>
      </c>
      <c r="H218" s="224">
        <v>1</v>
      </c>
      <c r="I218" s="225"/>
      <c r="J218" s="226">
        <f>ROUND(I218*H218,2)</f>
        <v>0</v>
      </c>
      <c r="K218" s="227"/>
      <c r="L218" s="45"/>
      <c r="M218" s="228" t="s">
        <v>1</v>
      </c>
      <c r="N218" s="229" t="s">
        <v>44</v>
      </c>
      <c r="O218" s="92"/>
      <c r="P218" s="230">
        <f>O218*H218</f>
        <v>0</v>
      </c>
      <c r="Q218" s="230">
        <v>0.00014435819999999999</v>
      </c>
      <c r="R218" s="230">
        <f>Q218*H218</f>
        <v>0.00014435819999999999</v>
      </c>
      <c r="S218" s="230">
        <v>0</v>
      </c>
      <c r="T218" s="23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2" t="s">
        <v>157</v>
      </c>
      <c r="AT218" s="232" t="s">
        <v>153</v>
      </c>
      <c r="AU218" s="232" t="s">
        <v>89</v>
      </c>
      <c r="AY218" s="17" t="s">
        <v>150</v>
      </c>
      <c r="BE218" s="233">
        <f>IF(N218="základní",J218,0)</f>
        <v>0</v>
      </c>
      <c r="BF218" s="233">
        <f>IF(N218="snížená",J218,0)</f>
        <v>0</v>
      </c>
      <c r="BG218" s="233">
        <f>IF(N218="zákl. přenesená",J218,0)</f>
        <v>0</v>
      </c>
      <c r="BH218" s="233">
        <f>IF(N218="sníž. přenesená",J218,0)</f>
        <v>0</v>
      </c>
      <c r="BI218" s="233">
        <f>IF(N218="nulová",J218,0)</f>
        <v>0</v>
      </c>
      <c r="BJ218" s="17" t="s">
        <v>87</v>
      </c>
      <c r="BK218" s="233">
        <f>ROUND(I218*H218,2)</f>
        <v>0</v>
      </c>
      <c r="BL218" s="17" t="s">
        <v>157</v>
      </c>
      <c r="BM218" s="232" t="s">
        <v>437</v>
      </c>
    </row>
    <row r="219" s="2" customFormat="1">
      <c r="A219" s="39"/>
      <c r="B219" s="40"/>
      <c r="C219" s="41"/>
      <c r="D219" s="234" t="s">
        <v>158</v>
      </c>
      <c r="E219" s="41"/>
      <c r="F219" s="235" t="s">
        <v>1352</v>
      </c>
      <c r="G219" s="41"/>
      <c r="H219" s="41"/>
      <c r="I219" s="236"/>
      <c r="J219" s="41"/>
      <c r="K219" s="41"/>
      <c r="L219" s="45"/>
      <c r="M219" s="237"/>
      <c r="N219" s="238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7" t="s">
        <v>158</v>
      </c>
      <c r="AU219" s="17" t="s">
        <v>89</v>
      </c>
    </row>
    <row r="220" s="2" customFormat="1" ht="16.5" customHeight="1">
      <c r="A220" s="39"/>
      <c r="B220" s="40"/>
      <c r="C220" s="271" t="s">
        <v>399</v>
      </c>
      <c r="D220" s="271" t="s">
        <v>571</v>
      </c>
      <c r="E220" s="272" t="s">
        <v>1353</v>
      </c>
      <c r="F220" s="273" t="s">
        <v>1354</v>
      </c>
      <c r="G220" s="274" t="s">
        <v>461</v>
      </c>
      <c r="H220" s="275">
        <v>1</v>
      </c>
      <c r="I220" s="276"/>
      <c r="J220" s="277">
        <f>ROUND(I220*H220,2)</f>
        <v>0</v>
      </c>
      <c r="K220" s="278"/>
      <c r="L220" s="279"/>
      <c r="M220" s="280" t="s">
        <v>1</v>
      </c>
      <c r="N220" s="281" t="s">
        <v>44</v>
      </c>
      <c r="O220" s="92"/>
      <c r="P220" s="230">
        <f>O220*H220</f>
        <v>0</v>
      </c>
      <c r="Q220" s="230">
        <v>0</v>
      </c>
      <c r="R220" s="230">
        <f>Q220*H220</f>
        <v>0</v>
      </c>
      <c r="S220" s="230">
        <v>0</v>
      </c>
      <c r="T220" s="23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2" t="s">
        <v>177</v>
      </c>
      <c r="AT220" s="232" t="s">
        <v>571</v>
      </c>
      <c r="AU220" s="232" t="s">
        <v>89</v>
      </c>
      <c r="AY220" s="17" t="s">
        <v>150</v>
      </c>
      <c r="BE220" s="233">
        <f>IF(N220="základní",J220,0)</f>
        <v>0</v>
      </c>
      <c r="BF220" s="233">
        <f>IF(N220="snížená",J220,0)</f>
        <v>0</v>
      </c>
      <c r="BG220" s="233">
        <f>IF(N220="zákl. přenesená",J220,0)</f>
        <v>0</v>
      </c>
      <c r="BH220" s="233">
        <f>IF(N220="sníž. přenesená",J220,0)</f>
        <v>0</v>
      </c>
      <c r="BI220" s="233">
        <f>IF(N220="nulová",J220,0)</f>
        <v>0</v>
      </c>
      <c r="BJ220" s="17" t="s">
        <v>87</v>
      </c>
      <c r="BK220" s="233">
        <f>ROUND(I220*H220,2)</f>
        <v>0</v>
      </c>
      <c r="BL220" s="17" t="s">
        <v>157</v>
      </c>
      <c r="BM220" s="232" t="s">
        <v>441</v>
      </c>
    </row>
    <row r="221" s="2" customFormat="1">
      <c r="A221" s="39"/>
      <c r="B221" s="40"/>
      <c r="C221" s="41"/>
      <c r="D221" s="234" t="s">
        <v>158</v>
      </c>
      <c r="E221" s="41"/>
      <c r="F221" s="235" t="s">
        <v>1354</v>
      </c>
      <c r="G221" s="41"/>
      <c r="H221" s="41"/>
      <c r="I221" s="236"/>
      <c r="J221" s="41"/>
      <c r="K221" s="41"/>
      <c r="L221" s="45"/>
      <c r="M221" s="237"/>
      <c r="N221" s="238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7" t="s">
        <v>158</v>
      </c>
      <c r="AU221" s="17" t="s">
        <v>89</v>
      </c>
    </row>
    <row r="222" s="2" customFormat="1" ht="21.75" customHeight="1">
      <c r="A222" s="39"/>
      <c r="B222" s="40"/>
      <c r="C222" s="220" t="s">
        <v>325</v>
      </c>
      <c r="D222" s="220" t="s">
        <v>153</v>
      </c>
      <c r="E222" s="221" t="s">
        <v>1355</v>
      </c>
      <c r="F222" s="222" t="s">
        <v>1356</v>
      </c>
      <c r="G222" s="223" t="s">
        <v>203</v>
      </c>
      <c r="H222" s="224">
        <v>1</v>
      </c>
      <c r="I222" s="225"/>
      <c r="J222" s="226">
        <f>ROUND(I222*H222,2)</f>
        <v>0</v>
      </c>
      <c r="K222" s="227"/>
      <c r="L222" s="45"/>
      <c r="M222" s="228" t="s">
        <v>1</v>
      </c>
      <c r="N222" s="229" t="s">
        <v>44</v>
      </c>
      <c r="O222" s="92"/>
      <c r="P222" s="230">
        <f>O222*H222</f>
        <v>0</v>
      </c>
      <c r="Q222" s="230">
        <v>0.00012956999999999999</v>
      </c>
      <c r="R222" s="230">
        <f>Q222*H222</f>
        <v>0.00012956999999999999</v>
      </c>
      <c r="S222" s="230">
        <v>0</v>
      </c>
      <c r="T222" s="23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2" t="s">
        <v>157</v>
      </c>
      <c r="AT222" s="232" t="s">
        <v>153</v>
      </c>
      <c r="AU222" s="232" t="s">
        <v>89</v>
      </c>
      <c r="AY222" s="17" t="s">
        <v>150</v>
      </c>
      <c r="BE222" s="233">
        <f>IF(N222="základní",J222,0)</f>
        <v>0</v>
      </c>
      <c r="BF222" s="233">
        <f>IF(N222="snížená",J222,0)</f>
        <v>0</v>
      </c>
      <c r="BG222" s="233">
        <f>IF(N222="zákl. přenesená",J222,0)</f>
        <v>0</v>
      </c>
      <c r="BH222" s="233">
        <f>IF(N222="sníž. přenesená",J222,0)</f>
        <v>0</v>
      </c>
      <c r="BI222" s="233">
        <f>IF(N222="nulová",J222,0)</f>
        <v>0</v>
      </c>
      <c r="BJ222" s="17" t="s">
        <v>87</v>
      </c>
      <c r="BK222" s="233">
        <f>ROUND(I222*H222,2)</f>
        <v>0</v>
      </c>
      <c r="BL222" s="17" t="s">
        <v>157</v>
      </c>
      <c r="BM222" s="232" t="s">
        <v>445</v>
      </c>
    </row>
    <row r="223" s="2" customFormat="1">
      <c r="A223" s="39"/>
      <c r="B223" s="40"/>
      <c r="C223" s="41"/>
      <c r="D223" s="234" t="s">
        <v>158</v>
      </c>
      <c r="E223" s="41"/>
      <c r="F223" s="235" t="s">
        <v>1357</v>
      </c>
      <c r="G223" s="41"/>
      <c r="H223" s="41"/>
      <c r="I223" s="236"/>
      <c r="J223" s="41"/>
      <c r="K223" s="41"/>
      <c r="L223" s="45"/>
      <c r="M223" s="237"/>
      <c r="N223" s="238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7" t="s">
        <v>158</v>
      </c>
      <c r="AU223" s="17" t="s">
        <v>89</v>
      </c>
    </row>
    <row r="224" s="2" customFormat="1" ht="21.75" customHeight="1">
      <c r="A224" s="39"/>
      <c r="B224" s="40"/>
      <c r="C224" s="220" t="s">
        <v>412</v>
      </c>
      <c r="D224" s="220" t="s">
        <v>153</v>
      </c>
      <c r="E224" s="221" t="s">
        <v>1358</v>
      </c>
      <c r="F224" s="222" t="s">
        <v>1359</v>
      </c>
      <c r="G224" s="223" t="s">
        <v>203</v>
      </c>
      <c r="H224" s="224">
        <v>1</v>
      </c>
      <c r="I224" s="225"/>
      <c r="J224" s="226">
        <f>ROUND(I224*H224,2)</f>
        <v>0</v>
      </c>
      <c r="K224" s="227"/>
      <c r="L224" s="45"/>
      <c r="M224" s="228" t="s">
        <v>1</v>
      </c>
      <c r="N224" s="229" t="s">
        <v>44</v>
      </c>
      <c r="O224" s="92"/>
      <c r="P224" s="230">
        <f>O224*H224</f>
        <v>0</v>
      </c>
      <c r="Q224" s="230">
        <v>0.00083956999999999999</v>
      </c>
      <c r="R224" s="230">
        <f>Q224*H224</f>
        <v>0.00083956999999999999</v>
      </c>
      <c r="S224" s="230">
        <v>0</v>
      </c>
      <c r="T224" s="23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2" t="s">
        <v>157</v>
      </c>
      <c r="AT224" s="232" t="s">
        <v>153</v>
      </c>
      <c r="AU224" s="232" t="s">
        <v>89</v>
      </c>
      <c r="AY224" s="17" t="s">
        <v>150</v>
      </c>
      <c r="BE224" s="233">
        <f>IF(N224="základní",J224,0)</f>
        <v>0</v>
      </c>
      <c r="BF224" s="233">
        <f>IF(N224="snížená",J224,0)</f>
        <v>0</v>
      </c>
      <c r="BG224" s="233">
        <f>IF(N224="zákl. přenesená",J224,0)</f>
        <v>0</v>
      </c>
      <c r="BH224" s="233">
        <f>IF(N224="sníž. přenesená",J224,0)</f>
        <v>0</v>
      </c>
      <c r="BI224" s="233">
        <f>IF(N224="nulová",J224,0)</f>
        <v>0</v>
      </c>
      <c r="BJ224" s="17" t="s">
        <v>87</v>
      </c>
      <c r="BK224" s="233">
        <f>ROUND(I224*H224,2)</f>
        <v>0</v>
      </c>
      <c r="BL224" s="17" t="s">
        <v>157</v>
      </c>
      <c r="BM224" s="232" t="s">
        <v>448</v>
      </c>
    </row>
    <row r="225" s="2" customFormat="1">
      <c r="A225" s="39"/>
      <c r="B225" s="40"/>
      <c r="C225" s="41"/>
      <c r="D225" s="234" t="s">
        <v>158</v>
      </c>
      <c r="E225" s="41"/>
      <c r="F225" s="235" t="s">
        <v>1360</v>
      </c>
      <c r="G225" s="41"/>
      <c r="H225" s="41"/>
      <c r="I225" s="236"/>
      <c r="J225" s="41"/>
      <c r="K225" s="41"/>
      <c r="L225" s="45"/>
      <c r="M225" s="237"/>
      <c r="N225" s="238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7" t="s">
        <v>158</v>
      </c>
      <c r="AU225" s="17" t="s">
        <v>89</v>
      </c>
    </row>
    <row r="226" s="2" customFormat="1" ht="24.15" customHeight="1">
      <c r="A226" s="39"/>
      <c r="B226" s="40"/>
      <c r="C226" s="220" t="s">
        <v>329</v>
      </c>
      <c r="D226" s="220" t="s">
        <v>153</v>
      </c>
      <c r="E226" s="221" t="s">
        <v>1361</v>
      </c>
      <c r="F226" s="222" t="s">
        <v>1362</v>
      </c>
      <c r="G226" s="223" t="s">
        <v>203</v>
      </c>
      <c r="H226" s="224">
        <v>6</v>
      </c>
      <c r="I226" s="225"/>
      <c r="J226" s="226">
        <f>ROUND(I226*H226,2)</f>
        <v>0</v>
      </c>
      <c r="K226" s="227"/>
      <c r="L226" s="45"/>
      <c r="M226" s="228" t="s">
        <v>1</v>
      </c>
      <c r="N226" s="229" t="s">
        <v>44</v>
      </c>
      <c r="O226" s="92"/>
      <c r="P226" s="230">
        <f>O226*H226</f>
        <v>0</v>
      </c>
      <c r="Q226" s="230">
        <v>0</v>
      </c>
      <c r="R226" s="230">
        <f>Q226*H226</f>
        <v>0</v>
      </c>
      <c r="S226" s="230">
        <v>0</v>
      </c>
      <c r="T226" s="23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2" t="s">
        <v>157</v>
      </c>
      <c r="AT226" s="232" t="s">
        <v>153</v>
      </c>
      <c r="AU226" s="232" t="s">
        <v>89</v>
      </c>
      <c r="AY226" s="17" t="s">
        <v>150</v>
      </c>
      <c r="BE226" s="233">
        <f>IF(N226="základní",J226,0)</f>
        <v>0</v>
      </c>
      <c r="BF226" s="233">
        <f>IF(N226="snížená",J226,0)</f>
        <v>0</v>
      </c>
      <c r="BG226" s="233">
        <f>IF(N226="zákl. přenesená",J226,0)</f>
        <v>0</v>
      </c>
      <c r="BH226" s="233">
        <f>IF(N226="sníž. přenesená",J226,0)</f>
        <v>0</v>
      </c>
      <c r="BI226" s="233">
        <f>IF(N226="nulová",J226,0)</f>
        <v>0</v>
      </c>
      <c r="BJ226" s="17" t="s">
        <v>87</v>
      </c>
      <c r="BK226" s="233">
        <f>ROUND(I226*H226,2)</f>
        <v>0</v>
      </c>
      <c r="BL226" s="17" t="s">
        <v>157</v>
      </c>
      <c r="BM226" s="232" t="s">
        <v>452</v>
      </c>
    </row>
    <row r="227" s="2" customFormat="1">
      <c r="A227" s="39"/>
      <c r="B227" s="40"/>
      <c r="C227" s="41"/>
      <c r="D227" s="234" t="s">
        <v>158</v>
      </c>
      <c r="E227" s="41"/>
      <c r="F227" s="235" t="s">
        <v>1362</v>
      </c>
      <c r="G227" s="41"/>
      <c r="H227" s="41"/>
      <c r="I227" s="236"/>
      <c r="J227" s="41"/>
      <c r="K227" s="41"/>
      <c r="L227" s="45"/>
      <c r="M227" s="237"/>
      <c r="N227" s="238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7" t="s">
        <v>158</v>
      </c>
      <c r="AU227" s="17" t="s">
        <v>89</v>
      </c>
    </row>
    <row r="228" s="2" customFormat="1" ht="24.15" customHeight="1">
      <c r="A228" s="39"/>
      <c r="B228" s="40"/>
      <c r="C228" s="220" t="s">
        <v>424</v>
      </c>
      <c r="D228" s="220" t="s">
        <v>153</v>
      </c>
      <c r="E228" s="221" t="s">
        <v>1363</v>
      </c>
      <c r="F228" s="222" t="s">
        <v>1364</v>
      </c>
      <c r="G228" s="223" t="s">
        <v>203</v>
      </c>
      <c r="H228" s="224">
        <v>1</v>
      </c>
      <c r="I228" s="225"/>
      <c r="J228" s="226">
        <f>ROUND(I228*H228,2)</f>
        <v>0</v>
      </c>
      <c r="K228" s="227"/>
      <c r="L228" s="45"/>
      <c r="M228" s="228" t="s">
        <v>1</v>
      </c>
      <c r="N228" s="229" t="s">
        <v>44</v>
      </c>
      <c r="O228" s="92"/>
      <c r="P228" s="230">
        <f>O228*H228</f>
        <v>0</v>
      </c>
      <c r="Q228" s="230">
        <v>0.00124</v>
      </c>
      <c r="R228" s="230">
        <f>Q228*H228</f>
        <v>0.00124</v>
      </c>
      <c r="S228" s="230">
        <v>0</v>
      </c>
      <c r="T228" s="23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2" t="s">
        <v>157</v>
      </c>
      <c r="AT228" s="232" t="s">
        <v>153</v>
      </c>
      <c r="AU228" s="232" t="s">
        <v>89</v>
      </c>
      <c r="AY228" s="17" t="s">
        <v>150</v>
      </c>
      <c r="BE228" s="233">
        <f>IF(N228="základní",J228,0)</f>
        <v>0</v>
      </c>
      <c r="BF228" s="233">
        <f>IF(N228="snížená",J228,0)</f>
        <v>0</v>
      </c>
      <c r="BG228" s="233">
        <f>IF(N228="zákl. přenesená",J228,0)</f>
        <v>0</v>
      </c>
      <c r="BH228" s="233">
        <f>IF(N228="sníž. přenesená",J228,0)</f>
        <v>0</v>
      </c>
      <c r="BI228" s="233">
        <f>IF(N228="nulová",J228,0)</f>
        <v>0</v>
      </c>
      <c r="BJ228" s="17" t="s">
        <v>87</v>
      </c>
      <c r="BK228" s="233">
        <f>ROUND(I228*H228,2)</f>
        <v>0</v>
      </c>
      <c r="BL228" s="17" t="s">
        <v>157</v>
      </c>
      <c r="BM228" s="232" t="s">
        <v>261</v>
      </c>
    </row>
    <row r="229" s="2" customFormat="1">
      <c r="A229" s="39"/>
      <c r="B229" s="40"/>
      <c r="C229" s="41"/>
      <c r="D229" s="234" t="s">
        <v>158</v>
      </c>
      <c r="E229" s="41"/>
      <c r="F229" s="235" t="s">
        <v>1364</v>
      </c>
      <c r="G229" s="41"/>
      <c r="H229" s="41"/>
      <c r="I229" s="236"/>
      <c r="J229" s="41"/>
      <c r="K229" s="41"/>
      <c r="L229" s="45"/>
      <c r="M229" s="237"/>
      <c r="N229" s="238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7" t="s">
        <v>158</v>
      </c>
      <c r="AU229" s="17" t="s">
        <v>89</v>
      </c>
    </row>
    <row r="230" s="2" customFormat="1" ht="21.75" customHeight="1">
      <c r="A230" s="39"/>
      <c r="B230" s="40"/>
      <c r="C230" s="220" t="s">
        <v>334</v>
      </c>
      <c r="D230" s="220" t="s">
        <v>153</v>
      </c>
      <c r="E230" s="221" t="s">
        <v>1365</v>
      </c>
      <c r="F230" s="222" t="s">
        <v>1366</v>
      </c>
      <c r="G230" s="223" t="s">
        <v>203</v>
      </c>
      <c r="H230" s="224">
        <v>2</v>
      </c>
      <c r="I230" s="225"/>
      <c r="J230" s="226">
        <f>ROUND(I230*H230,2)</f>
        <v>0</v>
      </c>
      <c r="K230" s="227"/>
      <c r="L230" s="45"/>
      <c r="M230" s="228" t="s">
        <v>1</v>
      </c>
      <c r="N230" s="229" t="s">
        <v>44</v>
      </c>
      <c r="O230" s="92"/>
      <c r="P230" s="230">
        <f>O230*H230</f>
        <v>0</v>
      </c>
      <c r="Q230" s="230">
        <v>0.00033956999999999998</v>
      </c>
      <c r="R230" s="230">
        <f>Q230*H230</f>
        <v>0.00067913999999999995</v>
      </c>
      <c r="S230" s="230">
        <v>0</v>
      </c>
      <c r="T230" s="23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2" t="s">
        <v>157</v>
      </c>
      <c r="AT230" s="232" t="s">
        <v>153</v>
      </c>
      <c r="AU230" s="232" t="s">
        <v>89</v>
      </c>
      <c r="AY230" s="17" t="s">
        <v>150</v>
      </c>
      <c r="BE230" s="233">
        <f>IF(N230="základní",J230,0)</f>
        <v>0</v>
      </c>
      <c r="BF230" s="233">
        <f>IF(N230="snížená",J230,0)</f>
        <v>0</v>
      </c>
      <c r="BG230" s="233">
        <f>IF(N230="zákl. přenesená",J230,0)</f>
        <v>0</v>
      </c>
      <c r="BH230" s="233">
        <f>IF(N230="sníž. přenesená",J230,0)</f>
        <v>0</v>
      </c>
      <c r="BI230" s="233">
        <f>IF(N230="nulová",J230,0)</f>
        <v>0</v>
      </c>
      <c r="BJ230" s="17" t="s">
        <v>87</v>
      </c>
      <c r="BK230" s="233">
        <f>ROUND(I230*H230,2)</f>
        <v>0</v>
      </c>
      <c r="BL230" s="17" t="s">
        <v>157</v>
      </c>
      <c r="BM230" s="232" t="s">
        <v>265</v>
      </c>
    </row>
    <row r="231" s="2" customFormat="1">
      <c r="A231" s="39"/>
      <c r="B231" s="40"/>
      <c r="C231" s="41"/>
      <c r="D231" s="234" t="s">
        <v>158</v>
      </c>
      <c r="E231" s="41"/>
      <c r="F231" s="235" t="s">
        <v>1367</v>
      </c>
      <c r="G231" s="41"/>
      <c r="H231" s="41"/>
      <c r="I231" s="236"/>
      <c r="J231" s="41"/>
      <c r="K231" s="41"/>
      <c r="L231" s="45"/>
      <c r="M231" s="237"/>
      <c r="N231" s="238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7" t="s">
        <v>158</v>
      </c>
      <c r="AU231" s="17" t="s">
        <v>89</v>
      </c>
    </row>
    <row r="232" s="2" customFormat="1" ht="24.15" customHeight="1">
      <c r="A232" s="39"/>
      <c r="B232" s="40"/>
      <c r="C232" s="220" t="s">
        <v>434</v>
      </c>
      <c r="D232" s="220" t="s">
        <v>153</v>
      </c>
      <c r="E232" s="221" t="s">
        <v>1368</v>
      </c>
      <c r="F232" s="222" t="s">
        <v>1369</v>
      </c>
      <c r="G232" s="223" t="s">
        <v>203</v>
      </c>
      <c r="H232" s="224">
        <v>3</v>
      </c>
      <c r="I232" s="225"/>
      <c r="J232" s="226">
        <f>ROUND(I232*H232,2)</f>
        <v>0</v>
      </c>
      <c r="K232" s="227"/>
      <c r="L232" s="45"/>
      <c r="M232" s="228" t="s">
        <v>1</v>
      </c>
      <c r="N232" s="229" t="s">
        <v>44</v>
      </c>
      <c r="O232" s="92"/>
      <c r="P232" s="230">
        <f>O232*H232</f>
        <v>0</v>
      </c>
      <c r="Q232" s="230">
        <v>0.00069957000000000005</v>
      </c>
      <c r="R232" s="230">
        <f>Q232*H232</f>
        <v>0.0020987100000000002</v>
      </c>
      <c r="S232" s="230">
        <v>0</v>
      </c>
      <c r="T232" s="23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2" t="s">
        <v>157</v>
      </c>
      <c r="AT232" s="232" t="s">
        <v>153</v>
      </c>
      <c r="AU232" s="232" t="s">
        <v>89</v>
      </c>
      <c r="AY232" s="17" t="s">
        <v>150</v>
      </c>
      <c r="BE232" s="233">
        <f>IF(N232="základní",J232,0)</f>
        <v>0</v>
      </c>
      <c r="BF232" s="233">
        <f>IF(N232="snížená",J232,0)</f>
        <v>0</v>
      </c>
      <c r="BG232" s="233">
        <f>IF(N232="zákl. přenesená",J232,0)</f>
        <v>0</v>
      </c>
      <c r="BH232" s="233">
        <f>IF(N232="sníž. přenesená",J232,0)</f>
        <v>0</v>
      </c>
      <c r="BI232" s="233">
        <f>IF(N232="nulová",J232,0)</f>
        <v>0</v>
      </c>
      <c r="BJ232" s="17" t="s">
        <v>87</v>
      </c>
      <c r="BK232" s="233">
        <f>ROUND(I232*H232,2)</f>
        <v>0</v>
      </c>
      <c r="BL232" s="17" t="s">
        <v>157</v>
      </c>
      <c r="BM232" s="232" t="s">
        <v>269</v>
      </c>
    </row>
    <row r="233" s="2" customFormat="1">
      <c r="A233" s="39"/>
      <c r="B233" s="40"/>
      <c r="C233" s="41"/>
      <c r="D233" s="234" t="s">
        <v>158</v>
      </c>
      <c r="E233" s="41"/>
      <c r="F233" s="235" t="s">
        <v>1370</v>
      </c>
      <c r="G233" s="41"/>
      <c r="H233" s="41"/>
      <c r="I233" s="236"/>
      <c r="J233" s="41"/>
      <c r="K233" s="41"/>
      <c r="L233" s="45"/>
      <c r="M233" s="237"/>
      <c r="N233" s="238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7" t="s">
        <v>158</v>
      </c>
      <c r="AU233" s="17" t="s">
        <v>89</v>
      </c>
    </row>
    <row r="234" s="2" customFormat="1" ht="16.5" customHeight="1">
      <c r="A234" s="39"/>
      <c r="B234" s="40"/>
      <c r="C234" s="220" t="s">
        <v>340</v>
      </c>
      <c r="D234" s="220" t="s">
        <v>153</v>
      </c>
      <c r="E234" s="221" t="s">
        <v>1371</v>
      </c>
      <c r="F234" s="222" t="s">
        <v>1372</v>
      </c>
      <c r="G234" s="223" t="s">
        <v>203</v>
      </c>
      <c r="H234" s="224">
        <v>4</v>
      </c>
      <c r="I234" s="225"/>
      <c r="J234" s="226">
        <f>ROUND(I234*H234,2)</f>
        <v>0</v>
      </c>
      <c r="K234" s="227"/>
      <c r="L234" s="45"/>
      <c r="M234" s="228" t="s">
        <v>1</v>
      </c>
      <c r="N234" s="229" t="s">
        <v>44</v>
      </c>
      <c r="O234" s="92"/>
      <c r="P234" s="230">
        <f>O234*H234</f>
        <v>0</v>
      </c>
      <c r="Q234" s="230">
        <v>0</v>
      </c>
      <c r="R234" s="230">
        <f>Q234*H234</f>
        <v>0</v>
      </c>
      <c r="S234" s="230">
        <v>0</v>
      </c>
      <c r="T234" s="23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2" t="s">
        <v>157</v>
      </c>
      <c r="AT234" s="232" t="s">
        <v>153</v>
      </c>
      <c r="AU234" s="232" t="s">
        <v>89</v>
      </c>
      <c r="AY234" s="17" t="s">
        <v>150</v>
      </c>
      <c r="BE234" s="233">
        <f>IF(N234="základní",J234,0)</f>
        <v>0</v>
      </c>
      <c r="BF234" s="233">
        <f>IF(N234="snížená",J234,0)</f>
        <v>0</v>
      </c>
      <c r="BG234" s="233">
        <f>IF(N234="zákl. přenesená",J234,0)</f>
        <v>0</v>
      </c>
      <c r="BH234" s="233">
        <f>IF(N234="sníž. přenesená",J234,0)</f>
        <v>0</v>
      </c>
      <c r="BI234" s="233">
        <f>IF(N234="nulová",J234,0)</f>
        <v>0</v>
      </c>
      <c r="BJ234" s="17" t="s">
        <v>87</v>
      </c>
      <c r="BK234" s="233">
        <f>ROUND(I234*H234,2)</f>
        <v>0</v>
      </c>
      <c r="BL234" s="17" t="s">
        <v>157</v>
      </c>
      <c r="BM234" s="232" t="s">
        <v>274</v>
      </c>
    </row>
    <row r="235" s="2" customFormat="1">
      <c r="A235" s="39"/>
      <c r="B235" s="40"/>
      <c r="C235" s="41"/>
      <c r="D235" s="234" t="s">
        <v>158</v>
      </c>
      <c r="E235" s="41"/>
      <c r="F235" s="235" t="s">
        <v>1372</v>
      </c>
      <c r="G235" s="41"/>
      <c r="H235" s="41"/>
      <c r="I235" s="236"/>
      <c r="J235" s="41"/>
      <c r="K235" s="41"/>
      <c r="L235" s="45"/>
      <c r="M235" s="237"/>
      <c r="N235" s="238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7" t="s">
        <v>158</v>
      </c>
      <c r="AU235" s="17" t="s">
        <v>89</v>
      </c>
    </row>
    <row r="236" s="2" customFormat="1" ht="24.15" customHeight="1">
      <c r="A236" s="39"/>
      <c r="B236" s="40"/>
      <c r="C236" s="220" t="s">
        <v>442</v>
      </c>
      <c r="D236" s="220" t="s">
        <v>153</v>
      </c>
      <c r="E236" s="221" t="s">
        <v>1373</v>
      </c>
      <c r="F236" s="222" t="s">
        <v>1374</v>
      </c>
      <c r="G236" s="223" t="s">
        <v>203</v>
      </c>
      <c r="H236" s="224">
        <v>4</v>
      </c>
      <c r="I236" s="225"/>
      <c r="J236" s="226">
        <f>ROUND(I236*H236,2)</f>
        <v>0</v>
      </c>
      <c r="K236" s="227"/>
      <c r="L236" s="45"/>
      <c r="M236" s="228" t="s">
        <v>1</v>
      </c>
      <c r="N236" s="229" t="s">
        <v>44</v>
      </c>
      <c r="O236" s="92"/>
      <c r="P236" s="230">
        <f>O236*H236</f>
        <v>0</v>
      </c>
      <c r="Q236" s="230">
        <v>0.00026757000000000001</v>
      </c>
      <c r="R236" s="230">
        <f>Q236*H236</f>
        <v>0.0010702800000000001</v>
      </c>
      <c r="S236" s="230">
        <v>0</v>
      </c>
      <c r="T236" s="23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2" t="s">
        <v>157</v>
      </c>
      <c r="AT236" s="232" t="s">
        <v>153</v>
      </c>
      <c r="AU236" s="232" t="s">
        <v>89</v>
      </c>
      <c r="AY236" s="17" t="s">
        <v>150</v>
      </c>
      <c r="BE236" s="233">
        <f>IF(N236="základní",J236,0)</f>
        <v>0</v>
      </c>
      <c r="BF236" s="233">
        <f>IF(N236="snížená",J236,0)</f>
        <v>0</v>
      </c>
      <c r="BG236" s="233">
        <f>IF(N236="zákl. přenesená",J236,0)</f>
        <v>0</v>
      </c>
      <c r="BH236" s="233">
        <f>IF(N236="sníž. přenesená",J236,0)</f>
        <v>0</v>
      </c>
      <c r="BI236" s="233">
        <f>IF(N236="nulová",J236,0)</f>
        <v>0</v>
      </c>
      <c r="BJ236" s="17" t="s">
        <v>87</v>
      </c>
      <c r="BK236" s="233">
        <f>ROUND(I236*H236,2)</f>
        <v>0</v>
      </c>
      <c r="BL236" s="17" t="s">
        <v>157</v>
      </c>
      <c r="BM236" s="232" t="s">
        <v>683</v>
      </c>
    </row>
    <row r="237" s="2" customFormat="1">
      <c r="A237" s="39"/>
      <c r="B237" s="40"/>
      <c r="C237" s="41"/>
      <c r="D237" s="234" t="s">
        <v>158</v>
      </c>
      <c r="E237" s="41"/>
      <c r="F237" s="235" t="s">
        <v>1375</v>
      </c>
      <c r="G237" s="41"/>
      <c r="H237" s="41"/>
      <c r="I237" s="236"/>
      <c r="J237" s="41"/>
      <c r="K237" s="41"/>
      <c r="L237" s="45"/>
      <c r="M237" s="237"/>
      <c r="N237" s="238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7" t="s">
        <v>158</v>
      </c>
      <c r="AU237" s="17" t="s">
        <v>89</v>
      </c>
    </row>
    <row r="238" s="2" customFormat="1" ht="24.15" customHeight="1">
      <c r="A238" s="39"/>
      <c r="B238" s="40"/>
      <c r="C238" s="220" t="s">
        <v>343</v>
      </c>
      <c r="D238" s="220" t="s">
        <v>153</v>
      </c>
      <c r="E238" s="221" t="s">
        <v>1376</v>
      </c>
      <c r="F238" s="222" t="s">
        <v>1377</v>
      </c>
      <c r="G238" s="223" t="s">
        <v>203</v>
      </c>
      <c r="H238" s="224">
        <v>2</v>
      </c>
      <c r="I238" s="225"/>
      <c r="J238" s="226">
        <f>ROUND(I238*H238,2)</f>
        <v>0</v>
      </c>
      <c r="K238" s="227"/>
      <c r="L238" s="45"/>
      <c r="M238" s="228" t="s">
        <v>1</v>
      </c>
      <c r="N238" s="229" t="s">
        <v>44</v>
      </c>
      <c r="O238" s="92"/>
      <c r="P238" s="230">
        <f>O238*H238</f>
        <v>0</v>
      </c>
      <c r="Q238" s="230">
        <v>0</v>
      </c>
      <c r="R238" s="230">
        <f>Q238*H238</f>
        <v>0</v>
      </c>
      <c r="S238" s="230">
        <v>0</v>
      </c>
      <c r="T238" s="23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2" t="s">
        <v>157</v>
      </c>
      <c r="AT238" s="232" t="s">
        <v>153</v>
      </c>
      <c r="AU238" s="232" t="s">
        <v>89</v>
      </c>
      <c r="AY238" s="17" t="s">
        <v>150</v>
      </c>
      <c r="BE238" s="233">
        <f>IF(N238="základní",J238,0)</f>
        <v>0</v>
      </c>
      <c r="BF238" s="233">
        <f>IF(N238="snížená",J238,0)</f>
        <v>0</v>
      </c>
      <c r="BG238" s="233">
        <f>IF(N238="zákl. přenesená",J238,0)</f>
        <v>0</v>
      </c>
      <c r="BH238" s="233">
        <f>IF(N238="sníž. přenesená",J238,0)</f>
        <v>0</v>
      </c>
      <c r="BI238" s="233">
        <f>IF(N238="nulová",J238,0)</f>
        <v>0</v>
      </c>
      <c r="BJ238" s="17" t="s">
        <v>87</v>
      </c>
      <c r="BK238" s="233">
        <f>ROUND(I238*H238,2)</f>
        <v>0</v>
      </c>
      <c r="BL238" s="17" t="s">
        <v>157</v>
      </c>
      <c r="BM238" s="232" t="s">
        <v>691</v>
      </c>
    </row>
    <row r="239" s="2" customFormat="1">
      <c r="A239" s="39"/>
      <c r="B239" s="40"/>
      <c r="C239" s="41"/>
      <c r="D239" s="234" t="s">
        <v>158</v>
      </c>
      <c r="E239" s="41"/>
      <c r="F239" s="235" t="s">
        <v>1377</v>
      </c>
      <c r="G239" s="41"/>
      <c r="H239" s="41"/>
      <c r="I239" s="236"/>
      <c r="J239" s="41"/>
      <c r="K239" s="41"/>
      <c r="L239" s="45"/>
      <c r="M239" s="237"/>
      <c r="N239" s="238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7" t="s">
        <v>158</v>
      </c>
      <c r="AU239" s="17" t="s">
        <v>89</v>
      </c>
    </row>
    <row r="240" s="2" customFormat="1" ht="16.5" customHeight="1">
      <c r="A240" s="39"/>
      <c r="B240" s="40"/>
      <c r="C240" s="220" t="s">
        <v>449</v>
      </c>
      <c r="D240" s="220" t="s">
        <v>153</v>
      </c>
      <c r="E240" s="221" t="s">
        <v>1378</v>
      </c>
      <c r="F240" s="222" t="s">
        <v>1379</v>
      </c>
      <c r="G240" s="223" t="s">
        <v>203</v>
      </c>
      <c r="H240" s="224">
        <v>4</v>
      </c>
      <c r="I240" s="225"/>
      <c r="J240" s="226">
        <f>ROUND(I240*H240,2)</f>
        <v>0</v>
      </c>
      <c r="K240" s="227"/>
      <c r="L240" s="45"/>
      <c r="M240" s="228" t="s">
        <v>1</v>
      </c>
      <c r="N240" s="229" t="s">
        <v>44</v>
      </c>
      <c r="O240" s="92"/>
      <c r="P240" s="230">
        <f>O240*H240</f>
        <v>0</v>
      </c>
      <c r="Q240" s="230">
        <v>0.0031199999999999999</v>
      </c>
      <c r="R240" s="230">
        <f>Q240*H240</f>
        <v>0.01248</v>
      </c>
      <c r="S240" s="230">
        <v>0</v>
      </c>
      <c r="T240" s="23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2" t="s">
        <v>157</v>
      </c>
      <c r="AT240" s="232" t="s">
        <v>153</v>
      </c>
      <c r="AU240" s="232" t="s">
        <v>89</v>
      </c>
      <c r="AY240" s="17" t="s">
        <v>150</v>
      </c>
      <c r="BE240" s="233">
        <f>IF(N240="základní",J240,0)</f>
        <v>0</v>
      </c>
      <c r="BF240" s="233">
        <f>IF(N240="snížená",J240,0)</f>
        <v>0</v>
      </c>
      <c r="BG240" s="233">
        <f>IF(N240="zákl. přenesená",J240,0)</f>
        <v>0</v>
      </c>
      <c r="BH240" s="233">
        <f>IF(N240="sníž. přenesená",J240,0)</f>
        <v>0</v>
      </c>
      <c r="BI240" s="233">
        <f>IF(N240="nulová",J240,0)</f>
        <v>0</v>
      </c>
      <c r="BJ240" s="17" t="s">
        <v>87</v>
      </c>
      <c r="BK240" s="233">
        <f>ROUND(I240*H240,2)</f>
        <v>0</v>
      </c>
      <c r="BL240" s="17" t="s">
        <v>157</v>
      </c>
      <c r="BM240" s="232" t="s">
        <v>700</v>
      </c>
    </row>
    <row r="241" s="2" customFormat="1">
      <c r="A241" s="39"/>
      <c r="B241" s="40"/>
      <c r="C241" s="41"/>
      <c r="D241" s="234" t="s">
        <v>158</v>
      </c>
      <c r="E241" s="41"/>
      <c r="F241" s="235" t="s">
        <v>1380</v>
      </c>
      <c r="G241" s="41"/>
      <c r="H241" s="41"/>
      <c r="I241" s="236"/>
      <c r="J241" s="41"/>
      <c r="K241" s="41"/>
      <c r="L241" s="45"/>
      <c r="M241" s="237"/>
      <c r="N241" s="238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7" t="s">
        <v>158</v>
      </c>
      <c r="AU241" s="17" t="s">
        <v>89</v>
      </c>
    </row>
    <row r="242" s="2" customFormat="1" ht="16.5" customHeight="1">
      <c r="A242" s="39"/>
      <c r="B242" s="40"/>
      <c r="C242" s="220" t="s">
        <v>349</v>
      </c>
      <c r="D242" s="220" t="s">
        <v>153</v>
      </c>
      <c r="E242" s="221" t="s">
        <v>1381</v>
      </c>
      <c r="F242" s="222" t="s">
        <v>1382</v>
      </c>
      <c r="G242" s="223" t="s">
        <v>203</v>
      </c>
      <c r="H242" s="224">
        <v>4</v>
      </c>
      <c r="I242" s="225"/>
      <c r="J242" s="226">
        <f>ROUND(I242*H242,2)</f>
        <v>0</v>
      </c>
      <c r="K242" s="227"/>
      <c r="L242" s="45"/>
      <c r="M242" s="228" t="s">
        <v>1</v>
      </c>
      <c r="N242" s="229" t="s">
        <v>44</v>
      </c>
      <c r="O242" s="92"/>
      <c r="P242" s="230">
        <f>O242*H242</f>
        <v>0</v>
      </c>
      <c r="Q242" s="230">
        <v>0.00023499999999999999</v>
      </c>
      <c r="R242" s="230">
        <f>Q242*H242</f>
        <v>0.00093999999999999997</v>
      </c>
      <c r="S242" s="230">
        <v>0</v>
      </c>
      <c r="T242" s="23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2" t="s">
        <v>157</v>
      </c>
      <c r="AT242" s="232" t="s">
        <v>153</v>
      </c>
      <c r="AU242" s="232" t="s">
        <v>89</v>
      </c>
      <c r="AY242" s="17" t="s">
        <v>150</v>
      </c>
      <c r="BE242" s="233">
        <f>IF(N242="základní",J242,0)</f>
        <v>0</v>
      </c>
      <c r="BF242" s="233">
        <f>IF(N242="snížená",J242,0)</f>
        <v>0</v>
      </c>
      <c r="BG242" s="233">
        <f>IF(N242="zákl. přenesená",J242,0)</f>
        <v>0</v>
      </c>
      <c r="BH242" s="233">
        <f>IF(N242="sníž. přenesená",J242,0)</f>
        <v>0</v>
      </c>
      <c r="BI242" s="233">
        <f>IF(N242="nulová",J242,0)</f>
        <v>0</v>
      </c>
      <c r="BJ242" s="17" t="s">
        <v>87</v>
      </c>
      <c r="BK242" s="233">
        <f>ROUND(I242*H242,2)</f>
        <v>0</v>
      </c>
      <c r="BL242" s="17" t="s">
        <v>157</v>
      </c>
      <c r="BM242" s="232" t="s">
        <v>708</v>
      </c>
    </row>
    <row r="243" s="2" customFormat="1">
      <c r="A243" s="39"/>
      <c r="B243" s="40"/>
      <c r="C243" s="41"/>
      <c r="D243" s="234" t="s">
        <v>158</v>
      </c>
      <c r="E243" s="41"/>
      <c r="F243" s="235" t="s">
        <v>1383</v>
      </c>
      <c r="G243" s="41"/>
      <c r="H243" s="41"/>
      <c r="I243" s="236"/>
      <c r="J243" s="41"/>
      <c r="K243" s="41"/>
      <c r="L243" s="45"/>
      <c r="M243" s="237"/>
      <c r="N243" s="238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7" t="s">
        <v>158</v>
      </c>
      <c r="AU243" s="17" t="s">
        <v>89</v>
      </c>
    </row>
    <row r="244" s="2" customFormat="1" ht="24.15" customHeight="1">
      <c r="A244" s="39"/>
      <c r="B244" s="40"/>
      <c r="C244" s="220" t="s">
        <v>463</v>
      </c>
      <c r="D244" s="220" t="s">
        <v>153</v>
      </c>
      <c r="E244" s="221" t="s">
        <v>1384</v>
      </c>
      <c r="F244" s="222" t="s">
        <v>1385</v>
      </c>
      <c r="G244" s="223" t="s">
        <v>165</v>
      </c>
      <c r="H244" s="224">
        <v>0.031</v>
      </c>
      <c r="I244" s="225"/>
      <c r="J244" s="226">
        <f>ROUND(I244*H244,2)</f>
        <v>0</v>
      </c>
      <c r="K244" s="227"/>
      <c r="L244" s="45"/>
      <c r="M244" s="228" t="s">
        <v>1</v>
      </c>
      <c r="N244" s="229" t="s">
        <v>44</v>
      </c>
      <c r="O244" s="92"/>
      <c r="P244" s="230">
        <f>O244*H244</f>
        <v>0</v>
      </c>
      <c r="Q244" s="230">
        <v>0</v>
      </c>
      <c r="R244" s="230">
        <f>Q244*H244</f>
        <v>0</v>
      </c>
      <c r="S244" s="230">
        <v>0</v>
      </c>
      <c r="T244" s="23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2" t="s">
        <v>157</v>
      </c>
      <c r="AT244" s="232" t="s">
        <v>153</v>
      </c>
      <c r="AU244" s="232" t="s">
        <v>89</v>
      </c>
      <c r="AY244" s="17" t="s">
        <v>150</v>
      </c>
      <c r="BE244" s="233">
        <f>IF(N244="základní",J244,0)</f>
        <v>0</v>
      </c>
      <c r="BF244" s="233">
        <f>IF(N244="snížená",J244,0)</f>
        <v>0</v>
      </c>
      <c r="BG244" s="233">
        <f>IF(N244="zákl. přenesená",J244,0)</f>
        <v>0</v>
      </c>
      <c r="BH244" s="233">
        <f>IF(N244="sníž. přenesená",J244,0)</f>
        <v>0</v>
      </c>
      <c r="BI244" s="233">
        <f>IF(N244="nulová",J244,0)</f>
        <v>0</v>
      </c>
      <c r="BJ244" s="17" t="s">
        <v>87</v>
      </c>
      <c r="BK244" s="233">
        <f>ROUND(I244*H244,2)</f>
        <v>0</v>
      </c>
      <c r="BL244" s="17" t="s">
        <v>157</v>
      </c>
      <c r="BM244" s="232" t="s">
        <v>716</v>
      </c>
    </row>
    <row r="245" s="2" customFormat="1">
      <c r="A245" s="39"/>
      <c r="B245" s="40"/>
      <c r="C245" s="41"/>
      <c r="D245" s="234" t="s">
        <v>158</v>
      </c>
      <c r="E245" s="41"/>
      <c r="F245" s="235" t="s">
        <v>1386</v>
      </c>
      <c r="G245" s="41"/>
      <c r="H245" s="41"/>
      <c r="I245" s="236"/>
      <c r="J245" s="41"/>
      <c r="K245" s="41"/>
      <c r="L245" s="45"/>
      <c r="M245" s="237"/>
      <c r="N245" s="238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7" t="s">
        <v>158</v>
      </c>
      <c r="AU245" s="17" t="s">
        <v>89</v>
      </c>
    </row>
    <row r="246" s="2" customFormat="1" ht="24.15" customHeight="1">
      <c r="A246" s="39"/>
      <c r="B246" s="40"/>
      <c r="C246" s="220" t="s">
        <v>354</v>
      </c>
      <c r="D246" s="220" t="s">
        <v>153</v>
      </c>
      <c r="E246" s="221" t="s">
        <v>1387</v>
      </c>
      <c r="F246" s="222" t="s">
        <v>1388</v>
      </c>
      <c r="G246" s="223" t="s">
        <v>165</v>
      </c>
      <c r="H246" s="224">
        <v>0.031</v>
      </c>
      <c r="I246" s="225"/>
      <c r="J246" s="226">
        <f>ROUND(I246*H246,2)</f>
        <v>0</v>
      </c>
      <c r="K246" s="227"/>
      <c r="L246" s="45"/>
      <c r="M246" s="228" t="s">
        <v>1</v>
      </c>
      <c r="N246" s="229" t="s">
        <v>44</v>
      </c>
      <c r="O246" s="92"/>
      <c r="P246" s="230">
        <f>O246*H246</f>
        <v>0</v>
      </c>
      <c r="Q246" s="230">
        <v>0</v>
      </c>
      <c r="R246" s="230">
        <f>Q246*H246</f>
        <v>0</v>
      </c>
      <c r="S246" s="230">
        <v>0</v>
      </c>
      <c r="T246" s="23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2" t="s">
        <v>157</v>
      </c>
      <c r="AT246" s="232" t="s">
        <v>153</v>
      </c>
      <c r="AU246" s="232" t="s">
        <v>89</v>
      </c>
      <c r="AY246" s="17" t="s">
        <v>150</v>
      </c>
      <c r="BE246" s="233">
        <f>IF(N246="základní",J246,0)</f>
        <v>0</v>
      </c>
      <c r="BF246" s="233">
        <f>IF(N246="snížená",J246,0)</f>
        <v>0</v>
      </c>
      <c r="BG246" s="233">
        <f>IF(N246="zákl. přenesená",J246,0)</f>
        <v>0</v>
      </c>
      <c r="BH246" s="233">
        <f>IF(N246="sníž. přenesená",J246,0)</f>
        <v>0</v>
      </c>
      <c r="BI246" s="233">
        <f>IF(N246="nulová",J246,0)</f>
        <v>0</v>
      </c>
      <c r="BJ246" s="17" t="s">
        <v>87</v>
      </c>
      <c r="BK246" s="233">
        <f>ROUND(I246*H246,2)</f>
        <v>0</v>
      </c>
      <c r="BL246" s="17" t="s">
        <v>157</v>
      </c>
      <c r="BM246" s="232" t="s">
        <v>724</v>
      </c>
    </row>
    <row r="247" s="2" customFormat="1">
      <c r="A247" s="39"/>
      <c r="B247" s="40"/>
      <c r="C247" s="41"/>
      <c r="D247" s="234" t="s">
        <v>158</v>
      </c>
      <c r="E247" s="41"/>
      <c r="F247" s="235" t="s">
        <v>1389</v>
      </c>
      <c r="G247" s="41"/>
      <c r="H247" s="41"/>
      <c r="I247" s="236"/>
      <c r="J247" s="41"/>
      <c r="K247" s="41"/>
      <c r="L247" s="45"/>
      <c r="M247" s="237"/>
      <c r="N247" s="238"/>
      <c r="O247" s="92"/>
      <c r="P247" s="92"/>
      <c r="Q247" s="92"/>
      <c r="R247" s="92"/>
      <c r="S247" s="92"/>
      <c r="T247" s="93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7" t="s">
        <v>158</v>
      </c>
      <c r="AU247" s="17" t="s">
        <v>89</v>
      </c>
    </row>
    <row r="248" s="12" customFormat="1" ht="22.8" customHeight="1">
      <c r="A248" s="12"/>
      <c r="B248" s="204"/>
      <c r="C248" s="205"/>
      <c r="D248" s="206" t="s">
        <v>78</v>
      </c>
      <c r="E248" s="218" t="s">
        <v>1390</v>
      </c>
      <c r="F248" s="218" t="s">
        <v>1391</v>
      </c>
      <c r="G248" s="205"/>
      <c r="H248" s="205"/>
      <c r="I248" s="208"/>
      <c r="J248" s="219">
        <f>BK248</f>
        <v>0</v>
      </c>
      <c r="K248" s="205"/>
      <c r="L248" s="210"/>
      <c r="M248" s="211"/>
      <c r="N248" s="212"/>
      <c r="O248" s="212"/>
      <c r="P248" s="213">
        <f>SUM(P249:P256)</f>
        <v>0</v>
      </c>
      <c r="Q248" s="212"/>
      <c r="R248" s="213">
        <f>SUM(R249:R256)</f>
        <v>0</v>
      </c>
      <c r="S248" s="212"/>
      <c r="T248" s="214">
        <f>SUM(T249:T256)</f>
        <v>0.023800000000000002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5" t="s">
        <v>87</v>
      </c>
      <c r="AT248" s="216" t="s">
        <v>78</v>
      </c>
      <c r="AU248" s="216" t="s">
        <v>87</v>
      </c>
      <c r="AY248" s="215" t="s">
        <v>150</v>
      </c>
      <c r="BK248" s="217">
        <f>SUM(BK249:BK256)</f>
        <v>0</v>
      </c>
    </row>
    <row r="249" s="2" customFormat="1" ht="16.5" customHeight="1">
      <c r="A249" s="39"/>
      <c r="B249" s="40"/>
      <c r="C249" s="220" t="s">
        <v>470</v>
      </c>
      <c r="D249" s="220" t="s">
        <v>153</v>
      </c>
      <c r="E249" s="221" t="s">
        <v>1392</v>
      </c>
      <c r="F249" s="222" t="s">
        <v>1393</v>
      </c>
      <c r="G249" s="223" t="s">
        <v>171</v>
      </c>
      <c r="H249" s="224">
        <v>1</v>
      </c>
      <c r="I249" s="225"/>
      <c r="J249" s="226">
        <f>ROUND(I249*H249,2)</f>
        <v>0</v>
      </c>
      <c r="K249" s="227"/>
      <c r="L249" s="45"/>
      <c r="M249" s="228" t="s">
        <v>1</v>
      </c>
      <c r="N249" s="229" t="s">
        <v>44</v>
      </c>
      <c r="O249" s="92"/>
      <c r="P249" s="230">
        <f>O249*H249</f>
        <v>0</v>
      </c>
      <c r="Q249" s="230">
        <v>0</v>
      </c>
      <c r="R249" s="230">
        <f>Q249*H249</f>
        <v>0</v>
      </c>
      <c r="S249" s="230">
        <v>0.023800000000000002</v>
      </c>
      <c r="T249" s="231">
        <f>S249*H249</f>
        <v>0.023800000000000002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2" t="s">
        <v>157</v>
      </c>
      <c r="AT249" s="232" t="s">
        <v>153</v>
      </c>
      <c r="AU249" s="232" t="s">
        <v>89</v>
      </c>
      <c r="AY249" s="17" t="s">
        <v>150</v>
      </c>
      <c r="BE249" s="233">
        <f>IF(N249="základní",J249,0)</f>
        <v>0</v>
      </c>
      <c r="BF249" s="233">
        <f>IF(N249="snížená",J249,0)</f>
        <v>0</v>
      </c>
      <c r="BG249" s="233">
        <f>IF(N249="zákl. přenesená",J249,0)</f>
        <v>0</v>
      </c>
      <c r="BH249" s="233">
        <f>IF(N249="sníž. přenesená",J249,0)</f>
        <v>0</v>
      </c>
      <c r="BI249" s="233">
        <f>IF(N249="nulová",J249,0)</f>
        <v>0</v>
      </c>
      <c r="BJ249" s="17" t="s">
        <v>87</v>
      </c>
      <c r="BK249" s="233">
        <f>ROUND(I249*H249,2)</f>
        <v>0</v>
      </c>
      <c r="BL249" s="17" t="s">
        <v>157</v>
      </c>
      <c r="BM249" s="232" t="s">
        <v>558</v>
      </c>
    </row>
    <row r="250" s="2" customFormat="1">
      <c r="A250" s="39"/>
      <c r="B250" s="40"/>
      <c r="C250" s="41"/>
      <c r="D250" s="234" t="s">
        <v>158</v>
      </c>
      <c r="E250" s="41"/>
      <c r="F250" s="235" t="s">
        <v>1394</v>
      </c>
      <c r="G250" s="41"/>
      <c r="H250" s="41"/>
      <c r="I250" s="236"/>
      <c r="J250" s="41"/>
      <c r="K250" s="41"/>
      <c r="L250" s="45"/>
      <c r="M250" s="237"/>
      <c r="N250" s="238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7" t="s">
        <v>158</v>
      </c>
      <c r="AU250" s="17" t="s">
        <v>89</v>
      </c>
    </row>
    <row r="251" s="2" customFormat="1" ht="21.75" customHeight="1">
      <c r="A251" s="39"/>
      <c r="B251" s="40"/>
      <c r="C251" s="220" t="s">
        <v>359</v>
      </c>
      <c r="D251" s="220" t="s">
        <v>153</v>
      </c>
      <c r="E251" s="221" t="s">
        <v>1395</v>
      </c>
      <c r="F251" s="222" t="s">
        <v>1396</v>
      </c>
      <c r="G251" s="223" t="s">
        <v>171</v>
      </c>
      <c r="H251" s="224">
        <v>6</v>
      </c>
      <c r="I251" s="225"/>
      <c r="J251" s="226">
        <f>ROUND(I251*H251,2)</f>
        <v>0</v>
      </c>
      <c r="K251" s="227"/>
      <c r="L251" s="45"/>
      <c r="M251" s="228" t="s">
        <v>1</v>
      </c>
      <c r="N251" s="229" t="s">
        <v>44</v>
      </c>
      <c r="O251" s="92"/>
      <c r="P251" s="230">
        <f>O251*H251</f>
        <v>0</v>
      </c>
      <c r="Q251" s="230">
        <v>0</v>
      </c>
      <c r="R251" s="230">
        <f>Q251*H251</f>
        <v>0</v>
      </c>
      <c r="S251" s="230">
        <v>0</v>
      </c>
      <c r="T251" s="23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2" t="s">
        <v>157</v>
      </c>
      <c r="AT251" s="232" t="s">
        <v>153</v>
      </c>
      <c r="AU251" s="232" t="s">
        <v>89</v>
      </c>
      <c r="AY251" s="17" t="s">
        <v>150</v>
      </c>
      <c r="BE251" s="233">
        <f>IF(N251="základní",J251,0)</f>
        <v>0</v>
      </c>
      <c r="BF251" s="233">
        <f>IF(N251="snížená",J251,0)</f>
        <v>0</v>
      </c>
      <c r="BG251" s="233">
        <f>IF(N251="zákl. přenesená",J251,0)</f>
        <v>0</v>
      </c>
      <c r="BH251" s="233">
        <f>IF(N251="sníž. přenesená",J251,0)</f>
        <v>0</v>
      </c>
      <c r="BI251" s="233">
        <f>IF(N251="nulová",J251,0)</f>
        <v>0</v>
      </c>
      <c r="BJ251" s="17" t="s">
        <v>87</v>
      </c>
      <c r="BK251" s="233">
        <f>ROUND(I251*H251,2)</f>
        <v>0</v>
      </c>
      <c r="BL251" s="17" t="s">
        <v>157</v>
      </c>
      <c r="BM251" s="232" t="s">
        <v>562</v>
      </c>
    </row>
    <row r="252" s="2" customFormat="1">
      <c r="A252" s="39"/>
      <c r="B252" s="40"/>
      <c r="C252" s="41"/>
      <c r="D252" s="234" t="s">
        <v>158</v>
      </c>
      <c r="E252" s="41"/>
      <c r="F252" s="235" t="s">
        <v>1397</v>
      </c>
      <c r="G252" s="41"/>
      <c r="H252" s="41"/>
      <c r="I252" s="236"/>
      <c r="J252" s="41"/>
      <c r="K252" s="41"/>
      <c r="L252" s="45"/>
      <c r="M252" s="237"/>
      <c r="N252" s="238"/>
      <c r="O252" s="92"/>
      <c r="P252" s="92"/>
      <c r="Q252" s="92"/>
      <c r="R252" s="92"/>
      <c r="S252" s="92"/>
      <c r="T252" s="93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7" t="s">
        <v>158</v>
      </c>
      <c r="AU252" s="17" t="s">
        <v>89</v>
      </c>
    </row>
    <row r="253" s="2" customFormat="1" ht="16.5" customHeight="1">
      <c r="A253" s="39"/>
      <c r="B253" s="40"/>
      <c r="C253" s="220" t="s">
        <v>477</v>
      </c>
      <c r="D253" s="220" t="s">
        <v>153</v>
      </c>
      <c r="E253" s="221" t="s">
        <v>1398</v>
      </c>
      <c r="F253" s="222" t="s">
        <v>1399</v>
      </c>
      <c r="G253" s="223" t="s">
        <v>203</v>
      </c>
      <c r="H253" s="224">
        <v>1</v>
      </c>
      <c r="I253" s="225"/>
      <c r="J253" s="226">
        <f>ROUND(I253*H253,2)</f>
        <v>0</v>
      </c>
      <c r="K253" s="227"/>
      <c r="L253" s="45"/>
      <c r="M253" s="228" t="s">
        <v>1</v>
      </c>
      <c r="N253" s="229" t="s">
        <v>44</v>
      </c>
      <c r="O253" s="92"/>
      <c r="P253" s="230">
        <f>O253*H253</f>
        <v>0</v>
      </c>
      <c r="Q253" s="230">
        <v>0</v>
      </c>
      <c r="R253" s="230">
        <f>Q253*H253</f>
        <v>0</v>
      </c>
      <c r="S253" s="230">
        <v>0</v>
      </c>
      <c r="T253" s="23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2" t="s">
        <v>157</v>
      </c>
      <c r="AT253" s="232" t="s">
        <v>153</v>
      </c>
      <c r="AU253" s="232" t="s">
        <v>89</v>
      </c>
      <c r="AY253" s="17" t="s">
        <v>150</v>
      </c>
      <c r="BE253" s="233">
        <f>IF(N253="základní",J253,0)</f>
        <v>0</v>
      </c>
      <c r="BF253" s="233">
        <f>IF(N253="snížená",J253,0)</f>
        <v>0</v>
      </c>
      <c r="BG253" s="233">
        <f>IF(N253="zákl. přenesená",J253,0)</f>
        <v>0</v>
      </c>
      <c r="BH253" s="233">
        <f>IF(N253="sníž. přenesená",J253,0)</f>
        <v>0</v>
      </c>
      <c r="BI253" s="233">
        <f>IF(N253="nulová",J253,0)</f>
        <v>0</v>
      </c>
      <c r="BJ253" s="17" t="s">
        <v>87</v>
      </c>
      <c r="BK253" s="233">
        <f>ROUND(I253*H253,2)</f>
        <v>0</v>
      </c>
      <c r="BL253" s="17" t="s">
        <v>157</v>
      </c>
      <c r="BM253" s="232" t="s">
        <v>567</v>
      </c>
    </row>
    <row r="254" s="2" customFormat="1">
      <c r="A254" s="39"/>
      <c r="B254" s="40"/>
      <c r="C254" s="41"/>
      <c r="D254" s="234" t="s">
        <v>158</v>
      </c>
      <c r="E254" s="41"/>
      <c r="F254" s="235" t="s">
        <v>1400</v>
      </c>
      <c r="G254" s="41"/>
      <c r="H254" s="41"/>
      <c r="I254" s="236"/>
      <c r="J254" s="41"/>
      <c r="K254" s="41"/>
      <c r="L254" s="45"/>
      <c r="M254" s="237"/>
      <c r="N254" s="238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7" t="s">
        <v>158</v>
      </c>
      <c r="AU254" s="17" t="s">
        <v>89</v>
      </c>
    </row>
    <row r="255" s="2" customFormat="1" ht="21.75" customHeight="1">
      <c r="A255" s="39"/>
      <c r="B255" s="40"/>
      <c r="C255" s="220" t="s">
        <v>363</v>
      </c>
      <c r="D255" s="220" t="s">
        <v>153</v>
      </c>
      <c r="E255" s="221" t="s">
        <v>1401</v>
      </c>
      <c r="F255" s="222" t="s">
        <v>1402</v>
      </c>
      <c r="G255" s="223" t="s">
        <v>171</v>
      </c>
      <c r="H255" s="224">
        <v>1</v>
      </c>
      <c r="I255" s="225"/>
      <c r="J255" s="226">
        <f>ROUND(I255*H255,2)</f>
        <v>0</v>
      </c>
      <c r="K255" s="227"/>
      <c r="L255" s="45"/>
      <c r="M255" s="228" t="s">
        <v>1</v>
      </c>
      <c r="N255" s="229" t="s">
        <v>44</v>
      </c>
      <c r="O255" s="92"/>
      <c r="P255" s="230">
        <f>O255*H255</f>
        <v>0</v>
      </c>
      <c r="Q255" s="230">
        <v>0</v>
      </c>
      <c r="R255" s="230">
        <f>Q255*H255</f>
        <v>0</v>
      </c>
      <c r="S255" s="230">
        <v>0</v>
      </c>
      <c r="T255" s="23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2" t="s">
        <v>157</v>
      </c>
      <c r="AT255" s="232" t="s">
        <v>153</v>
      </c>
      <c r="AU255" s="232" t="s">
        <v>89</v>
      </c>
      <c r="AY255" s="17" t="s">
        <v>150</v>
      </c>
      <c r="BE255" s="233">
        <f>IF(N255="základní",J255,0)</f>
        <v>0</v>
      </c>
      <c r="BF255" s="233">
        <f>IF(N255="snížená",J255,0)</f>
        <v>0</v>
      </c>
      <c r="BG255" s="233">
        <f>IF(N255="zákl. přenesená",J255,0)</f>
        <v>0</v>
      </c>
      <c r="BH255" s="233">
        <f>IF(N255="sníž. přenesená",J255,0)</f>
        <v>0</v>
      </c>
      <c r="BI255" s="233">
        <f>IF(N255="nulová",J255,0)</f>
        <v>0</v>
      </c>
      <c r="BJ255" s="17" t="s">
        <v>87</v>
      </c>
      <c r="BK255" s="233">
        <f>ROUND(I255*H255,2)</f>
        <v>0</v>
      </c>
      <c r="BL255" s="17" t="s">
        <v>157</v>
      </c>
      <c r="BM255" s="232" t="s">
        <v>574</v>
      </c>
    </row>
    <row r="256" s="2" customFormat="1">
      <c r="A256" s="39"/>
      <c r="B256" s="40"/>
      <c r="C256" s="41"/>
      <c r="D256" s="234" t="s">
        <v>158</v>
      </c>
      <c r="E256" s="41"/>
      <c r="F256" s="235" t="s">
        <v>1403</v>
      </c>
      <c r="G256" s="41"/>
      <c r="H256" s="41"/>
      <c r="I256" s="236"/>
      <c r="J256" s="41"/>
      <c r="K256" s="41"/>
      <c r="L256" s="45"/>
      <c r="M256" s="237"/>
      <c r="N256" s="238"/>
      <c r="O256" s="92"/>
      <c r="P256" s="92"/>
      <c r="Q256" s="92"/>
      <c r="R256" s="92"/>
      <c r="S256" s="92"/>
      <c r="T256" s="93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7" t="s">
        <v>158</v>
      </c>
      <c r="AU256" s="17" t="s">
        <v>89</v>
      </c>
    </row>
    <row r="257" s="12" customFormat="1" ht="22.8" customHeight="1">
      <c r="A257" s="12"/>
      <c r="B257" s="204"/>
      <c r="C257" s="205"/>
      <c r="D257" s="206" t="s">
        <v>78</v>
      </c>
      <c r="E257" s="218" t="s">
        <v>1404</v>
      </c>
      <c r="F257" s="218" t="s">
        <v>1405</v>
      </c>
      <c r="G257" s="205"/>
      <c r="H257" s="205"/>
      <c r="I257" s="208"/>
      <c r="J257" s="219">
        <f>BK257</f>
        <v>0</v>
      </c>
      <c r="K257" s="205"/>
      <c r="L257" s="210"/>
      <c r="M257" s="211"/>
      <c r="N257" s="212"/>
      <c r="O257" s="212"/>
      <c r="P257" s="213">
        <f>SUM(P258:P263)</f>
        <v>0</v>
      </c>
      <c r="Q257" s="212"/>
      <c r="R257" s="213">
        <f>SUM(R258:R263)</f>
        <v>0</v>
      </c>
      <c r="S257" s="212"/>
      <c r="T257" s="214">
        <f>SUM(T258:T263)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5" t="s">
        <v>87</v>
      </c>
      <c r="AT257" s="216" t="s">
        <v>78</v>
      </c>
      <c r="AU257" s="216" t="s">
        <v>87</v>
      </c>
      <c r="AY257" s="215" t="s">
        <v>150</v>
      </c>
      <c r="BK257" s="217">
        <f>SUM(BK258:BK263)</f>
        <v>0</v>
      </c>
    </row>
    <row r="258" s="2" customFormat="1" ht="24.15" customHeight="1">
      <c r="A258" s="39"/>
      <c r="B258" s="40"/>
      <c r="C258" s="220" t="s">
        <v>486</v>
      </c>
      <c r="D258" s="220" t="s">
        <v>153</v>
      </c>
      <c r="E258" s="221" t="s">
        <v>1406</v>
      </c>
      <c r="F258" s="222" t="s">
        <v>1407</v>
      </c>
      <c r="G258" s="223" t="s">
        <v>461</v>
      </c>
      <c r="H258" s="224">
        <v>132</v>
      </c>
      <c r="I258" s="225"/>
      <c r="J258" s="226">
        <f>ROUND(I258*H258,2)</f>
        <v>0</v>
      </c>
      <c r="K258" s="227"/>
      <c r="L258" s="45"/>
      <c r="M258" s="228" t="s">
        <v>1</v>
      </c>
      <c r="N258" s="229" t="s">
        <v>44</v>
      </c>
      <c r="O258" s="92"/>
      <c r="P258" s="230">
        <f>O258*H258</f>
        <v>0</v>
      </c>
      <c r="Q258" s="230">
        <v>0</v>
      </c>
      <c r="R258" s="230">
        <f>Q258*H258</f>
        <v>0</v>
      </c>
      <c r="S258" s="230">
        <v>0</v>
      </c>
      <c r="T258" s="23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2" t="s">
        <v>157</v>
      </c>
      <c r="AT258" s="232" t="s">
        <v>153</v>
      </c>
      <c r="AU258" s="232" t="s">
        <v>89</v>
      </c>
      <c r="AY258" s="17" t="s">
        <v>150</v>
      </c>
      <c r="BE258" s="233">
        <f>IF(N258="základní",J258,0)</f>
        <v>0</v>
      </c>
      <c r="BF258" s="233">
        <f>IF(N258="snížená",J258,0)</f>
        <v>0</v>
      </c>
      <c r="BG258" s="233">
        <f>IF(N258="zákl. přenesená",J258,0)</f>
        <v>0</v>
      </c>
      <c r="BH258" s="233">
        <f>IF(N258="sníž. přenesená",J258,0)</f>
        <v>0</v>
      </c>
      <c r="BI258" s="233">
        <f>IF(N258="nulová",J258,0)</f>
        <v>0</v>
      </c>
      <c r="BJ258" s="17" t="s">
        <v>87</v>
      </c>
      <c r="BK258" s="233">
        <f>ROUND(I258*H258,2)</f>
        <v>0</v>
      </c>
      <c r="BL258" s="17" t="s">
        <v>157</v>
      </c>
      <c r="BM258" s="232" t="s">
        <v>579</v>
      </c>
    </row>
    <row r="259" s="2" customFormat="1">
      <c r="A259" s="39"/>
      <c r="B259" s="40"/>
      <c r="C259" s="41"/>
      <c r="D259" s="234" t="s">
        <v>158</v>
      </c>
      <c r="E259" s="41"/>
      <c r="F259" s="235" t="s">
        <v>1407</v>
      </c>
      <c r="G259" s="41"/>
      <c r="H259" s="41"/>
      <c r="I259" s="236"/>
      <c r="J259" s="41"/>
      <c r="K259" s="41"/>
      <c r="L259" s="45"/>
      <c r="M259" s="237"/>
      <c r="N259" s="238"/>
      <c r="O259" s="92"/>
      <c r="P259" s="92"/>
      <c r="Q259" s="92"/>
      <c r="R259" s="92"/>
      <c r="S259" s="92"/>
      <c r="T259" s="93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7" t="s">
        <v>158</v>
      </c>
      <c r="AU259" s="17" t="s">
        <v>89</v>
      </c>
    </row>
    <row r="260" s="2" customFormat="1" ht="24.15" customHeight="1">
      <c r="A260" s="39"/>
      <c r="B260" s="40"/>
      <c r="C260" s="271" t="s">
        <v>367</v>
      </c>
      <c r="D260" s="271" t="s">
        <v>571</v>
      </c>
      <c r="E260" s="272" t="s">
        <v>1408</v>
      </c>
      <c r="F260" s="273" t="s">
        <v>1409</v>
      </c>
      <c r="G260" s="274" t="s">
        <v>461</v>
      </c>
      <c r="H260" s="275">
        <v>132</v>
      </c>
      <c r="I260" s="276"/>
      <c r="J260" s="277">
        <f>ROUND(I260*H260,2)</f>
        <v>0</v>
      </c>
      <c r="K260" s="278"/>
      <c r="L260" s="279"/>
      <c r="M260" s="280" t="s">
        <v>1</v>
      </c>
      <c r="N260" s="281" t="s">
        <v>44</v>
      </c>
      <c r="O260" s="92"/>
      <c r="P260" s="230">
        <f>O260*H260</f>
        <v>0</v>
      </c>
      <c r="Q260" s="230">
        <v>0</v>
      </c>
      <c r="R260" s="230">
        <f>Q260*H260</f>
        <v>0</v>
      </c>
      <c r="S260" s="230">
        <v>0</v>
      </c>
      <c r="T260" s="231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2" t="s">
        <v>177</v>
      </c>
      <c r="AT260" s="232" t="s">
        <v>571</v>
      </c>
      <c r="AU260" s="232" t="s">
        <v>89</v>
      </c>
      <c r="AY260" s="17" t="s">
        <v>150</v>
      </c>
      <c r="BE260" s="233">
        <f>IF(N260="základní",J260,0)</f>
        <v>0</v>
      </c>
      <c r="BF260" s="233">
        <f>IF(N260="snížená",J260,0)</f>
        <v>0</v>
      </c>
      <c r="BG260" s="233">
        <f>IF(N260="zákl. přenesená",J260,0)</f>
        <v>0</v>
      </c>
      <c r="BH260" s="233">
        <f>IF(N260="sníž. přenesená",J260,0)</f>
        <v>0</v>
      </c>
      <c r="BI260" s="233">
        <f>IF(N260="nulová",J260,0)</f>
        <v>0</v>
      </c>
      <c r="BJ260" s="17" t="s">
        <v>87</v>
      </c>
      <c r="BK260" s="233">
        <f>ROUND(I260*H260,2)</f>
        <v>0</v>
      </c>
      <c r="BL260" s="17" t="s">
        <v>157</v>
      </c>
      <c r="BM260" s="232" t="s">
        <v>586</v>
      </c>
    </row>
    <row r="261" s="2" customFormat="1">
      <c r="A261" s="39"/>
      <c r="B261" s="40"/>
      <c r="C261" s="41"/>
      <c r="D261" s="234" t="s">
        <v>158</v>
      </c>
      <c r="E261" s="41"/>
      <c r="F261" s="235" t="s">
        <v>1409</v>
      </c>
      <c r="G261" s="41"/>
      <c r="H261" s="41"/>
      <c r="I261" s="236"/>
      <c r="J261" s="41"/>
      <c r="K261" s="41"/>
      <c r="L261" s="45"/>
      <c r="M261" s="237"/>
      <c r="N261" s="238"/>
      <c r="O261" s="92"/>
      <c r="P261" s="92"/>
      <c r="Q261" s="92"/>
      <c r="R261" s="92"/>
      <c r="S261" s="92"/>
      <c r="T261" s="93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7" t="s">
        <v>158</v>
      </c>
      <c r="AU261" s="17" t="s">
        <v>89</v>
      </c>
    </row>
    <row r="262" s="2" customFormat="1" ht="16.5" customHeight="1">
      <c r="A262" s="39"/>
      <c r="B262" s="40"/>
      <c r="C262" s="271" t="s">
        <v>493</v>
      </c>
      <c r="D262" s="271" t="s">
        <v>571</v>
      </c>
      <c r="E262" s="272" t="s">
        <v>1410</v>
      </c>
      <c r="F262" s="273" t="s">
        <v>1411</v>
      </c>
      <c r="G262" s="274" t="s">
        <v>461</v>
      </c>
      <c r="H262" s="275">
        <v>46</v>
      </c>
      <c r="I262" s="276"/>
      <c r="J262" s="277">
        <f>ROUND(I262*H262,2)</f>
        <v>0</v>
      </c>
      <c r="K262" s="278"/>
      <c r="L262" s="279"/>
      <c r="M262" s="280" t="s">
        <v>1</v>
      </c>
      <c r="N262" s="281" t="s">
        <v>44</v>
      </c>
      <c r="O262" s="92"/>
      <c r="P262" s="230">
        <f>O262*H262</f>
        <v>0</v>
      </c>
      <c r="Q262" s="230">
        <v>0</v>
      </c>
      <c r="R262" s="230">
        <f>Q262*H262</f>
        <v>0</v>
      </c>
      <c r="S262" s="230">
        <v>0</v>
      </c>
      <c r="T262" s="231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2" t="s">
        <v>177</v>
      </c>
      <c r="AT262" s="232" t="s">
        <v>571</v>
      </c>
      <c r="AU262" s="232" t="s">
        <v>89</v>
      </c>
      <c r="AY262" s="17" t="s">
        <v>150</v>
      </c>
      <c r="BE262" s="233">
        <f>IF(N262="základní",J262,0)</f>
        <v>0</v>
      </c>
      <c r="BF262" s="233">
        <f>IF(N262="snížená",J262,0)</f>
        <v>0</v>
      </c>
      <c r="BG262" s="233">
        <f>IF(N262="zákl. přenesená",J262,0)</f>
        <v>0</v>
      </c>
      <c r="BH262" s="233">
        <f>IF(N262="sníž. přenesená",J262,0)</f>
        <v>0</v>
      </c>
      <c r="BI262" s="233">
        <f>IF(N262="nulová",J262,0)</f>
        <v>0</v>
      </c>
      <c r="BJ262" s="17" t="s">
        <v>87</v>
      </c>
      <c r="BK262" s="233">
        <f>ROUND(I262*H262,2)</f>
        <v>0</v>
      </c>
      <c r="BL262" s="17" t="s">
        <v>157</v>
      </c>
      <c r="BM262" s="232" t="s">
        <v>589</v>
      </c>
    </row>
    <row r="263" s="2" customFormat="1">
      <c r="A263" s="39"/>
      <c r="B263" s="40"/>
      <c r="C263" s="41"/>
      <c r="D263" s="234" t="s">
        <v>158</v>
      </c>
      <c r="E263" s="41"/>
      <c r="F263" s="235" t="s">
        <v>1411</v>
      </c>
      <c r="G263" s="41"/>
      <c r="H263" s="41"/>
      <c r="I263" s="236"/>
      <c r="J263" s="41"/>
      <c r="K263" s="41"/>
      <c r="L263" s="45"/>
      <c r="M263" s="237"/>
      <c r="N263" s="238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7" t="s">
        <v>158</v>
      </c>
      <c r="AU263" s="17" t="s">
        <v>89</v>
      </c>
    </row>
    <row r="264" s="12" customFormat="1" ht="22.8" customHeight="1">
      <c r="A264" s="12"/>
      <c r="B264" s="204"/>
      <c r="C264" s="205"/>
      <c r="D264" s="206" t="s">
        <v>78</v>
      </c>
      <c r="E264" s="218" t="s">
        <v>846</v>
      </c>
      <c r="F264" s="218" t="s">
        <v>847</v>
      </c>
      <c r="G264" s="205"/>
      <c r="H264" s="205"/>
      <c r="I264" s="208"/>
      <c r="J264" s="219">
        <f>BK264</f>
        <v>0</v>
      </c>
      <c r="K264" s="205"/>
      <c r="L264" s="210"/>
      <c r="M264" s="211"/>
      <c r="N264" s="212"/>
      <c r="O264" s="212"/>
      <c r="P264" s="213">
        <f>SUM(P265:P266)</f>
        <v>0</v>
      </c>
      <c r="Q264" s="212"/>
      <c r="R264" s="213">
        <f>SUM(R265:R266)</f>
        <v>0</v>
      </c>
      <c r="S264" s="212"/>
      <c r="T264" s="214">
        <f>SUM(T265:T266)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5" t="s">
        <v>87</v>
      </c>
      <c r="AT264" s="216" t="s">
        <v>78</v>
      </c>
      <c r="AU264" s="216" t="s">
        <v>87</v>
      </c>
      <c r="AY264" s="215" t="s">
        <v>150</v>
      </c>
      <c r="BK264" s="217">
        <f>SUM(BK265:BK266)</f>
        <v>0</v>
      </c>
    </row>
    <row r="265" s="2" customFormat="1" ht="33" customHeight="1">
      <c r="A265" s="39"/>
      <c r="B265" s="40"/>
      <c r="C265" s="220" t="s">
        <v>374</v>
      </c>
      <c r="D265" s="220" t="s">
        <v>153</v>
      </c>
      <c r="E265" s="221" t="s">
        <v>1412</v>
      </c>
      <c r="F265" s="222" t="s">
        <v>1413</v>
      </c>
      <c r="G265" s="223" t="s">
        <v>415</v>
      </c>
      <c r="H265" s="224">
        <v>11</v>
      </c>
      <c r="I265" s="225"/>
      <c r="J265" s="226">
        <f>ROUND(I265*H265,2)</f>
        <v>0</v>
      </c>
      <c r="K265" s="227"/>
      <c r="L265" s="45"/>
      <c r="M265" s="228" t="s">
        <v>1</v>
      </c>
      <c r="N265" s="229" t="s">
        <v>44</v>
      </c>
      <c r="O265" s="92"/>
      <c r="P265" s="230">
        <f>O265*H265</f>
        <v>0</v>
      </c>
      <c r="Q265" s="230">
        <v>0</v>
      </c>
      <c r="R265" s="230">
        <f>Q265*H265</f>
        <v>0</v>
      </c>
      <c r="S265" s="230">
        <v>0</v>
      </c>
      <c r="T265" s="23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2" t="s">
        <v>157</v>
      </c>
      <c r="AT265" s="232" t="s">
        <v>153</v>
      </c>
      <c r="AU265" s="232" t="s">
        <v>89</v>
      </c>
      <c r="AY265" s="17" t="s">
        <v>150</v>
      </c>
      <c r="BE265" s="233">
        <f>IF(N265="základní",J265,0)</f>
        <v>0</v>
      </c>
      <c r="BF265" s="233">
        <f>IF(N265="snížená",J265,0)</f>
        <v>0</v>
      </c>
      <c r="BG265" s="233">
        <f>IF(N265="zákl. přenesená",J265,0)</f>
        <v>0</v>
      </c>
      <c r="BH265" s="233">
        <f>IF(N265="sníž. přenesená",J265,0)</f>
        <v>0</v>
      </c>
      <c r="BI265" s="233">
        <f>IF(N265="nulová",J265,0)</f>
        <v>0</v>
      </c>
      <c r="BJ265" s="17" t="s">
        <v>87</v>
      </c>
      <c r="BK265" s="233">
        <f>ROUND(I265*H265,2)</f>
        <v>0</v>
      </c>
      <c r="BL265" s="17" t="s">
        <v>157</v>
      </c>
      <c r="BM265" s="232" t="s">
        <v>595</v>
      </c>
    </row>
    <row r="266" s="2" customFormat="1">
      <c r="A266" s="39"/>
      <c r="B266" s="40"/>
      <c r="C266" s="41"/>
      <c r="D266" s="234" t="s">
        <v>158</v>
      </c>
      <c r="E266" s="41"/>
      <c r="F266" s="235" t="s">
        <v>1413</v>
      </c>
      <c r="G266" s="41"/>
      <c r="H266" s="41"/>
      <c r="I266" s="236"/>
      <c r="J266" s="41"/>
      <c r="K266" s="41"/>
      <c r="L266" s="45"/>
      <c r="M266" s="286"/>
      <c r="N266" s="287"/>
      <c r="O266" s="288"/>
      <c r="P266" s="288"/>
      <c r="Q266" s="288"/>
      <c r="R266" s="288"/>
      <c r="S266" s="288"/>
      <c r="T266" s="28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7" t="s">
        <v>158</v>
      </c>
      <c r="AU266" s="17" t="s">
        <v>89</v>
      </c>
    </row>
    <row r="267" s="2" customFormat="1" ht="6.96" customHeight="1">
      <c r="A267" s="39"/>
      <c r="B267" s="67"/>
      <c r="C267" s="68"/>
      <c r="D267" s="68"/>
      <c r="E267" s="68"/>
      <c r="F267" s="68"/>
      <c r="G267" s="68"/>
      <c r="H267" s="68"/>
      <c r="I267" s="68"/>
      <c r="J267" s="68"/>
      <c r="K267" s="68"/>
      <c r="L267" s="45"/>
      <c r="M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</row>
  </sheetData>
  <sheetProtection sheet="1" autoFilter="0" formatColumns="0" formatRows="0" objects="1" scenarios="1" spinCount="100000" saltValue="sHDH3Bekcp/ItjdabMsiRvcLGi1qMcOVSitRcSnyZGiUzVGRKh3F/otP4uMHkuWFkSA/toM53729iv7Vs5llpw==" hashValue="Q/DiEefqKaWRbbo4RczX7fUEH8WKM7xkgwC6bWu+gP69Bym8VSUGtIOuX2NUFob0HcDSz227Gnna7CphbmmsCQ==" algorithmName="SHA-512" password="CC35"/>
  <autoFilter ref="C124:K266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89</v>
      </c>
    </row>
    <row r="4" s="1" customFormat="1" ht="24.96" customHeight="1">
      <c r="B4" s="20"/>
      <c r="D4" s="139" t="s">
        <v>108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SVK Smetanova síň</v>
      </c>
      <c r="F7" s="141"/>
      <c r="G7" s="141"/>
      <c r="H7" s="141"/>
      <c r="L7" s="20"/>
    </row>
    <row r="8" s="2" customFormat="1" ht="12" customHeight="1">
      <c r="A8" s="39"/>
      <c r="B8" s="45"/>
      <c r="C8" s="39"/>
      <c r="D8" s="141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1414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20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21</v>
      </c>
      <c r="E12" s="39"/>
      <c r="F12" s="144" t="s">
        <v>22</v>
      </c>
      <c r="G12" s="39"/>
      <c r="H12" s="39"/>
      <c r="I12" s="141" t="s">
        <v>23</v>
      </c>
      <c r="J12" s="145" t="str">
        <f>'Rekapitulace stavby'!AN8</f>
        <v>23. 5. 2025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27</v>
      </c>
      <c r="E14" s="39"/>
      <c r="F14" s="39"/>
      <c r="G14" s="39"/>
      <c r="H14" s="39"/>
      <c r="I14" s="141" t="s">
        <v>28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29</v>
      </c>
      <c r="F15" s="39"/>
      <c r="G15" s="39"/>
      <c r="H15" s="39"/>
      <c r="I15" s="141" t="s">
        <v>30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31</v>
      </c>
      <c r="E17" s="39"/>
      <c r="F17" s="39"/>
      <c r="G17" s="39"/>
      <c r="H17" s="39"/>
      <c r="I17" s="141" t="s">
        <v>28</v>
      </c>
      <c r="J17" s="33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3" t="str">
        <f>'Rekapitulace stavby'!E14</f>
        <v>Vyplň údaj</v>
      </c>
      <c r="F18" s="144"/>
      <c r="G18" s="144"/>
      <c r="H18" s="144"/>
      <c r="I18" s="141" t="s">
        <v>30</v>
      </c>
      <c r="J18" s="33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33</v>
      </c>
      <c r="E20" s="39"/>
      <c r="F20" s="39"/>
      <c r="G20" s="39"/>
      <c r="H20" s="39"/>
      <c r="I20" s="141" t="s">
        <v>28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30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36</v>
      </c>
      <c r="E23" s="39"/>
      <c r="F23" s="39"/>
      <c r="G23" s="39"/>
      <c r="H23" s="39"/>
      <c r="I23" s="141" t="s">
        <v>28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37</v>
      </c>
      <c r="F24" s="39"/>
      <c r="G24" s="39"/>
      <c r="H24" s="39"/>
      <c r="I24" s="141" t="s">
        <v>30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39</v>
      </c>
      <c r="E30" s="39"/>
      <c r="F30" s="39"/>
      <c r="G30" s="39"/>
      <c r="H30" s="39"/>
      <c r="I30" s="39"/>
      <c r="J30" s="152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41</v>
      </c>
      <c r="G32" s="39"/>
      <c r="H32" s="39"/>
      <c r="I32" s="153" t="s">
        <v>40</v>
      </c>
      <c r="J32" s="153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43</v>
      </c>
      <c r="E33" s="141" t="s">
        <v>44</v>
      </c>
      <c r="F33" s="155">
        <f>ROUND((SUM(BE124:BE216)),  2)</f>
        <v>0</v>
      </c>
      <c r="G33" s="39"/>
      <c r="H33" s="39"/>
      <c r="I33" s="156">
        <v>0.20999999999999999</v>
      </c>
      <c r="J33" s="155">
        <f>ROUND(((SUM(BE124:BE216))*I33),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45</v>
      </c>
      <c r="F34" s="155">
        <f>ROUND((SUM(BF124:BF216)),  2)</f>
        <v>0</v>
      </c>
      <c r="G34" s="39"/>
      <c r="H34" s="39"/>
      <c r="I34" s="156">
        <v>0.12</v>
      </c>
      <c r="J34" s="155">
        <f>ROUND(((SUM(BF124:BF216))*I34),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46</v>
      </c>
      <c r="F35" s="155">
        <f>ROUND((SUM(BG124:BG216)),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47</v>
      </c>
      <c r="F36" s="155">
        <f>ROUND((SUM(BH124:BH216)),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48</v>
      </c>
      <c r="F37" s="155">
        <f>ROUND((SUM(BI124:BI216)),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49</v>
      </c>
      <c r="E39" s="159"/>
      <c r="F39" s="159"/>
      <c r="G39" s="160" t="s">
        <v>50</v>
      </c>
      <c r="H39" s="161" t="s">
        <v>51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4"/>
      <c r="D50" s="164" t="s">
        <v>52</v>
      </c>
      <c r="E50" s="165"/>
      <c r="F50" s="165"/>
      <c r="G50" s="164" t="s">
        <v>53</v>
      </c>
      <c r="H50" s="165"/>
      <c r="I50" s="165"/>
      <c r="J50" s="165"/>
      <c r="K50" s="165"/>
      <c r="L50" s="64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9"/>
      <c r="B61" s="45"/>
      <c r="C61" s="39"/>
      <c r="D61" s="166" t="s">
        <v>54</v>
      </c>
      <c r="E61" s="167"/>
      <c r="F61" s="168" t="s">
        <v>55</v>
      </c>
      <c r="G61" s="166" t="s">
        <v>54</v>
      </c>
      <c r="H61" s="167"/>
      <c r="I61" s="167"/>
      <c r="J61" s="169" t="s">
        <v>55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9"/>
      <c r="B65" s="45"/>
      <c r="C65" s="39"/>
      <c r="D65" s="164" t="s">
        <v>56</v>
      </c>
      <c r="E65" s="170"/>
      <c r="F65" s="170"/>
      <c r="G65" s="164" t="s">
        <v>57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9"/>
      <c r="B76" s="45"/>
      <c r="C76" s="39"/>
      <c r="D76" s="166" t="s">
        <v>54</v>
      </c>
      <c r="E76" s="167"/>
      <c r="F76" s="168" t="s">
        <v>55</v>
      </c>
      <c r="G76" s="166" t="s">
        <v>54</v>
      </c>
      <c r="H76" s="167"/>
      <c r="I76" s="167"/>
      <c r="J76" s="169" t="s">
        <v>55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3" t="s">
        <v>111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2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SVK Smetanova síň</v>
      </c>
      <c r="F85" s="32"/>
      <c r="G85" s="32"/>
      <c r="H85" s="32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2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06 - Vzduchotechnika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2" t="s">
        <v>21</v>
      </c>
      <c r="D89" s="41"/>
      <c r="E89" s="41"/>
      <c r="F89" s="27" t="str">
        <f>F12</f>
        <v>Smetanovy sady 179/2 Plzeň</v>
      </c>
      <c r="G89" s="41"/>
      <c r="H89" s="41"/>
      <c r="I89" s="32" t="s">
        <v>23</v>
      </c>
      <c r="J89" s="80" t="str">
        <f>IF(J12="","",J12)</f>
        <v>23. 5. 2025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2" t="s">
        <v>27</v>
      </c>
      <c r="D91" s="41"/>
      <c r="E91" s="41"/>
      <c r="F91" s="27" t="str">
        <f>E15</f>
        <v>Studijní a vědecká knihovna Plzeňského kraje</v>
      </c>
      <c r="G91" s="41"/>
      <c r="H91" s="41"/>
      <c r="I91" s="32" t="s">
        <v>33</v>
      </c>
      <c r="J91" s="37" t="str">
        <f>E21</f>
        <v>Ing. arch M. Vachuda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2" t="s">
        <v>31</v>
      </c>
      <c r="D92" s="41"/>
      <c r="E92" s="41"/>
      <c r="F92" s="27" t="str">
        <f>IF(E18="","",E18)</f>
        <v>Vyplň údaj</v>
      </c>
      <c r="G92" s="41"/>
      <c r="H92" s="41"/>
      <c r="I92" s="32" t="s">
        <v>36</v>
      </c>
      <c r="J92" s="37" t="str">
        <f>E24</f>
        <v>René Hartman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112</v>
      </c>
      <c r="D94" s="177"/>
      <c r="E94" s="177"/>
      <c r="F94" s="177"/>
      <c r="G94" s="177"/>
      <c r="H94" s="177"/>
      <c r="I94" s="177"/>
      <c r="J94" s="178" t="s">
        <v>113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114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7" t="s">
        <v>115</v>
      </c>
    </row>
    <row r="97" s="9" customFormat="1" ht="24.96" customHeight="1">
      <c r="A97" s="9"/>
      <c r="B97" s="180"/>
      <c r="C97" s="181"/>
      <c r="D97" s="182" t="s">
        <v>1415</v>
      </c>
      <c r="E97" s="183"/>
      <c r="F97" s="183"/>
      <c r="G97" s="183"/>
      <c r="H97" s="183"/>
      <c r="I97" s="183"/>
      <c r="J97" s="184">
        <f>J125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1416</v>
      </c>
      <c r="E98" s="183"/>
      <c r="F98" s="183"/>
      <c r="G98" s="183"/>
      <c r="H98" s="183"/>
      <c r="I98" s="183"/>
      <c r="J98" s="184">
        <f>J176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0"/>
      <c r="C99" s="181"/>
      <c r="D99" s="182" t="s">
        <v>1417</v>
      </c>
      <c r="E99" s="183"/>
      <c r="F99" s="183"/>
      <c r="G99" s="183"/>
      <c r="H99" s="183"/>
      <c r="I99" s="183"/>
      <c r="J99" s="184">
        <f>J179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0"/>
      <c r="C100" s="181"/>
      <c r="D100" s="182" t="s">
        <v>1418</v>
      </c>
      <c r="E100" s="183"/>
      <c r="F100" s="183"/>
      <c r="G100" s="183"/>
      <c r="H100" s="183"/>
      <c r="I100" s="183"/>
      <c r="J100" s="184">
        <f>J182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0"/>
      <c r="C101" s="181"/>
      <c r="D101" s="182" t="s">
        <v>1419</v>
      </c>
      <c r="E101" s="183"/>
      <c r="F101" s="183"/>
      <c r="G101" s="183"/>
      <c r="H101" s="183"/>
      <c r="I101" s="183"/>
      <c r="J101" s="184">
        <f>J185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0"/>
      <c r="C102" s="181"/>
      <c r="D102" s="182" t="s">
        <v>1420</v>
      </c>
      <c r="E102" s="183"/>
      <c r="F102" s="183"/>
      <c r="G102" s="183"/>
      <c r="H102" s="183"/>
      <c r="I102" s="183"/>
      <c r="J102" s="184">
        <f>J188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0"/>
      <c r="C103" s="181"/>
      <c r="D103" s="182" t="s">
        <v>1421</v>
      </c>
      <c r="E103" s="183"/>
      <c r="F103" s="183"/>
      <c r="G103" s="183"/>
      <c r="H103" s="183"/>
      <c r="I103" s="183"/>
      <c r="J103" s="184">
        <f>J191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0"/>
      <c r="C104" s="181"/>
      <c r="D104" s="182" t="s">
        <v>1422</v>
      </c>
      <c r="E104" s="183"/>
      <c r="F104" s="183"/>
      <c r="G104" s="183"/>
      <c r="H104" s="183"/>
      <c r="I104" s="183"/>
      <c r="J104" s="184">
        <f>J196</f>
        <v>0</v>
      </c>
      <c r="K104" s="181"/>
      <c r="L104" s="18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3" t="s">
        <v>135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2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75" t="str">
        <f>E7</f>
        <v>SVK Smetanova síň</v>
      </c>
      <c r="F114" s="32"/>
      <c r="G114" s="32"/>
      <c r="H114" s="32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2" t="s">
        <v>109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06 - Vzduchotechnika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2" t="s">
        <v>21</v>
      </c>
      <c r="D118" s="41"/>
      <c r="E118" s="41"/>
      <c r="F118" s="27" t="str">
        <f>F12</f>
        <v>Smetanovy sady 179/2 Plzeň</v>
      </c>
      <c r="G118" s="41"/>
      <c r="H118" s="41"/>
      <c r="I118" s="32" t="s">
        <v>23</v>
      </c>
      <c r="J118" s="80" t="str">
        <f>IF(J12="","",J12)</f>
        <v>23. 5. 2025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2" t="s">
        <v>27</v>
      </c>
      <c r="D120" s="41"/>
      <c r="E120" s="41"/>
      <c r="F120" s="27" t="str">
        <f>E15</f>
        <v>Studijní a vědecká knihovna Plzeňského kraje</v>
      </c>
      <c r="G120" s="41"/>
      <c r="H120" s="41"/>
      <c r="I120" s="32" t="s">
        <v>33</v>
      </c>
      <c r="J120" s="37" t="str">
        <f>E21</f>
        <v>Ing. arch M. Vachuda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2" t="s">
        <v>31</v>
      </c>
      <c r="D121" s="41"/>
      <c r="E121" s="41"/>
      <c r="F121" s="27" t="str">
        <f>IF(E18="","",E18)</f>
        <v>Vyplň údaj</v>
      </c>
      <c r="G121" s="41"/>
      <c r="H121" s="41"/>
      <c r="I121" s="32" t="s">
        <v>36</v>
      </c>
      <c r="J121" s="37" t="str">
        <f>E24</f>
        <v>René Hartman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2"/>
      <c r="B123" s="193"/>
      <c r="C123" s="194" t="s">
        <v>136</v>
      </c>
      <c r="D123" s="195" t="s">
        <v>64</v>
      </c>
      <c r="E123" s="195" t="s">
        <v>60</v>
      </c>
      <c r="F123" s="195" t="s">
        <v>61</v>
      </c>
      <c r="G123" s="195" t="s">
        <v>137</v>
      </c>
      <c r="H123" s="195" t="s">
        <v>138</v>
      </c>
      <c r="I123" s="195" t="s">
        <v>139</v>
      </c>
      <c r="J123" s="196" t="s">
        <v>113</v>
      </c>
      <c r="K123" s="197" t="s">
        <v>140</v>
      </c>
      <c r="L123" s="198"/>
      <c r="M123" s="101" t="s">
        <v>1</v>
      </c>
      <c r="N123" s="102" t="s">
        <v>43</v>
      </c>
      <c r="O123" s="102" t="s">
        <v>141</v>
      </c>
      <c r="P123" s="102" t="s">
        <v>142</v>
      </c>
      <c r="Q123" s="102" t="s">
        <v>143</v>
      </c>
      <c r="R123" s="102" t="s">
        <v>144</v>
      </c>
      <c r="S123" s="102" t="s">
        <v>145</v>
      </c>
      <c r="T123" s="103" t="s">
        <v>146</v>
      </c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</row>
    <row r="124" s="2" customFormat="1" ht="22.8" customHeight="1">
      <c r="A124" s="39"/>
      <c r="B124" s="40"/>
      <c r="C124" s="108" t="s">
        <v>147</v>
      </c>
      <c r="D124" s="41"/>
      <c r="E124" s="41"/>
      <c r="F124" s="41"/>
      <c r="G124" s="41"/>
      <c r="H124" s="41"/>
      <c r="I124" s="41"/>
      <c r="J124" s="199">
        <f>BK124</f>
        <v>0</v>
      </c>
      <c r="K124" s="41"/>
      <c r="L124" s="45"/>
      <c r="M124" s="104"/>
      <c r="N124" s="200"/>
      <c r="O124" s="105"/>
      <c r="P124" s="201">
        <f>P125+P176+P179+P182+P185+P188+P191+P196</f>
        <v>0</v>
      </c>
      <c r="Q124" s="105"/>
      <c r="R124" s="201">
        <f>R125+R176+R179+R182+R185+R188+R191+R196</f>
        <v>0</v>
      </c>
      <c r="S124" s="105"/>
      <c r="T124" s="202">
        <f>T125+T176+T179+T182+T185+T188+T191+T196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7" t="s">
        <v>78</v>
      </c>
      <c r="AU124" s="17" t="s">
        <v>115</v>
      </c>
      <c r="BK124" s="203">
        <f>BK125+BK176+BK179+BK182+BK185+BK188+BK191+BK196</f>
        <v>0</v>
      </c>
    </row>
    <row r="125" s="12" customFormat="1" ht="25.92" customHeight="1">
      <c r="A125" s="12"/>
      <c r="B125" s="204"/>
      <c r="C125" s="205"/>
      <c r="D125" s="206" t="s">
        <v>78</v>
      </c>
      <c r="E125" s="207" t="s">
        <v>1423</v>
      </c>
      <c r="F125" s="207" t="s">
        <v>100</v>
      </c>
      <c r="G125" s="205"/>
      <c r="H125" s="205"/>
      <c r="I125" s="208"/>
      <c r="J125" s="209">
        <f>BK125</f>
        <v>0</v>
      </c>
      <c r="K125" s="205"/>
      <c r="L125" s="210"/>
      <c r="M125" s="211"/>
      <c r="N125" s="212"/>
      <c r="O125" s="212"/>
      <c r="P125" s="213">
        <f>SUM(P126:P175)</f>
        <v>0</v>
      </c>
      <c r="Q125" s="212"/>
      <c r="R125" s="213">
        <f>SUM(R126:R175)</f>
        <v>0</v>
      </c>
      <c r="S125" s="212"/>
      <c r="T125" s="214">
        <f>SUM(T126:T175)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87</v>
      </c>
      <c r="AT125" s="216" t="s">
        <v>78</v>
      </c>
      <c r="AU125" s="216" t="s">
        <v>79</v>
      </c>
      <c r="AY125" s="215" t="s">
        <v>150</v>
      </c>
      <c r="BK125" s="217">
        <f>SUM(BK126:BK175)</f>
        <v>0</v>
      </c>
    </row>
    <row r="126" s="2" customFormat="1" ht="66.75" customHeight="1">
      <c r="A126" s="39"/>
      <c r="B126" s="40"/>
      <c r="C126" s="220" t="s">
        <v>87</v>
      </c>
      <c r="D126" s="220" t="s">
        <v>153</v>
      </c>
      <c r="E126" s="221" t="s">
        <v>1424</v>
      </c>
      <c r="F126" s="222" t="s">
        <v>1425</v>
      </c>
      <c r="G126" s="223" t="s">
        <v>461</v>
      </c>
      <c r="H126" s="224">
        <v>1</v>
      </c>
      <c r="I126" s="225"/>
      <c r="J126" s="226">
        <f>ROUND(I126*H126,2)</f>
        <v>0</v>
      </c>
      <c r="K126" s="227"/>
      <c r="L126" s="45"/>
      <c r="M126" s="228" t="s">
        <v>1</v>
      </c>
      <c r="N126" s="229" t="s">
        <v>44</v>
      </c>
      <c r="O126" s="92"/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2" t="s">
        <v>157</v>
      </c>
      <c r="AT126" s="232" t="s">
        <v>153</v>
      </c>
      <c r="AU126" s="232" t="s">
        <v>87</v>
      </c>
      <c r="AY126" s="17" t="s">
        <v>150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7" t="s">
        <v>87</v>
      </c>
      <c r="BK126" s="233">
        <f>ROUND(I126*H126,2)</f>
        <v>0</v>
      </c>
      <c r="BL126" s="17" t="s">
        <v>157</v>
      </c>
      <c r="BM126" s="232" t="s">
        <v>89</v>
      </c>
    </row>
    <row r="127" s="2" customFormat="1">
      <c r="A127" s="39"/>
      <c r="B127" s="40"/>
      <c r="C127" s="41"/>
      <c r="D127" s="234" t="s">
        <v>158</v>
      </c>
      <c r="E127" s="41"/>
      <c r="F127" s="235" t="s">
        <v>1426</v>
      </c>
      <c r="G127" s="41"/>
      <c r="H127" s="41"/>
      <c r="I127" s="236"/>
      <c r="J127" s="41"/>
      <c r="K127" s="41"/>
      <c r="L127" s="45"/>
      <c r="M127" s="237"/>
      <c r="N127" s="238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7" t="s">
        <v>158</v>
      </c>
      <c r="AU127" s="17" t="s">
        <v>87</v>
      </c>
    </row>
    <row r="128" s="2" customFormat="1" ht="76.35" customHeight="1">
      <c r="A128" s="39"/>
      <c r="B128" s="40"/>
      <c r="C128" s="220" t="s">
        <v>89</v>
      </c>
      <c r="D128" s="220" t="s">
        <v>153</v>
      </c>
      <c r="E128" s="221" t="s">
        <v>1427</v>
      </c>
      <c r="F128" s="222" t="s">
        <v>1428</v>
      </c>
      <c r="G128" s="223" t="s">
        <v>461</v>
      </c>
      <c r="H128" s="224">
        <v>1</v>
      </c>
      <c r="I128" s="225"/>
      <c r="J128" s="226">
        <f>ROUND(I128*H128,2)</f>
        <v>0</v>
      </c>
      <c r="K128" s="227"/>
      <c r="L128" s="45"/>
      <c r="M128" s="228" t="s">
        <v>1</v>
      </c>
      <c r="N128" s="229" t="s">
        <v>44</v>
      </c>
      <c r="O128" s="92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2" t="s">
        <v>157</v>
      </c>
      <c r="AT128" s="232" t="s">
        <v>153</v>
      </c>
      <c r="AU128" s="232" t="s">
        <v>87</v>
      </c>
      <c r="AY128" s="17" t="s">
        <v>150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7" t="s">
        <v>87</v>
      </c>
      <c r="BK128" s="233">
        <f>ROUND(I128*H128,2)</f>
        <v>0</v>
      </c>
      <c r="BL128" s="17" t="s">
        <v>157</v>
      </c>
      <c r="BM128" s="232" t="s">
        <v>157</v>
      </c>
    </row>
    <row r="129" s="2" customFormat="1">
      <c r="A129" s="39"/>
      <c r="B129" s="40"/>
      <c r="C129" s="41"/>
      <c r="D129" s="234" t="s">
        <v>158</v>
      </c>
      <c r="E129" s="41"/>
      <c r="F129" s="235" t="s">
        <v>1429</v>
      </c>
      <c r="G129" s="41"/>
      <c r="H129" s="41"/>
      <c r="I129" s="236"/>
      <c r="J129" s="41"/>
      <c r="K129" s="41"/>
      <c r="L129" s="45"/>
      <c r="M129" s="237"/>
      <c r="N129" s="238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7" t="s">
        <v>158</v>
      </c>
      <c r="AU129" s="17" t="s">
        <v>87</v>
      </c>
    </row>
    <row r="130" s="2" customFormat="1" ht="33" customHeight="1">
      <c r="A130" s="39"/>
      <c r="B130" s="40"/>
      <c r="C130" s="220" t="s">
        <v>151</v>
      </c>
      <c r="D130" s="220" t="s">
        <v>153</v>
      </c>
      <c r="E130" s="221" t="s">
        <v>1430</v>
      </c>
      <c r="F130" s="222" t="s">
        <v>1431</v>
      </c>
      <c r="G130" s="223" t="s">
        <v>461</v>
      </c>
      <c r="H130" s="224">
        <v>1</v>
      </c>
      <c r="I130" s="225"/>
      <c r="J130" s="226">
        <f>ROUND(I130*H130,2)</f>
        <v>0</v>
      </c>
      <c r="K130" s="227"/>
      <c r="L130" s="45"/>
      <c r="M130" s="228" t="s">
        <v>1</v>
      </c>
      <c r="N130" s="229" t="s">
        <v>44</v>
      </c>
      <c r="O130" s="92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2" t="s">
        <v>157</v>
      </c>
      <c r="AT130" s="232" t="s">
        <v>153</v>
      </c>
      <c r="AU130" s="232" t="s">
        <v>87</v>
      </c>
      <c r="AY130" s="17" t="s">
        <v>150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7" t="s">
        <v>87</v>
      </c>
      <c r="BK130" s="233">
        <f>ROUND(I130*H130,2)</f>
        <v>0</v>
      </c>
      <c r="BL130" s="17" t="s">
        <v>157</v>
      </c>
      <c r="BM130" s="232" t="s">
        <v>172</v>
      </c>
    </row>
    <row r="131" s="2" customFormat="1">
      <c r="A131" s="39"/>
      <c r="B131" s="40"/>
      <c r="C131" s="41"/>
      <c r="D131" s="234" t="s">
        <v>158</v>
      </c>
      <c r="E131" s="41"/>
      <c r="F131" s="235" t="s">
        <v>1431</v>
      </c>
      <c r="G131" s="41"/>
      <c r="H131" s="41"/>
      <c r="I131" s="236"/>
      <c r="J131" s="41"/>
      <c r="K131" s="41"/>
      <c r="L131" s="45"/>
      <c r="M131" s="237"/>
      <c r="N131" s="238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7" t="s">
        <v>158</v>
      </c>
      <c r="AU131" s="17" t="s">
        <v>87</v>
      </c>
    </row>
    <row r="132" s="2" customFormat="1" ht="24.15" customHeight="1">
      <c r="A132" s="39"/>
      <c r="B132" s="40"/>
      <c r="C132" s="220" t="s">
        <v>157</v>
      </c>
      <c r="D132" s="220" t="s">
        <v>153</v>
      </c>
      <c r="E132" s="221" t="s">
        <v>1432</v>
      </c>
      <c r="F132" s="222" t="s">
        <v>1433</v>
      </c>
      <c r="G132" s="223" t="s">
        <v>1434</v>
      </c>
      <c r="H132" s="224">
        <v>1</v>
      </c>
      <c r="I132" s="225"/>
      <c r="J132" s="226">
        <f>ROUND(I132*H132,2)</f>
        <v>0</v>
      </c>
      <c r="K132" s="227"/>
      <c r="L132" s="45"/>
      <c r="M132" s="228" t="s">
        <v>1</v>
      </c>
      <c r="N132" s="229" t="s">
        <v>44</v>
      </c>
      <c r="O132" s="92"/>
      <c r="P132" s="230">
        <f>O132*H132</f>
        <v>0</v>
      </c>
      <c r="Q132" s="230">
        <v>0</v>
      </c>
      <c r="R132" s="230">
        <f>Q132*H132</f>
        <v>0</v>
      </c>
      <c r="S132" s="230">
        <v>0</v>
      </c>
      <c r="T132" s="23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2" t="s">
        <v>157</v>
      </c>
      <c r="AT132" s="232" t="s">
        <v>153</v>
      </c>
      <c r="AU132" s="232" t="s">
        <v>87</v>
      </c>
      <c r="AY132" s="17" t="s">
        <v>150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7" t="s">
        <v>87</v>
      </c>
      <c r="BK132" s="233">
        <f>ROUND(I132*H132,2)</f>
        <v>0</v>
      </c>
      <c r="BL132" s="17" t="s">
        <v>157</v>
      </c>
      <c r="BM132" s="232" t="s">
        <v>177</v>
      </c>
    </row>
    <row r="133" s="2" customFormat="1">
      <c r="A133" s="39"/>
      <c r="B133" s="40"/>
      <c r="C133" s="41"/>
      <c r="D133" s="234" t="s">
        <v>158</v>
      </c>
      <c r="E133" s="41"/>
      <c r="F133" s="235" t="s">
        <v>1433</v>
      </c>
      <c r="G133" s="41"/>
      <c r="H133" s="41"/>
      <c r="I133" s="236"/>
      <c r="J133" s="41"/>
      <c r="K133" s="41"/>
      <c r="L133" s="45"/>
      <c r="M133" s="237"/>
      <c r="N133" s="238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7" t="s">
        <v>158</v>
      </c>
      <c r="AU133" s="17" t="s">
        <v>87</v>
      </c>
    </row>
    <row r="134" s="2" customFormat="1" ht="24.15" customHeight="1">
      <c r="A134" s="39"/>
      <c r="B134" s="40"/>
      <c r="C134" s="220" t="s">
        <v>180</v>
      </c>
      <c r="D134" s="220" t="s">
        <v>153</v>
      </c>
      <c r="E134" s="221" t="s">
        <v>1435</v>
      </c>
      <c r="F134" s="222" t="s">
        <v>1436</v>
      </c>
      <c r="G134" s="223" t="s">
        <v>461</v>
      </c>
      <c r="H134" s="224">
        <v>4</v>
      </c>
      <c r="I134" s="225"/>
      <c r="J134" s="226">
        <f>ROUND(I134*H134,2)</f>
        <v>0</v>
      </c>
      <c r="K134" s="227"/>
      <c r="L134" s="45"/>
      <c r="M134" s="228" t="s">
        <v>1</v>
      </c>
      <c r="N134" s="229" t="s">
        <v>44</v>
      </c>
      <c r="O134" s="92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2" t="s">
        <v>157</v>
      </c>
      <c r="AT134" s="232" t="s">
        <v>153</v>
      </c>
      <c r="AU134" s="232" t="s">
        <v>87</v>
      </c>
      <c r="AY134" s="17" t="s">
        <v>150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7" t="s">
        <v>87</v>
      </c>
      <c r="BK134" s="233">
        <f>ROUND(I134*H134,2)</f>
        <v>0</v>
      </c>
      <c r="BL134" s="17" t="s">
        <v>157</v>
      </c>
      <c r="BM134" s="232" t="s">
        <v>105</v>
      </c>
    </row>
    <row r="135" s="2" customFormat="1">
      <c r="A135" s="39"/>
      <c r="B135" s="40"/>
      <c r="C135" s="41"/>
      <c r="D135" s="234" t="s">
        <v>158</v>
      </c>
      <c r="E135" s="41"/>
      <c r="F135" s="235" t="s">
        <v>1436</v>
      </c>
      <c r="G135" s="41"/>
      <c r="H135" s="41"/>
      <c r="I135" s="236"/>
      <c r="J135" s="41"/>
      <c r="K135" s="41"/>
      <c r="L135" s="45"/>
      <c r="M135" s="237"/>
      <c r="N135" s="238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7" t="s">
        <v>158</v>
      </c>
      <c r="AU135" s="17" t="s">
        <v>87</v>
      </c>
    </row>
    <row r="136" s="2" customFormat="1" ht="24.15" customHeight="1">
      <c r="A136" s="39"/>
      <c r="B136" s="40"/>
      <c r="C136" s="220" t="s">
        <v>172</v>
      </c>
      <c r="D136" s="220" t="s">
        <v>153</v>
      </c>
      <c r="E136" s="221" t="s">
        <v>1437</v>
      </c>
      <c r="F136" s="222" t="s">
        <v>1438</v>
      </c>
      <c r="G136" s="223" t="s">
        <v>461</v>
      </c>
      <c r="H136" s="224">
        <v>2</v>
      </c>
      <c r="I136" s="225"/>
      <c r="J136" s="226">
        <f>ROUND(I136*H136,2)</f>
        <v>0</v>
      </c>
      <c r="K136" s="227"/>
      <c r="L136" s="45"/>
      <c r="M136" s="228" t="s">
        <v>1</v>
      </c>
      <c r="N136" s="229" t="s">
        <v>44</v>
      </c>
      <c r="O136" s="92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2" t="s">
        <v>157</v>
      </c>
      <c r="AT136" s="232" t="s">
        <v>153</v>
      </c>
      <c r="AU136" s="232" t="s">
        <v>87</v>
      </c>
      <c r="AY136" s="17" t="s">
        <v>150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7" t="s">
        <v>87</v>
      </c>
      <c r="BK136" s="233">
        <f>ROUND(I136*H136,2)</f>
        <v>0</v>
      </c>
      <c r="BL136" s="17" t="s">
        <v>157</v>
      </c>
      <c r="BM136" s="232" t="s">
        <v>8</v>
      </c>
    </row>
    <row r="137" s="2" customFormat="1">
      <c r="A137" s="39"/>
      <c r="B137" s="40"/>
      <c r="C137" s="41"/>
      <c r="D137" s="234" t="s">
        <v>158</v>
      </c>
      <c r="E137" s="41"/>
      <c r="F137" s="235" t="s">
        <v>1438</v>
      </c>
      <c r="G137" s="41"/>
      <c r="H137" s="41"/>
      <c r="I137" s="236"/>
      <c r="J137" s="41"/>
      <c r="K137" s="41"/>
      <c r="L137" s="45"/>
      <c r="M137" s="237"/>
      <c r="N137" s="238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7" t="s">
        <v>158</v>
      </c>
      <c r="AU137" s="17" t="s">
        <v>87</v>
      </c>
    </row>
    <row r="138" s="2" customFormat="1" ht="24.15" customHeight="1">
      <c r="A138" s="39"/>
      <c r="B138" s="40"/>
      <c r="C138" s="220" t="s">
        <v>189</v>
      </c>
      <c r="D138" s="220" t="s">
        <v>153</v>
      </c>
      <c r="E138" s="221" t="s">
        <v>1439</v>
      </c>
      <c r="F138" s="222" t="s">
        <v>1440</v>
      </c>
      <c r="G138" s="223" t="s">
        <v>461</v>
      </c>
      <c r="H138" s="224">
        <v>1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44</v>
      </c>
      <c r="O138" s="92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157</v>
      </c>
      <c r="AT138" s="232" t="s">
        <v>153</v>
      </c>
      <c r="AU138" s="232" t="s">
        <v>87</v>
      </c>
      <c r="AY138" s="17" t="s">
        <v>150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7" t="s">
        <v>87</v>
      </c>
      <c r="BK138" s="233">
        <f>ROUND(I138*H138,2)</f>
        <v>0</v>
      </c>
      <c r="BL138" s="17" t="s">
        <v>157</v>
      </c>
      <c r="BM138" s="232" t="s">
        <v>192</v>
      </c>
    </row>
    <row r="139" s="2" customFormat="1">
      <c r="A139" s="39"/>
      <c r="B139" s="40"/>
      <c r="C139" s="41"/>
      <c r="D139" s="234" t="s">
        <v>158</v>
      </c>
      <c r="E139" s="41"/>
      <c r="F139" s="235" t="s">
        <v>1440</v>
      </c>
      <c r="G139" s="41"/>
      <c r="H139" s="41"/>
      <c r="I139" s="236"/>
      <c r="J139" s="41"/>
      <c r="K139" s="41"/>
      <c r="L139" s="45"/>
      <c r="M139" s="237"/>
      <c r="N139" s="238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7" t="s">
        <v>158</v>
      </c>
      <c r="AU139" s="17" t="s">
        <v>87</v>
      </c>
    </row>
    <row r="140" s="2" customFormat="1" ht="24.15" customHeight="1">
      <c r="A140" s="39"/>
      <c r="B140" s="40"/>
      <c r="C140" s="220" t="s">
        <v>177</v>
      </c>
      <c r="D140" s="220" t="s">
        <v>153</v>
      </c>
      <c r="E140" s="221" t="s">
        <v>1441</v>
      </c>
      <c r="F140" s="222" t="s">
        <v>1442</v>
      </c>
      <c r="G140" s="223" t="s">
        <v>461</v>
      </c>
      <c r="H140" s="224">
        <v>2</v>
      </c>
      <c r="I140" s="225"/>
      <c r="J140" s="226">
        <f>ROUND(I140*H140,2)</f>
        <v>0</v>
      </c>
      <c r="K140" s="227"/>
      <c r="L140" s="45"/>
      <c r="M140" s="228" t="s">
        <v>1</v>
      </c>
      <c r="N140" s="229" t="s">
        <v>44</v>
      </c>
      <c r="O140" s="92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2" t="s">
        <v>157</v>
      </c>
      <c r="AT140" s="232" t="s">
        <v>153</v>
      </c>
      <c r="AU140" s="232" t="s">
        <v>87</v>
      </c>
      <c r="AY140" s="17" t="s">
        <v>150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7" t="s">
        <v>87</v>
      </c>
      <c r="BK140" s="233">
        <f>ROUND(I140*H140,2)</f>
        <v>0</v>
      </c>
      <c r="BL140" s="17" t="s">
        <v>157</v>
      </c>
      <c r="BM140" s="232" t="s">
        <v>197</v>
      </c>
    </row>
    <row r="141" s="2" customFormat="1">
      <c r="A141" s="39"/>
      <c r="B141" s="40"/>
      <c r="C141" s="41"/>
      <c r="D141" s="234" t="s">
        <v>158</v>
      </c>
      <c r="E141" s="41"/>
      <c r="F141" s="235" t="s">
        <v>1442</v>
      </c>
      <c r="G141" s="41"/>
      <c r="H141" s="41"/>
      <c r="I141" s="236"/>
      <c r="J141" s="41"/>
      <c r="K141" s="41"/>
      <c r="L141" s="45"/>
      <c r="M141" s="237"/>
      <c r="N141" s="238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7" t="s">
        <v>158</v>
      </c>
      <c r="AU141" s="17" t="s">
        <v>87</v>
      </c>
    </row>
    <row r="142" s="2" customFormat="1" ht="24.15" customHeight="1">
      <c r="A142" s="39"/>
      <c r="B142" s="40"/>
      <c r="C142" s="220" t="s">
        <v>200</v>
      </c>
      <c r="D142" s="220" t="s">
        <v>153</v>
      </c>
      <c r="E142" s="221" t="s">
        <v>1443</v>
      </c>
      <c r="F142" s="222" t="s">
        <v>1444</v>
      </c>
      <c r="G142" s="223" t="s">
        <v>461</v>
      </c>
      <c r="H142" s="224">
        <v>6</v>
      </c>
      <c r="I142" s="225"/>
      <c r="J142" s="226">
        <f>ROUND(I142*H142,2)</f>
        <v>0</v>
      </c>
      <c r="K142" s="227"/>
      <c r="L142" s="45"/>
      <c r="M142" s="228" t="s">
        <v>1</v>
      </c>
      <c r="N142" s="229" t="s">
        <v>44</v>
      </c>
      <c r="O142" s="92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2" t="s">
        <v>157</v>
      </c>
      <c r="AT142" s="232" t="s">
        <v>153</v>
      </c>
      <c r="AU142" s="232" t="s">
        <v>87</v>
      </c>
      <c r="AY142" s="17" t="s">
        <v>150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7" t="s">
        <v>87</v>
      </c>
      <c r="BK142" s="233">
        <f>ROUND(I142*H142,2)</f>
        <v>0</v>
      </c>
      <c r="BL142" s="17" t="s">
        <v>157</v>
      </c>
      <c r="BM142" s="232" t="s">
        <v>204</v>
      </c>
    </row>
    <row r="143" s="2" customFormat="1">
      <c r="A143" s="39"/>
      <c r="B143" s="40"/>
      <c r="C143" s="41"/>
      <c r="D143" s="234" t="s">
        <v>158</v>
      </c>
      <c r="E143" s="41"/>
      <c r="F143" s="235" t="s">
        <v>1444</v>
      </c>
      <c r="G143" s="41"/>
      <c r="H143" s="41"/>
      <c r="I143" s="236"/>
      <c r="J143" s="41"/>
      <c r="K143" s="41"/>
      <c r="L143" s="45"/>
      <c r="M143" s="237"/>
      <c r="N143" s="238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7" t="s">
        <v>158</v>
      </c>
      <c r="AU143" s="17" t="s">
        <v>87</v>
      </c>
    </row>
    <row r="144" s="2" customFormat="1" ht="49.05" customHeight="1">
      <c r="A144" s="39"/>
      <c r="B144" s="40"/>
      <c r="C144" s="220" t="s">
        <v>105</v>
      </c>
      <c r="D144" s="220" t="s">
        <v>153</v>
      </c>
      <c r="E144" s="221" t="s">
        <v>1445</v>
      </c>
      <c r="F144" s="222" t="s">
        <v>1446</v>
      </c>
      <c r="G144" s="223" t="s">
        <v>461</v>
      </c>
      <c r="H144" s="224">
        <v>3</v>
      </c>
      <c r="I144" s="225"/>
      <c r="J144" s="226">
        <f>ROUND(I144*H144,2)</f>
        <v>0</v>
      </c>
      <c r="K144" s="227"/>
      <c r="L144" s="45"/>
      <c r="M144" s="228" t="s">
        <v>1</v>
      </c>
      <c r="N144" s="229" t="s">
        <v>44</v>
      </c>
      <c r="O144" s="92"/>
      <c r="P144" s="230">
        <f>O144*H144</f>
        <v>0</v>
      </c>
      <c r="Q144" s="230">
        <v>0</v>
      </c>
      <c r="R144" s="230">
        <f>Q144*H144</f>
        <v>0</v>
      </c>
      <c r="S144" s="230">
        <v>0</v>
      </c>
      <c r="T144" s="23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2" t="s">
        <v>157</v>
      </c>
      <c r="AT144" s="232" t="s">
        <v>153</v>
      </c>
      <c r="AU144" s="232" t="s">
        <v>87</v>
      </c>
      <c r="AY144" s="17" t="s">
        <v>150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7" t="s">
        <v>87</v>
      </c>
      <c r="BK144" s="233">
        <f>ROUND(I144*H144,2)</f>
        <v>0</v>
      </c>
      <c r="BL144" s="17" t="s">
        <v>157</v>
      </c>
      <c r="BM144" s="232" t="s">
        <v>207</v>
      </c>
    </row>
    <row r="145" s="2" customFormat="1">
      <c r="A145" s="39"/>
      <c r="B145" s="40"/>
      <c r="C145" s="41"/>
      <c r="D145" s="234" t="s">
        <v>158</v>
      </c>
      <c r="E145" s="41"/>
      <c r="F145" s="235" t="s">
        <v>1446</v>
      </c>
      <c r="G145" s="41"/>
      <c r="H145" s="41"/>
      <c r="I145" s="236"/>
      <c r="J145" s="41"/>
      <c r="K145" s="41"/>
      <c r="L145" s="45"/>
      <c r="M145" s="237"/>
      <c r="N145" s="238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7" t="s">
        <v>158</v>
      </c>
      <c r="AU145" s="17" t="s">
        <v>87</v>
      </c>
    </row>
    <row r="146" s="2" customFormat="1" ht="49.05" customHeight="1">
      <c r="A146" s="39"/>
      <c r="B146" s="40"/>
      <c r="C146" s="220" t="s">
        <v>217</v>
      </c>
      <c r="D146" s="220" t="s">
        <v>153</v>
      </c>
      <c r="E146" s="221" t="s">
        <v>1447</v>
      </c>
      <c r="F146" s="222" t="s">
        <v>1448</v>
      </c>
      <c r="G146" s="223" t="s">
        <v>461</v>
      </c>
      <c r="H146" s="224">
        <v>2</v>
      </c>
      <c r="I146" s="225"/>
      <c r="J146" s="226">
        <f>ROUND(I146*H146,2)</f>
        <v>0</v>
      </c>
      <c r="K146" s="227"/>
      <c r="L146" s="45"/>
      <c r="M146" s="228" t="s">
        <v>1</v>
      </c>
      <c r="N146" s="229" t="s">
        <v>44</v>
      </c>
      <c r="O146" s="92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2" t="s">
        <v>157</v>
      </c>
      <c r="AT146" s="232" t="s">
        <v>153</v>
      </c>
      <c r="AU146" s="232" t="s">
        <v>87</v>
      </c>
      <c r="AY146" s="17" t="s">
        <v>150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7" t="s">
        <v>87</v>
      </c>
      <c r="BK146" s="233">
        <f>ROUND(I146*H146,2)</f>
        <v>0</v>
      </c>
      <c r="BL146" s="17" t="s">
        <v>157</v>
      </c>
      <c r="BM146" s="232" t="s">
        <v>220</v>
      </c>
    </row>
    <row r="147" s="2" customFormat="1">
      <c r="A147" s="39"/>
      <c r="B147" s="40"/>
      <c r="C147" s="41"/>
      <c r="D147" s="234" t="s">
        <v>158</v>
      </c>
      <c r="E147" s="41"/>
      <c r="F147" s="235" t="s">
        <v>1448</v>
      </c>
      <c r="G147" s="41"/>
      <c r="H147" s="41"/>
      <c r="I147" s="236"/>
      <c r="J147" s="41"/>
      <c r="K147" s="41"/>
      <c r="L147" s="45"/>
      <c r="M147" s="237"/>
      <c r="N147" s="238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7" t="s">
        <v>158</v>
      </c>
      <c r="AU147" s="17" t="s">
        <v>87</v>
      </c>
    </row>
    <row r="148" s="2" customFormat="1" ht="66.75" customHeight="1">
      <c r="A148" s="39"/>
      <c r="B148" s="40"/>
      <c r="C148" s="220" t="s">
        <v>8</v>
      </c>
      <c r="D148" s="220" t="s">
        <v>153</v>
      </c>
      <c r="E148" s="221" t="s">
        <v>1449</v>
      </c>
      <c r="F148" s="222" t="s">
        <v>1450</v>
      </c>
      <c r="G148" s="223" t="s">
        <v>461</v>
      </c>
      <c r="H148" s="224">
        <v>1</v>
      </c>
      <c r="I148" s="225"/>
      <c r="J148" s="226">
        <f>ROUND(I148*H148,2)</f>
        <v>0</v>
      </c>
      <c r="K148" s="227"/>
      <c r="L148" s="45"/>
      <c r="M148" s="228" t="s">
        <v>1</v>
      </c>
      <c r="N148" s="229" t="s">
        <v>44</v>
      </c>
      <c r="O148" s="92"/>
      <c r="P148" s="230">
        <f>O148*H148</f>
        <v>0</v>
      </c>
      <c r="Q148" s="230">
        <v>0</v>
      </c>
      <c r="R148" s="230">
        <f>Q148*H148</f>
        <v>0</v>
      </c>
      <c r="S148" s="230">
        <v>0</v>
      </c>
      <c r="T148" s="23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157</v>
      </c>
      <c r="AT148" s="232" t="s">
        <v>153</v>
      </c>
      <c r="AU148" s="232" t="s">
        <v>87</v>
      </c>
      <c r="AY148" s="17" t="s">
        <v>150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7" t="s">
        <v>87</v>
      </c>
      <c r="BK148" s="233">
        <f>ROUND(I148*H148,2)</f>
        <v>0</v>
      </c>
      <c r="BL148" s="17" t="s">
        <v>157</v>
      </c>
      <c r="BM148" s="232" t="s">
        <v>225</v>
      </c>
    </row>
    <row r="149" s="2" customFormat="1">
      <c r="A149" s="39"/>
      <c r="B149" s="40"/>
      <c r="C149" s="41"/>
      <c r="D149" s="234" t="s">
        <v>158</v>
      </c>
      <c r="E149" s="41"/>
      <c r="F149" s="235" t="s">
        <v>1451</v>
      </c>
      <c r="G149" s="41"/>
      <c r="H149" s="41"/>
      <c r="I149" s="236"/>
      <c r="J149" s="41"/>
      <c r="K149" s="41"/>
      <c r="L149" s="45"/>
      <c r="M149" s="237"/>
      <c r="N149" s="238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7" t="s">
        <v>158</v>
      </c>
      <c r="AU149" s="17" t="s">
        <v>87</v>
      </c>
    </row>
    <row r="150" s="2" customFormat="1" ht="66.75" customHeight="1">
      <c r="A150" s="39"/>
      <c r="B150" s="40"/>
      <c r="C150" s="220" t="s">
        <v>227</v>
      </c>
      <c r="D150" s="220" t="s">
        <v>153</v>
      </c>
      <c r="E150" s="221" t="s">
        <v>1452</v>
      </c>
      <c r="F150" s="222" t="s">
        <v>1453</v>
      </c>
      <c r="G150" s="223" t="s">
        <v>461</v>
      </c>
      <c r="H150" s="224">
        <v>1</v>
      </c>
      <c r="I150" s="225"/>
      <c r="J150" s="226">
        <f>ROUND(I150*H150,2)</f>
        <v>0</v>
      </c>
      <c r="K150" s="227"/>
      <c r="L150" s="45"/>
      <c r="M150" s="228" t="s">
        <v>1</v>
      </c>
      <c r="N150" s="229" t="s">
        <v>44</v>
      </c>
      <c r="O150" s="92"/>
      <c r="P150" s="230">
        <f>O150*H150</f>
        <v>0</v>
      </c>
      <c r="Q150" s="230">
        <v>0</v>
      </c>
      <c r="R150" s="230">
        <f>Q150*H150</f>
        <v>0</v>
      </c>
      <c r="S150" s="230">
        <v>0</v>
      </c>
      <c r="T150" s="23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2" t="s">
        <v>157</v>
      </c>
      <c r="AT150" s="232" t="s">
        <v>153</v>
      </c>
      <c r="AU150" s="232" t="s">
        <v>87</v>
      </c>
      <c r="AY150" s="17" t="s">
        <v>150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7" t="s">
        <v>87</v>
      </c>
      <c r="BK150" s="233">
        <f>ROUND(I150*H150,2)</f>
        <v>0</v>
      </c>
      <c r="BL150" s="17" t="s">
        <v>157</v>
      </c>
      <c r="BM150" s="232" t="s">
        <v>230</v>
      </c>
    </row>
    <row r="151" s="2" customFormat="1">
      <c r="A151" s="39"/>
      <c r="B151" s="40"/>
      <c r="C151" s="41"/>
      <c r="D151" s="234" t="s">
        <v>158</v>
      </c>
      <c r="E151" s="41"/>
      <c r="F151" s="235" t="s">
        <v>1454</v>
      </c>
      <c r="G151" s="41"/>
      <c r="H151" s="41"/>
      <c r="I151" s="236"/>
      <c r="J151" s="41"/>
      <c r="K151" s="41"/>
      <c r="L151" s="45"/>
      <c r="M151" s="237"/>
      <c r="N151" s="238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7" t="s">
        <v>158</v>
      </c>
      <c r="AU151" s="17" t="s">
        <v>87</v>
      </c>
    </row>
    <row r="152" s="2" customFormat="1" ht="44.25" customHeight="1">
      <c r="A152" s="39"/>
      <c r="B152" s="40"/>
      <c r="C152" s="220" t="s">
        <v>192</v>
      </c>
      <c r="D152" s="220" t="s">
        <v>153</v>
      </c>
      <c r="E152" s="221" t="s">
        <v>1455</v>
      </c>
      <c r="F152" s="222" t="s">
        <v>1456</v>
      </c>
      <c r="G152" s="223" t="s">
        <v>461</v>
      </c>
      <c r="H152" s="224">
        <v>2</v>
      </c>
      <c r="I152" s="225"/>
      <c r="J152" s="226">
        <f>ROUND(I152*H152,2)</f>
        <v>0</v>
      </c>
      <c r="K152" s="227"/>
      <c r="L152" s="45"/>
      <c r="M152" s="228" t="s">
        <v>1</v>
      </c>
      <c r="N152" s="229" t="s">
        <v>44</v>
      </c>
      <c r="O152" s="92"/>
      <c r="P152" s="230">
        <f>O152*H152</f>
        <v>0</v>
      </c>
      <c r="Q152" s="230">
        <v>0</v>
      </c>
      <c r="R152" s="230">
        <f>Q152*H152</f>
        <v>0</v>
      </c>
      <c r="S152" s="230">
        <v>0</v>
      </c>
      <c r="T152" s="23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2" t="s">
        <v>157</v>
      </c>
      <c r="AT152" s="232" t="s">
        <v>153</v>
      </c>
      <c r="AU152" s="232" t="s">
        <v>87</v>
      </c>
      <c r="AY152" s="17" t="s">
        <v>150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7" t="s">
        <v>87</v>
      </c>
      <c r="BK152" s="233">
        <f>ROUND(I152*H152,2)</f>
        <v>0</v>
      </c>
      <c r="BL152" s="17" t="s">
        <v>157</v>
      </c>
      <c r="BM152" s="232" t="s">
        <v>234</v>
      </c>
    </row>
    <row r="153" s="2" customFormat="1">
      <c r="A153" s="39"/>
      <c r="B153" s="40"/>
      <c r="C153" s="41"/>
      <c r="D153" s="234" t="s">
        <v>158</v>
      </c>
      <c r="E153" s="41"/>
      <c r="F153" s="235" t="s">
        <v>1456</v>
      </c>
      <c r="G153" s="41"/>
      <c r="H153" s="41"/>
      <c r="I153" s="236"/>
      <c r="J153" s="41"/>
      <c r="K153" s="41"/>
      <c r="L153" s="45"/>
      <c r="M153" s="237"/>
      <c r="N153" s="238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7" t="s">
        <v>158</v>
      </c>
      <c r="AU153" s="17" t="s">
        <v>87</v>
      </c>
    </row>
    <row r="154" s="2" customFormat="1" ht="24.15" customHeight="1">
      <c r="A154" s="39"/>
      <c r="B154" s="40"/>
      <c r="C154" s="220" t="s">
        <v>235</v>
      </c>
      <c r="D154" s="220" t="s">
        <v>153</v>
      </c>
      <c r="E154" s="221" t="s">
        <v>1457</v>
      </c>
      <c r="F154" s="222" t="s">
        <v>1458</v>
      </c>
      <c r="G154" s="223" t="s">
        <v>461</v>
      </c>
      <c r="H154" s="224">
        <v>1</v>
      </c>
      <c r="I154" s="225"/>
      <c r="J154" s="226">
        <f>ROUND(I154*H154,2)</f>
        <v>0</v>
      </c>
      <c r="K154" s="227"/>
      <c r="L154" s="45"/>
      <c r="M154" s="228" t="s">
        <v>1</v>
      </c>
      <c r="N154" s="229" t="s">
        <v>44</v>
      </c>
      <c r="O154" s="92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2" t="s">
        <v>157</v>
      </c>
      <c r="AT154" s="232" t="s">
        <v>153</v>
      </c>
      <c r="AU154" s="232" t="s">
        <v>87</v>
      </c>
      <c r="AY154" s="17" t="s">
        <v>150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7" t="s">
        <v>87</v>
      </c>
      <c r="BK154" s="233">
        <f>ROUND(I154*H154,2)</f>
        <v>0</v>
      </c>
      <c r="BL154" s="17" t="s">
        <v>157</v>
      </c>
      <c r="BM154" s="232" t="s">
        <v>238</v>
      </c>
    </row>
    <row r="155" s="2" customFormat="1">
      <c r="A155" s="39"/>
      <c r="B155" s="40"/>
      <c r="C155" s="41"/>
      <c r="D155" s="234" t="s">
        <v>158</v>
      </c>
      <c r="E155" s="41"/>
      <c r="F155" s="235" t="s">
        <v>1458</v>
      </c>
      <c r="G155" s="41"/>
      <c r="H155" s="41"/>
      <c r="I155" s="236"/>
      <c r="J155" s="41"/>
      <c r="K155" s="41"/>
      <c r="L155" s="45"/>
      <c r="M155" s="237"/>
      <c r="N155" s="238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7" t="s">
        <v>158</v>
      </c>
      <c r="AU155" s="17" t="s">
        <v>87</v>
      </c>
    </row>
    <row r="156" s="2" customFormat="1" ht="55.5" customHeight="1">
      <c r="A156" s="39"/>
      <c r="B156" s="40"/>
      <c r="C156" s="220" t="s">
        <v>197</v>
      </c>
      <c r="D156" s="220" t="s">
        <v>153</v>
      </c>
      <c r="E156" s="221" t="s">
        <v>1459</v>
      </c>
      <c r="F156" s="222" t="s">
        <v>1460</v>
      </c>
      <c r="G156" s="223" t="s">
        <v>461</v>
      </c>
      <c r="H156" s="224">
        <v>2</v>
      </c>
      <c r="I156" s="225"/>
      <c r="J156" s="226">
        <f>ROUND(I156*H156,2)</f>
        <v>0</v>
      </c>
      <c r="K156" s="227"/>
      <c r="L156" s="45"/>
      <c r="M156" s="228" t="s">
        <v>1</v>
      </c>
      <c r="N156" s="229" t="s">
        <v>44</v>
      </c>
      <c r="O156" s="92"/>
      <c r="P156" s="230">
        <f>O156*H156</f>
        <v>0</v>
      </c>
      <c r="Q156" s="230">
        <v>0</v>
      </c>
      <c r="R156" s="230">
        <f>Q156*H156</f>
        <v>0</v>
      </c>
      <c r="S156" s="230">
        <v>0</v>
      </c>
      <c r="T156" s="23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2" t="s">
        <v>157</v>
      </c>
      <c r="AT156" s="232" t="s">
        <v>153</v>
      </c>
      <c r="AU156" s="232" t="s">
        <v>87</v>
      </c>
      <c r="AY156" s="17" t="s">
        <v>150</v>
      </c>
      <c r="BE156" s="233">
        <f>IF(N156="základní",J156,0)</f>
        <v>0</v>
      </c>
      <c r="BF156" s="233">
        <f>IF(N156="snížená",J156,0)</f>
        <v>0</v>
      </c>
      <c r="BG156" s="233">
        <f>IF(N156="zákl. přenesená",J156,0)</f>
        <v>0</v>
      </c>
      <c r="BH156" s="233">
        <f>IF(N156="sníž. přenesená",J156,0)</f>
        <v>0</v>
      </c>
      <c r="BI156" s="233">
        <f>IF(N156="nulová",J156,0)</f>
        <v>0</v>
      </c>
      <c r="BJ156" s="17" t="s">
        <v>87</v>
      </c>
      <c r="BK156" s="233">
        <f>ROUND(I156*H156,2)</f>
        <v>0</v>
      </c>
      <c r="BL156" s="17" t="s">
        <v>157</v>
      </c>
      <c r="BM156" s="232" t="s">
        <v>243</v>
      </c>
    </row>
    <row r="157" s="2" customFormat="1">
      <c r="A157" s="39"/>
      <c r="B157" s="40"/>
      <c r="C157" s="41"/>
      <c r="D157" s="234" t="s">
        <v>158</v>
      </c>
      <c r="E157" s="41"/>
      <c r="F157" s="235" t="s">
        <v>1460</v>
      </c>
      <c r="G157" s="41"/>
      <c r="H157" s="41"/>
      <c r="I157" s="236"/>
      <c r="J157" s="41"/>
      <c r="K157" s="41"/>
      <c r="L157" s="45"/>
      <c r="M157" s="237"/>
      <c r="N157" s="238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7" t="s">
        <v>158</v>
      </c>
      <c r="AU157" s="17" t="s">
        <v>87</v>
      </c>
    </row>
    <row r="158" s="2" customFormat="1" ht="66.75" customHeight="1">
      <c r="A158" s="39"/>
      <c r="B158" s="40"/>
      <c r="C158" s="220" t="s">
        <v>244</v>
      </c>
      <c r="D158" s="220" t="s">
        <v>153</v>
      </c>
      <c r="E158" s="221" t="s">
        <v>1461</v>
      </c>
      <c r="F158" s="222" t="s">
        <v>1462</v>
      </c>
      <c r="G158" s="223" t="s">
        <v>461</v>
      </c>
      <c r="H158" s="224">
        <v>1</v>
      </c>
      <c r="I158" s="225"/>
      <c r="J158" s="226">
        <f>ROUND(I158*H158,2)</f>
        <v>0</v>
      </c>
      <c r="K158" s="227"/>
      <c r="L158" s="45"/>
      <c r="M158" s="228" t="s">
        <v>1</v>
      </c>
      <c r="N158" s="229" t="s">
        <v>44</v>
      </c>
      <c r="O158" s="92"/>
      <c r="P158" s="230">
        <f>O158*H158</f>
        <v>0</v>
      </c>
      <c r="Q158" s="230">
        <v>0</v>
      </c>
      <c r="R158" s="230">
        <f>Q158*H158</f>
        <v>0</v>
      </c>
      <c r="S158" s="230">
        <v>0</v>
      </c>
      <c r="T158" s="23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2" t="s">
        <v>157</v>
      </c>
      <c r="AT158" s="232" t="s">
        <v>153</v>
      </c>
      <c r="AU158" s="232" t="s">
        <v>87</v>
      </c>
      <c r="AY158" s="17" t="s">
        <v>150</v>
      </c>
      <c r="BE158" s="233">
        <f>IF(N158="základní",J158,0)</f>
        <v>0</v>
      </c>
      <c r="BF158" s="233">
        <f>IF(N158="snížená",J158,0)</f>
        <v>0</v>
      </c>
      <c r="BG158" s="233">
        <f>IF(N158="zákl. přenesená",J158,0)</f>
        <v>0</v>
      </c>
      <c r="BH158" s="233">
        <f>IF(N158="sníž. přenesená",J158,0)</f>
        <v>0</v>
      </c>
      <c r="BI158" s="233">
        <f>IF(N158="nulová",J158,0)</f>
        <v>0</v>
      </c>
      <c r="BJ158" s="17" t="s">
        <v>87</v>
      </c>
      <c r="BK158" s="233">
        <f>ROUND(I158*H158,2)</f>
        <v>0</v>
      </c>
      <c r="BL158" s="17" t="s">
        <v>157</v>
      </c>
      <c r="BM158" s="232" t="s">
        <v>280</v>
      </c>
    </row>
    <row r="159" s="2" customFormat="1">
      <c r="A159" s="39"/>
      <c r="B159" s="40"/>
      <c r="C159" s="41"/>
      <c r="D159" s="234" t="s">
        <v>158</v>
      </c>
      <c r="E159" s="41"/>
      <c r="F159" s="235" t="s">
        <v>1462</v>
      </c>
      <c r="G159" s="41"/>
      <c r="H159" s="41"/>
      <c r="I159" s="236"/>
      <c r="J159" s="41"/>
      <c r="K159" s="41"/>
      <c r="L159" s="45"/>
      <c r="M159" s="237"/>
      <c r="N159" s="238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7" t="s">
        <v>158</v>
      </c>
      <c r="AU159" s="17" t="s">
        <v>87</v>
      </c>
    </row>
    <row r="160" s="2" customFormat="1" ht="66.75" customHeight="1">
      <c r="A160" s="39"/>
      <c r="B160" s="40"/>
      <c r="C160" s="220" t="s">
        <v>204</v>
      </c>
      <c r="D160" s="220" t="s">
        <v>153</v>
      </c>
      <c r="E160" s="221" t="s">
        <v>1463</v>
      </c>
      <c r="F160" s="222" t="s">
        <v>1464</v>
      </c>
      <c r="G160" s="223" t="s">
        <v>461</v>
      </c>
      <c r="H160" s="224">
        <v>1</v>
      </c>
      <c r="I160" s="225"/>
      <c r="J160" s="226">
        <f>ROUND(I160*H160,2)</f>
        <v>0</v>
      </c>
      <c r="K160" s="227"/>
      <c r="L160" s="45"/>
      <c r="M160" s="228" t="s">
        <v>1</v>
      </c>
      <c r="N160" s="229" t="s">
        <v>44</v>
      </c>
      <c r="O160" s="92"/>
      <c r="P160" s="230">
        <f>O160*H160</f>
        <v>0</v>
      </c>
      <c r="Q160" s="230">
        <v>0</v>
      </c>
      <c r="R160" s="230">
        <f>Q160*H160</f>
        <v>0</v>
      </c>
      <c r="S160" s="230">
        <v>0</v>
      </c>
      <c r="T160" s="23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2" t="s">
        <v>157</v>
      </c>
      <c r="AT160" s="232" t="s">
        <v>153</v>
      </c>
      <c r="AU160" s="232" t="s">
        <v>87</v>
      </c>
      <c r="AY160" s="17" t="s">
        <v>150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7" t="s">
        <v>87</v>
      </c>
      <c r="BK160" s="233">
        <f>ROUND(I160*H160,2)</f>
        <v>0</v>
      </c>
      <c r="BL160" s="17" t="s">
        <v>157</v>
      </c>
      <c r="BM160" s="232" t="s">
        <v>290</v>
      </c>
    </row>
    <row r="161" s="2" customFormat="1">
      <c r="A161" s="39"/>
      <c r="B161" s="40"/>
      <c r="C161" s="41"/>
      <c r="D161" s="234" t="s">
        <v>158</v>
      </c>
      <c r="E161" s="41"/>
      <c r="F161" s="235" t="s">
        <v>1464</v>
      </c>
      <c r="G161" s="41"/>
      <c r="H161" s="41"/>
      <c r="I161" s="236"/>
      <c r="J161" s="41"/>
      <c r="K161" s="41"/>
      <c r="L161" s="45"/>
      <c r="M161" s="237"/>
      <c r="N161" s="238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7" t="s">
        <v>158</v>
      </c>
      <c r="AU161" s="17" t="s">
        <v>87</v>
      </c>
    </row>
    <row r="162" s="2" customFormat="1" ht="24.15" customHeight="1">
      <c r="A162" s="39"/>
      <c r="B162" s="40"/>
      <c r="C162" s="220" t="s">
        <v>258</v>
      </c>
      <c r="D162" s="220" t="s">
        <v>153</v>
      </c>
      <c r="E162" s="221" t="s">
        <v>1465</v>
      </c>
      <c r="F162" s="222" t="s">
        <v>1466</v>
      </c>
      <c r="G162" s="223" t="s">
        <v>171</v>
      </c>
      <c r="H162" s="224">
        <v>2</v>
      </c>
      <c r="I162" s="225"/>
      <c r="J162" s="226">
        <f>ROUND(I162*H162,2)</f>
        <v>0</v>
      </c>
      <c r="K162" s="227"/>
      <c r="L162" s="45"/>
      <c r="M162" s="228" t="s">
        <v>1</v>
      </c>
      <c r="N162" s="229" t="s">
        <v>44</v>
      </c>
      <c r="O162" s="92"/>
      <c r="P162" s="230">
        <f>O162*H162</f>
        <v>0</v>
      </c>
      <c r="Q162" s="230">
        <v>0</v>
      </c>
      <c r="R162" s="230">
        <f>Q162*H162</f>
        <v>0</v>
      </c>
      <c r="S162" s="230">
        <v>0</v>
      </c>
      <c r="T162" s="23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2" t="s">
        <v>157</v>
      </c>
      <c r="AT162" s="232" t="s">
        <v>153</v>
      </c>
      <c r="AU162" s="232" t="s">
        <v>87</v>
      </c>
      <c r="AY162" s="17" t="s">
        <v>150</v>
      </c>
      <c r="BE162" s="233">
        <f>IF(N162="základní",J162,0)</f>
        <v>0</v>
      </c>
      <c r="BF162" s="233">
        <f>IF(N162="snížená",J162,0)</f>
        <v>0</v>
      </c>
      <c r="BG162" s="233">
        <f>IF(N162="zákl. přenesená",J162,0)</f>
        <v>0</v>
      </c>
      <c r="BH162" s="233">
        <f>IF(N162="sníž. přenesená",J162,0)</f>
        <v>0</v>
      </c>
      <c r="BI162" s="233">
        <f>IF(N162="nulová",J162,0)</f>
        <v>0</v>
      </c>
      <c r="BJ162" s="17" t="s">
        <v>87</v>
      </c>
      <c r="BK162" s="233">
        <f>ROUND(I162*H162,2)</f>
        <v>0</v>
      </c>
      <c r="BL162" s="17" t="s">
        <v>157</v>
      </c>
      <c r="BM162" s="232" t="s">
        <v>314</v>
      </c>
    </row>
    <row r="163" s="2" customFormat="1">
      <c r="A163" s="39"/>
      <c r="B163" s="40"/>
      <c r="C163" s="41"/>
      <c r="D163" s="234" t="s">
        <v>158</v>
      </c>
      <c r="E163" s="41"/>
      <c r="F163" s="235" t="s">
        <v>1466</v>
      </c>
      <c r="G163" s="41"/>
      <c r="H163" s="41"/>
      <c r="I163" s="236"/>
      <c r="J163" s="41"/>
      <c r="K163" s="41"/>
      <c r="L163" s="45"/>
      <c r="M163" s="237"/>
      <c r="N163" s="238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7" t="s">
        <v>158</v>
      </c>
      <c r="AU163" s="17" t="s">
        <v>87</v>
      </c>
    </row>
    <row r="164" s="2" customFormat="1" ht="24.15" customHeight="1">
      <c r="A164" s="39"/>
      <c r="B164" s="40"/>
      <c r="C164" s="220" t="s">
        <v>207</v>
      </c>
      <c r="D164" s="220" t="s">
        <v>153</v>
      </c>
      <c r="E164" s="221" t="s">
        <v>1467</v>
      </c>
      <c r="F164" s="222" t="s">
        <v>1468</v>
      </c>
      <c r="G164" s="223" t="s">
        <v>171</v>
      </c>
      <c r="H164" s="224">
        <v>38</v>
      </c>
      <c r="I164" s="225"/>
      <c r="J164" s="226">
        <f>ROUND(I164*H164,2)</f>
        <v>0</v>
      </c>
      <c r="K164" s="227"/>
      <c r="L164" s="45"/>
      <c r="M164" s="228" t="s">
        <v>1</v>
      </c>
      <c r="N164" s="229" t="s">
        <v>44</v>
      </c>
      <c r="O164" s="92"/>
      <c r="P164" s="230">
        <f>O164*H164</f>
        <v>0</v>
      </c>
      <c r="Q164" s="230">
        <v>0</v>
      </c>
      <c r="R164" s="230">
        <f>Q164*H164</f>
        <v>0</v>
      </c>
      <c r="S164" s="230">
        <v>0</v>
      </c>
      <c r="T164" s="23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2" t="s">
        <v>157</v>
      </c>
      <c r="AT164" s="232" t="s">
        <v>153</v>
      </c>
      <c r="AU164" s="232" t="s">
        <v>87</v>
      </c>
      <c r="AY164" s="17" t="s">
        <v>150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7" t="s">
        <v>87</v>
      </c>
      <c r="BK164" s="233">
        <f>ROUND(I164*H164,2)</f>
        <v>0</v>
      </c>
      <c r="BL164" s="17" t="s">
        <v>157</v>
      </c>
      <c r="BM164" s="232" t="s">
        <v>320</v>
      </c>
    </row>
    <row r="165" s="2" customFormat="1">
      <c r="A165" s="39"/>
      <c r="B165" s="40"/>
      <c r="C165" s="41"/>
      <c r="D165" s="234" t="s">
        <v>158</v>
      </c>
      <c r="E165" s="41"/>
      <c r="F165" s="235" t="s">
        <v>1468</v>
      </c>
      <c r="G165" s="41"/>
      <c r="H165" s="41"/>
      <c r="I165" s="236"/>
      <c r="J165" s="41"/>
      <c r="K165" s="41"/>
      <c r="L165" s="45"/>
      <c r="M165" s="237"/>
      <c r="N165" s="238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7" t="s">
        <v>158</v>
      </c>
      <c r="AU165" s="17" t="s">
        <v>87</v>
      </c>
    </row>
    <row r="166" s="2" customFormat="1" ht="24.15" customHeight="1">
      <c r="A166" s="39"/>
      <c r="B166" s="40"/>
      <c r="C166" s="220" t="s">
        <v>7</v>
      </c>
      <c r="D166" s="220" t="s">
        <v>153</v>
      </c>
      <c r="E166" s="221" t="s">
        <v>517</v>
      </c>
      <c r="F166" s="222" t="s">
        <v>1469</v>
      </c>
      <c r="G166" s="223" t="s">
        <v>171</v>
      </c>
      <c r="H166" s="224">
        <v>30</v>
      </c>
      <c r="I166" s="225"/>
      <c r="J166" s="226">
        <f>ROUND(I166*H166,2)</f>
        <v>0</v>
      </c>
      <c r="K166" s="227"/>
      <c r="L166" s="45"/>
      <c r="M166" s="228" t="s">
        <v>1</v>
      </c>
      <c r="N166" s="229" t="s">
        <v>44</v>
      </c>
      <c r="O166" s="92"/>
      <c r="P166" s="230">
        <f>O166*H166</f>
        <v>0</v>
      </c>
      <c r="Q166" s="230">
        <v>0</v>
      </c>
      <c r="R166" s="230">
        <f>Q166*H166</f>
        <v>0</v>
      </c>
      <c r="S166" s="230">
        <v>0</v>
      </c>
      <c r="T166" s="23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2" t="s">
        <v>157</v>
      </c>
      <c r="AT166" s="232" t="s">
        <v>153</v>
      </c>
      <c r="AU166" s="232" t="s">
        <v>87</v>
      </c>
      <c r="AY166" s="17" t="s">
        <v>150</v>
      </c>
      <c r="BE166" s="233">
        <f>IF(N166="základní",J166,0)</f>
        <v>0</v>
      </c>
      <c r="BF166" s="233">
        <f>IF(N166="snížená",J166,0)</f>
        <v>0</v>
      </c>
      <c r="BG166" s="233">
        <f>IF(N166="zákl. přenesená",J166,0)</f>
        <v>0</v>
      </c>
      <c r="BH166" s="233">
        <f>IF(N166="sníž. přenesená",J166,0)</f>
        <v>0</v>
      </c>
      <c r="BI166" s="233">
        <f>IF(N166="nulová",J166,0)</f>
        <v>0</v>
      </c>
      <c r="BJ166" s="17" t="s">
        <v>87</v>
      </c>
      <c r="BK166" s="233">
        <f>ROUND(I166*H166,2)</f>
        <v>0</v>
      </c>
      <c r="BL166" s="17" t="s">
        <v>157</v>
      </c>
      <c r="BM166" s="232" t="s">
        <v>325</v>
      </c>
    </row>
    <row r="167" s="2" customFormat="1">
      <c r="A167" s="39"/>
      <c r="B167" s="40"/>
      <c r="C167" s="41"/>
      <c r="D167" s="234" t="s">
        <v>158</v>
      </c>
      <c r="E167" s="41"/>
      <c r="F167" s="235" t="s">
        <v>1469</v>
      </c>
      <c r="G167" s="41"/>
      <c r="H167" s="41"/>
      <c r="I167" s="236"/>
      <c r="J167" s="41"/>
      <c r="K167" s="41"/>
      <c r="L167" s="45"/>
      <c r="M167" s="237"/>
      <c r="N167" s="238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7" t="s">
        <v>158</v>
      </c>
      <c r="AU167" s="17" t="s">
        <v>87</v>
      </c>
    </row>
    <row r="168" s="2" customFormat="1" ht="24.15" customHeight="1">
      <c r="A168" s="39"/>
      <c r="B168" s="40"/>
      <c r="C168" s="220" t="s">
        <v>220</v>
      </c>
      <c r="D168" s="220" t="s">
        <v>153</v>
      </c>
      <c r="E168" s="221" t="s">
        <v>1470</v>
      </c>
      <c r="F168" s="222" t="s">
        <v>1471</v>
      </c>
      <c r="G168" s="223" t="s">
        <v>171</v>
      </c>
      <c r="H168" s="224">
        <v>12</v>
      </c>
      <c r="I168" s="225"/>
      <c r="J168" s="226">
        <f>ROUND(I168*H168,2)</f>
        <v>0</v>
      </c>
      <c r="K168" s="227"/>
      <c r="L168" s="45"/>
      <c r="M168" s="228" t="s">
        <v>1</v>
      </c>
      <c r="N168" s="229" t="s">
        <v>44</v>
      </c>
      <c r="O168" s="92"/>
      <c r="P168" s="230">
        <f>O168*H168</f>
        <v>0</v>
      </c>
      <c r="Q168" s="230">
        <v>0</v>
      </c>
      <c r="R168" s="230">
        <f>Q168*H168</f>
        <v>0</v>
      </c>
      <c r="S168" s="230">
        <v>0</v>
      </c>
      <c r="T168" s="23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2" t="s">
        <v>157</v>
      </c>
      <c r="AT168" s="232" t="s">
        <v>153</v>
      </c>
      <c r="AU168" s="232" t="s">
        <v>87</v>
      </c>
      <c r="AY168" s="17" t="s">
        <v>150</v>
      </c>
      <c r="BE168" s="233">
        <f>IF(N168="základní",J168,0)</f>
        <v>0</v>
      </c>
      <c r="BF168" s="233">
        <f>IF(N168="snížená",J168,0)</f>
        <v>0</v>
      </c>
      <c r="BG168" s="233">
        <f>IF(N168="zákl. přenesená",J168,0)</f>
        <v>0</v>
      </c>
      <c r="BH168" s="233">
        <f>IF(N168="sníž. přenesená",J168,0)</f>
        <v>0</v>
      </c>
      <c r="BI168" s="233">
        <f>IF(N168="nulová",J168,0)</f>
        <v>0</v>
      </c>
      <c r="BJ168" s="17" t="s">
        <v>87</v>
      </c>
      <c r="BK168" s="233">
        <f>ROUND(I168*H168,2)</f>
        <v>0</v>
      </c>
      <c r="BL168" s="17" t="s">
        <v>157</v>
      </c>
      <c r="BM168" s="232" t="s">
        <v>340</v>
      </c>
    </row>
    <row r="169" s="2" customFormat="1">
      <c r="A169" s="39"/>
      <c r="B169" s="40"/>
      <c r="C169" s="41"/>
      <c r="D169" s="234" t="s">
        <v>158</v>
      </c>
      <c r="E169" s="41"/>
      <c r="F169" s="235" t="s">
        <v>1471</v>
      </c>
      <c r="G169" s="41"/>
      <c r="H169" s="41"/>
      <c r="I169" s="236"/>
      <c r="J169" s="41"/>
      <c r="K169" s="41"/>
      <c r="L169" s="45"/>
      <c r="M169" s="237"/>
      <c r="N169" s="238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7" t="s">
        <v>158</v>
      </c>
      <c r="AU169" s="17" t="s">
        <v>87</v>
      </c>
    </row>
    <row r="170" s="2" customFormat="1" ht="24.15" customHeight="1">
      <c r="A170" s="39"/>
      <c r="B170" s="40"/>
      <c r="C170" s="220" t="s">
        <v>277</v>
      </c>
      <c r="D170" s="220" t="s">
        <v>153</v>
      </c>
      <c r="E170" s="221" t="s">
        <v>1465</v>
      </c>
      <c r="F170" s="222" t="s">
        <v>1466</v>
      </c>
      <c r="G170" s="223" t="s">
        <v>171</v>
      </c>
      <c r="H170" s="224">
        <v>2</v>
      </c>
      <c r="I170" s="225"/>
      <c r="J170" s="226">
        <f>ROUND(I170*H170,2)</f>
        <v>0</v>
      </c>
      <c r="K170" s="227"/>
      <c r="L170" s="45"/>
      <c r="M170" s="228" t="s">
        <v>1</v>
      </c>
      <c r="N170" s="229" t="s">
        <v>44</v>
      </c>
      <c r="O170" s="92"/>
      <c r="P170" s="230">
        <f>O170*H170</f>
        <v>0</v>
      </c>
      <c r="Q170" s="230">
        <v>0</v>
      </c>
      <c r="R170" s="230">
        <f>Q170*H170</f>
        <v>0</v>
      </c>
      <c r="S170" s="230">
        <v>0</v>
      </c>
      <c r="T170" s="23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2" t="s">
        <v>157</v>
      </c>
      <c r="AT170" s="232" t="s">
        <v>153</v>
      </c>
      <c r="AU170" s="232" t="s">
        <v>87</v>
      </c>
      <c r="AY170" s="17" t="s">
        <v>150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7" t="s">
        <v>87</v>
      </c>
      <c r="BK170" s="233">
        <f>ROUND(I170*H170,2)</f>
        <v>0</v>
      </c>
      <c r="BL170" s="17" t="s">
        <v>157</v>
      </c>
      <c r="BM170" s="232" t="s">
        <v>343</v>
      </c>
    </row>
    <row r="171" s="2" customFormat="1">
      <c r="A171" s="39"/>
      <c r="B171" s="40"/>
      <c r="C171" s="41"/>
      <c r="D171" s="234" t="s">
        <v>158</v>
      </c>
      <c r="E171" s="41"/>
      <c r="F171" s="235" t="s">
        <v>1466</v>
      </c>
      <c r="G171" s="41"/>
      <c r="H171" s="41"/>
      <c r="I171" s="236"/>
      <c r="J171" s="41"/>
      <c r="K171" s="41"/>
      <c r="L171" s="45"/>
      <c r="M171" s="237"/>
      <c r="N171" s="238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7" t="s">
        <v>158</v>
      </c>
      <c r="AU171" s="17" t="s">
        <v>87</v>
      </c>
    </row>
    <row r="172" s="2" customFormat="1" ht="24.15" customHeight="1">
      <c r="A172" s="39"/>
      <c r="B172" s="40"/>
      <c r="C172" s="220" t="s">
        <v>225</v>
      </c>
      <c r="D172" s="220" t="s">
        <v>153</v>
      </c>
      <c r="E172" s="221" t="s">
        <v>1472</v>
      </c>
      <c r="F172" s="222" t="s">
        <v>1468</v>
      </c>
      <c r="G172" s="223" t="s">
        <v>171</v>
      </c>
      <c r="H172" s="224">
        <v>68</v>
      </c>
      <c r="I172" s="225"/>
      <c r="J172" s="226">
        <f>ROUND(I172*H172,2)</f>
        <v>0</v>
      </c>
      <c r="K172" s="227"/>
      <c r="L172" s="45"/>
      <c r="M172" s="228" t="s">
        <v>1</v>
      </c>
      <c r="N172" s="229" t="s">
        <v>44</v>
      </c>
      <c r="O172" s="92"/>
      <c r="P172" s="230">
        <f>O172*H172</f>
        <v>0</v>
      </c>
      <c r="Q172" s="230">
        <v>0</v>
      </c>
      <c r="R172" s="230">
        <f>Q172*H172</f>
        <v>0</v>
      </c>
      <c r="S172" s="230">
        <v>0</v>
      </c>
      <c r="T172" s="23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2" t="s">
        <v>157</v>
      </c>
      <c r="AT172" s="232" t="s">
        <v>153</v>
      </c>
      <c r="AU172" s="232" t="s">
        <v>87</v>
      </c>
      <c r="AY172" s="17" t="s">
        <v>150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7" t="s">
        <v>87</v>
      </c>
      <c r="BK172" s="233">
        <f>ROUND(I172*H172,2)</f>
        <v>0</v>
      </c>
      <c r="BL172" s="17" t="s">
        <v>157</v>
      </c>
      <c r="BM172" s="232" t="s">
        <v>349</v>
      </c>
    </row>
    <row r="173" s="2" customFormat="1">
      <c r="A173" s="39"/>
      <c r="B173" s="40"/>
      <c r="C173" s="41"/>
      <c r="D173" s="234" t="s">
        <v>158</v>
      </c>
      <c r="E173" s="41"/>
      <c r="F173" s="235" t="s">
        <v>1468</v>
      </c>
      <c r="G173" s="41"/>
      <c r="H173" s="41"/>
      <c r="I173" s="236"/>
      <c r="J173" s="41"/>
      <c r="K173" s="41"/>
      <c r="L173" s="45"/>
      <c r="M173" s="237"/>
      <c r="N173" s="238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7" t="s">
        <v>158</v>
      </c>
      <c r="AU173" s="17" t="s">
        <v>87</v>
      </c>
    </row>
    <row r="174" s="2" customFormat="1" ht="24.15" customHeight="1">
      <c r="A174" s="39"/>
      <c r="B174" s="40"/>
      <c r="C174" s="220" t="s">
        <v>296</v>
      </c>
      <c r="D174" s="220" t="s">
        <v>153</v>
      </c>
      <c r="E174" s="221" t="s">
        <v>1473</v>
      </c>
      <c r="F174" s="222" t="s">
        <v>1474</v>
      </c>
      <c r="G174" s="223" t="s">
        <v>171</v>
      </c>
      <c r="H174" s="224">
        <v>1</v>
      </c>
      <c r="I174" s="225"/>
      <c r="J174" s="226">
        <f>ROUND(I174*H174,2)</f>
        <v>0</v>
      </c>
      <c r="K174" s="227"/>
      <c r="L174" s="45"/>
      <c r="M174" s="228" t="s">
        <v>1</v>
      </c>
      <c r="N174" s="229" t="s">
        <v>44</v>
      </c>
      <c r="O174" s="92"/>
      <c r="P174" s="230">
        <f>O174*H174</f>
        <v>0</v>
      </c>
      <c r="Q174" s="230">
        <v>0</v>
      </c>
      <c r="R174" s="230">
        <f>Q174*H174</f>
        <v>0</v>
      </c>
      <c r="S174" s="230">
        <v>0</v>
      </c>
      <c r="T174" s="23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2" t="s">
        <v>157</v>
      </c>
      <c r="AT174" s="232" t="s">
        <v>153</v>
      </c>
      <c r="AU174" s="232" t="s">
        <v>87</v>
      </c>
      <c r="AY174" s="17" t="s">
        <v>150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7" t="s">
        <v>87</v>
      </c>
      <c r="BK174" s="233">
        <f>ROUND(I174*H174,2)</f>
        <v>0</v>
      </c>
      <c r="BL174" s="17" t="s">
        <v>157</v>
      </c>
      <c r="BM174" s="232" t="s">
        <v>354</v>
      </c>
    </row>
    <row r="175" s="2" customFormat="1">
      <c r="A175" s="39"/>
      <c r="B175" s="40"/>
      <c r="C175" s="41"/>
      <c r="D175" s="234" t="s">
        <v>158</v>
      </c>
      <c r="E175" s="41"/>
      <c r="F175" s="235" t="s">
        <v>1474</v>
      </c>
      <c r="G175" s="41"/>
      <c r="H175" s="41"/>
      <c r="I175" s="236"/>
      <c r="J175" s="41"/>
      <c r="K175" s="41"/>
      <c r="L175" s="45"/>
      <c r="M175" s="237"/>
      <c r="N175" s="238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7" t="s">
        <v>158</v>
      </c>
      <c r="AU175" s="17" t="s">
        <v>87</v>
      </c>
    </row>
    <row r="176" s="12" customFormat="1" ht="25.92" customHeight="1">
      <c r="A176" s="12"/>
      <c r="B176" s="204"/>
      <c r="C176" s="205"/>
      <c r="D176" s="206" t="s">
        <v>78</v>
      </c>
      <c r="E176" s="207" t="s">
        <v>1475</v>
      </c>
      <c r="F176" s="207" t="s">
        <v>1476</v>
      </c>
      <c r="G176" s="205"/>
      <c r="H176" s="205"/>
      <c r="I176" s="208"/>
      <c r="J176" s="209">
        <f>BK176</f>
        <v>0</v>
      </c>
      <c r="K176" s="205"/>
      <c r="L176" s="210"/>
      <c r="M176" s="211"/>
      <c r="N176" s="212"/>
      <c r="O176" s="212"/>
      <c r="P176" s="213">
        <f>SUM(P177:P178)</f>
        <v>0</v>
      </c>
      <c r="Q176" s="212"/>
      <c r="R176" s="213">
        <f>SUM(R177:R178)</f>
        <v>0</v>
      </c>
      <c r="S176" s="212"/>
      <c r="T176" s="214">
        <f>SUM(T177:T178)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5" t="s">
        <v>87</v>
      </c>
      <c r="AT176" s="216" t="s">
        <v>78</v>
      </c>
      <c r="AU176" s="216" t="s">
        <v>79</v>
      </c>
      <c r="AY176" s="215" t="s">
        <v>150</v>
      </c>
      <c r="BK176" s="217">
        <f>SUM(BK177:BK178)</f>
        <v>0</v>
      </c>
    </row>
    <row r="177" s="2" customFormat="1" ht="16.5" customHeight="1">
      <c r="A177" s="39"/>
      <c r="B177" s="40"/>
      <c r="C177" s="220" t="s">
        <v>230</v>
      </c>
      <c r="D177" s="220" t="s">
        <v>153</v>
      </c>
      <c r="E177" s="221" t="s">
        <v>1477</v>
      </c>
      <c r="F177" s="222" t="s">
        <v>1478</v>
      </c>
      <c r="G177" s="223" t="s">
        <v>1479</v>
      </c>
      <c r="H177" s="224">
        <v>170</v>
      </c>
      <c r="I177" s="225"/>
      <c r="J177" s="226">
        <f>ROUND(I177*H177,2)</f>
        <v>0</v>
      </c>
      <c r="K177" s="227"/>
      <c r="L177" s="45"/>
      <c r="M177" s="228" t="s">
        <v>1</v>
      </c>
      <c r="N177" s="229" t="s">
        <v>44</v>
      </c>
      <c r="O177" s="92"/>
      <c r="P177" s="230">
        <f>O177*H177</f>
        <v>0</v>
      </c>
      <c r="Q177" s="230">
        <v>0</v>
      </c>
      <c r="R177" s="230">
        <f>Q177*H177</f>
        <v>0</v>
      </c>
      <c r="S177" s="230">
        <v>0</v>
      </c>
      <c r="T177" s="23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2" t="s">
        <v>157</v>
      </c>
      <c r="AT177" s="232" t="s">
        <v>153</v>
      </c>
      <c r="AU177" s="232" t="s">
        <v>87</v>
      </c>
      <c r="AY177" s="17" t="s">
        <v>150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7" t="s">
        <v>87</v>
      </c>
      <c r="BK177" s="233">
        <f>ROUND(I177*H177,2)</f>
        <v>0</v>
      </c>
      <c r="BL177" s="17" t="s">
        <v>157</v>
      </c>
      <c r="BM177" s="232" t="s">
        <v>359</v>
      </c>
    </row>
    <row r="178" s="2" customFormat="1">
      <c r="A178" s="39"/>
      <c r="B178" s="40"/>
      <c r="C178" s="41"/>
      <c r="D178" s="234" t="s">
        <v>158</v>
      </c>
      <c r="E178" s="41"/>
      <c r="F178" s="235" t="s">
        <v>1478</v>
      </c>
      <c r="G178" s="41"/>
      <c r="H178" s="41"/>
      <c r="I178" s="236"/>
      <c r="J178" s="41"/>
      <c r="K178" s="41"/>
      <c r="L178" s="45"/>
      <c r="M178" s="237"/>
      <c r="N178" s="238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7" t="s">
        <v>158</v>
      </c>
      <c r="AU178" s="17" t="s">
        <v>87</v>
      </c>
    </row>
    <row r="179" s="12" customFormat="1" ht="25.92" customHeight="1">
      <c r="A179" s="12"/>
      <c r="B179" s="204"/>
      <c r="C179" s="205"/>
      <c r="D179" s="206" t="s">
        <v>78</v>
      </c>
      <c r="E179" s="207" t="s">
        <v>1480</v>
      </c>
      <c r="F179" s="207" t="s">
        <v>1481</v>
      </c>
      <c r="G179" s="205"/>
      <c r="H179" s="205"/>
      <c r="I179" s="208"/>
      <c r="J179" s="209">
        <f>BK179</f>
        <v>0</v>
      </c>
      <c r="K179" s="205"/>
      <c r="L179" s="210"/>
      <c r="M179" s="211"/>
      <c r="N179" s="212"/>
      <c r="O179" s="212"/>
      <c r="P179" s="213">
        <f>SUM(P180:P181)</f>
        <v>0</v>
      </c>
      <c r="Q179" s="212"/>
      <c r="R179" s="213">
        <f>SUM(R180:R181)</f>
        <v>0</v>
      </c>
      <c r="S179" s="212"/>
      <c r="T179" s="214">
        <f>SUM(T180:T181)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5" t="s">
        <v>87</v>
      </c>
      <c r="AT179" s="216" t="s">
        <v>78</v>
      </c>
      <c r="AU179" s="216" t="s">
        <v>79</v>
      </c>
      <c r="AY179" s="215" t="s">
        <v>150</v>
      </c>
      <c r="BK179" s="217">
        <f>SUM(BK180:BK181)</f>
        <v>0</v>
      </c>
    </row>
    <row r="180" s="2" customFormat="1" ht="66.75" customHeight="1">
      <c r="A180" s="39"/>
      <c r="B180" s="40"/>
      <c r="C180" s="220" t="s">
        <v>306</v>
      </c>
      <c r="D180" s="220" t="s">
        <v>153</v>
      </c>
      <c r="E180" s="221" t="s">
        <v>1482</v>
      </c>
      <c r="F180" s="222" t="s">
        <v>1483</v>
      </c>
      <c r="G180" s="223" t="s">
        <v>171</v>
      </c>
      <c r="H180" s="224">
        <v>95</v>
      </c>
      <c r="I180" s="225"/>
      <c r="J180" s="226">
        <f>ROUND(I180*H180,2)</f>
        <v>0</v>
      </c>
      <c r="K180" s="227"/>
      <c r="L180" s="45"/>
      <c r="M180" s="228" t="s">
        <v>1</v>
      </c>
      <c r="N180" s="229" t="s">
        <v>44</v>
      </c>
      <c r="O180" s="92"/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2" t="s">
        <v>157</v>
      </c>
      <c r="AT180" s="232" t="s">
        <v>153</v>
      </c>
      <c r="AU180" s="232" t="s">
        <v>87</v>
      </c>
      <c r="AY180" s="17" t="s">
        <v>150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7" t="s">
        <v>87</v>
      </c>
      <c r="BK180" s="233">
        <f>ROUND(I180*H180,2)</f>
        <v>0</v>
      </c>
      <c r="BL180" s="17" t="s">
        <v>157</v>
      </c>
      <c r="BM180" s="232" t="s">
        <v>363</v>
      </c>
    </row>
    <row r="181" s="2" customFormat="1">
      <c r="A181" s="39"/>
      <c r="B181" s="40"/>
      <c r="C181" s="41"/>
      <c r="D181" s="234" t="s">
        <v>158</v>
      </c>
      <c r="E181" s="41"/>
      <c r="F181" s="235" t="s">
        <v>1483</v>
      </c>
      <c r="G181" s="41"/>
      <c r="H181" s="41"/>
      <c r="I181" s="236"/>
      <c r="J181" s="41"/>
      <c r="K181" s="41"/>
      <c r="L181" s="45"/>
      <c r="M181" s="237"/>
      <c r="N181" s="238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7" t="s">
        <v>158</v>
      </c>
      <c r="AU181" s="17" t="s">
        <v>87</v>
      </c>
    </row>
    <row r="182" s="12" customFormat="1" ht="25.92" customHeight="1">
      <c r="A182" s="12"/>
      <c r="B182" s="204"/>
      <c r="C182" s="205"/>
      <c r="D182" s="206" t="s">
        <v>78</v>
      </c>
      <c r="E182" s="207" t="s">
        <v>1484</v>
      </c>
      <c r="F182" s="207" t="s">
        <v>1485</v>
      </c>
      <c r="G182" s="205"/>
      <c r="H182" s="205"/>
      <c r="I182" s="208"/>
      <c r="J182" s="209">
        <f>BK182</f>
        <v>0</v>
      </c>
      <c r="K182" s="205"/>
      <c r="L182" s="210"/>
      <c r="M182" s="211"/>
      <c r="N182" s="212"/>
      <c r="O182" s="212"/>
      <c r="P182" s="213">
        <f>SUM(P183:P184)</f>
        <v>0</v>
      </c>
      <c r="Q182" s="212"/>
      <c r="R182" s="213">
        <f>SUM(R183:R184)</f>
        <v>0</v>
      </c>
      <c r="S182" s="212"/>
      <c r="T182" s="214">
        <f>SUM(T183:T184)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5" t="s">
        <v>87</v>
      </c>
      <c r="AT182" s="216" t="s">
        <v>78</v>
      </c>
      <c r="AU182" s="216" t="s">
        <v>79</v>
      </c>
      <c r="AY182" s="215" t="s">
        <v>150</v>
      </c>
      <c r="BK182" s="217">
        <f>SUM(BK183:BK184)</f>
        <v>0</v>
      </c>
    </row>
    <row r="183" s="2" customFormat="1" ht="66.75" customHeight="1">
      <c r="A183" s="39"/>
      <c r="B183" s="40"/>
      <c r="C183" s="220" t="s">
        <v>234</v>
      </c>
      <c r="D183" s="220" t="s">
        <v>153</v>
      </c>
      <c r="E183" s="221" t="s">
        <v>1486</v>
      </c>
      <c r="F183" s="222" t="s">
        <v>1487</v>
      </c>
      <c r="G183" s="223" t="s">
        <v>171</v>
      </c>
      <c r="H183" s="224">
        <v>45</v>
      </c>
      <c r="I183" s="225"/>
      <c r="J183" s="226">
        <f>ROUND(I183*H183,2)</f>
        <v>0</v>
      </c>
      <c r="K183" s="227"/>
      <c r="L183" s="45"/>
      <c r="M183" s="228" t="s">
        <v>1</v>
      </c>
      <c r="N183" s="229" t="s">
        <v>44</v>
      </c>
      <c r="O183" s="92"/>
      <c r="P183" s="230">
        <f>O183*H183</f>
        <v>0</v>
      </c>
      <c r="Q183" s="230">
        <v>0</v>
      </c>
      <c r="R183" s="230">
        <f>Q183*H183</f>
        <v>0</v>
      </c>
      <c r="S183" s="230">
        <v>0</v>
      </c>
      <c r="T183" s="23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2" t="s">
        <v>157</v>
      </c>
      <c r="AT183" s="232" t="s">
        <v>153</v>
      </c>
      <c r="AU183" s="232" t="s">
        <v>87</v>
      </c>
      <c r="AY183" s="17" t="s">
        <v>150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7" t="s">
        <v>87</v>
      </c>
      <c r="BK183" s="233">
        <f>ROUND(I183*H183,2)</f>
        <v>0</v>
      </c>
      <c r="BL183" s="17" t="s">
        <v>157</v>
      </c>
      <c r="BM183" s="232" t="s">
        <v>367</v>
      </c>
    </row>
    <row r="184" s="2" customFormat="1">
      <c r="A184" s="39"/>
      <c r="B184" s="40"/>
      <c r="C184" s="41"/>
      <c r="D184" s="234" t="s">
        <v>158</v>
      </c>
      <c r="E184" s="41"/>
      <c r="F184" s="235" t="s">
        <v>1487</v>
      </c>
      <c r="G184" s="41"/>
      <c r="H184" s="41"/>
      <c r="I184" s="236"/>
      <c r="J184" s="41"/>
      <c r="K184" s="41"/>
      <c r="L184" s="45"/>
      <c r="M184" s="237"/>
      <c r="N184" s="238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7" t="s">
        <v>158</v>
      </c>
      <c r="AU184" s="17" t="s">
        <v>87</v>
      </c>
    </row>
    <row r="185" s="12" customFormat="1" ht="25.92" customHeight="1">
      <c r="A185" s="12"/>
      <c r="B185" s="204"/>
      <c r="C185" s="205"/>
      <c r="D185" s="206" t="s">
        <v>78</v>
      </c>
      <c r="E185" s="207" t="s">
        <v>1488</v>
      </c>
      <c r="F185" s="207" t="s">
        <v>1489</v>
      </c>
      <c r="G185" s="205"/>
      <c r="H185" s="205"/>
      <c r="I185" s="208"/>
      <c r="J185" s="209">
        <f>BK185</f>
        <v>0</v>
      </c>
      <c r="K185" s="205"/>
      <c r="L185" s="210"/>
      <c r="M185" s="211"/>
      <c r="N185" s="212"/>
      <c r="O185" s="212"/>
      <c r="P185" s="213">
        <f>SUM(P186:P187)</f>
        <v>0</v>
      </c>
      <c r="Q185" s="212"/>
      <c r="R185" s="213">
        <f>SUM(R186:R187)</f>
        <v>0</v>
      </c>
      <c r="S185" s="212"/>
      <c r="T185" s="214">
        <f>SUM(T186:T187)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5" t="s">
        <v>87</v>
      </c>
      <c r="AT185" s="216" t="s">
        <v>78</v>
      </c>
      <c r="AU185" s="216" t="s">
        <v>79</v>
      </c>
      <c r="AY185" s="215" t="s">
        <v>150</v>
      </c>
      <c r="BK185" s="217">
        <f>SUM(BK186:BK187)</f>
        <v>0</v>
      </c>
    </row>
    <row r="186" s="2" customFormat="1" ht="62.7" customHeight="1">
      <c r="A186" s="39"/>
      <c r="B186" s="40"/>
      <c r="C186" s="220" t="s">
        <v>317</v>
      </c>
      <c r="D186" s="220" t="s">
        <v>153</v>
      </c>
      <c r="E186" s="221" t="s">
        <v>1490</v>
      </c>
      <c r="F186" s="222" t="s">
        <v>1491</v>
      </c>
      <c r="G186" s="223" t="s">
        <v>171</v>
      </c>
      <c r="H186" s="224">
        <v>2</v>
      </c>
      <c r="I186" s="225"/>
      <c r="J186" s="226">
        <f>ROUND(I186*H186,2)</f>
        <v>0</v>
      </c>
      <c r="K186" s="227"/>
      <c r="L186" s="45"/>
      <c r="M186" s="228" t="s">
        <v>1</v>
      </c>
      <c r="N186" s="229" t="s">
        <v>44</v>
      </c>
      <c r="O186" s="92"/>
      <c r="P186" s="230">
        <f>O186*H186</f>
        <v>0</v>
      </c>
      <c r="Q186" s="230">
        <v>0</v>
      </c>
      <c r="R186" s="230">
        <f>Q186*H186</f>
        <v>0</v>
      </c>
      <c r="S186" s="230">
        <v>0</v>
      </c>
      <c r="T186" s="23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2" t="s">
        <v>157</v>
      </c>
      <c r="AT186" s="232" t="s">
        <v>153</v>
      </c>
      <c r="AU186" s="232" t="s">
        <v>87</v>
      </c>
      <c r="AY186" s="17" t="s">
        <v>150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7" t="s">
        <v>87</v>
      </c>
      <c r="BK186" s="233">
        <f>ROUND(I186*H186,2)</f>
        <v>0</v>
      </c>
      <c r="BL186" s="17" t="s">
        <v>157</v>
      </c>
      <c r="BM186" s="232" t="s">
        <v>374</v>
      </c>
    </row>
    <row r="187" s="2" customFormat="1">
      <c r="A187" s="39"/>
      <c r="B187" s="40"/>
      <c r="C187" s="41"/>
      <c r="D187" s="234" t="s">
        <v>158</v>
      </c>
      <c r="E187" s="41"/>
      <c r="F187" s="235" t="s">
        <v>1491</v>
      </c>
      <c r="G187" s="41"/>
      <c r="H187" s="41"/>
      <c r="I187" s="236"/>
      <c r="J187" s="41"/>
      <c r="K187" s="41"/>
      <c r="L187" s="45"/>
      <c r="M187" s="237"/>
      <c r="N187" s="238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7" t="s">
        <v>158</v>
      </c>
      <c r="AU187" s="17" t="s">
        <v>87</v>
      </c>
    </row>
    <row r="188" s="12" customFormat="1" ht="25.92" customHeight="1">
      <c r="A188" s="12"/>
      <c r="B188" s="204"/>
      <c r="C188" s="205"/>
      <c r="D188" s="206" t="s">
        <v>78</v>
      </c>
      <c r="E188" s="207" t="s">
        <v>1492</v>
      </c>
      <c r="F188" s="207" t="s">
        <v>1493</v>
      </c>
      <c r="G188" s="205"/>
      <c r="H188" s="205"/>
      <c r="I188" s="208"/>
      <c r="J188" s="209">
        <f>BK188</f>
        <v>0</v>
      </c>
      <c r="K188" s="205"/>
      <c r="L188" s="210"/>
      <c r="M188" s="211"/>
      <c r="N188" s="212"/>
      <c r="O188" s="212"/>
      <c r="P188" s="213">
        <f>SUM(P189:P190)</f>
        <v>0</v>
      </c>
      <c r="Q188" s="212"/>
      <c r="R188" s="213">
        <f>SUM(R189:R190)</f>
        <v>0</v>
      </c>
      <c r="S188" s="212"/>
      <c r="T188" s="214">
        <f>SUM(T189:T190)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5" t="s">
        <v>87</v>
      </c>
      <c r="AT188" s="216" t="s">
        <v>78</v>
      </c>
      <c r="AU188" s="216" t="s">
        <v>79</v>
      </c>
      <c r="AY188" s="215" t="s">
        <v>150</v>
      </c>
      <c r="BK188" s="217">
        <f>SUM(BK189:BK190)</f>
        <v>0</v>
      </c>
    </row>
    <row r="189" s="2" customFormat="1" ht="66.75" customHeight="1">
      <c r="A189" s="39"/>
      <c r="B189" s="40"/>
      <c r="C189" s="220" t="s">
        <v>238</v>
      </c>
      <c r="D189" s="220" t="s">
        <v>153</v>
      </c>
      <c r="E189" s="221" t="s">
        <v>1494</v>
      </c>
      <c r="F189" s="222" t="s">
        <v>1495</v>
      </c>
      <c r="G189" s="223" t="s">
        <v>171</v>
      </c>
      <c r="H189" s="224">
        <v>40</v>
      </c>
      <c r="I189" s="225"/>
      <c r="J189" s="226">
        <f>ROUND(I189*H189,2)</f>
        <v>0</v>
      </c>
      <c r="K189" s="227"/>
      <c r="L189" s="45"/>
      <c r="M189" s="228" t="s">
        <v>1</v>
      </c>
      <c r="N189" s="229" t="s">
        <v>44</v>
      </c>
      <c r="O189" s="92"/>
      <c r="P189" s="230">
        <f>O189*H189</f>
        <v>0</v>
      </c>
      <c r="Q189" s="230">
        <v>0</v>
      </c>
      <c r="R189" s="230">
        <f>Q189*H189</f>
        <v>0</v>
      </c>
      <c r="S189" s="230">
        <v>0</v>
      </c>
      <c r="T189" s="23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2" t="s">
        <v>157</v>
      </c>
      <c r="AT189" s="232" t="s">
        <v>153</v>
      </c>
      <c r="AU189" s="232" t="s">
        <v>87</v>
      </c>
      <c r="AY189" s="17" t="s">
        <v>150</v>
      </c>
      <c r="BE189" s="233">
        <f>IF(N189="základní",J189,0)</f>
        <v>0</v>
      </c>
      <c r="BF189" s="233">
        <f>IF(N189="snížená",J189,0)</f>
        <v>0</v>
      </c>
      <c r="BG189" s="233">
        <f>IF(N189="zákl. přenesená",J189,0)</f>
        <v>0</v>
      </c>
      <c r="BH189" s="233">
        <f>IF(N189="sníž. přenesená",J189,0)</f>
        <v>0</v>
      </c>
      <c r="BI189" s="233">
        <f>IF(N189="nulová",J189,0)</f>
        <v>0</v>
      </c>
      <c r="BJ189" s="17" t="s">
        <v>87</v>
      </c>
      <c r="BK189" s="233">
        <f>ROUND(I189*H189,2)</f>
        <v>0</v>
      </c>
      <c r="BL189" s="17" t="s">
        <v>157</v>
      </c>
      <c r="BM189" s="232" t="s">
        <v>379</v>
      </c>
    </row>
    <row r="190" s="2" customFormat="1">
      <c r="A190" s="39"/>
      <c r="B190" s="40"/>
      <c r="C190" s="41"/>
      <c r="D190" s="234" t="s">
        <v>158</v>
      </c>
      <c r="E190" s="41"/>
      <c r="F190" s="235" t="s">
        <v>1496</v>
      </c>
      <c r="G190" s="41"/>
      <c r="H190" s="41"/>
      <c r="I190" s="236"/>
      <c r="J190" s="41"/>
      <c r="K190" s="41"/>
      <c r="L190" s="45"/>
      <c r="M190" s="237"/>
      <c r="N190" s="238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7" t="s">
        <v>158</v>
      </c>
      <c r="AU190" s="17" t="s">
        <v>87</v>
      </c>
    </row>
    <row r="191" s="12" customFormat="1" ht="25.92" customHeight="1">
      <c r="A191" s="12"/>
      <c r="B191" s="204"/>
      <c r="C191" s="205"/>
      <c r="D191" s="206" t="s">
        <v>78</v>
      </c>
      <c r="E191" s="207" t="s">
        <v>1497</v>
      </c>
      <c r="F191" s="207" t="s">
        <v>1498</v>
      </c>
      <c r="G191" s="205"/>
      <c r="H191" s="205"/>
      <c r="I191" s="208"/>
      <c r="J191" s="209">
        <f>BK191</f>
        <v>0</v>
      </c>
      <c r="K191" s="205"/>
      <c r="L191" s="210"/>
      <c r="M191" s="211"/>
      <c r="N191" s="212"/>
      <c r="O191" s="212"/>
      <c r="P191" s="213">
        <f>SUM(P192:P195)</f>
        <v>0</v>
      </c>
      <c r="Q191" s="212"/>
      <c r="R191" s="213">
        <f>SUM(R192:R195)</f>
        <v>0</v>
      </c>
      <c r="S191" s="212"/>
      <c r="T191" s="214">
        <f>SUM(T192:T195)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5" t="s">
        <v>87</v>
      </c>
      <c r="AT191" s="216" t="s">
        <v>78</v>
      </c>
      <c r="AU191" s="216" t="s">
        <v>79</v>
      </c>
      <c r="AY191" s="215" t="s">
        <v>150</v>
      </c>
      <c r="BK191" s="217">
        <f>SUM(BK192:BK195)</f>
        <v>0</v>
      </c>
    </row>
    <row r="192" s="2" customFormat="1" ht="16.5" customHeight="1">
      <c r="A192" s="39"/>
      <c r="B192" s="40"/>
      <c r="C192" s="220" t="s">
        <v>326</v>
      </c>
      <c r="D192" s="220" t="s">
        <v>153</v>
      </c>
      <c r="E192" s="221" t="s">
        <v>548</v>
      </c>
      <c r="F192" s="222" t="s">
        <v>1499</v>
      </c>
      <c r="G192" s="223" t="s">
        <v>1434</v>
      </c>
      <c r="H192" s="224">
        <v>1</v>
      </c>
      <c r="I192" s="225"/>
      <c r="J192" s="226">
        <f>ROUND(I192*H192,2)</f>
        <v>0</v>
      </c>
      <c r="K192" s="227"/>
      <c r="L192" s="45"/>
      <c r="M192" s="228" t="s">
        <v>1</v>
      </c>
      <c r="N192" s="229" t="s">
        <v>44</v>
      </c>
      <c r="O192" s="92"/>
      <c r="P192" s="230">
        <f>O192*H192</f>
        <v>0</v>
      </c>
      <c r="Q192" s="230">
        <v>0</v>
      </c>
      <c r="R192" s="230">
        <f>Q192*H192</f>
        <v>0</v>
      </c>
      <c r="S192" s="230">
        <v>0</v>
      </c>
      <c r="T192" s="23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2" t="s">
        <v>157</v>
      </c>
      <c r="AT192" s="232" t="s">
        <v>153</v>
      </c>
      <c r="AU192" s="232" t="s">
        <v>87</v>
      </c>
      <c r="AY192" s="17" t="s">
        <v>150</v>
      </c>
      <c r="BE192" s="233">
        <f>IF(N192="základní",J192,0)</f>
        <v>0</v>
      </c>
      <c r="BF192" s="233">
        <f>IF(N192="snížená",J192,0)</f>
        <v>0</v>
      </c>
      <c r="BG192" s="233">
        <f>IF(N192="zákl. přenesená",J192,0)</f>
        <v>0</v>
      </c>
      <c r="BH192" s="233">
        <f>IF(N192="sníž. přenesená",J192,0)</f>
        <v>0</v>
      </c>
      <c r="BI192" s="233">
        <f>IF(N192="nulová",J192,0)</f>
        <v>0</v>
      </c>
      <c r="BJ192" s="17" t="s">
        <v>87</v>
      </c>
      <c r="BK192" s="233">
        <f>ROUND(I192*H192,2)</f>
        <v>0</v>
      </c>
      <c r="BL192" s="17" t="s">
        <v>157</v>
      </c>
      <c r="BM192" s="232" t="s">
        <v>384</v>
      </c>
    </row>
    <row r="193" s="2" customFormat="1">
      <c r="A193" s="39"/>
      <c r="B193" s="40"/>
      <c r="C193" s="41"/>
      <c r="D193" s="234" t="s">
        <v>158</v>
      </c>
      <c r="E193" s="41"/>
      <c r="F193" s="235" t="s">
        <v>1499</v>
      </c>
      <c r="G193" s="41"/>
      <c r="H193" s="41"/>
      <c r="I193" s="236"/>
      <c r="J193" s="41"/>
      <c r="K193" s="41"/>
      <c r="L193" s="45"/>
      <c r="M193" s="237"/>
      <c r="N193" s="238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7" t="s">
        <v>158</v>
      </c>
      <c r="AU193" s="17" t="s">
        <v>87</v>
      </c>
    </row>
    <row r="194" s="2" customFormat="1" ht="16.5" customHeight="1">
      <c r="A194" s="39"/>
      <c r="B194" s="40"/>
      <c r="C194" s="220" t="s">
        <v>243</v>
      </c>
      <c r="D194" s="220" t="s">
        <v>153</v>
      </c>
      <c r="E194" s="221" t="s">
        <v>552</v>
      </c>
      <c r="F194" s="222" t="s">
        <v>1500</v>
      </c>
      <c r="G194" s="223" t="s">
        <v>1434</v>
      </c>
      <c r="H194" s="224">
        <v>1</v>
      </c>
      <c r="I194" s="225"/>
      <c r="J194" s="226">
        <f>ROUND(I194*H194,2)</f>
        <v>0</v>
      </c>
      <c r="K194" s="227"/>
      <c r="L194" s="45"/>
      <c r="M194" s="228" t="s">
        <v>1</v>
      </c>
      <c r="N194" s="229" t="s">
        <v>44</v>
      </c>
      <c r="O194" s="92"/>
      <c r="P194" s="230">
        <f>O194*H194</f>
        <v>0</v>
      </c>
      <c r="Q194" s="230">
        <v>0</v>
      </c>
      <c r="R194" s="230">
        <f>Q194*H194</f>
        <v>0</v>
      </c>
      <c r="S194" s="230">
        <v>0</v>
      </c>
      <c r="T194" s="23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2" t="s">
        <v>157</v>
      </c>
      <c r="AT194" s="232" t="s">
        <v>153</v>
      </c>
      <c r="AU194" s="232" t="s">
        <v>87</v>
      </c>
      <c r="AY194" s="17" t="s">
        <v>150</v>
      </c>
      <c r="BE194" s="233">
        <f>IF(N194="základní",J194,0)</f>
        <v>0</v>
      </c>
      <c r="BF194" s="233">
        <f>IF(N194="snížená",J194,0)</f>
        <v>0</v>
      </c>
      <c r="BG194" s="233">
        <f>IF(N194="zákl. přenesená",J194,0)</f>
        <v>0</v>
      </c>
      <c r="BH194" s="233">
        <f>IF(N194="sníž. přenesená",J194,0)</f>
        <v>0</v>
      </c>
      <c r="BI194" s="233">
        <f>IF(N194="nulová",J194,0)</f>
        <v>0</v>
      </c>
      <c r="BJ194" s="17" t="s">
        <v>87</v>
      </c>
      <c r="BK194" s="233">
        <f>ROUND(I194*H194,2)</f>
        <v>0</v>
      </c>
      <c r="BL194" s="17" t="s">
        <v>157</v>
      </c>
      <c r="BM194" s="232" t="s">
        <v>391</v>
      </c>
    </row>
    <row r="195" s="2" customFormat="1">
      <c r="A195" s="39"/>
      <c r="B195" s="40"/>
      <c r="C195" s="41"/>
      <c r="D195" s="234" t="s">
        <v>158</v>
      </c>
      <c r="E195" s="41"/>
      <c r="F195" s="235" t="s">
        <v>1500</v>
      </c>
      <c r="G195" s="41"/>
      <c r="H195" s="41"/>
      <c r="I195" s="236"/>
      <c r="J195" s="41"/>
      <c r="K195" s="41"/>
      <c r="L195" s="45"/>
      <c r="M195" s="237"/>
      <c r="N195" s="238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7" t="s">
        <v>158</v>
      </c>
      <c r="AU195" s="17" t="s">
        <v>87</v>
      </c>
    </row>
    <row r="196" s="12" customFormat="1" ht="25.92" customHeight="1">
      <c r="A196" s="12"/>
      <c r="B196" s="204"/>
      <c r="C196" s="205"/>
      <c r="D196" s="206" t="s">
        <v>78</v>
      </c>
      <c r="E196" s="207" t="s">
        <v>1501</v>
      </c>
      <c r="F196" s="207" t="s">
        <v>1502</v>
      </c>
      <c r="G196" s="205"/>
      <c r="H196" s="205"/>
      <c r="I196" s="208"/>
      <c r="J196" s="209">
        <f>BK196</f>
        <v>0</v>
      </c>
      <c r="K196" s="205"/>
      <c r="L196" s="210"/>
      <c r="M196" s="211"/>
      <c r="N196" s="212"/>
      <c r="O196" s="212"/>
      <c r="P196" s="213">
        <f>SUM(P197:P216)</f>
        <v>0</v>
      </c>
      <c r="Q196" s="212"/>
      <c r="R196" s="213">
        <f>SUM(R197:R216)</f>
        <v>0</v>
      </c>
      <c r="S196" s="212"/>
      <c r="T196" s="214">
        <f>SUM(T197:T216)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5" t="s">
        <v>87</v>
      </c>
      <c r="AT196" s="216" t="s">
        <v>78</v>
      </c>
      <c r="AU196" s="216" t="s">
        <v>79</v>
      </c>
      <c r="AY196" s="215" t="s">
        <v>150</v>
      </c>
      <c r="BK196" s="217">
        <f>SUM(BK197:BK216)</f>
        <v>0</v>
      </c>
    </row>
    <row r="197" s="2" customFormat="1" ht="16.5" customHeight="1">
      <c r="A197" s="39"/>
      <c r="B197" s="40"/>
      <c r="C197" s="220" t="s">
        <v>337</v>
      </c>
      <c r="D197" s="220" t="s">
        <v>153</v>
      </c>
      <c r="E197" s="221" t="s">
        <v>1503</v>
      </c>
      <c r="F197" s="222" t="s">
        <v>1504</v>
      </c>
      <c r="G197" s="223" t="s">
        <v>1434</v>
      </c>
      <c r="H197" s="224">
        <v>1</v>
      </c>
      <c r="I197" s="225"/>
      <c r="J197" s="226">
        <f>ROUND(I197*H197,2)</f>
        <v>0</v>
      </c>
      <c r="K197" s="227"/>
      <c r="L197" s="45"/>
      <c r="M197" s="228" t="s">
        <v>1</v>
      </c>
      <c r="N197" s="229" t="s">
        <v>44</v>
      </c>
      <c r="O197" s="92"/>
      <c r="P197" s="230">
        <f>O197*H197</f>
        <v>0</v>
      </c>
      <c r="Q197" s="230">
        <v>0</v>
      </c>
      <c r="R197" s="230">
        <f>Q197*H197</f>
        <v>0</v>
      </c>
      <c r="S197" s="230">
        <v>0</v>
      </c>
      <c r="T197" s="23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2" t="s">
        <v>157</v>
      </c>
      <c r="AT197" s="232" t="s">
        <v>153</v>
      </c>
      <c r="AU197" s="232" t="s">
        <v>87</v>
      </c>
      <c r="AY197" s="17" t="s">
        <v>150</v>
      </c>
      <c r="BE197" s="233">
        <f>IF(N197="základní",J197,0)</f>
        <v>0</v>
      </c>
      <c r="BF197" s="233">
        <f>IF(N197="snížená",J197,0)</f>
        <v>0</v>
      </c>
      <c r="BG197" s="233">
        <f>IF(N197="zákl. přenesená",J197,0)</f>
        <v>0</v>
      </c>
      <c r="BH197" s="233">
        <f>IF(N197="sníž. přenesená",J197,0)</f>
        <v>0</v>
      </c>
      <c r="BI197" s="233">
        <f>IF(N197="nulová",J197,0)</f>
        <v>0</v>
      </c>
      <c r="BJ197" s="17" t="s">
        <v>87</v>
      </c>
      <c r="BK197" s="233">
        <f>ROUND(I197*H197,2)</f>
        <v>0</v>
      </c>
      <c r="BL197" s="17" t="s">
        <v>157</v>
      </c>
      <c r="BM197" s="232" t="s">
        <v>395</v>
      </c>
    </row>
    <row r="198" s="2" customFormat="1">
      <c r="A198" s="39"/>
      <c r="B198" s="40"/>
      <c r="C198" s="41"/>
      <c r="D198" s="234" t="s">
        <v>158</v>
      </c>
      <c r="E198" s="41"/>
      <c r="F198" s="235" t="s">
        <v>1504</v>
      </c>
      <c r="G198" s="41"/>
      <c r="H198" s="41"/>
      <c r="I198" s="236"/>
      <c r="J198" s="41"/>
      <c r="K198" s="41"/>
      <c r="L198" s="45"/>
      <c r="M198" s="237"/>
      <c r="N198" s="238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7" t="s">
        <v>158</v>
      </c>
      <c r="AU198" s="17" t="s">
        <v>87</v>
      </c>
    </row>
    <row r="199" s="2" customFormat="1" ht="16.5" customHeight="1">
      <c r="A199" s="39"/>
      <c r="B199" s="40"/>
      <c r="C199" s="220" t="s">
        <v>280</v>
      </c>
      <c r="D199" s="220" t="s">
        <v>153</v>
      </c>
      <c r="E199" s="221" t="s">
        <v>1505</v>
      </c>
      <c r="F199" s="222" t="s">
        <v>1506</v>
      </c>
      <c r="G199" s="223" t="s">
        <v>1434</v>
      </c>
      <c r="H199" s="224">
        <v>1</v>
      </c>
      <c r="I199" s="225"/>
      <c r="J199" s="226">
        <f>ROUND(I199*H199,2)</f>
        <v>0</v>
      </c>
      <c r="K199" s="227"/>
      <c r="L199" s="45"/>
      <c r="M199" s="228" t="s">
        <v>1</v>
      </c>
      <c r="N199" s="229" t="s">
        <v>44</v>
      </c>
      <c r="O199" s="92"/>
      <c r="P199" s="230">
        <f>O199*H199</f>
        <v>0</v>
      </c>
      <c r="Q199" s="230">
        <v>0</v>
      </c>
      <c r="R199" s="230">
        <f>Q199*H199</f>
        <v>0</v>
      </c>
      <c r="S199" s="230">
        <v>0</v>
      </c>
      <c r="T199" s="23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2" t="s">
        <v>157</v>
      </c>
      <c r="AT199" s="232" t="s">
        <v>153</v>
      </c>
      <c r="AU199" s="232" t="s">
        <v>87</v>
      </c>
      <c r="AY199" s="17" t="s">
        <v>150</v>
      </c>
      <c r="BE199" s="233">
        <f>IF(N199="základní",J199,0)</f>
        <v>0</v>
      </c>
      <c r="BF199" s="233">
        <f>IF(N199="snížená",J199,0)</f>
        <v>0</v>
      </c>
      <c r="BG199" s="233">
        <f>IF(N199="zákl. přenesená",J199,0)</f>
        <v>0</v>
      </c>
      <c r="BH199" s="233">
        <f>IF(N199="sníž. přenesená",J199,0)</f>
        <v>0</v>
      </c>
      <c r="BI199" s="233">
        <f>IF(N199="nulová",J199,0)</f>
        <v>0</v>
      </c>
      <c r="BJ199" s="17" t="s">
        <v>87</v>
      </c>
      <c r="BK199" s="233">
        <f>ROUND(I199*H199,2)</f>
        <v>0</v>
      </c>
      <c r="BL199" s="17" t="s">
        <v>157</v>
      </c>
      <c r="BM199" s="232" t="s">
        <v>402</v>
      </c>
    </row>
    <row r="200" s="2" customFormat="1">
      <c r="A200" s="39"/>
      <c r="B200" s="40"/>
      <c r="C200" s="41"/>
      <c r="D200" s="234" t="s">
        <v>158</v>
      </c>
      <c r="E200" s="41"/>
      <c r="F200" s="235" t="s">
        <v>1506</v>
      </c>
      <c r="G200" s="41"/>
      <c r="H200" s="41"/>
      <c r="I200" s="236"/>
      <c r="J200" s="41"/>
      <c r="K200" s="41"/>
      <c r="L200" s="45"/>
      <c r="M200" s="237"/>
      <c r="N200" s="238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7" t="s">
        <v>158</v>
      </c>
      <c r="AU200" s="17" t="s">
        <v>87</v>
      </c>
    </row>
    <row r="201" s="2" customFormat="1" ht="16.5" customHeight="1">
      <c r="A201" s="39"/>
      <c r="B201" s="40"/>
      <c r="C201" s="220" t="s">
        <v>346</v>
      </c>
      <c r="D201" s="220" t="s">
        <v>153</v>
      </c>
      <c r="E201" s="221" t="s">
        <v>1507</v>
      </c>
      <c r="F201" s="222" t="s">
        <v>1508</v>
      </c>
      <c r="G201" s="223" t="s">
        <v>1434</v>
      </c>
      <c r="H201" s="224">
        <v>1</v>
      </c>
      <c r="I201" s="225"/>
      <c r="J201" s="226">
        <f>ROUND(I201*H201,2)</f>
        <v>0</v>
      </c>
      <c r="K201" s="227"/>
      <c r="L201" s="45"/>
      <c r="M201" s="228" t="s">
        <v>1</v>
      </c>
      <c r="N201" s="229" t="s">
        <v>44</v>
      </c>
      <c r="O201" s="92"/>
      <c r="P201" s="230">
        <f>O201*H201</f>
        <v>0</v>
      </c>
      <c r="Q201" s="230">
        <v>0</v>
      </c>
      <c r="R201" s="230">
        <f>Q201*H201</f>
        <v>0</v>
      </c>
      <c r="S201" s="230">
        <v>0</v>
      </c>
      <c r="T201" s="23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2" t="s">
        <v>157</v>
      </c>
      <c r="AT201" s="232" t="s">
        <v>153</v>
      </c>
      <c r="AU201" s="232" t="s">
        <v>87</v>
      </c>
      <c r="AY201" s="17" t="s">
        <v>150</v>
      </c>
      <c r="BE201" s="233">
        <f>IF(N201="základní",J201,0)</f>
        <v>0</v>
      </c>
      <c r="BF201" s="233">
        <f>IF(N201="snížená",J201,0)</f>
        <v>0</v>
      </c>
      <c r="BG201" s="233">
        <f>IF(N201="zákl. přenesená",J201,0)</f>
        <v>0</v>
      </c>
      <c r="BH201" s="233">
        <f>IF(N201="sníž. přenesená",J201,0)</f>
        <v>0</v>
      </c>
      <c r="BI201" s="233">
        <f>IF(N201="nulová",J201,0)</f>
        <v>0</v>
      </c>
      <c r="BJ201" s="17" t="s">
        <v>87</v>
      </c>
      <c r="BK201" s="233">
        <f>ROUND(I201*H201,2)</f>
        <v>0</v>
      </c>
      <c r="BL201" s="17" t="s">
        <v>157</v>
      </c>
      <c r="BM201" s="232" t="s">
        <v>409</v>
      </c>
    </row>
    <row r="202" s="2" customFormat="1">
      <c r="A202" s="39"/>
      <c r="B202" s="40"/>
      <c r="C202" s="41"/>
      <c r="D202" s="234" t="s">
        <v>158</v>
      </c>
      <c r="E202" s="41"/>
      <c r="F202" s="235" t="s">
        <v>1508</v>
      </c>
      <c r="G202" s="41"/>
      <c r="H202" s="41"/>
      <c r="I202" s="236"/>
      <c r="J202" s="41"/>
      <c r="K202" s="41"/>
      <c r="L202" s="45"/>
      <c r="M202" s="237"/>
      <c r="N202" s="238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7" t="s">
        <v>158</v>
      </c>
      <c r="AU202" s="17" t="s">
        <v>87</v>
      </c>
    </row>
    <row r="203" s="2" customFormat="1" ht="24.15" customHeight="1">
      <c r="A203" s="39"/>
      <c r="B203" s="40"/>
      <c r="C203" s="220" t="s">
        <v>290</v>
      </c>
      <c r="D203" s="220" t="s">
        <v>153</v>
      </c>
      <c r="E203" s="221" t="s">
        <v>1509</v>
      </c>
      <c r="F203" s="222" t="s">
        <v>1510</v>
      </c>
      <c r="G203" s="223" t="s">
        <v>1434</v>
      </c>
      <c r="H203" s="224">
        <v>1</v>
      </c>
      <c r="I203" s="225"/>
      <c r="J203" s="226">
        <f>ROUND(I203*H203,2)</f>
        <v>0</v>
      </c>
      <c r="K203" s="227"/>
      <c r="L203" s="45"/>
      <c r="M203" s="228" t="s">
        <v>1</v>
      </c>
      <c r="N203" s="229" t="s">
        <v>44</v>
      </c>
      <c r="O203" s="92"/>
      <c r="P203" s="230">
        <f>O203*H203</f>
        <v>0</v>
      </c>
      <c r="Q203" s="230">
        <v>0</v>
      </c>
      <c r="R203" s="230">
        <f>Q203*H203</f>
        <v>0</v>
      </c>
      <c r="S203" s="230">
        <v>0</v>
      </c>
      <c r="T203" s="23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2" t="s">
        <v>157</v>
      </c>
      <c r="AT203" s="232" t="s">
        <v>153</v>
      </c>
      <c r="AU203" s="232" t="s">
        <v>87</v>
      </c>
      <c r="AY203" s="17" t="s">
        <v>150</v>
      </c>
      <c r="BE203" s="233">
        <f>IF(N203="základní",J203,0)</f>
        <v>0</v>
      </c>
      <c r="BF203" s="233">
        <f>IF(N203="snížená",J203,0)</f>
        <v>0</v>
      </c>
      <c r="BG203" s="233">
        <f>IF(N203="zákl. přenesená",J203,0)</f>
        <v>0</v>
      </c>
      <c r="BH203" s="233">
        <f>IF(N203="sníž. přenesená",J203,0)</f>
        <v>0</v>
      </c>
      <c r="BI203" s="233">
        <f>IF(N203="nulová",J203,0)</f>
        <v>0</v>
      </c>
      <c r="BJ203" s="17" t="s">
        <v>87</v>
      </c>
      <c r="BK203" s="233">
        <f>ROUND(I203*H203,2)</f>
        <v>0</v>
      </c>
      <c r="BL203" s="17" t="s">
        <v>157</v>
      </c>
      <c r="BM203" s="232" t="s">
        <v>416</v>
      </c>
    </row>
    <row r="204" s="2" customFormat="1">
      <c r="A204" s="39"/>
      <c r="B204" s="40"/>
      <c r="C204" s="41"/>
      <c r="D204" s="234" t="s">
        <v>158</v>
      </c>
      <c r="E204" s="41"/>
      <c r="F204" s="235" t="s">
        <v>1510</v>
      </c>
      <c r="G204" s="41"/>
      <c r="H204" s="41"/>
      <c r="I204" s="236"/>
      <c r="J204" s="41"/>
      <c r="K204" s="41"/>
      <c r="L204" s="45"/>
      <c r="M204" s="237"/>
      <c r="N204" s="238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7" t="s">
        <v>158</v>
      </c>
      <c r="AU204" s="17" t="s">
        <v>87</v>
      </c>
    </row>
    <row r="205" s="2" customFormat="1" ht="16.5" customHeight="1">
      <c r="A205" s="39"/>
      <c r="B205" s="40"/>
      <c r="C205" s="220" t="s">
        <v>356</v>
      </c>
      <c r="D205" s="220" t="s">
        <v>153</v>
      </c>
      <c r="E205" s="221" t="s">
        <v>1511</v>
      </c>
      <c r="F205" s="222" t="s">
        <v>1512</v>
      </c>
      <c r="G205" s="223" t="s">
        <v>1434</v>
      </c>
      <c r="H205" s="224">
        <v>1</v>
      </c>
      <c r="I205" s="225"/>
      <c r="J205" s="226">
        <f>ROUND(I205*H205,2)</f>
        <v>0</v>
      </c>
      <c r="K205" s="227"/>
      <c r="L205" s="45"/>
      <c r="M205" s="228" t="s">
        <v>1</v>
      </c>
      <c r="N205" s="229" t="s">
        <v>44</v>
      </c>
      <c r="O205" s="92"/>
      <c r="P205" s="230">
        <f>O205*H205</f>
        <v>0</v>
      </c>
      <c r="Q205" s="230">
        <v>0</v>
      </c>
      <c r="R205" s="230">
        <f>Q205*H205</f>
        <v>0</v>
      </c>
      <c r="S205" s="230">
        <v>0</v>
      </c>
      <c r="T205" s="23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2" t="s">
        <v>157</v>
      </c>
      <c r="AT205" s="232" t="s">
        <v>153</v>
      </c>
      <c r="AU205" s="232" t="s">
        <v>87</v>
      </c>
      <c r="AY205" s="17" t="s">
        <v>150</v>
      </c>
      <c r="BE205" s="233">
        <f>IF(N205="základní",J205,0)</f>
        <v>0</v>
      </c>
      <c r="BF205" s="233">
        <f>IF(N205="snížená",J205,0)</f>
        <v>0</v>
      </c>
      <c r="BG205" s="233">
        <f>IF(N205="zákl. přenesená",J205,0)</f>
        <v>0</v>
      </c>
      <c r="BH205" s="233">
        <f>IF(N205="sníž. přenesená",J205,0)</f>
        <v>0</v>
      </c>
      <c r="BI205" s="233">
        <f>IF(N205="nulová",J205,0)</f>
        <v>0</v>
      </c>
      <c r="BJ205" s="17" t="s">
        <v>87</v>
      </c>
      <c r="BK205" s="233">
        <f>ROUND(I205*H205,2)</f>
        <v>0</v>
      </c>
      <c r="BL205" s="17" t="s">
        <v>157</v>
      </c>
      <c r="BM205" s="232" t="s">
        <v>421</v>
      </c>
    </row>
    <row r="206" s="2" customFormat="1">
      <c r="A206" s="39"/>
      <c r="B206" s="40"/>
      <c r="C206" s="41"/>
      <c r="D206" s="234" t="s">
        <v>158</v>
      </c>
      <c r="E206" s="41"/>
      <c r="F206" s="235" t="s">
        <v>1512</v>
      </c>
      <c r="G206" s="41"/>
      <c r="H206" s="41"/>
      <c r="I206" s="236"/>
      <c r="J206" s="41"/>
      <c r="K206" s="41"/>
      <c r="L206" s="45"/>
      <c r="M206" s="237"/>
      <c r="N206" s="238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7" t="s">
        <v>158</v>
      </c>
      <c r="AU206" s="17" t="s">
        <v>87</v>
      </c>
    </row>
    <row r="207" s="2" customFormat="1" ht="16.5" customHeight="1">
      <c r="A207" s="39"/>
      <c r="B207" s="40"/>
      <c r="C207" s="220" t="s">
        <v>303</v>
      </c>
      <c r="D207" s="220" t="s">
        <v>153</v>
      </c>
      <c r="E207" s="221" t="s">
        <v>1513</v>
      </c>
      <c r="F207" s="222" t="s">
        <v>1514</v>
      </c>
      <c r="G207" s="223" t="s">
        <v>1434</v>
      </c>
      <c r="H207" s="224">
        <v>1</v>
      </c>
      <c r="I207" s="225"/>
      <c r="J207" s="226">
        <f>ROUND(I207*H207,2)</f>
        <v>0</v>
      </c>
      <c r="K207" s="227"/>
      <c r="L207" s="45"/>
      <c r="M207" s="228" t="s">
        <v>1</v>
      </c>
      <c r="N207" s="229" t="s">
        <v>44</v>
      </c>
      <c r="O207" s="92"/>
      <c r="P207" s="230">
        <f>O207*H207</f>
        <v>0</v>
      </c>
      <c r="Q207" s="230">
        <v>0</v>
      </c>
      <c r="R207" s="230">
        <f>Q207*H207</f>
        <v>0</v>
      </c>
      <c r="S207" s="230">
        <v>0</v>
      </c>
      <c r="T207" s="23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2" t="s">
        <v>157</v>
      </c>
      <c r="AT207" s="232" t="s">
        <v>153</v>
      </c>
      <c r="AU207" s="232" t="s">
        <v>87</v>
      </c>
      <c r="AY207" s="17" t="s">
        <v>150</v>
      </c>
      <c r="BE207" s="233">
        <f>IF(N207="základní",J207,0)</f>
        <v>0</v>
      </c>
      <c r="BF207" s="233">
        <f>IF(N207="snížená",J207,0)</f>
        <v>0</v>
      </c>
      <c r="BG207" s="233">
        <f>IF(N207="zákl. přenesená",J207,0)</f>
        <v>0</v>
      </c>
      <c r="BH207" s="233">
        <f>IF(N207="sníž. přenesená",J207,0)</f>
        <v>0</v>
      </c>
      <c r="BI207" s="233">
        <f>IF(N207="nulová",J207,0)</f>
        <v>0</v>
      </c>
      <c r="BJ207" s="17" t="s">
        <v>87</v>
      </c>
      <c r="BK207" s="233">
        <f>ROUND(I207*H207,2)</f>
        <v>0</v>
      </c>
      <c r="BL207" s="17" t="s">
        <v>157</v>
      </c>
      <c r="BM207" s="232" t="s">
        <v>427</v>
      </c>
    </row>
    <row r="208" s="2" customFormat="1">
      <c r="A208" s="39"/>
      <c r="B208" s="40"/>
      <c r="C208" s="41"/>
      <c r="D208" s="234" t="s">
        <v>158</v>
      </c>
      <c r="E208" s="41"/>
      <c r="F208" s="235" t="s">
        <v>1514</v>
      </c>
      <c r="G208" s="41"/>
      <c r="H208" s="41"/>
      <c r="I208" s="236"/>
      <c r="J208" s="41"/>
      <c r="K208" s="41"/>
      <c r="L208" s="45"/>
      <c r="M208" s="237"/>
      <c r="N208" s="238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7" t="s">
        <v>158</v>
      </c>
      <c r="AU208" s="17" t="s">
        <v>87</v>
      </c>
    </row>
    <row r="209" s="2" customFormat="1" ht="16.5" customHeight="1">
      <c r="A209" s="39"/>
      <c r="B209" s="40"/>
      <c r="C209" s="220" t="s">
        <v>364</v>
      </c>
      <c r="D209" s="220" t="s">
        <v>153</v>
      </c>
      <c r="E209" s="221" t="s">
        <v>1515</v>
      </c>
      <c r="F209" s="222" t="s">
        <v>1516</v>
      </c>
      <c r="G209" s="223" t="s">
        <v>1434</v>
      </c>
      <c r="H209" s="224">
        <v>1</v>
      </c>
      <c r="I209" s="225"/>
      <c r="J209" s="226">
        <f>ROUND(I209*H209,2)</f>
        <v>0</v>
      </c>
      <c r="K209" s="227"/>
      <c r="L209" s="45"/>
      <c r="M209" s="228" t="s">
        <v>1</v>
      </c>
      <c r="N209" s="229" t="s">
        <v>44</v>
      </c>
      <c r="O209" s="92"/>
      <c r="P209" s="230">
        <f>O209*H209</f>
        <v>0</v>
      </c>
      <c r="Q209" s="230">
        <v>0</v>
      </c>
      <c r="R209" s="230">
        <f>Q209*H209</f>
        <v>0</v>
      </c>
      <c r="S209" s="230">
        <v>0</v>
      </c>
      <c r="T209" s="23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2" t="s">
        <v>157</v>
      </c>
      <c r="AT209" s="232" t="s">
        <v>153</v>
      </c>
      <c r="AU209" s="232" t="s">
        <v>87</v>
      </c>
      <c r="AY209" s="17" t="s">
        <v>150</v>
      </c>
      <c r="BE209" s="233">
        <f>IF(N209="základní",J209,0)</f>
        <v>0</v>
      </c>
      <c r="BF209" s="233">
        <f>IF(N209="snížená",J209,0)</f>
        <v>0</v>
      </c>
      <c r="BG209" s="233">
        <f>IF(N209="zákl. přenesená",J209,0)</f>
        <v>0</v>
      </c>
      <c r="BH209" s="233">
        <f>IF(N209="sníž. přenesená",J209,0)</f>
        <v>0</v>
      </c>
      <c r="BI209" s="233">
        <f>IF(N209="nulová",J209,0)</f>
        <v>0</v>
      </c>
      <c r="BJ209" s="17" t="s">
        <v>87</v>
      </c>
      <c r="BK209" s="233">
        <f>ROUND(I209*H209,2)</f>
        <v>0</v>
      </c>
      <c r="BL209" s="17" t="s">
        <v>157</v>
      </c>
      <c r="BM209" s="232" t="s">
        <v>432</v>
      </c>
    </row>
    <row r="210" s="2" customFormat="1">
      <c r="A210" s="39"/>
      <c r="B210" s="40"/>
      <c r="C210" s="41"/>
      <c r="D210" s="234" t="s">
        <v>158</v>
      </c>
      <c r="E210" s="41"/>
      <c r="F210" s="235" t="s">
        <v>1516</v>
      </c>
      <c r="G210" s="41"/>
      <c r="H210" s="41"/>
      <c r="I210" s="236"/>
      <c r="J210" s="41"/>
      <c r="K210" s="41"/>
      <c r="L210" s="45"/>
      <c r="M210" s="237"/>
      <c r="N210" s="238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7" t="s">
        <v>158</v>
      </c>
      <c r="AU210" s="17" t="s">
        <v>87</v>
      </c>
    </row>
    <row r="211" s="2" customFormat="1" ht="16.5" customHeight="1">
      <c r="A211" s="39"/>
      <c r="B211" s="40"/>
      <c r="C211" s="220" t="s">
        <v>309</v>
      </c>
      <c r="D211" s="220" t="s">
        <v>153</v>
      </c>
      <c r="E211" s="221" t="s">
        <v>1517</v>
      </c>
      <c r="F211" s="222" t="s">
        <v>1518</v>
      </c>
      <c r="G211" s="223" t="s">
        <v>1434</v>
      </c>
      <c r="H211" s="224">
        <v>1</v>
      </c>
      <c r="I211" s="225"/>
      <c r="J211" s="226">
        <f>ROUND(I211*H211,2)</f>
        <v>0</v>
      </c>
      <c r="K211" s="227"/>
      <c r="L211" s="45"/>
      <c r="M211" s="228" t="s">
        <v>1</v>
      </c>
      <c r="N211" s="229" t="s">
        <v>44</v>
      </c>
      <c r="O211" s="92"/>
      <c r="P211" s="230">
        <f>O211*H211</f>
        <v>0</v>
      </c>
      <c r="Q211" s="230">
        <v>0</v>
      </c>
      <c r="R211" s="230">
        <f>Q211*H211</f>
        <v>0</v>
      </c>
      <c r="S211" s="230">
        <v>0</v>
      </c>
      <c r="T211" s="231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2" t="s">
        <v>157</v>
      </c>
      <c r="AT211" s="232" t="s">
        <v>153</v>
      </c>
      <c r="AU211" s="232" t="s">
        <v>87</v>
      </c>
      <c r="AY211" s="17" t="s">
        <v>150</v>
      </c>
      <c r="BE211" s="233">
        <f>IF(N211="základní",J211,0)</f>
        <v>0</v>
      </c>
      <c r="BF211" s="233">
        <f>IF(N211="snížená",J211,0)</f>
        <v>0</v>
      </c>
      <c r="BG211" s="233">
        <f>IF(N211="zákl. přenesená",J211,0)</f>
        <v>0</v>
      </c>
      <c r="BH211" s="233">
        <f>IF(N211="sníž. přenesená",J211,0)</f>
        <v>0</v>
      </c>
      <c r="BI211" s="233">
        <f>IF(N211="nulová",J211,0)</f>
        <v>0</v>
      </c>
      <c r="BJ211" s="17" t="s">
        <v>87</v>
      </c>
      <c r="BK211" s="233">
        <f>ROUND(I211*H211,2)</f>
        <v>0</v>
      </c>
      <c r="BL211" s="17" t="s">
        <v>157</v>
      </c>
      <c r="BM211" s="232" t="s">
        <v>437</v>
      </c>
    </row>
    <row r="212" s="2" customFormat="1">
      <c r="A212" s="39"/>
      <c r="B212" s="40"/>
      <c r="C212" s="41"/>
      <c r="D212" s="234" t="s">
        <v>158</v>
      </c>
      <c r="E212" s="41"/>
      <c r="F212" s="235" t="s">
        <v>1518</v>
      </c>
      <c r="G212" s="41"/>
      <c r="H212" s="41"/>
      <c r="I212" s="236"/>
      <c r="J212" s="41"/>
      <c r="K212" s="41"/>
      <c r="L212" s="45"/>
      <c r="M212" s="237"/>
      <c r="N212" s="238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7" t="s">
        <v>158</v>
      </c>
      <c r="AU212" s="17" t="s">
        <v>87</v>
      </c>
    </row>
    <row r="213" s="2" customFormat="1" ht="16.5" customHeight="1">
      <c r="A213" s="39"/>
      <c r="B213" s="40"/>
      <c r="C213" s="220" t="s">
        <v>376</v>
      </c>
      <c r="D213" s="220" t="s">
        <v>153</v>
      </c>
      <c r="E213" s="221" t="s">
        <v>1519</v>
      </c>
      <c r="F213" s="222" t="s">
        <v>1520</v>
      </c>
      <c r="G213" s="223" t="s">
        <v>1434</v>
      </c>
      <c r="H213" s="224">
        <v>1</v>
      </c>
      <c r="I213" s="225"/>
      <c r="J213" s="226">
        <f>ROUND(I213*H213,2)</f>
        <v>0</v>
      </c>
      <c r="K213" s="227"/>
      <c r="L213" s="45"/>
      <c r="M213" s="228" t="s">
        <v>1</v>
      </c>
      <c r="N213" s="229" t="s">
        <v>44</v>
      </c>
      <c r="O213" s="92"/>
      <c r="P213" s="230">
        <f>O213*H213</f>
        <v>0</v>
      </c>
      <c r="Q213" s="230">
        <v>0</v>
      </c>
      <c r="R213" s="230">
        <f>Q213*H213</f>
        <v>0</v>
      </c>
      <c r="S213" s="230">
        <v>0</v>
      </c>
      <c r="T213" s="23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2" t="s">
        <v>157</v>
      </c>
      <c r="AT213" s="232" t="s">
        <v>153</v>
      </c>
      <c r="AU213" s="232" t="s">
        <v>87</v>
      </c>
      <c r="AY213" s="17" t="s">
        <v>150</v>
      </c>
      <c r="BE213" s="233">
        <f>IF(N213="základní",J213,0)</f>
        <v>0</v>
      </c>
      <c r="BF213" s="233">
        <f>IF(N213="snížená",J213,0)</f>
        <v>0</v>
      </c>
      <c r="BG213" s="233">
        <f>IF(N213="zákl. přenesená",J213,0)</f>
        <v>0</v>
      </c>
      <c r="BH213" s="233">
        <f>IF(N213="sníž. přenesená",J213,0)</f>
        <v>0</v>
      </c>
      <c r="BI213" s="233">
        <f>IF(N213="nulová",J213,0)</f>
        <v>0</v>
      </c>
      <c r="BJ213" s="17" t="s">
        <v>87</v>
      </c>
      <c r="BK213" s="233">
        <f>ROUND(I213*H213,2)</f>
        <v>0</v>
      </c>
      <c r="BL213" s="17" t="s">
        <v>157</v>
      </c>
      <c r="BM213" s="232" t="s">
        <v>441</v>
      </c>
    </row>
    <row r="214" s="2" customFormat="1">
      <c r="A214" s="39"/>
      <c r="B214" s="40"/>
      <c r="C214" s="41"/>
      <c r="D214" s="234" t="s">
        <v>158</v>
      </c>
      <c r="E214" s="41"/>
      <c r="F214" s="235" t="s">
        <v>1520</v>
      </c>
      <c r="G214" s="41"/>
      <c r="H214" s="41"/>
      <c r="I214" s="236"/>
      <c r="J214" s="41"/>
      <c r="K214" s="41"/>
      <c r="L214" s="45"/>
      <c r="M214" s="237"/>
      <c r="N214" s="238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7" t="s">
        <v>158</v>
      </c>
      <c r="AU214" s="17" t="s">
        <v>87</v>
      </c>
    </row>
    <row r="215" s="2" customFormat="1" ht="16.5" customHeight="1">
      <c r="A215" s="39"/>
      <c r="B215" s="40"/>
      <c r="C215" s="220" t="s">
        <v>314</v>
      </c>
      <c r="D215" s="220" t="s">
        <v>153</v>
      </c>
      <c r="E215" s="221" t="s">
        <v>1521</v>
      </c>
      <c r="F215" s="222" t="s">
        <v>1522</v>
      </c>
      <c r="G215" s="223" t="s">
        <v>1434</v>
      </c>
      <c r="H215" s="224">
        <v>1</v>
      </c>
      <c r="I215" s="225"/>
      <c r="J215" s="226">
        <f>ROUND(I215*H215,2)</f>
        <v>0</v>
      </c>
      <c r="K215" s="227"/>
      <c r="L215" s="45"/>
      <c r="M215" s="228" t="s">
        <v>1</v>
      </c>
      <c r="N215" s="229" t="s">
        <v>44</v>
      </c>
      <c r="O215" s="92"/>
      <c r="P215" s="230">
        <f>O215*H215</f>
        <v>0</v>
      </c>
      <c r="Q215" s="230">
        <v>0</v>
      </c>
      <c r="R215" s="230">
        <f>Q215*H215</f>
        <v>0</v>
      </c>
      <c r="S215" s="230">
        <v>0</v>
      </c>
      <c r="T215" s="23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2" t="s">
        <v>157</v>
      </c>
      <c r="AT215" s="232" t="s">
        <v>153</v>
      </c>
      <c r="AU215" s="232" t="s">
        <v>87</v>
      </c>
      <c r="AY215" s="17" t="s">
        <v>150</v>
      </c>
      <c r="BE215" s="233">
        <f>IF(N215="základní",J215,0)</f>
        <v>0</v>
      </c>
      <c r="BF215" s="233">
        <f>IF(N215="snížená",J215,0)</f>
        <v>0</v>
      </c>
      <c r="BG215" s="233">
        <f>IF(N215="zákl. přenesená",J215,0)</f>
        <v>0</v>
      </c>
      <c r="BH215" s="233">
        <f>IF(N215="sníž. přenesená",J215,0)</f>
        <v>0</v>
      </c>
      <c r="BI215" s="233">
        <f>IF(N215="nulová",J215,0)</f>
        <v>0</v>
      </c>
      <c r="BJ215" s="17" t="s">
        <v>87</v>
      </c>
      <c r="BK215" s="233">
        <f>ROUND(I215*H215,2)</f>
        <v>0</v>
      </c>
      <c r="BL215" s="17" t="s">
        <v>157</v>
      </c>
      <c r="BM215" s="232" t="s">
        <v>445</v>
      </c>
    </row>
    <row r="216" s="2" customFormat="1">
      <c r="A216" s="39"/>
      <c r="B216" s="40"/>
      <c r="C216" s="41"/>
      <c r="D216" s="234" t="s">
        <v>158</v>
      </c>
      <c r="E216" s="41"/>
      <c r="F216" s="235" t="s">
        <v>1522</v>
      </c>
      <c r="G216" s="41"/>
      <c r="H216" s="41"/>
      <c r="I216" s="236"/>
      <c r="J216" s="41"/>
      <c r="K216" s="41"/>
      <c r="L216" s="45"/>
      <c r="M216" s="286"/>
      <c r="N216" s="287"/>
      <c r="O216" s="288"/>
      <c r="P216" s="288"/>
      <c r="Q216" s="288"/>
      <c r="R216" s="288"/>
      <c r="S216" s="288"/>
      <c r="T216" s="28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7" t="s">
        <v>158</v>
      </c>
      <c r="AU216" s="17" t="s">
        <v>87</v>
      </c>
    </row>
    <row r="217" s="2" customFormat="1" ht="6.96" customHeight="1">
      <c r="A217" s="39"/>
      <c r="B217" s="67"/>
      <c r="C217" s="68"/>
      <c r="D217" s="68"/>
      <c r="E217" s="68"/>
      <c r="F217" s="68"/>
      <c r="G217" s="68"/>
      <c r="H217" s="68"/>
      <c r="I217" s="68"/>
      <c r="J217" s="68"/>
      <c r="K217" s="68"/>
      <c r="L217" s="45"/>
      <c r="M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</row>
  </sheetData>
  <sheetProtection sheet="1" autoFilter="0" formatColumns="0" formatRows="0" objects="1" scenarios="1" spinCount="100000" saltValue="b1EyBfDiPJ8pJGe5p5mvRnlCaVu01sLvcGG5QNrjtBOTr3cCRSRlsmJzlI6iBRg+mB5vD2F2ATBRdKuGO9uSYg==" hashValue="WL8TWYoyndsWHsq349d7mPAbhxKM3kb4YULlA7oSoyKnYgTxXWq1CyuAX5QXBoSGHlnXz8bFIgswYm3YPoWD0Q==" algorithmName="SHA-512" password="CC35"/>
  <autoFilter ref="C123:K216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89</v>
      </c>
    </row>
    <row r="4" s="1" customFormat="1" ht="24.96" customHeight="1">
      <c r="B4" s="20"/>
      <c r="D4" s="139" t="s">
        <v>108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SVK Smetanova síň</v>
      </c>
      <c r="F7" s="141"/>
      <c r="G7" s="141"/>
      <c r="H7" s="141"/>
      <c r="L7" s="20"/>
    </row>
    <row r="8" s="2" customFormat="1" ht="12" customHeight="1">
      <c r="A8" s="39"/>
      <c r="B8" s="45"/>
      <c r="C8" s="39"/>
      <c r="D8" s="141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1523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20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21</v>
      </c>
      <c r="E12" s="39"/>
      <c r="F12" s="144" t="s">
        <v>22</v>
      </c>
      <c r="G12" s="39"/>
      <c r="H12" s="39"/>
      <c r="I12" s="141" t="s">
        <v>23</v>
      </c>
      <c r="J12" s="145" t="str">
        <f>'Rekapitulace stavby'!AN8</f>
        <v>23. 5. 2025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27</v>
      </c>
      <c r="E14" s="39"/>
      <c r="F14" s="39"/>
      <c r="G14" s="39"/>
      <c r="H14" s="39"/>
      <c r="I14" s="141" t="s">
        <v>28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29</v>
      </c>
      <c r="F15" s="39"/>
      <c r="G15" s="39"/>
      <c r="H15" s="39"/>
      <c r="I15" s="141" t="s">
        <v>30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31</v>
      </c>
      <c r="E17" s="39"/>
      <c r="F17" s="39"/>
      <c r="G17" s="39"/>
      <c r="H17" s="39"/>
      <c r="I17" s="141" t="s">
        <v>28</v>
      </c>
      <c r="J17" s="33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3" t="str">
        <f>'Rekapitulace stavby'!E14</f>
        <v>Vyplň údaj</v>
      </c>
      <c r="F18" s="144"/>
      <c r="G18" s="144"/>
      <c r="H18" s="144"/>
      <c r="I18" s="141" t="s">
        <v>30</v>
      </c>
      <c r="J18" s="33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33</v>
      </c>
      <c r="E20" s="39"/>
      <c r="F20" s="39"/>
      <c r="G20" s="39"/>
      <c r="H20" s="39"/>
      <c r="I20" s="141" t="s">
        <v>28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30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36</v>
      </c>
      <c r="E23" s="39"/>
      <c r="F23" s="39"/>
      <c r="G23" s="39"/>
      <c r="H23" s="39"/>
      <c r="I23" s="141" t="s">
        <v>28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37</v>
      </c>
      <c r="F24" s="39"/>
      <c r="G24" s="39"/>
      <c r="H24" s="39"/>
      <c r="I24" s="141" t="s">
        <v>30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39</v>
      </c>
      <c r="E30" s="39"/>
      <c r="F30" s="39"/>
      <c r="G30" s="39"/>
      <c r="H30" s="39"/>
      <c r="I30" s="39"/>
      <c r="J30" s="152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41</v>
      </c>
      <c r="G32" s="39"/>
      <c r="H32" s="39"/>
      <c r="I32" s="153" t="s">
        <v>40</v>
      </c>
      <c r="J32" s="153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43</v>
      </c>
      <c r="E33" s="141" t="s">
        <v>44</v>
      </c>
      <c r="F33" s="155">
        <f>ROUND((SUM(BE120:BE162)),  2)</f>
        <v>0</v>
      </c>
      <c r="G33" s="39"/>
      <c r="H33" s="39"/>
      <c r="I33" s="156">
        <v>0.20999999999999999</v>
      </c>
      <c r="J33" s="155">
        <f>ROUND(((SUM(BE120:BE162))*I33),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45</v>
      </c>
      <c r="F34" s="155">
        <f>ROUND((SUM(BF120:BF162)),  2)</f>
        <v>0</v>
      </c>
      <c r="G34" s="39"/>
      <c r="H34" s="39"/>
      <c r="I34" s="156">
        <v>0.12</v>
      </c>
      <c r="J34" s="155">
        <f>ROUND(((SUM(BF120:BF162))*I34),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46</v>
      </c>
      <c r="F35" s="155">
        <f>ROUND((SUM(BG120:BG162)),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47</v>
      </c>
      <c r="F36" s="155">
        <f>ROUND((SUM(BH120:BH162)),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48</v>
      </c>
      <c r="F37" s="155">
        <f>ROUND((SUM(BI120:BI162)),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49</v>
      </c>
      <c r="E39" s="159"/>
      <c r="F39" s="159"/>
      <c r="G39" s="160" t="s">
        <v>50</v>
      </c>
      <c r="H39" s="161" t="s">
        <v>51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4"/>
      <c r="D50" s="164" t="s">
        <v>52</v>
      </c>
      <c r="E50" s="165"/>
      <c r="F50" s="165"/>
      <c r="G50" s="164" t="s">
        <v>53</v>
      </c>
      <c r="H50" s="165"/>
      <c r="I50" s="165"/>
      <c r="J50" s="165"/>
      <c r="K50" s="165"/>
      <c r="L50" s="64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9"/>
      <c r="B61" s="45"/>
      <c r="C61" s="39"/>
      <c r="D61" s="166" t="s">
        <v>54</v>
      </c>
      <c r="E61" s="167"/>
      <c r="F61" s="168" t="s">
        <v>55</v>
      </c>
      <c r="G61" s="166" t="s">
        <v>54</v>
      </c>
      <c r="H61" s="167"/>
      <c r="I61" s="167"/>
      <c r="J61" s="169" t="s">
        <v>55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9"/>
      <c r="B65" s="45"/>
      <c r="C65" s="39"/>
      <c r="D65" s="164" t="s">
        <v>56</v>
      </c>
      <c r="E65" s="170"/>
      <c r="F65" s="170"/>
      <c r="G65" s="164" t="s">
        <v>57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9"/>
      <c r="B76" s="45"/>
      <c r="C76" s="39"/>
      <c r="D76" s="166" t="s">
        <v>54</v>
      </c>
      <c r="E76" s="167"/>
      <c r="F76" s="168" t="s">
        <v>55</v>
      </c>
      <c r="G76" s="166" t="s">
        <v>54</v>
      </c>
      <c r="H76" s="167"/>
      <c r="I76" s="167"/>
      <c r="J76" s="169" t="s">
        <v>55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3" t="s">
        <v>111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2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SVK Smetanova síň</v>
      </c>
      <c r="F85" s="32"/>
      <c r="G85" s="32"/>
      <c r="H85" s="32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2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07 - ZTI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2" t="s">
        <v>21</v>
      </c>
      <c r="D89" s="41"/>
      <c r="E89" s="41"/>
      <c r="F89" s="27" t="str">
        <f>F12</f>
        <v>Smetanovy sady 179/2 Plzeň</v>
      </c>
      <c r="G89" s="41"/>
      <c r="H89" s="41"/>
      <c r="I89" s="32" t="s">
        <v>23</v>
      </c>
      <c r="J89" s="80" t="str">
        <f>IF(J12="","",J12)</f>
        <v>23. 5. 2025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2" t="s">
        <v>27</v>
      </c>
      <c r="D91" s="41"/>
      <c r="E91" s="41"/>
      <c r="F91" s="27" t="str">
        <f>E15</f>
        <v>Studijní a vědecká knihovna Plzeňského kraje</v>
      </c>
      <c r="G91" s="41"/>
      <c r="H91" s="41"/>
      <c r="I91" s="32" t="s">
        <v>33</v>
      </c>
      <c r="J91" s="37" t="str">
        <f>E21</f>
        <v>Ing. arch M. Vachuda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2" t="s">
        <v>31</v>
      </c>
      <c r="D92" s="41"/>
      <c r="E92" s="41"/>
      <c r="F92" s="27" t="str">
        <f>IF(E18="","",E18)</f>
        <v>Vyplň údaj</v>
      </c>
      <c r="G92" s="41"/>
      <c r="H92" s="41"/>
      <c r="I92" s="32" t="s">
        <v>36</v>
      </c>
      <c r="J92" s="37" t="str">
        <f>E24</f>
        <v>René Hartman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112</v>
      </c>
      <c r="D94" s="177"/>
      <c r="E94" s="177"/>
      <c r="F94" s="177"/>
      <c r="G94" s="177"/>
      <c r="H94" s="177"/>
      <c r="I94" s="177"/>
      <c r="J94" s="178" t="s">
        <v>113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114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7" t="s">
        <v>115</v>
      </c>
    </row>
    <row r="97" s="9" customFormat="1" ht="24.96" customHeight="1">
      <c r="A97" s="9"/>
      <c r="B97" s="180"/>
      <c r="C97" s="181"/>
      <c r="D97" s="182" t="s">
        <v>122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1229</v>
      </c>
      <c r="E98" s="189"/>
      <c r="F98" s="189"/>
      <c r="G98" s="189"/>
      <c r="H98" s="189"/>
      <c r="I98" s="189"/>
      <c r="J98" s="190">
        <f>J122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1524</v>
      </c>
      <c r="E99" s="189"/>
      <c r="F99" s="189"/>
      <c r="G99" s="189"/>
      <c r="H99" s="189"/>
      <c r="I99" s="189"/>
      <c r="J99" s="190">
        <f>J125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1525</v>
      </c>
      <c r="E100" s="189"/>
      <c r="F100" s="189"/>
      <c r="G100" s="189"/>
      <c r="H100" s="189"/>
      <c r="I100" s="189"/>
      <c r="J100" s="190">
        <f>J144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3" t="s">
        <v>135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2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5" t="str">
        <f>E7</f>
        <v>SVK Smetanova síň</v>
      </c>
      <c r="F110" s="32"/>
      <c r="G110" s="32"/>
      <c r="H110" s="32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2" t="s">
        <v>109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07 - ZTI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2" t="s">
        <v>21</v>
      </c>
      <c r="D114" s="41"/>
      <c r="E114" s="41"/>
      <c r="F114" s="27" t="str">
        <f>F12</f>
        <v>Smetanovy sady 179/2 Plzeň</v>
      </c>
      <c r="G114" s="41"/>
      <c r="H114" s="41"/>
      <c r="I114" s="32" t="s">
        <v>23</v>
      </c>
      <c r="J114" s="80" t="str">
        <f>IF(J12="","",J12)</f>
        <v>23. 5. 2025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2" t="s">
        <v>27</v>
      </c>
      <c r="D116" s="41"/>
      <c r="E116" s="41"/>
      <c r="F116" s="27" t="str">
        <f>E15</f>
        <v>Studijní a vědecká knihovna Plzeňského kraje</v>
      </c>
      <c r="G116" s="41"/>
      <c r="H116" s="41"/>
      <c r="I116" s="32" t="s">
        <v>33</v>
      </c>
      <c r="J116" s="37" t="str">
        <f>E21</f>
        <v>Ing. arch M. Vachuda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2" t="s">
        <v>31</v>
      </c>
      <c r="D117" s="41"/>
      <c r="E117" s="41"/>
      <c r="F117" s="27" t="str">
        <f>IF(E18="","",E18)</f>
        <v>Vyplň údaj</v>
      </c>
      <c r="G117" s="41"/>
      <c r="H117" s="41"/>
      <c r="I117" s="32" t="s">
        <v>36</v>
      </c>
      <c r="J117" s="37" t="str">
        <f>E24</f>
        <v>René Hartman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2"/>
      <c r="B119" s="193"/>
      <c r="C119" s="194" t="s">
        <v>136</v>
      </c>
      <c r="D119" s="195" t="s">
        <v>64</v>
      </c>
      <c r="E119" s="195" t="s">
        <v>60</v>
      </c>
      <c r="F119" s="195" t="s">
        <v>61</v>
      </c>
      <c r="G119" s="195" t="s">
        <v>137</v>
      </c>
      <c r="H119" s="195" t="s">
        <v>138</v>
      </c>
      <c r="I119" s="195" t="s">
        <v>139</v>
      </c>
      <c r="J119" s="196" t="s">
        <v>113</v>
      </c>
      <c r="K119" s="197" t="s">
        <v>140</v>
      </c>
      <c r="L119" s="198"/>
      <c r="M119" s="101" t="s">
        <v>1</v>
      </c>
      <c r="N119" s="102" t="s">
        <v>43</v>
      </c>
      <c r="O119" s="102" t="s">
        <v>141</v>
      </c>
      <c r="P119" s="102" t="s">
        <v>142</v>
      </c>
      <c r="Q119" s="102" t="s">
        <v>143</v>
      </c>
      <c r="R119" s="102" t="s">
        <v>144</v>
      </c>
      <c r="S119" s="102" t="s">
        <v>145</v>
      </c>
      <c r="T119" s="103" t="s">
        <v>146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9"/>
      <c r="B120" s="40"/>
      <c r="C120" s="108" t="s">
        <v>147</v>
      </c>
      <c r="D120" s="41"/>
      <c r="E120" s="41"/>
      <c r="F120" s="41"/>
      <c r="G120" s="41"/>
      <c r="H120" s="41"/>
      <c r="I120" s="41"/>
      <c r="J120" s="199">
        <f>BK120</f>
        <v>0</v>
      </c>
      <c r="K120" s="41"/>
      <c r="L120" s="45"/>
      <c r="M120" s="104"/>
      <c r="N120" s="200"/>
      <c r="O120" s="105"/>
      <c r="P120" s="201">
        <f>P121</f>
        <v>0</v>
      </c>
      <c r="Q120" s="105"/>
      <c r="R120" s="201">
        <f>R121</f>
        <v>0.0050546883499999994</v>
      </c>
      <c r="S120" s="105"/>
      <c r="T120" s="202">
        <f>T121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7" t="s">
        <v>78</v>
      </c>
      <c r="AU120" s="17" t="s">
        <v>115</v>
      </c>
      <c r="BK120" s="203">
        <f>BK121</f>
        <v>0</v>
      </c>
    </row>
    <row r="121" s="12" customFormat="1" ht="25.92" customHeight="1">
      <c r="A121" s="12"/>
      <c r="B121" s="204"/>
      <c r="C121" s="205"/>
      <c r="D121" s="206" t="s">
        <v>78</v>
      </c>
      <c r="E121" s="207" t="s">
        <v>455</v>
      </c>
      <c r="F121" s="207" t="s">
        <v>456</v>
      </c>
      <c r="G121" s="205"/>
      <c r="H121" s="205"/>
      <c r="I121" s="208"/>
      <c r="J121" s="209">
        <f>BK121</f>
        <v>0</v>
      </c>
      <c r="K121" s="205"/>
      <c r="L121" s="210"/>
      <c r="M121" s="211"/>
      <c r="N121" s="212"/>
      <c r="O121" s="212"/>
      <c r="P121" s="213">
        <f>P122+P125+P144</f>
        <v>0</v>
      </c>
      <c r="Q121" s="212"/>
      <c r="R121" s="213">
        <f>R122+R125+R144</f>
        <v>0.0050546883499999994</v>
      </c>
      <c r="S121" s="212"/>
      <c r="T121" s="214">
        <f>T122+T125+T144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5" t="s">
        <v>87</v>
      </c>
      <c r="AT121" s="216" t="s">
        <v>78</v>
      </c>
      <c r="AU121" s="216" t="s">
        <v>79</v>
      </c>
      <c r="AY121" s="215" t="s">
        <v>150</v>
      </c>
      <c r="BK121" s="217">
        <f>BK122+BK125+BK144</f>
        <v>0</v>
      </c>
    </row>
    <row r="122" s="12" customFormat="1" ht="22.8" customHeight="1">
      <c r="A122" s="12"/>
      <c r="B122" s="204"/>
      <c r="C122" s="205"/>
      <c r="D122" s="206" t="s">
        <v>78</v>
      </c>
      <c r="E122" s="218" t="s">
        <v>1248</v>
      </c>
      <c r="F122" s="218" t="s">
        <v>1249</v>
      </c>
      <c r="G122" s="205"/>
      <c r="H122" s="205"/>
      <c r="I122" s="208"/>
      <c r="J122" s="219">
        <f>BK122</f>
        <v>0</v>
      </c>
      <c r="K122" s="205"/>
      <c r="L122" s="210"/>
      <c r="M122" s="211"/>
      <c r="N122" s="212"/>
      <c r="O122" s="212"/>
      <c r="P122" s="213">
        <f>SUM(P123:P124)</f>
        <v>0</v>
      </c>
      <c r="Q122" s="212"/>
      <c r="R122" s="213">
        <f>SUM(R123:R124)</f>
        <v>0</v>
      </c>
      <c r="S122" s="212"/>
      <c r="T122" s="214">
        <f>SUM(T123:T124)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87</v>
      </c>
      <c r="AT122" s="216" t="s">
        <v>78</v>
      </c>
      <c r="AU122" s="216" t="s">
        <v>87</v>
      </c>
      <c r="AY122" s="215" t="s">
        <v>150</v>
      </c>
      <c r="BK122" s="217">
        <f>SUM(BK123:BK124)</f>
        <v>0</v>
      </c>
    </row>
    <row r="123" s="2" customFormat="1" ht="16.5" customHeight="1">
      <c r="A123" s="39"/>
      <c r="B123" s="40"/>
      <c r="C123" s="220" t="s">
        <v>87</v>
      </c>
      <c r="D123" s="220" t="s">
        <v>153</v>
      </c>
      <c r="E123" s="221" t="s">
        <v>1526</v>
      </c>
      <c r="F123" s="222" t="s">
        <v>1527</v>
      </c>
      <c r="G123" s="223" t="s">
        <v>415</v>
      </c>
      <c r="H123" s="224">
        <v>16.100000000000001</v>
      </c>
      <c r="I123" s="225"/>
      <c r="J123" s="226">
        <f>ROUND(I123*H123,2)</f>
        <v>0</v>
      </c>
      <c r="K123" s="227"/>
      <c r="L123" s="45"/>
      <c r="M123" s="228" t="s">
        <v>1</v>
      </c>
      <c r="N123" s="229" t="s">
        <v>44</v>
      </c>
      <c r="O123" s="92"/>
      <c r="P123" s="230">
        <f>O123*H123</f>
        <v>0</v>
      </c>
      <c r="Q123" s="230">
        <v>0</v>
      </c>
      <c r="R123" s="230">
        <f>Q123*H123</f>
        <v>0</v>
      </c>
      <c r="S123" s="230">
        <v>0</v>
      </c>
      <c r="T123" s="23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2" t="s">
        <v>157</v>
      </c>
      <c r="AT123" s="232" t="s">
        <v>153</v>
      </c>
      <c r="AU123" s="232" t="s">
        <v>89</v>
      </c>
      <c r="AY123" s="17" t="s">
        <v>150</v>
      </c>
      <c r="BE123" s="233">
        <f>IF(N123="základní",J123,0)</f>
        <v>0</v>
      </c>
      <c r="BF123" s="233">
        <f>IF(N123="snížená",J123,0)</f>
        <v>0</v>
      </c>
      <c r="BG123" s="233">
        <f>IF(N123="zákl. přenesená",J123,0)</f>
        <v>0</v>
      </c>
      <c r="BH123" s="233">
        <f>IF(N123="sníž. přenesená",J123,0)</f>
        <v>0</v>
      </c>
      <c r="BI123" s="233">
        <f>IF(N123="nulová",J123,0)</f>
        <v>0</v>
      </c>
      <c r="BJ123" s="17" t="s">
        <v>87</v>
      </c>
      <c r="BK123" s="233">
        <f>ROUND(I123*H123,2)</f>
        <v>0</v>
      </c>
      <c r="BL123" s="17" t="s">
        <v>157</v>
      </c>
      <c r="BM123" s="232" t="s">
        <v>89</v>
      </c>
    </row>
    <row r="124" s="2" customFormat="1">
      <c r="A124" s="39"/>
      <c r="B124" s="40"/>
      <c r="C124" s="41"/>
      <c r="D124" s="234" t="s">
        <v>158</v>
      </c>
      <c r="E124" s="41"/>
      <c r="F124" s="235" t="s">
        <v>1527</v>
      </c>
      <c r="G124" s="41"/>
      <c r="H124" s="41"/>
      <c r="I124" s="236"/>
      <c r="J124" s="41"/>
      <c r="K124" s="41"/>
      <c r="L124" s="45"/>
      <c r="M124" s="237"/>
      <c r="N124" s="238"/>
      <c r="O124" s="92"/>
      <c r="P124" s="92"/>
      <c r="Q124" s="92"/>
      <c r="R124" s="92"/>
      <c r="S124" s="92"/>
      <c r="T124" s="93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7" t="s">
        <v>158</v>
      </c>
      <c r="AU124" s="17" t="s">
        <v>89</v>
      </c>
    </row>
    <row r="125" s="12" customFormat="1" ht="22.8" customHeight="1">
      <c r="A125" s="12"/>
      <c r="B125" s="204"/>
      <c r="C125" s="205"/>
      <c r="D125" s="206" t="s">
        <v>78</v>
      </c>
      <c r="E125" s="218" t="s">
        <v>1528</v>
      </c>
      <c r="F125" s="218" t="s">
        <v>1529</v>
      </c>
      <c r="G125" s="205"/>
      <c r="H125" s="205"/>
      <c r="I125" s="208"/>
      <c r="J125" s="219">
        <f>BK125</f>
        <v>0</v>
      </c>
      <c r="K125" s="205"/>
      <c r="L125" s="210"/>
      <c r="M125" s="211"/>
      <c r="N125" s="212"/>
      <c r="O125" s="212"/>
      <c r="P125" s="213">
        <f>SUM(P126:P143)</f>
        <v>0</v>
      </c>
      <c r="Q125" s="212"/>
      <c r="R125" s="213">
        <f>SUM(R126:R143)</f>
        <v>0</v>
      </c>
      <c r="S125" s="212"/>
      <c r="T125" s="214">
        <f>SUM(T126:T143)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87</v>
      </c>
      <c r="AT125" s="216" t="s">
        <v>78</v>
      </c>
      <c r="AU125" s="216" t="s">
        <v>87</v>
      </c>
      <c r="AY125" s="215" t="s">
        <v>150</v>
      </c>
      <c r="BK125" s="217">
        <f>SUM(BK126:BK143)</f>
        <v>0</v>
      </c>
    </row>
    <row r="126" s="2" customFormat="1" ht="16.5" customHeight="1">
      <c r="A126" s="39"/>
      <c r="B126" s="40"/>
      <c r="C126" s="220" t="s">
        <v>89</v>
      </c>
      <c r="D126" s="220" t="s">
        <v>153</v>
      </c>
      <c r="E126" s="221" t="s">
        <v>1530</v>
      </c>
      <c r="F126" s="222" t="s">
        <v>1531</v>
      </c>
      <c r="G126" s="223" t="s">
        <v>944</v>
      </c>
      <c r="H126" s="224">
        <v>16</v>
      </c>
      <c r="I126" s="225"/>
      <c r="J126" s="226">
        <f>ROUND(I126*H126,2)</f>
        <v>0</v>
      </c>
      <c r="K126" s="227"/>
      <c r="L126" s="45"/>
      <c r="M126" s="228" t="s">
        <v>1</v>
      </c>
      <c r="N126" s="229" t="s">
        <v>44</v>
      </c>
      <c r="O126" s="92"/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2" t="s">
        <v>157</v>
      </c>
      <c r="AT126" s="232" t="s">
        <v>153</v>
      </c>
      <c r="AU126" s="232" t="s">
        <v>89</v>
      </c>
      <c r="AY126" s="17" t="s">
        <v>150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7" t="s">
        <v>87</v>
      </c>
      <c r="BK126" s="233">
        <f>ROUND(I126*H126,2)</f>
        <v>0</v>
      </c>
      <c r="BL126" s="17" t="s">
        <v>157</v>
      </c>
      <c r="BM126" s="232" t="s">
        <v>157</v>
      </c>
    </row>
    <row r="127" s="2" customFormat="1">
      <c r="A127" s="39"/>
      <c r="B127" s="40"/>
      <c r="C127" s="41"/>
      <c r="D127" s="234" t="s">
        <v>158</v>
      </c>
      <c r="E127" s="41"/>
      <c r="F127" s="235" t="s">
        <v>1531</v>
      </c>
      <c r="G127" s="41"/>
      <c r="H127" s="41"/>
      <c r="I127" s="236"/>
      <c r="J127" s="41"/>
      <c r="K127" s="41"/>
      <c r="L127" s="45"/>
      <c r="M127" s="237"/>
      <c r="N127" s="238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7" t="s">
        <v>158</v>
      </c>
      <c r="AU127" s="17" t="s">
        <v>89</v>
      </c>
    </row>
    <row r="128" s="2" customFormat="1" ht="16.5" customHeight="1">
      <c r="A128" s="39"/>
      <c r="B128" s="40"/>
      <c r="C128" s="220" t="s">
        <v>151</v>
      </c>
      <c r="D128" s="220" t="s">
        <v>153</v>
      </c>
      <c r="E128" s="221" t="s">
        <v>1532</v>
      </c>
      <c r="F128" s="222" t="s">
        <v>1533</v>
      </c>
      <c r="G128" s="223" t="s">
        <v>944</v>
      </c>
      <c r="H128" s="224">
        <v>24</v>
      </c>
      <c r="I128" s="225"/>
      <c r="J128" s="226">
        <f>ROUND(I128*H128,2)</f>
        <v>0</v>
      </c>
      <c r="K128" s="227"/>
      <c r="L128" s="45"/>
      <c r="M128" s="228" t="s">
        <v>1</v>
      </c>
      <c r="N128" s="229" t="s">
        <v>44</v>
      </c>
      <c r="O128" s="92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2" t="s">
        <v>157</v>
      </c>
      <c r="AT128" s="232" t="s">
        <v>153</v>
      </c>
      <c r="AU128" s="232" t="s">
        <v>89</v>
      </c>
      <c r="AY128" s="17" t="s">
        <v>150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7" t="s">
        <v>87</v>
      </c>
      <c r="BK128" s="233">
        <f>ROUND(I128*H128,2)</f>
        <v>0</v>
      </c>
      <c r="BL128" s="17" t="s">
        <v>157</v>
      </c>
      <c r="BM128" s="232" t="s">
        <v>172</v>
      </c>
    </row>
    <row r="129" s="2" customFormat="1">
      <c r="A129" s="39"/>
      <c r="B129" s="40"/>
      <c r="C129" s="41"/>
      <c r="D129" s="234" t="s">
        <v>158</v>
      </c>
      <c r="E129" s="41"/>
      <c r="F129" s="235" t="s">
        <v>1533</v>
      </c>
      <c r="G129" s="41"/>
      <c r="H129" s="41"/>
      <c r="I129" s="236"/>
      <c r="J129" s="41"/>
      <c r="K129" s="41"/>
      <c r="L129" s="45"/>
      <c r="M129" s="237"/>
      <c r="N129" s="238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7" t="s">
        <v>158</v>
      </c>
      <c r="AU129" s="17" t="s">
        <v>89</v>
      </c>
    </row>
    <row r="130" s="2" customFormat="1" ht="16.5" customHeight="1">
      <c r="A130" s="39"/>
      <c r="B130" s="40"/>
      <c r="C130" s="220" t="s">
        <v>157</v>
      </c>
      <c r="D130" s="220" t="s">
        <v>153</v>
      </c>
      <c r="E130" s="221" t="s">
        <v>1534</v>
      </c>
      <c r="F130" s="222" t="s">
        <v>1535</v>
      </c>
      <c r="G130" s="223" t="s">
        <v>203</v>
      </c>
      <c r="H130" s="224">
        <v>1</v>
      </c>
      <c r="I130" s="225"/>
      <c r="J130" s="226">
        <f>ROUND(I130*H130,2)</f>
        <v>0</v>
      </c>
      <c r="K130" s="227"/>
      <c r="L130" s="45"/>
      <c r="M130" s="228" t="s">
        <v>1</v>
      </c>
      <c r="N130" s="229" t="s">
        <v>44</v>
      </c>
      <c r="O130" s="92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2" t="s">
        <v>157</v>
      </c>
      <c r="AT130" s="232" t="s">
        <v>153</v>
      </c>
      <c r="AU130" s="232" t="s">
        <v>89</v>
      </c>
      <c r="AY130" s="17" t="s">
        <v>150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7" t="s">
        <v>87</v>
      </c>
      <c r="BK130" s="233">
        <f>ROUND(I130*H130,2)</f>
        <v>0</v>
      </c>
      <c r="BL130" s="17" t="s">
        <v>157</v>
      </c>
      <c r="BM130" s="232" t="s">
        <v>177</v>
      </c>
    </row>
    <row r="131" s="2" customFormat="1">
      <c r="A131" s="39"/>
      <c r="B131" s="40"/>
      <c r="C131" s="41"/>
      <c r="D131" s="234" t="s">
        <v>158</v>
      </c>
      <c r="E131" s="41"/>
      <c r="F131" s="235" t="s">
        <v>1535</v>
      </c>
      <c r="G131" s="41"/>
      <c r="H131" s="41"/>
      <c r="I131" s="236"/>
      <c r="J131" s="41"/>
      <c r="K131" s="41"/>
      <c r="L131" s="45"/>
      <c r="M131" s="237"/>
      <c r="N131" s="238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7" t="s">
        <v>158</v>
      </c>
      <c r="AU131" s="17" t="s">
        <v>89</v>
      </c>
    </row>
    <row r="132" s="2" customFormat="1" ht="21.75" customHeight="1">
      <c r="A132" s="39"/>
      <c r="B132" s="40"/>
      <c r="C132" s="220" t="s">
        <v>180</v>
      </c>
      <c r="D132" s="220" t="s">
        <v>153</v>
      </c>
      <c r="E132" s="221" t="s">
        <v>1536</v>
      </c>
      <c r="F132" s="222" t="s">
        <v>1537</v>
      </c>
      <c r="G132" s="223" t="s">
        <v>415</v>
      </c>
      <c r="H132" s="224">
        <v>27.800000000000001</v>
      </c>
      <c r="I132" s="225"/>
      <c r="J132" s="226">
        <f>ROUND(I132*H132,2)</f>
        <v>0</v>
      </c>
      <c r="K132" s="227"/>
      <c r="L132" s="45"/>
      <c r="M132" s="228" t="s">
        <v>1</v>
      </c>
      <c r="N132" s="229" t="s">
        <v>44</v>
      </c>
      <c r="O132" s="92"/>
      <c r="P132" s="230">
        <f>O132*H132</f>
        <v>0</v>
      </c>
      <c r="Q132" s="230">
        <v>0</v>
      </c>
      <c r="R132" s="230">
        <f>Q132*H132</f>
        <v>0</v>
      </c>
      <c r="S132" s="230">
        <v>0</v>
      </c>
      <c r="T132" s="23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2" t="s">
        <v>157</v>
      </c>
      <c r="AT132" s="232" t="s">
        <v>153</v>
      </c>
      <c r="AU132" s="232" t="s">
        <v>89</v>
      </c>
      <c r="AY132" s="17" t="s">
        <v>150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7" t="s">
        <v>87</v>
      </c>
      <c r="BK132" s="233">
        <f>ROUND(I132*H132,2)</f>
        <v>0</v>
      </c>
      <c r="BL132" s="17" t="s">
        <v>157</v>
      </c>
      <c r="BM132" s="232" t="s">
        <v>105</v>
      </c>
    </row>
    <row r="133" s="2" customFormat="1">
      <c r="A133" s="39"/>
      <c r="B133" s="40"/>
      <c r="C133" s="41"/>
      <c r="D133" s="234" t="s">
        <v>158</v>
      </c>
      <c r="E133" s="41"/>
      <c r="F133" s="235" t="s">
        <v>1537</v>
      </c>
      <c r="G133" s="41"/>
      <c r="H133" s="41"/>
      <c r="I133" s="236"/>
      <c r="J133" s="41"/>
      <c r="K133" s="41"/>
      <c r="L133" s="45"/>
      <c r="M133" s="237"/>
      <c r="N133" s="238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7" t="s">
        <v>158</v>
      </c>
      <c r="AU133" s="17" t="s">
        <v>89</v>
      </c>
    </row>
    <row r="134" s="2" customFormat="1" ht="16.5" customHeight="1">
      <c r="A134" s="39"/>
      <c r="B134" s="40"/>
      <c r="C134" s="220" t="s">
        <v>172</v>
      </c>
      <c r="D134" s="220" t="s">
        <v>153</v>
      </c>
      <c r="E134" s="221" t="s">
        <v>1538</v>
      </c>
      <c r="F134" s="222" t="s">
        <v>1539</v>
      </c>
      <c r="G134" s="223" t="s">
        <v>203</v>
      </c>
      <c r="H134" s="224">
        <v>4</v>
      </c>
      <c r="I134" s="225"/>
      <c r="J134" s="226">
        <f>ROUND(I134*H134,2)</f>
        <v>0</v>
      </c>
      <c r="K134" s="227"/>
      <c r="L134" s="45"/>
      <c r="M134" s="228" t="s">
        <v>1</v>
      </c>
      <c r="N134" s="229" t="s">
        <v>44</v>
      </c>
      <c r="O134" s="92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2" t="s">
        <v>157</v>
      </c>
      <c r="AT134" s="232" t="s">
        <v>153</v>
      </c>
      <c r="AU134" s="232" t="s">
        <v>89</v>
      </c>
      <c r="AY134" s="17" t="s">
        <v>150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7" t="s">
        <v>87</v>
      </c>
      <c r="BK134" s="233">
        <f>ROUND(I134*H134,2)</f>
        <v>0</v>
      </c>
      <c r="BL134" s="17" t="s">
        <v>157</v>
      </c>
      <c r="BM134" s="232" t="s">
        <v>8</v>
      </c>
    </row>
    <row r="135" s="2" customFormat="1">
      <c r="A135" s="39"/>
      <c r="B135" s="40"/>
      <c r="C135" s="41"/>
      <c r="D135" s="234" t="s">
        <v>158</v>
      </c>
      <c r="E135" s="41"/>
      <c r="F135" s="235" t="s">
        <v>1540</v>
      </c>
      <c r="G135" s="41"/>
      <c r="H135" s="41"/>
      <c r="I135" s="236"/>
      <c r="J135" s="41"/>
      <c r="K135" s="41"/>
      <c r="L135" s="45"/>
      <c r="M135" s="237"/>
      <c r="N135" s="238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7" t="s">
        <v>158</v>
      </c>
      <c r="AU135" s="17" t="s">
        <v>89</v>
      </c>
    </row>
    <row r="136" s="2" customFormat="1" ht="16.5" customHeight="1">
      <c r="A136" s="39"/>
      <c r="B136" s="40"/>
      <c r="C136" s="220" t="s">
        <v>189</v>
      </c>
      <c r="D136" s="220" t="s">
        <v>153</v>
      </c>
      <c r="E136" s="221" t="s">
        <v>1541</v>
      </c>
      <c r="F136" s="222" t="s">
        <v>1542</v>
      </c>
      <c r="G136" s="223" t="s">
        <v>203</v>
      </c>
      <c r="H136" s="224">
        <v>4</v>
      </c>
      <c r="I136" s="225"/>
      <c r="J136" s="226">
        <f>ROUND(I136*H136,2)</f>
        <v>0</v>
      </c>
      <c r="K136" s="227"/>
      <c r="L136" s="45"/>
      <c r="M136" s="228" t="s">
        <v>1</v>
      </c>
      <c r="N136" s="229" t="s">
        <v>44</v>
      </c>
      <c r="O136" s="92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2" t="s">
        <v>157</v>
      </c>
      <c r="AT136" s="232" t="s">
        <v>153</v>
      </c>
      <c r="AU136" s="232" t="s">
        <v>89</v>
      </c>
      <c r="AY136" s="17" t="s">
        <v>150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7" t="s">
        <v>87</v>
      </c>
      <c r="BK136" s="233">
        <f>ROUND(I136*H136,2)</f>
        <v>0</v>
      </c>
      <c r="BL136" s="17" t="s">
        <v>157</v>
      </c>
      <c r="BM136" s="232" t="s">
        <v>192</v>
      </c>
    </row>
    <row r="137" s="2" customFormat="1">
      <c r="A137" s="39"/>
      <c r="B137" s="40"/>
      <c r="C137" s="41"/>
      <c r="D137" s="234" t="s">
        <v>158</v>
      </c>
      <c r="E137" s="41"/>
      <c r="F137" s="235" t="s">
        <v>1542</v>
      </c>
      <c r="G137" s="41"/>
      <c r="H137" s="41"/>
      <c r="I137" s="236"/>
      <c r="J137" s="41"/>
      <c r="K137" s="41"/>
      <c r="L137" s="45"/>
      <c r="M137" s="237"/>
      <c r="N137" s="238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7" t="s">
        <v>158</v>
      </c>
      <c r="AU137" s="17" t="s">
        <v>89</v>
      </c>
    </row>
    <row r="138" s="2" customFormat="1" ht="21.75" customHeight="1">
      <c r="A138" s="39"/>
      <c r="B138" s="40"/>
      <c r="C138" s="220" t="s">
        <v>177</v>
      </c>
      <c r="D138" s="220" t="s">
        <v>153</v>
      </c>
      <c r="E138" s="221" t="s">
        <v>1543</v>
      </c>
      <c r="F138" s="222" t="s">
        <v>1544</v>
      </c>
      <c r="G138" s="223" t="s">
        <v>415</v>
      </c>
      <c r="H138" s="224">
        <v>27.800000000000001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44</v>
      </c>
      <c r="O138" s="92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157</v>
      </c>
      <c r="AT138" s="232" t="s">
        <v>153</v>
      </c>
      <c r="AU138" s="232" t="s">
        <v>89</v>
      </c>
      <c r="AY138" s="17" t="s">
        <v>150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7" t="s">
        <v>87</v>
      </c>
      <c r="BK138" s="233">
        <f>ROUND(I138*H138,2)</f>
        <v>0</v>
      </c>
      <c r="BL138" s="17" t="s">
        <v>157</v>
      </c>
      <c r="BM138" s="232" t="s">
        <v>197</v>
      </c>
    </row>
    <row r="139" s="2" customFormat="1">
      <c r="A139" s="39"/>
      <c r="B139" s="40"/>
      <c r="C139" s="41"/>
      <c r="D139" s="234" t="s">
        <v>158</v>
      </c>
      <c r="E139" s="41"/>
      <c r="F139" s="235" t="s">
        <v>1545</v>
      </c>
      <c r="G139" s="41"/>
      <c r="H139" s="41"/>
      <c r="I139" s="236"/>
      <c r="J139" s="41"/>
      <c r="K139" s="41"/>
      <c r="L139" s="45"/>
      <c r="M139" s="237"/>
      <c r="N139" s="238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7" t="s">
        <v>158</v>
      </c>
      <c r="AU139" s="17" t="s">
        <v>89</v>
      </c>
    </row>
    <row r="140" s="2" customFormat="1" ht="24.15" customHeight="1">
      <c r="A140" s="39"/>
      <c r="B140" s="40"/>
      <c r="C140" s="220" t="s">
        <v>200</v>
      </c>
      <c r="D140" s="220" t="s">
        <v>153</v>
      </c>
      <c r="E140" s="221" t="s">
        <v>1546</v>
      </c>
      <c r="F140" s="222" t="s">
        <v>1547</v>
      </c>
      <c r="G140" s="223" t="s">
        <v>415</v>
      </c>
      <c r="H140" s="224">
        <v>27.800000000000001</v>
      </c>
      <c r="I140" s="225"/>
      <c r="J140" s="226">
        <f>ROUND(I140*H140,2)</f>
        <v>0</v>
      </c>
      <c r="K140" s="227"/>
      <c r="L140" s="45"/>
      <c r="M140" s="228" t="s">
        <v>1</v>
      </c>
      <c r="N140" s="229" t="s">
        <v>44</v>
      </c>
      <c r="O140" s="92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2" t="s">
        <v>157</v>
      </c>
      <c r="AT140" s="232" t="s">
        <v>153</v>
      </c>
      <c r="AU140" s="232" t="s">
        <v>89</v>
      </c>
      <c r="AY140" s="17" t="s">
        <v>150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7" t="s">
        <v>87</v>
      </c>
      <c r="BK140" s="233">
        <f>ROUND(I140*H140,2)</f>
        <v>0</v>
      </c>
      <c r="BL140" s="17" t="s">
        <v>157</v>
      </c>
      <c r="BM140" s="232" t="s">
        <v>204</v>
      </c>
    </row>
    <row r="141" s="2" customFormat="1">
      <c r="A141" s="39"/>
      <c r="B141" s="40"/>
      <c r="C141" s="41"/>
      <c r="D141" s="234" t="s">
        <v>158</v>
      </c>
      <c r="E141" s="41"/>
      <c r="F141" s="235" t="s">
        <v>1548</v>
      </c>
      <c r="G141" s="41"/>
      <c r="H141" s="41"/>
      <c r="I141" s="236"/>
      <c r="J141" s="41"/>
      <c r="K141" s="41"/>
      <c r="L141" s="45"/>
      <c r="M141" s="237"/>
      <c r="N141" s="238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7" t="s">
        <v>158</v>
      </c>
      <c r="AU141" s="17" t="s">
        <v>89</v>
      </c>
    </row>
    <row r="142" s="2" customFormat="1" ht="24.15" customHeight="1">
      <c r="A142" s="39"/>
      <c r="B142" s="40"/>
      <c r="C142" s="220" t="s">
        <v>105</v>
      </c>
      <c r="D142" s="220" t="s">
        <v>153</v>
      </c>
      <c r="E142" s="221" t="s">
        <v>1549</v>
      </c>
      <c r="F142" s="222" t="s">
        <v>1550</v>
      </c>
      <c r="G142" s="223" t="s">
        <v>165</v>
      </c>
      <c r="H142" s="224">
        <v>0.016</v>
      </c>
      <c r="I142" s="225"/>
      <c r="J142" s="226">
        <f>ROUND(I142*H142,2)</f>
        <v>0</v>
      </c>
      <c r="K142" s="227"/>
      <c r="L142" s="45"/>
      <c r="M142" s="228" t="s">
        <v>1</v>
      </c>
      <c r="N142" s="229" t="s">
        <v>44</v>
      </c>
      <c r="O142" s="92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2" t="s">
        <v>157</v>
      </c>
      <c r="AT142" s="232" t="s">
        <v>153</v>
      </c>
      <c r="AU142" s="232" t="s">
        <v>89</v>
      </c>
      <c r="AY142" s="17" t="s">
        <v>150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7" t="s">
        <v>87</v>
      </c>
      <c r="BK142" s="233">
        <f>ROUND(I142*H142,2)</f>
        <v>0</v>
      </c>
      <c r="BL142" s="17" t="s">
        <v>157</v>
      </c>
      <c r="BM142" s="232" t="s">
        <v>207</v>
      </c>
    </row>
    <row r="143" s="2" customFormat="1">
      <c r="A143" s="39"/>
      <c r="B143" s="40"/>
      <c r="C143" s="41"/>
      <c r="D143" s="234" t="s">
        <v>158</v>
      </c>
      <c r="E143" s="41"/>
      <c r="F143" s="235" t="s">
        <v>1551</v>
      </c>
      <c r="G143" s="41"/>
      <c r="H143" s="41"/>
      <c r="I143" s="236"/>
      <c r="J143" s="41"/>
      <c r="K143" s="41"/>
      <c r="L143" s="45"/>
      <c r="M143" s="237"/>
      <c r="N143" s="238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7" t="s">
        <v>158</v>
      </c>
      <c r="AU143" s="17" t="s">
        <v>89</v>
      </c>
    </row>
    <row r="144" s="12" customFormat="1" ht="22.8" customHeight="1">
      <c r="A144" s="12"/>
      <c r="B144" s="204"/>
      <c r="C144" s="205"/>
      <c r="D144" s="206" t="s">
        <v>78</v>
      </c>
      <c r="E144" s="218" t="s">
        <v>1552</v>
      </c>
      <c r="F144" s="218" t="s">
        <v>1553</v>
      </c>
      <c r="G144" s="205"/>
      <c r="H144" s="205"/>
      <c r="I144" s="208"/>
      <c r="J144" s="219">
        <f>BK144</f>
        <v>0</v>
      </c>
      <c r="K144" s="205"/>
      <c r="L144" s="210"/>
      <c r="M144" s="211"/>
      <c r="N144" s="212"/>
      <c r="O144" s="212"/>
      <c r="P144" s="213">
        <f>SUM(P145:P162)</f>
        <v>0</v>
      </c>
      <c r="Q144" s="212"/>
      <c r="R144" s="213">
        <f>SUM(R145:R162)</f>
        <v>0.0050546883499999994</v>
      </c>
      <c r="S144" s="212"/>
      <c r="T144" s="214">
        <f>SUM(T145:T162)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5" t="s">
        <v>89</v>
      </c>
      <c r="AT144" s="216" t="s">
        <v>78</v>
      </c>
      <c r="AU144" s="216" t="s">
        <v>87</v>
      </c>
      <c r="AY144" s="215" t="s">
        <v>150</v>
      </c>
      <c r="BK144" s="217">
        <f>SUM(BK145:BK162)</f>
        <v>0</v>
      </c>
    </row>
    <row r="145" s="2" customFormat="1" ht="16.5" customHeight="1">
      <c r="A145" s="39"/>
      <c r="B145" s="40"/>
      <c r="C145" s="220" t="s">
        <v>217</v>
      </c>
      <c r="D145" s="220" t="s">
        <v>153</v>
      </c>
      <c r="E145" s="221" t="s">
        <v>1554</v>
      </c>
      <c r="F145" s="222" t="s">
        <v>1555</v>
      </c>
      <c r="G145" s="223" t="s">
        <v>203</v>
      </c>
      <c r="H145" s="224">
        <v>1</v>
      </c>
      <c r="I145" s="225"/>
      <c r="J145" s="226">
        <f>ROUND(I145*H145,2)</f>
        <v>0</v>
      </c>
      <c r="K145" s="227"/>
      <c r="L145" s="45"/>
      <c r="M145" s="228" t="s">
        <v>1</v>
      </c>
      <c r="N145" s="229" t="s">
        <v>44</v>
      </c>
      <c r="O145" s="92"/>
      <c r="P145" s="230">
        <f>O145*H145</f>
        <v>0</v>
      </c>
      <c r="Q145" s="230">
        <v>0</v>
      </c>
      <c r="R145" s="230">
        <f>Q145*H145</f>
        <v>0</v>
      </c>
      <c r="S145" s="230">
        <v>0</v>
      </c>
      <c r="T145" s="23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2" t="s">
        <v>197</v>
      </c>
      <c r="AT145" s="232" t="s">
        <v>153</v>
      </c>
      <c r="AU145" s="232" t="s">
        <v>89</v>
      </c>
      <c r="AY145" s="17" t="s">
        <v>150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7" t="s">
        <v>87</v>
      </c>
      <c r="BK145" s="233">
        <f>ROUND(I145*H145,2)</f>
        <v>0</v>
      </c>
      <c r="BL145" s="17" t="s">
        <v>197</v>
      </c>
      <c r="BM145" s="232" t="s">
        <v>220</v>
      </c>
    </row>
    <row r="146" s="2" customFormat="1">
      <c r="A146" s="39"/>
      <c r="B146" s="40"/>
      <c r="C146" s="41"/>
      <c r="D146" s="234" t="s">
        <v>158</v>
      </c>
      <c r="E146" s="41"/>
      <c r="F146" s="235" t="s">
        <v>1555</v>
      </c>
      <c r="G146" s="41"/>
      <c r="H146" s="41"/>
      <c r="I146" s="236"/>
      <c r="J146" s="41"/>
      <c r="K146" s="41"/>
      <c r="L146" s="45"/>
      <c r="M146" s="237"/>
      <c r="N146" s="238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7" t="s">
        <v>158</v>
      </c>
      <c r="AU146" s="17" t="s">
        <v>89</v>
      </c>
    </row>
    <row r="147" s="2" customFormat="1" ht="16.5" customHeight="1">
      <c r="A147" s="39"/>
      <c r="B147" s="40"/>
      <c r="C147" s="220" t="s">
        <v>8</v>
      </c>
      <c r="D147" s="220" t="s">
        <v>153</v>
      </c>
      <c r="E147" s="221" t="s">
        <v>1556</v>
      </c>
      <c r="F147" s="222" t="s">
        <v>1557</v>
      </c>
      <c r="G147" s="223" t="s">
        <v>415</v>
      </c>
      <c r="H147" s="224">
        <v>19.100000000000001</v>
      </c>
      <c r="I147" s="225"/>
      <c r="J147" s="226">
        <f>ROUND(I147*H147,2)</f>
        <v>0</v>
      </c>
      <c r="K147" s="227"/>
      <c r="L147" s="45"/>
      <c r="M147" s="228" t="s">
        <v>1</v>
      </c>
      <c r="N147" s="229" t="s">
        <v>44</v>
      </c>
      <c r="O147" s="92"/>
      <c r="P147" s="230">
        <f>O147*H147</f>
        <v>0</v>
      </c>
      <c r="Q147" s="230">
        <v>0</v>
      </c>
      <c r="R147" s="230">
        <f>Q147*H147</f>
        <v>0</v>
      </c>
      <c r="S147" s="230">
        <v>0</v>
      </c>
      <c r="T147" s="23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2" t="s">
        <v>197</v>
      </c>
      <c r="AT147" s="232" t="s">
        <v>153</v>
      </c>
      <c r="AU147" s="232" t="s">
        <v>89</v>
      </c>
      <c r="AY147" s="17" t="s">
        <v>150</v>
      </c>
      <c r="BE147" s="233">
        <f>IF(N147="základní",J147,0)</f>
        <v>0</v>
      </c>
      <c r="BF147" s="233">
        <f>IF(N147="snížená",J147,0)</f>
        <v>0</v>
      </c>
      <c r="BG147" s="233">
        <f>IF(N147="zákl. přenesená",J147,0)</f>
        <v>0</v>
      </c>
      <c r="BH147" s="233">
        <f>IF(N147="sníž. přenesená",J147,0)</f>
        <v>0</v>
      </c>
      <c r="BI147" s="233">
        <f>IF(N147="nulová",J147,0)</f>
        <v>0</v>
      </c>
      <c r="BJ147" s="17" t="s">
        <v>87</v>
      </c>
      <c r="BK147" s="233">
        <f>ROUND(I147*H147,2)</f>
        <v>0</v>
      </c>
      <c r="BL147" s="17" t="s">
        <v>197</v>
      </c>
      <c r="BM147" s="232" t="s">
        <v>225</v>
      </c>
    </row>
    <row r="148" s="2" customFormat="1">
      <c r="A148" s="39"/>
      <c r="B148" s="40"/>
      <c r="C148" s="41"/>
      <c r="D148" s="234" t="s">
        <v>158</v>
      </c>
      <c r="E148" s="41"/>
      <c r="F148" s="235" t="s">
        <v>1557</v>
      </c>
      <c r="G148" s="41"/>
      <c r="H148" s="41"/>
      <c r="I148" s="236"/>
      <c r="J148" s="41"/>
      <c r="K148" s="41"/>
      <c r="L148" s="45"/>
      <c r="M148" s="237"/>
      <c r="N148" s="238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7" t="s">
        <v>158</v>
      </c>
      <c r="AU148" s="17" t="s">
        <v>89</v>
      </c>
    </row>
    <row r="149" s="2" customFormat="1" ht="16.5" customHeight="1">
      <c r="A149" s="39"/>
      <c r="B149" s="40"/>
      <c r="C149" s="220" t="s">
        <v>227</v>
      </c>
      <c r="D149" s="220" t="s">
        <v>153</v>
      </c>
      <c r="E149" s="221" t="s">
        <v>1558</v>
      </c>
      <c r="F149" s="222" t="s">
        <v>1559</v>
      </c>
      <c r="G149" s="223" t="s">
        <v>203</v>
      </c>
      <c r="H149" s="224">
        <v>4</v>
      </c>
      <c r="I149" s="225"/>
      <c r="J149" s="226">
        <f>ROUND(I149*H149,2)</f>
        <v>0</v>
      </c>
      <c r="K149" s="227"/>
      <c r="L149" s="45"/>
      <c r="M149" s="228" t="s">
        <v>1</v>
      </c>
      <c r="N149" s="229" t="s">
        <v>44</v>
      </c>
      <c r="O149" s="92"/>
      <c r="P149" s="230">
        <f>O149*H149</f>
        <v>0</v>
      </c>
      <c r="Q149" s="230">
        <v>0</v>
      </c>
      <c r="R149" s="230">
        <f>Q149*H149</f>
        <v>0</v>
      </c>
      <c r="S149" s="230">
        <v>0</v>
      </c>
      <c r="T149" s="23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2" t="s">
        <v>197</v>
      </c>
      <c r="AT149" s="232" t="s">
        <v>153</v>
      </c>
      <c r="AU149" s="232" t="s">
        <v>89</v>
      </c>
      <c r="AY149" s="17" t="s">
        <v>150</v>
      </c>
      <c r="BE149" s="233">
        <f>IF(N149="základní",J149,0)</f>
        <v>0</v>
      </c>
      <c r="BF149" s="233">
        <f>IF(N149="snížená",J149,0)</f>
        <v>0</v>
      </c>
      <c r="BG149" s="233">
        <f>IF(N149="zákl. přenesená",J149,0)</f>
        <v>0</v>
      </c>
      <c r="BH149" s="233">
        <f>IF(N149="sníž. přenesená",J149,0)</f>
        <v>0</v>
      </c>
      <c r="BI149" s="233">
        <f>IF(N149="nulová",J149,0)</f>
        <v>0</v>
      </c>
      <c r="BJ149" s="17" t="s">
        <v>87</v>
      </c>
      <c r="BK149" s="233">
        <f>ROUND(I149*H149,2)</f>
        <v>0</v>
      </c>
      <c r="BL149" s="17" t="s">
        <v>197</v>
      </c>
      <c r="BM149" s="232" t="s">
        <v>230</v>
      </c>
    </row>
    <row r="150" s="2" customFormat="1">
      <c r="A150" s="39"/>
      <c r="B150" s="40"/>
      <c r="C150" s="41"/>
      <c r="D150" s="234" t="s">
        <v>158</v>
      </c>
      <c r="E150" s="41"/>
      <c r="F150" s="235" t="s">
        <v>1560</v>
      </c>
      <c r="G150" s="41"/>
      <c r="H150" s="41"/>
      <c r="I150" s="236"/>
      <c r="J150" s="41"/>
      <c r="K150" s="41"/>
      <c r="L150" s="45"/>
      <c r="M150" s="237"/>
      <c r="N150" s="238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7" t="s">
        <v>158</v>
      </c>
      <c r="AU150" s="17" t="s">
        <v>89</v>
      </c>
    </row>
    <row r="151" s="2" customFormat="1" ht="16.5" customHeight="1">
      <c r="A151" s="39"/>
      <c r="B151" s="40"/>
      <c r="C151" s="220" t="s">
        <v>192</v>
      </c>
      <c r="D151" s="220" t="s">
        <v>153</v>
      </c>
      <c r="E151" s="221" t="s">
        <v>1561</v>
      </c>
      <c r="F151" s="222" t="s">
        <v>1562</v>
      </c>
      <c r="G151" s="223" t="s">
        <v>203</v>
      </c>
      <c r="H151" s="224">
        <v>2</v>
      </c>
      <c r="I151" s="225"/>
      <c r="J151" s="226">
        <f>ROUND(I151*H151,2)</f>
        <v>0</v>
      </c>
      <c r="K151" s="227"/>
      <c r="L151" s="45"/>
      <c r="M151" s="228" t="s">
        <v>1</v>
      </c>
      <c r="N151" s="229" t="s">
        <v>44</v>
      </c>
      <c r="O151" s="92"/>
      <c r="P151" s="230">
        <f>O151*H151</f>
        <v>0</v>
      </c>
      <c r="Q151" s="230">
        <v>0</v>
      </c>
      <c r="R151" s="230">
        <f>Q151*H151</f>
        <v>0</v>
      </c>
      <c r="S151" s="230">
        <v>0</v>
      </c>
      <c r="T151" s="23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2" t="s">
        <v>197</v>
      </c>
      <c r="AT151" s="232" t="s">
        <v>153</v>
      </c>
      <c r="AU151" s="232" t="s">
        <v>89</v>
      </c>
      <c r="AY151" s="17" t="s">
        <v>150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7" t="s">
        <v>87</v>
      </c>
      <c r="BK151" s="233">
        <f>ROUND(I151*H151,2)</f>
        <v>0</v>
      </c>
      <c r="BL151" s="17" t="s">
        <v>197</v>
      </c>
      <c r="BM151" s="232" t="s">
        <v>234</v>
      </c>
    </row>
    <row r="152" s="2" customFormat="1">
      <c r="A152" s="39"/>
      <c r="B152" s="40"/>
      <c r="C152" s="41"/>
      <c r="D152" s="234" t="s">
        <v>158</v>
      </c>
      <c r="E152" s="41"/>
      <c r="F152" s="235" t="s">
        <v>1562</v>
      </c>
      <c r="G152" s="41"/>
      <c r="H152" s="41"/>
      <c r="I152" s="236"/>
      <c r="J152" s="41"/>
      <c r="K152" s="41"/>
      <c r="L152" s="45"/>
      <c r="M152" s="237"/>
      <c r="N152" s="238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7" t="s">
        <v>158</v>
      </c>
      <c r="AU152" s="17" t="s">
        <v>89</v>
      </c>
    </row>
    <row r="153" s="2" customFormat="1" ht="21.75" customHeight="1">
      <c r="A153" s="39"/>
      <c r="B153" s="40"/>
      <c r="C153" s="220" t="s">
        <v>235</v>
      </c>
      <c r="D153" s="220" t="s">
        <v>153</v>
      </c>
      <c r="E153" s="221" t="s">
        <v>1563</v>
      </c>
      <c r="F153" s="222" t="s">
        <v>1564</v>
      </c>
      <c r="G153" s="223" t="s">
        <v>203</v>
      </c>
      <c r="H153" s="224">
        <v>2</v>
      </c>
      <c r="I153" s="225"/>
      <c r="J153" s="226">
        <f>ROUND(I153*H153,2)</f>
        <v>0</v>
      </c>
      <c r="K153" s="227"/>
      <c r="L153" s="45"/>
      <c r="M153" s="228" t="s">
        <v>1</v>
      </c>
      <c r="N153" s="229" t="s">
        <v>44</v>
      </c>
      <c r="O153" s="92"/>
      <c r="P153" s="230">
        <f>O153*H153</f>
        <v>0</v>
      </c>
      <c r="Q153" s="230">
        <v>1.9570000000000001E-05</v>
      </c>
      <c r="R153" s="230">
        <f>Q153*H153</f>
        <v>3.9140000000000001E-05</v>
      </c>
      <c r="S153" s="230">
        <v>0</v>
      </c>
      <c r="T153" s="23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2" t="s">
        <v>197</v>
      </c>
      <c r="AT153" s="232" t="s">
        <v>153</v>
      </c>
      <c r="AU153" s="232" t="s">
        <v>89</v>
      </c>
      <c r="AY153" s="17" t="s">
        <v>150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7" t="s">
        <v>87</v>
      </c>
      <c r="BK153" s="233">
        <f>ROUND(I153*H153,2)</f>
        <v>0</v>
      </c>
      <c r="BL153" s="17" t="s">
        <v>197</v>
      </c>
      <c r="BM153" s="232" t="s">
        <v>238</v>
      </c>
    </row>
    <row r="154" s="2" customFormat="1">
      <c r="A154" s="39"/>
      <c r="B154" s="40"/>
      <c r="C154" s="41"/>
      <c r="D154" s="234" t="s">
        <v>158</v>
      </c>
      <c r="E154" s="41"/>
      <c r="F154" s="235" t="s">
        <v>1565</v>
      </c>
      <c r="G154" s="41"/>
      <c r="H154" s="41"/>
      <c r="I154" s="236"/>
      <c r="J154" s="41"/>
      <c r="K154" s="41"/>
      <c r="L154" s="45"/>
      <c r="M154" s="237"/>
      <c r="N154" s="238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7" t="s">
        <v>158</v>
      </c>
      <c r="AU154" s="17" t="s">
        <v>89</v>
      </c>
    </row>
    <row r="155" s="2" customFormat="1" ht="16.5" customHeight="1">
      <c r="A155" s="39"/>
      <c r="B155" s="40"/>
      <c r="C155" s="220" t="s">
        <v>197</v>
      </c>
      <c r="D155" s="220" t="s">
        <v>153</v>
      </c>
      <c r="E155" s="221" t="s">
        <v>1566</v>
      </c>
      <c r="F155" s="222" t="s">
        <v>1567</v>
      </c>
      <c r="G155" s="223" t="s">
        <v>1276</v>
      </c>
      <c r="H155" s="224">
        <v>2</v>
      </c>
      <c r="I155" s="225"/>
      <c r="J155" s="226">
        <f>ROUND(I155*H155,2)</f>
        <v>0</v>
      </c>
      <c r="K155" s="227"/>
      <c r="L155" s="45"/>
      <c r="M155" s="228" t="s">
        <v>1</v>
      </c>
      <c r="N155" s="229" t="s">
        <v>44</v>
      </c>
      <c r="O155" s="92"/>
      <c r="P155" s="230">
        <f>O155*H155</f>
        <v>0</v>
      </c>
      <c r="Q155" s="230">
        <v>0.00089999999999999998</v>
      </c>
      <c r="R155" s="230">
        <f>Q155*H155</f>
        <v>0.0018</v>
      </c>
      <c r="S155" s="230">
        <v>0</v>
      </c>
      <c r="T155" s="23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2" t="s">
        <v>197</v>
      </c>
      <c r="AT155" s="232" t="s">
        <v>153</v>
      </c>
      <c r="AU155" s="232" t="s">
        <v>89</v>
      </c>
      <c r="AY155" s="17" t="s">
        <v>150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7" t="s">
        <v>87</v>
      </c>
      <c r="BK155" s="233">
        <f>ROUND(I155*H155,2)</f>
        <v>0</v>
      </c>
      <c r="BL155" s="17" t="s">
        <v>197</v>
      </c>
      <c r="BM155" s="232" t="s">
        <v>243</v>
      </c>
    </row>
    <row r="156" s="2" customFormat="1">
      <c r="A156" s="39"/>
      <c r="B156" s="40"/>
      <c r="C156" s="41"/>
      <c r="D156" s="234" t="s">
        <v>158</v>
      </c>
      <c r="E156" s="41"/>
      <c r="F156" s="235" t="s">
        <v>1568</v>
      </c>
      <c r="G156" s="41"/>
      <c r="H156" s="41"/>
      <c r="I156" s="236"/>
      <c r="J156" s="41"/>
      <c r="K156" s="41"/>
      <c r="L156" s="45"/>
      <c r="M156" s="237"/>
      <c r="N156" s="238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7" t="s">
        <v>158</v>
      </c>
      <c r="AU156" s="17" t="s">
        <v>89</v>
      </c>
    </row>
    <row r="157" s="2" customFormat="1" ht="24.15" customHeight="1">
      <c r="A157" s="39"/>
      <c r="B157" s="40"/>
      <c r="C157" s="220" t="s">
        <v>244</v>
      </c>
      <c r="D157" s="220" t="s">
        <v>153</v>
      </c>
      <c r="E157" s="221" t="s">
        <v>1569</v>
      </c>
      <c r="F157" s="222" t="s">
        <v>1570</v>
      </c>
      <c r="G157" s="223" t="s">
        <v>415</v>
      </c>
      <c r="H157" s="224">
        <v>16.100000000000001</v>
      </c>
      <c r="I157" s="225"/>
      <c r="J157" s="226">
        <f>ROUND(I157*H157,2)</f>
        <v>0</v>
      </c>
      <c r="K157" s="227"/>
      <c r="L157" s="45"/>
      <c r="M157" s="228" t="s">
        <v>1</v>
      </c>
      <c r="N157" s="229" t="s">
        <v>44</v>
      </c>
      <c r="O157" s="92"/>
      <c r="P157" s="230">
        <f>O157*H157</f>
        <v>0</v>
      </c>
      <c r="Q157" s="230">
        <v>0.00018972349999999999</v>
      </c>
      <c r="R157" s="230">
        <f>Q157*H157</f>
        <v>0.0030545483500000001</v>
      </c>
      <c r="S157" s="230">
        <v>0</v>
      </c>
      <c r="T157" s="23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2" t="s">
        <v>197</v>
      </c>
      <c r="AT157" s="232" t="s">
        <v>153</v>
      </c>
      <c r="AU157" s="232" t="s">
        <v>89</v>
      </c>
      <c r="AY157" s="17" t="s">
        <v>150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7" t="s">
        <v>87</v>
      </c>
      <c r="BK157" s="233">
        <f>ROUND(I157*H157,2)</f>
        <v>0</v>
      </c>
      <c r="BL157" s="17" t="s">
        <v>197</v>
      </c>
      <c r="BM157" s="232" t="s">
        <v>280</v>
      </c>
    </row>
    <row r="158" s="2" customFormat="1">
      <c r="A158" s="39"/>
      <c r="B158" s="40"/>
      <c r="C158" s="41"/>
      <c r="D158" s="234" t="s">
        <v>158</v>
      </c>
      <c r="E158" s="41"/>
      <c r="F158" s="235" t="s">
        <v>1571</v>
      </c>
      <c r="G158" s="41"/>
      <c r="H158" s="41"/>
      <c r="I158" s="236"/>
      <c r="J158" s="41"/>
      <c r="K158" s="41"/>
      <c r="L158" s="45"/>
      <c r="M158" s="237"/>
      <c r="N158" s="238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7" t="s">
        <v>158</v>
      </c>
      <c r="AU158" s="17" t="s">
        <v>89</v>
      </c>
    </row>
    <row r="159" s="2" customFormat="1" ht="21.75" customHeight="1">
      <c r="A159" s="39"/>
      <c r="B159" s="40"/>
      <c r="C159" s="220" t="s">
        <v>204</v>
      </c>
      <c r="D159" s="220" t="s">
        <v>153</v>
      </c>
      <c r="E159" s="221" t="s">
        <v>1572</v>
      </c>
      <c r="F159" s="222" t="s">
        <v>1573</v>
      </c>
      <c r="G159" s="223" t="s">
        <v>415</v>
      </c>
      <c r="H159" s="224">
        <v>16.100000000000001</v>
      </c>
      <c r="I159" s="225"/>
      <c r="J159" s="226">
        <f>ROUND(I159*H159,2)</f>
        <v>0</v>
      </c>
      <c r="K159" s="227"/>
      <c r="L159" s="45"/>
      <c r="M159" s="228" t="s">
        <v>1</v>
      </c>
      <c r="N159" s="229" t="s">
        <v>44</v>
      </c>
      <c r="O159" s="92"/>
      <c r="P159" s="230">
        <f>O159*H159</f>
        <v>0</v>
      </c>
      <c r="Q159" s="230">
        <v>1.0000000000000001E-05</v>
      </c>
      <c r="R159" s="230">
        <f>Q159*H159</f>
        <v>0.00016100000000000004</v>
      </c>
      <c r="S159" s="230">
        <v>0</v>
      </c>
      <c r="T159" s="23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2" t="s">
        <v>197</v>
      </c>
      <c r="AT159" s="232" t="s">
        <v>153</v>
      </c>
      <c r="AU159" s="232" t="s">
        <v>89</v>
      </c>
      <c r="AY159" s="17" t="s">
        <v>150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7" t="s">
        <v>87</v>
      </c>
      <c r="BK159" s="233">
        <f>ROUND(I159*H159,2)</f>
        <v>0</v>
      </c>
      <c r="BL159" s="17" t="s">
        <v>197</v>
      </c>
      <c r="BM159" s="232" t="s">
        <v>290</v>
      </c>
    </row>
    <row r="160" s="2" customFormat="1">
      <c r="A160" s="39"/>
      <c r="B160" s="40"/>
      <c r="C160" s="41"/>
      <c r="D160" s="234" t="s">
        <v>158</v>
      </c>
      <c r="E160" s="41"/>
      <c r="F160" s="235" t="s">
        <v>1574</v>
      </c>
      <c r="G160" s="41"/>
      <c r="H160" s="41"/>
      <c r="I160" s="236"/>
      <c r="J160" s="41"/>
      <c r="K160" s="41"/>
      <c r="L160" s="45"/>
      <c r="M160" s="237"/>
      <c r="N160" s="238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7" t="s">
        <v>158</v>
      </c>
      <c r="AU160" s="17" t="s">
        <v>89</v>
      </c>
    </row>
    <row r="161" s="2" customFormat="1" ht="24.15" customHeight="1">
      <c r="A161" s="39"/>
      <c r="B161" s="40"/>
      <c r="C161" s="220" t="s">
        <v>258</v>
      </c>
      <c r="D161" s="220" t="s">
        <v>153</v>
      </c>
      <c r="E161" s="221" t="s">
        <v>1575</v>
      </c>
      <c r="F161" s="222" t="s">
        <v>1576</v>
      </c>
      <c r="G161" s="223" t="s">
        <v>165</v>
      </c>
      <c r="H161" s="224">
        <v>0.017999999999999999</v>
      </c>
      <c r="I161" s="225"/>
      <c r="J161" s="226">
        <f>ROUND(I161*H161,2)</f>
        <v>0</v>
      </c>
      <c r="K161" s="227"/>
      <c r="L161" s="45"/>
      <c r="M161" s="228" t="s">
        <v>1</v>
      </c>
      <c r="N161" s="229" t="s">
        <v>44</v>
      </c>
      <c r="O161" s="92"/>
      <c r="P161" s="230">
        <f>O161*H161</f>
        <v>0</v>
      </c>
      <c r="Q161" s="230">
        <v>0</v>
      </c>
      <c r="R161" s="230">
        <f>Q161*H161</f>
        <v>0</v>
      </c>
      <c r="S161" s="230">
        <v>0</v>
      </c>
      <c r="T161" s="23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2" t="s">
        <v>197</v>
      </c>
      <c r="AT161" s="232" t="s">
        <v>153</v>
      </c>
      <c r="AU161" s="232" t="s">
        <v>89</v>
      </c>
      <c r="AY161" s="17" t="s">
        <v>150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7" t="s">
        <v>87</v>
      </c>
      <c r="BK161" s="233">
        <f>ROUND(I161*H161,2)</f>
        <v>0</v>
      </c>
      <c r="BL161" s="17" t="s">
        <v>197</v>
      </c>
      <c r="BM161" s="232" t="s">
        <v>303</v>
      </c>
    </row>
    <row r="162" s="2" customFormat="1">
      <c r="A162" s="39"/>
      <c r="B162" s="40"/>
      <c r="C162" s="41"/>
      <c r="D162" s="234" t="s">
        <v>158</v>
      </c>
      <c r="E162" s="41"/>
      <c r="F162" s="235" t="s">
        <v>1577</v>
      </c>
      <c r="G162" s="41"/>
      <c r="H162" s="41"/>
      <c r="I162" s="236"/>
      <c r="J162" s="41"/>
      <c r="K162" s="41"/>
      <c r="L162" s="45"/>
      <c r="M162" s="286"/>
      <c r="N162" s="287"/>
      <c r="O162" s="288"/>
      <c r="P162" s="288"/>
      <c r="Q162" s="288"/>
      <c r="R162" s="288"/>
      <c r="S162" s="288"/>
      <c r="T162" s="28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7" t="s">
        <v>158</v>
      </c>
      <c r="AU162" s="17" t="s">
        <v>89</v>
      </c>
    </row>
    <row r="163" s="2" customFormat="1" ht="6.96" customHeight="1">
      <c r="A163" s="39"/>
      <c r="B163" s="67"/>
      <c r="C163" s="68"/>
      <c r="D163" s="68"/>
      <c r="E163" s="68"/>
      <c r="F163" s="68"/>
      <c r="G163" s="68"/>
      <c r="H163" s="68"/>
      <c r="I163" s="68"/>
      <c r="J163" s="68"/>
      <c r="K163" s="68"/>
      <c r="L163" s="45"/>
      <c r="M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</row>
  </sheetData>
  <sheetProtection sheet="1" autoFilter="0" formatColumns="0" formatRows="0" objects="1" scenarios="1" spinCount="100000" saltValue="Y7qpOfnlzW5WackU/7QLhFDC4/yo28xqUshcr5uoKklmuyDOOTyKVu77j9RDp60xlhSRN2gzWe9qVcFNBcHqYQ==" hashValue="6f/bK80Y2Tz7F1jbwJ5JlO9jtMLvIM7/kzMPwRp888Zs66O8juLyFRkQ+ka7JO1mWTyKmrXiUNxjj01zdRcp5Q==" algorithmName="SHA-512" password="CC35"/>
  <autoFilter ref="C119:K162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89</v>
      </c>
    </row>
    <row r="4" s="1" customFormat="1" ht="24.96" customHeight="1">
      <c r="B4" s="20"/>
      <c r="D4" s="139" t="s">
        <v>108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SVK Smetanova síň</v>
      </c>
      <c r="F7" s="141"/>
      <c r="G7" s="141"/>
      <c r="H7" s="141"/>
      <c r="L7" s="20"/>
    </row>
    <row r="8" s="2" customFormat="1" ht="12" customHeight="1">
      <c r="A8" s="39"/>
      <c r="B8" s="45"/>
      <c r="C8" s="39"/>
      <c r="D8" s="141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1578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20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21</v>
      </c>
      <c r="E12" s="39"/>
      <c r="F12" s="144" t="s">
        <v>22</v>
      </c>
      <c r="G12" s="39"/>
      <c r="H12" s="39"/>
      <c r="I12" s="141" t="s">
        <v>23</v>
      </c>
      <c r="J12" s="145" t="str">
        <f>'Rekapitulace stavby'!AN8</f>
        <v>23. 5. 2025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27</v>
      </c>
      <c r="E14" s="39"/>
      <c r="F14" s="39"/>
      <c r="G14" s="39"/>
      <c r="H14" s="39"/>
      <c r="I14" s="141" t="s">
        <v>28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29</v>
      </c>
      <c r="F15" s="39"/>
      <c r="G15" s="39"/>
      <c r="H15" s="39"/>
      <c r="I15" s="141" t="s">
        <v>30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31</v>
      </c>
      <c r="E17" s="39"/>
      <c r="F17" s="39"/>
      <c r="G17" s="39"/>
      <c r="H17" s="39"/>
      <c r="I17" s="141" t="s">
        <v>28</v>
      </c>
      <c r="J17" s="33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3" t="str">
        <f>'Rekapitulace stavby'!E14</f>
        <v>Vyplň údaj</v>
      </c>
      <c r="F18" s="144"/>
      <c r="G18" s="144"/>
      <c r="H18" s="144"/>
      <c r="I18" s="141" t="s">
        <v>30</v>
      </c>
      <c r="J18" s="33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33</v>
      </c>
      <c r="E20" s="39"/>
      <c r="F20" s="39"/>
      <c r="G20" s="39"/>
      <c r="H20" s="39"/>
      <c r="I20" s="141" t="s">
        <v>28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30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36</v>
      </c>
      <c r="E23" s="39"/>
      <c r="F23" s="39"/>
      <c r="G23" s="39"/>
      <c r="H23" s="39"/>
      <c r="I23" s="141" t="s">
        <v>28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37</v>
      </c>
      <c r="F24" s="39"/>
      <c r="G24" s="39"/>
      <c r="H24" s="39"/>
      <c r="I24" s="141" t="s">
        <v>30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39</v>
      </c>
      <c r="E30" s="39"/>
      <c r="F30" s="39"/>
      <c r="G30" s="39"/>
      <c r="H30" s="39"/>
      <c r="I30" s="39"/>
      <c r="J30" s="152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41</v>
      </c>
      <c r="G32" s="39"/>
      <c r="H32" s="39"/>
      <c r="I32" s="153" t="s">
        <v>40</v>
      </c>
      <c r="J32" s="153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43</v>
      </c>
      <c r="E33" s="141" t="s">
        <v>44</v>
      </c>
      <c r="F33" s="155">
        <f>ROUND((SUM(BE121:BE137)),  2)</f>
        <v>0</v>
      </c>
      <c r="G33" s="39"/>
      <c r="H33" s="39"/>
      <c r="I33" s="156">
        <v>0.20999999999999999</v>
      </c>
      <c r="J33" s="155">
        <f>ROUND(((SUM(BE121:BE137))*I33),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45</v>
      </c>
      <c r="F34" s="155">
        <f>ROUND((SUM(BF121:BF137)),  2)</f>
        <v>0</v>
      </c>
      <c r="G34" s="39"/>
      <c r="H34" s="39"/>
      <c r="I34" s="156">
        <v>0.12</v>
      </c>
      <c r="J34" s="155">
        <f>ROUND(((SUM(BF121:BF137))*I34),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46</v>
      </c>
      <c r="F35" s="155">
        <f>ROUND((SUM(BG121:BG137)),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47</v>
      </c>
      <c r="F36" s="155">
        <f>ROUND((SUM(BH121:BH137)),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48</v>
      </c>
      <c r="F37" s="155">
        <f>ROUND((SUM(BI121:BI137)),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49</v>
      </c>
      <c r="E39" s="159"/>
      <c r="F39" s="159"/>
      <c r="G39" s="160" t="s">
        <v>50</v>
      </c>
      <c r="H39" s="161" t="s">
        <v>51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4"/>
      <c r="D50" s="164" t="s">
        <v>52</v>
      </c>
      <c r="E50" s="165"/>
      <c r="F50" s="165"/>
      <c r="G50" s="164" t="s">
        <v>53</v>
      </c>
      <c r="H50" s="165"/>
      <c r="I50" s="165"/>
      <c r="J50" s="165"/>
      <c r="K50" s="165"/>
      <c r="L50" s="64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9"/>
      <c r="B61" s="45"/>
      <c r="C61" s="39"/>
      <c r="D61" s="166" t="s">
        <v>54</v>
      </c>
      <c r="E61" s="167"/>
      <c r="F61" s="168" t="s">
        <v>55</v>
      </c>
      <c r="G61" s="166" t="s">
        <v>54</v>
      </c>
      <c r="H61" s="167"/>
      <c r="I61" s="167"/>
      <c r="J61" s="169" t="s">
        <v>55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9"/>
      <c r="B65" s="45"/>
      <c r="C65" s="39"/>
      <c r="D65" s="164" t="s">
        <v>56</v>
      </c>
      <c r="E65" s="170"/>
      <c r="F65" s="170"/>
      <c r="G65" s="164" t="s">
        <v>57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9"/>
      <c r="B76" s="45"/>
      <c r="C76" s="39"/>
      <c r="D76" s="166" t="s">
        <v>54</v>
      </c>
      <c r="E76" s="167"/>
      <c r="F76" s="168" t="s">
        <v>55</v>
      </c>
      <c r="G76" s="166" t="s">
        <v>54</v>
      </c>
      <c r="H76" s="167"/>
      <c r="I76" s="167"/>
      <c r="J76" s="169" t="s">
        <v>55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3" t="s">
        <v>111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2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SVK Smetanova síň</v>
      </c>
      <c r="F85" s="32"/>
      <c r="G85" s="32"/>
      <c r="H85" s="32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2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10 - Vedlejší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2" t="s">
        <v>21</v>
      </c>
      <c r="D89" s="41"/>
      <c r="E89" s="41"/>
      <c r="F89" s="27" t="str">
        <f>F12</f>
        <v>Smetanovy sady 179/2 Plzeň</v>
      </c>
      <c r="G89" s="41"/>
      <c r="H89" s="41"/>
      <c r="I89" s="32" t="s">
        <v>23</v>
      </c>
      <c r="J89" s="80" t="str">
        <f>IF(J12="","",J12)</f>
        <v>23. 5. 2025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2" t="s">
        <v>27</v>
      </c>
      <c r="D91" s="41"/>
      <c r="E91" s="41"/>
      <c r="F91" s="27" t="str">
        <f>E15</f>
        <v>Studijní a vědecká knihovna Plzeňského kraje</v>
      </c>
      <c r="G91" s="41"/>
      <c r="H91" s="41"/>
      <c r="I91" s="32" t="s">
        <v>33</v>
      </c>
      <c r="J91" s="37" t="str">
        <f>E21</f>
        <v>Ing. arch M. Vachuda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2" t="s">
        <v>31</v>
      </c>
      <c r="D92" s="41"/>
      <c r="E92" s="41"/>
      <c r="F92" s="27" t="str">
        <f>IF(E18="","",E18)</f>
        <v>Vyplň údaj</v>
      </c>
      <c r="G92" s="41"/>
      <c r="H92" s="41"/>
      <c r="I92" s="32" t="s">
        <v>36</v>
      </c>
      <c r="J92" s="37" t="str">
        <f>E24</f>
        <v>René Hartman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112</v>
      </c>
      <c r="D94" s="177"/>
      <c r="E94" s="177"/>
      <c r="F94" s="177"/>
      <c r="G94" s="177"/>
      <c r="H94" s="177"/>
      <c r="I94" s="177"/>
      <c r="J94" s="178" t="s">
        <v>113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114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7" t="s">
        <v>115</v>
      </c>
    </row>
    <row r="97" s="9" customFormat="1" ht="24.96" customHeight="1">
      <c r="A97" s="9"/>
      <c r="B97" s="180"/>
      <c r="C97" s="181"/>
      <c r="D97" s="182" t="s">
        <v>1579</v>
      </c>
      <c r="E97" s="183"/>
      <c r="F97" s="183"/>
      <c r="G97" s="183"/>
      <c r="H97" s="183"/>
      <c r="I97" s="183"/>
      <c r="J97" s="184">
        <f>J122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1580</v>
      </c>
      <c r="E98" s="189"/>
      <c r="F98" s="189"/>
      <c r="G98" s="189"/>
      <c r="H98" s="189"/>
      <c r="I98" s="189"/>
      <c r="J98" s="190">
        <f>J123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1581</v>
      </c>
      <c r="E99" s="189"/>
      <c r="F99" s="189"/>
      <c r="G99" s="189"/>
      <c r="H99" s="189"/>
      <c r="I99" s="189"/>
      <c r="J99" s="190">
        <f>J126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1582</v>
      </c>
      <c r="E100" s="189"/>
      <c r="F100" s="189"/>
      <c r="G100" s="189"/>
      <c r="H100" s="189"/>
      <c r="I100" s="189"/>
      <c r="J100" s="190">
        <f>J132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1583</v>
      </c>
      <c r="E101" s="189"/>
      <c r="F101" s="189"/>
      <c r="G101" s="189"/>
      <c r="H101" s="189"/>
      <c r="I101" s="189"/>
      <c r="J101" s="190">
        <f>J135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3" t="s">
        <v>135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2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75" t="str">
        <f>E7</f>
        <v>SVK Smetanova síň</v>
      </c>
      <c r="F111" s="32"/>
      <c r="G111" s="32"/>
      <c r="H111" s="32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2" t="s">
        <v>109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10 - Vedlejší rozpočtové náklady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2" t="s">
        <v>21</v>
      </c>
      <c r="D115" s="41"/>
      <c r="E115" s="41"/>
      <c r="F115" s="27" t="str">
        <f>F12</f>
        <v>Smetanovy sady 179/2 Plzeň</v>
      </c>
      <c r="G115" s="41"/>
      <c r="H115" s="41"/>
      <c r="I115" s="32" t="s">
        <v>23</v>
      </c>
      <c r="J115" s="80" t="str">
        <f>IF(J12="","",J12)</f>
        <v>23. 5. 2025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2" t="s">
        <v>27</v>
      </c>
      <c r="D117" s="41"/>
      <c r="E117" s="41"/>
      <c r="F117" s="27" t="str">
        <f>E15</f>
        <v>Studijní a vědecká knihovna Plzeňského kraje</v>
      </c>
      <c r="G117" s="41"/>
      <c r="H117" s="41"/>
      <c r="I117" s="32" t="s">
        <v>33</v>
      </c>
      <c r="J117" s="37" t="str">
        <f>E21</f>
        <v>Ing. arch M. Vachuda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2" t="s">
        <v>31</v>
      </c>
      <c r="D118" s="41"/>
      <c r="E118" s="41"/>
      <c r="F118" s="27" t="str">
        <f>IF(E18="","",E18)</f>
        <v>Vyplň údaj</v>
      </c>
      <c r="G118" s="41"/>
      <c r="H118" s="41"/>
      <c r="I118" s="32" t="s">
        <v>36</v>
      </c>
      <c r="J118" s="37" t="str">
        <f>E24</f>
        <v>René Hartman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192"/>
      <c r="B120" s="193"/>
      <c r="C120" s="194" t="s">
        <v>136</v>
      </c>
      <c r="D120" s="195" t="s">
        <v>64</v>
      </c>
      <c r="E120" s="195" t="s">
        <v>60</v>
      </c>
      <c r="F120" s="195" t="s">
        <v>61</v>
      </c>
      <c r="G120" s="195" t="s">
        <v>137</v>
      </c>
      <c r="H120" s="195" t="s">
        <v>138</v>
      </c>
      <c r="I120" s="195" t="s">
        <v>139</v>
      </c>
      <c r="J120" s="196" t="s">
        <v>113</v>
      </c>
      <c r="K120" s="197" t="s">
        <v>140</v>
      </c>
      <c r="L120" s="198"/>
      <c r="M120" s="101" t="s">
        <v>1</v>
      </c>
      <c r="N120" s="102" t="s">
        <v>43</v>
      </c>
      <c r="O120" s="102" t="s">
        <v>141</v>
      </c>
      <c r="P120" s="102" t="s">
        <v>142</v>
      </c>
      <c r="Q120" s="102" t="s">
        <v>143</v>
      </c>
      <c r="R120" s="102" t="s">
        <v>144</v>
      </c>
      <c r="S120" s="102" t="s">
        <v>145</v>
      </c>
      <c r="T120" s="103" t="s">
        <v>146</v>
      </c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</row>
    <row r="121" s="2" customFormat="1" ht="22.8" customHeight="1">
      <c r="A121" s="39"/>
      <c r="B121" s="40"/>
      <c r="C121" s="108" t="s">
        <v>147</v>
      </c>
      <c r="D121" s="41"/>
      <c r="E121" s="41"/>
      <c r="F121" s="41"/>
      <c r="G121" s="41"/>
      <c r="H121" s="41"/>
      <c r="I121" s="41"/>
      <c r="J121" s="199">
        <f>BK121</f>
        <v>0</v>
      </c>
      <c r="K121" s="41"/>
      <c r="L121" s="45"/>
      <c r="M121" s="104"/>
      <c r="N121" s="200"/>
      <c r="O121" s="105"/>
      <c r="P121" s="201">
        <f>P122</f>
        <v>0</v>
      </c>
      <c r="Q121" s="105"/>
      <c r="R121" s="201">
        <f>R122</f>
        <v>0</v>
      </c>
      <c r="S121" s="105"/>
      <c r="T121" s="202">
        <f>T122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7" t="s">
        <v>78</v>
      </c>
      <c r="AU121" s="17" t="s">
        <v>115</v>
      </c>
      <c r="BK121" s="203">
        <f>BK122</f>
        <v>0</v>
      </c>
    </row>
    <row r="122" s="12" customFormat="1" ht="25.92" customHeight="1">
      <c r="A122" s="12"/>
      <c r="B122" s="204"/>
      <c r="C122" s="205"/>
      <c r="D122" s="206" t="s">
        <v>78</v>
      </c>
      <c r="E122" s="207" t="s">
        <v>1584</v>
      </c>
      <c r="F122" s="207" t="s">
        <v>106</v>
      </c>
      <c r="G122" s="205"/>
      <c r="H122" s="205"/>
      <c r="I122" s="208"/>
      <c r="J122" s="209">
        <f>BK122</f>
        <v>0</v>
      </c>
      <c r="K122" s="205"/>
      <c r="L122" s="210"/>
      <c r="M122" s="211"/>
      <c r="N122" s="212"/>
      <c r="O122" s="212"/>
      <c r="P122" s="213">
        <f>P123+P126+P132+P135</f>
        <v>0</v>
      </c>
      <c r="Q122" s="212"/>
      <c r="R122" s="213">
        <f>R123+R126+R132+R135</f>
        <v>0</v>
      </c>
      <c r="S122" s="212"/>
      <c r="T122" s="214">
        <f>T123+T126+T132+T135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180</v>
      </c>
      <c r="AT122" s="216" t="s">
        <v>78</v>
      </c>
      <c r="AU122" s="216" t="s">
        <v>79</v>
      </c>
      <c r="AY122" s="215" t="s">
        <v>150</v>
      </c>
      <c r="BK122" s="217">
        <f>BK123+BK126+BK132+BK135</f>
        <v>0</v>
      </c>
    </row>
    <row r="123" s="12" customFormat="1" ht="22.8" customHeight="1">
      <c r="A123" s="12"/>
      <c r="B123" s="204"/>
      <c r="C123" s="205"/>
      <c r="D123" s="206" t="s">
        <v>78</v>
      </c>
      <c r="E123" s="218" t="s">
        <v>1585</v>
      </c>
      <c r="F123" s="218" t="s">
        <v>1586</v>
      </c>
      <c r="G123" s="205"/>
      <c r="H123" s="205"/>
      <c r="I123" s="208"/>
      <c r="J123" s="219">
        <f>BK123</f>
        <v>0</v>
      </c>
      <c r="K123" s="205"/>
      <c r="L123" s="210"/>
      <c r="M123" s="211"/>
      <c r="N123" s="212"/>
      <c r="O123" s="212"/>
      <c r="P123" s="213">
        <f>SUM(P124:P125)</f>
        <v>0</v>
      </c>
      <c r="Q123" s="212"/>
      <c r="R123" s="213">
        <f>SUM(R124:R125)</f>
        <v>0</v>
      </c>
      <c r="S123" s="212"/>
      <c r="T123" s="214">
        <f>SUM(T124:T125)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180</v>
      </c>
      <c r="AT123" s="216" t="s">
        <v>78</v>
      </c>
      <c r="AU123" s="216" t="s">
        <v>87</v>
      </c>
      <c r="AY123" s="215" t="s">
        <v>150</v>
      </c>
      <c r="BK123" s="217">
        <f>SUM(BK124:BK125)</f>
        <v>0</v>
      </c>
    </row>
    <row r="124" s="2" customFormat="1" ht="16.5" customHeight="1">
      <c r="A124" s="39"/>
      <c r="B124" s="40"/>
      <c r="C124" s="220" t="s">
        <v>87</v>
      </c>
      <c r="D124" s="220" t="s">
        <v>153</v>
      </c>
      <c r="E124" s="221" t="s">
        <v>1587</v>
      </c>
      <c r="F124" s="222" t="s">
        <v>1588</v>
      </c>
      <c r="G124" s="223" t="s">
        <v>1434</v>
      </c>
      <c r="H124" s="224">
        <v>1</v>
      </c>
      <c r="I124" s="225"/>
      <c r="J124" s="226">
        <f>ROUND(I124*H124,2)</f>
        <v>0</v>
      </c>
      <c r="K124" s="227"/>
      <c r="L124" s="45"/>
      <c r="M124" s="228" t="s">
        <v>1</v>
      </c>
      <c r="N124" s="229" t="s">
        <v>44</v>
      </c>
      <c r="O124" s="92"/>
      <c r="P124" s="230">
        <f>O124*H124</f>
        <v>0</v>
      </c>
      <c r="Q124" s="230">
        <v>0</v>
      </c>
      <c r="R124" s="230">
        <f>Q124*H124</f>
        <v>0</v>
      </c>
      <c r="S124" s="230">
        <v>0</v>
      </c>
      <c r="T124" s="23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2" t="s">
        <v>1589</v>
      </c>
      <c r="AT124" s="232" t="s">
        <v>153</v>
      </c>
      <c r="AU124" s="232" t="s">
        <v>89</v>
      </c>
      <c r="AY124" s="17" t="s">
        <v>150</v>
      </c>
      <c r="BE124" s="233">
        <f>IF(N124="základní",J124,0)</f>
        <v>0</v>
      </c>
      <c r="BF124" s="233">
        <f>IF(N124="snížená",J124,0)</f>
        <v>0</v>
      </c>
      <c r="BG124" s="233">
        <f>IF(N124="zákl. přenesená",J124,0)</f>
        <v>0</v>
      </c>
      <c r="BH124" s="233">
        <f>IF(N124="sníž. přenesená",J124,0)</f>
        <v>0</v>
      </c>
      <c r="BI124" s="233">
        <f>IF(N124="nulová",J124,0)</f>
        <v>0</v>
      </c>
      <c r="BJ124" s="17" t="s">
        <v>87</v>
      </c>
      <c r="BK124" s="233">
        <f>ROUND(I124*H124,2)</f>
        <v>0</v>
      </c>
      <c r="BL124" s="17" t="s">
        <v>1589</v>
      </c>
      <c r="BM124" s="232" t="s">
        <v>1590</v>
      </c>
    </row>
    <row r="125" s="2" customFormat="1">
      <c r="A125" s="39"/>
      <c r="B125" s="40"/>
      <c r="C125" s="41"/>
      <c r="D125" s="234" t="s">
        <v>158</v>
      </c>
      <c r="E125" s="41"/>
      <c r="F125" s="235" t="s">
        <v>1588</v>
      </c>
      <c r="G125" s="41"/>
      <c r="H125" s="41"/>
      <c r="I125" s="236"/>
      <c r="J125" s="41"/>
      <c r="K125" s="41"/>
      <c r="L125" s="45"/>
      <c r="M125" s="237"/>
      <c r="N125" s="238"/>
      <c r="O125" s="92"/>
      <c r="P125" s="92"/>
      <c r="Q125" s="92"/>
      <c r="R125" s="92"/>
      <c r="S125" s="92"/>
      <c r="T125" s="93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7" t="s">
        <v>158</v>
      </c>
      <c r="AU125" s="17" t="s">
        <v>89</v>
      </c>
    </row>
    <row r="126" s="12" customFormat="1" ht="22.8" customHeight="1">
      <c r="A126" s="12"/>
      <c r="B126" s="204"/>
      <c r="C126" s="205"/>
      <c r="D126" s="206" t="s">
        <v>78</v>
      </c>
      <c r="E126" s="218" t="s">
        <v>1591</v>
      </c>
      <c r="F126" s="218" t="s">
        <v>1508</v>
      </c>
      <c r="G126" s="205"/>
      <c r="H126" s="205"/>
      <c r="I126" s="208"/>
      <c r="J126" s="219">
        <f>BK126</f>
        <v>0</v>
      </c>
      <c r="K126" s="205"/>
      <c r="L126" s="210"/>
      <c r="M126" s="211"/>
      <c r="N126" s="212"/>
      <c r="O126" s="212"/>
      <c r="P126" s="213">
        <f>SUM(P127:P131)</f>
        <v>0</v>
      </c>
      <c r="Q126" s="212"/>
      <c r="R126" s="213">
        <f>SUM(R127:R131)</f>
        <v>0</v>
      </c>
      <c r="S126" s="212"/>
      <c r="T126" s="214">
        <f>SUM(T127:T131)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5" t="s">
        <v>180</v>
      </c>
      <c r="AT126" s="216" t="s">
        <v>78</v>
      </c>
      <c r="AU126" s="216" t="s">
        <v>87</v>
      </c>
      <c r="AY126" s="215" t="s">
        <v>150</v>
      </c>
      <c r="BK126" s="217">
        <f>SUM(BK127:BK131)</f>
        <v>0</v>
      </c>
    </row>
    <row r="127" s="2" customFormat="1" ht="16.5" customHeight="1">
      <c r="A127" s="39"/>
      <c r="B127" s="40"/>
      <c r="C127" s="220" t="s">
        <v>89</v>
      </c>
      <c r="D127" s="220" t="s">
        <v>153</v>
      </c>
      <c r="E127" s="221" t="s">
        <v>1592</v>
      </c>
      <c r="F127" s="222" t="s">
        <v>1508</v>
      </c>
      <c r="G127" s="223" t="s">
        <v>1593</v>
      </c>
      <c r="H127" s="224">
        <v>1</v>
      </c>
      <c r="I127" s="225"/>
      <c r="J127" s="226">
        <f>ROUND(I127*H127,2)</f>
        <v>0</v>
      </c>
      <c r="K127" s="227"/>
      <c r="L127" s="45"/>
      <c r="M127" s="228" t="s">
        <v>1</v>
      </c>
      <c r="N127" s="229" t="s">
        <v>44</v>
      </c>
      <c r="O127" s="92"/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2" t="s">
        <v>157</v>
      </c>
      <c r="AT127" s="232" t="s">
        <v>153</v>
      </c>
      <c r="AU127" s="232" t="s">
        <v>89</v>
      </c>
      <c r="AY127" s="17" t="s">
        <v>150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7" t="s">
        <v>87</v>
      </c>
      <c r="BK127" s="233">
        <f>ROUND(I127*H127,2)</f>
        <v>0</v>
      </c>
      <c r="BL127" s="17" t="s">
        <v>157</v>
      </c>
      <c r="BM127" s="232" t="s">
        <v>89</v>
      </c>
    </row>
    <row r="128" s="2" customFormat="1">
      <c r="A128" s="39"/>
      <c r="B128" s="40"/>
      <c r="C128" s="41"/>
      <c r="D128" s="234" t="s">
        <v>158</v>
      </c>
      <c r="E128" s="41"/>
      <c r="F128" s="235" t="s">
        <v>1508</v>
      </c>
      <c r="G128" s="41"/>
      <c r="H128" s="41"/>
      <c r="I128" s="236"/>
      <c r="J128" s="41"/>
      <c r="K128" s="41"/>
      <c r="L128" s="45"/>
      <c r="M128" s="237"/>
      <c r="N128" s="238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7" t="s">
        <v>158</v>
      </c>
      <c r="AU128" s="17" t="s">
        <v>89</v>
      </c>
    </row>
    <row r="129" s="2" customFormat="1" ht="16.5" customHeight="1">
      <c r="A129" s="39"/>
      <c r="B129" s="40"/>
      <c r="C129" s="220" t="s">
        <v>151</v>
      </c>
      <c r="D129" s="220" t="s">
        <v>153</v>
      </c>
      <c r="E129" s="221" t="s">
        <v>1594</v>
      </c>
      <c r="F129" s="222" t="s">
        <v>1595</v>
      </c>
      <c r="G129" s="223" t="s">
        <v>1434</v>
      </c>
      <c r="H129" s="224">
        <v>1</v>
      </c>
      <c r="I129" s="225"/>
      <c r="J129" s="226">
        <f>ROUND(I129*H129,2)</f>
        <v>0</v>
      </c>
      <c r="K129" s="227"/>
      <c r="L129" s="45"/>
      <c r="M129" s="228" t="s">
        <v>1</v>
      </c>
      <c r="N129" s="229" t="s">
        <v>44</v>
      </c>
      <c r="O129" s="92"/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2" t="s">
        <v>1589</v>
      </c>
      <c r="AT129" s="232" t="s">
        <v>153</v>
      </c>
      <c r="AU129" s="232" t="s">
        <v>89</v>
      </c>
      <c r="AY129" s="17" t="s">
        <v>150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7" t="s">
        <v>87</v>
      </c>
      <c r="BK129" s="233">
        <f>ROUND(I129*H129,2)</f>
        <v>0</v>
      </c>
      <c r="BL129" s="17" t="s">
        <v>1589</v>
      </c>
      <c r="BM129" s="232" t="s">
        <v>1596</v>
      </c>
    </row>
    <row r="130" s="2" customFormat="1">
      <c r="A130" s="39"/>
      <c r="B130" s="40"/>
      <c r="C130" s="41"/>
      <c r="D130" s="234" t="s">
        <v>158</v>
      </c>
      <c r="E130" s="41"/>
      <c r="F130" s="235" t="s">
        <v>1595</v>
      </c>
      <c r="G130" s="41"/>
      <c r="H130" s="41"/>
      <c r="I130" s="236"/>
      <c r="J130" s="41"/>
      <c r="K130" s="41"/>
      <c r="L130" s="45"/>
      <c r="M130" s="237"/>
      <c r="N130" s="238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7" t="s">
        <v>158</v>
      </c>
      <c r="AU130" s="17" t="s">
        <v>89</v>
      </c>
    </row>
    <row r="131" s="13" customFormat="1">
      <c r="A131" s="13"/>
      <c r="B131" s="239"/>
      <c r="C131" s="240"/>
      <c r="D131" s="234" t="s">
        <v>160</v>
      </c>
      <c r="E131" s="241" t="s">
        <v>1</v>
      </c>
      <c r="F131" s="242" t="s">
        <v>1597</v>
      </c>
      <c r="G131" s="240"/>
      <c r="H131" s="243">
        <v>1</v>
      </c>
      <c r="I131" s="244"/>
      <c r="J131" s="240"/>
      <c r="K131" s="240"/>
      <c r="L131" s="245"/>
      <c r="M131" s="246"/>
      <c r="N131" s="247"/>
      <c r="O131" s="247"/>
      <c r="P131" s="247"/>
      <c r="Q131" s="247"/>
      <c r="R131" s="247"/>
      <c r="S131" s="247"/>
      <c r="T131" s="24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9" t="s">
        <v>160</v>
      </c>
      <c r="AU131" s="249" t="s">
        <v>89</v>
      </c>
      <c r="AV131" s="13" t="s">
        <v>89</v>
      </c>
      <c r="AW131" s="13" t="s">
        <v>35</v>
      </c>
      <c r="AX131" s="13" t="s">
        <v>87</v>
      </c>
      <c r="AY131" s="249" t="s">
        <v>150</v>
      </c>
    </row>
    <row r="132" s="12" customFormat="1" ht="22.8" customHeight="1">
      <c r="A132" s="12"/>
      <c r="B132" s="204"/>
      <c r="C132" s="205"/>
      <c r="D132" s="206" t="s">
        <v>78</v>
      </c>
      <c r="E132" s="218" t="s">
        <v>1598</v>
      </c>
      <c r="F132" s="218" t="s">
        <v>1599</v>
      </c>
      <c r="G132" s="205"/>
      <c r="H132" s="205"/>
      <c r="I132" s="208"/>
      <c r="J132" s="219">
        <f>BK132</f>
        <v>0</v>
      </c>
      <c r="K132" s="205"/>
      <c r="L132" s="210"/>
      <c r="M132" s="211"/>
      <c r="N132" s="212"/>
      <c r="O132" s="212"/>
      <c r="P132" s="213">
        <f>SUM(P133:P134)</f>
        <v>0</v>
      </c>
      <c r="Q132" s="212"/>
      <c r="R132" s="213">
        <f>SUM(R133:R134)</f>
        <v>0</v>
      </c>
      <c r="S132" s="212"/>
      <c r="T132" s="214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5" t="s">
        <v>180</v>
      </c>
      <c r="AT132" s="216" t="s">
        <v>78</v>
      </c>
      <c r="AU132" s="216" t="s">
        <v>87</v>
      </c>
      <c r="AY132" s="215" t="s">
        <v>150</v>
      </c>
      <c r="BK132" s="217">
        <f>SUM(BK133:BK134)</f>
        <v>0</v>
      </c>
    </row>
    <row r="133" s="2" customFormat="1" ht="16.5" customHeight="1">
      <c r="A133" s="39"/>
      <c r="B133" s="40"/>
      <c r="C133" s="220" t="s">
        <v>157</v>
      </c>
      <c r="D133" s="220" t="s">
        <v>153</v>
      </c>
      <c r="E133" s="221" t="s">
        <v>1600</v>
      </c>
      <c r="F133" s="222" t="s">
        <v>1601</v>
      </c>
      <c r="G133" s="223" t="s">
        <v>1593</v>
      </c>
      <c r="H133" s="224">
        <v>1</v>
      </c>
      <c r="I133" s="225"/>
      <c r="J133" s="226">
        <f>ROUND(I133*H133,2)</f>
        <v>0</v>
      </c>
      <c r="K133" s="227"/>
      <c r="L133" s="45"/>
      <c r="M133" s="228" t="s">
        <v>1</v>
      </c>
      <c r="N133" s="229" t="s">
        <v>44</v>
      </c>
      <c r="O133" s="92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2" t="s">
        <v>157</v>
      </c>
      <c r="AT133" s="232" t="s">
        <v>153</v>
      </c>
      <c r="AU133" s="232" t="s">
        <v>89</v>
      </c>
      <c r="AY133" s="17" t="s">
        <v>150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7" t="s">
        <v>87</v>
      </c>
      <c r="BK133" s="233">
        <f>ROUND(I133*H133,2)</f>
        <v>0</v>
      </c>
      <c r="BL133" s="17" t="s">
        <v>157</v>
      </c>
      <c r="BM133" s="232" t="s">
        <v>157</v>
      </c>
    </row>
    <row r="134" s="2" customFormat="1">
      <c r="A134" s="39"/>
      <c r="B134" s="40"/>
      <c r="C134" s="41"/>
      <c r="D134" s="234" t="s">
        <v>158</v>
      </c>
      <c r="E134" s="41"/>
      <c r="F134" s="235" t="s">
        <v>1601</v>
      </c>
      <c r="G134" s="41"/>
      <c r="H134" s="41"/>
      <c r="I134" s="236"/>
      <c r="J134" s="41"/>
      <c r="K134" s="41"/>
      <c r="L134" s="45"/>
      <c r="M134" s="237"/>
      <c r="N134" s="238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7" t="s">
        <v>158</v>
      </c>
      <c r="AU134" s="17" t="s">
        <v>89</v>
      </c>
    </row>
    <row r="135" s="12" customFormat="1" ht="22.8" customHeight="1">
      <c r="A135" s="12"/>
      <c r="B135" s="204"/>
      <c r="C135" s="205"/>
      <c r="D135" s="206" t="s">
        <v>78</v>
      </c>
      <c r="E135" s="218" t="s">
        <v>1602</v>
      </c>
      <c r="F135" s="218" t="s">
        <v>1603</v>
      </c>
      <c r="G135" s="205"/>
      <c r="H135" s="205"/>
      <c r="I135" s="208"/>
      <c r="J135" s="219">
        <f>BK135</f>
        <v>0</v>
      </c>
      <c r="K135" s="205"/>
      <c r="L135" s="210"/>
      <c r="M135" s="211"/>
      <c r="N135" s="212"/>
      <c r="O135" s="212"/>
      <c r="P135" s="213">
        <f>SUM(P136:P137)</f>
        <v>0</v>
      </c>
      <c r="Q135" s="212"/>
      <c r="R135" s="213">
        <f>SUM(R136:R137)</f>
        <v>0</v>
      </c>
      <c r="S135" s="212"/>
      <c r="T135" s="214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5" t="s">
        <v>180</v>
      </c>
      <c r="AT135" s="216" t="s">
        <v>78</v>
      </c>
      <c r="AU135" s="216" t="s">
        <v>87</v>
      </c>
      <c r="AY135" s="215" t="s">
        <v>150</v>
      </c>
      <c r="BK135" s="217">
        <f>SUM(BK136:BK137)</f>
        <v>0</v>
      </c>
    </row>
    <row r="136" s="2" customFormat="1" ht="16.5" customHeight="1">
      <c r="A136" s="39"/>
      <c r="B136" s="40"/>
      <c r="C136" s="220" t="s">
        <v>180</v>
      </c>
      <c r="D136" s="220" t="s">
        <v>153</v>
      </c>
      <c r="E136" s="221" t="s">
        <v>1604</v>
      </c>
      <c r="F136" s="222" t="s">
        <v>1603</v>
      </c>
      <c r="G136" s="223" t="s">
        <v>1593</v>
      </c>
      <c r="H136" s="224">
        <v>1</v>
      </c>
      <c r="I136" s="225"/>
      <c r="J136" s="226">
        <f>ROUND(I136*H136,2)</f>
        <v>0</v>
      </c>
      <c r="K136" s="227"/>
      <c r="L136" s="45"/>
      <c r="M136" s="228" t="s">
        <v>1</v>
      </c>
      <c r="N136" s="229" t="s">
        <v>44</v>
      </c>
      <c r="O136" s="92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2" t="s">
        <v>157</v>
      </c>
      <c r="AT136" s="232" t="s">
        <v>153</v>
      </c>
      <c r="AU136" s="232" t="s">
        <v>89</v>
      </c>
      <c r="AY136" s="17" t="s">
        <v>150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7" t="s">
        <v>87</v>
      </c>
      <c r="BK136" s="233">
        <f>ROUND(I136*H136,2)</f>
        <v>0</v>
      </c>
      <c r="BL136" s="17" t="s">
        <v>157</v>
      </c>
      <c r="BM136" s="232" t="s">
        <v>172</v>
      </c>
    </row>
    <row r="137" s="2" customFormat="1">
      <c r="A137" s="39"/>
      <c r="B137" s="40"/>
      <c r="C137" s="41"/>
      <c r="D137" s="234" t="s">
        <v>158</v>
      </c>
      <c r="E137" s="41"/>
      <c r="F137" s="235" t="s">
        <v>1603</v>
      </c>
      <c r="G137" s="41"/>
      <c r="H137" s="41"/>
      <c r="I137" s="236"/>
      <c r="J137" s="41"/>
      <c r="K137" s="41"/>
      <c r="L137" s="45"/>
      <c r="M137" s="286"/>
      <c r="N137" s="287"/>
      <c r="O137" s="288"/>
      <c r="P137" s="288"/>
      <c r="Q137" s="288"/>
      <c r="R137" s="288"/>
      <c r="S137" s="288"/>
      <c r="T137" s="28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7" t="s">
        <v>158</v>
      </c>
      <c r="AU137" s="17" t="s">
        <v>89</v>
      </c>
    </row>
    <row r="138" s="2" customFormat="1" ht="6.96" customHeight="1">
      <c r="A138" s="39"/>
      <c r="B138" s="67"/>
      <c r="C138" s="68"/>
      <c r="D138" s="68"/>
      <c r="E138" s="68"/>
      <c r="F138" s="68"/>
      <c r="G138" s="68"/>
      <c r="H138" s="68"/>
      <c r="I138" s="68"/>
      <c r="J138" s="68"/>
      <c r="K138" s="68"/>
      <c r="L138" s="45"/>
      <c r="M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</sheetData>
  <sheetProtection sheet="1" autoFilter="0" formatColumns="0" formatRows="0" objects="1" scenarios="1" spinCount="100000" saltValue="wPr1xk7IZnPsHBp1JQ9tOlEMqEl6vQgShwy169+O6w4LKgXbGd/1dNE1iQWisFEqamXrW5S+87Q7RL9SwdZFSQ==" hashValue="9WSjEAAixxyUlHBX9NFC/oL9EkzwMMpMfI6fqD5BTB8MfgadWWKhDhTZA0ZBFhBpxOUt92Tf+mj2NyCCq+lj2A==" algorithmName="SHA-512" password="CC35"/>
  <autoFilter ref="C120:K137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RENEHARTMANE570\Rene</dc:creator>
  <cp:lastModifiedBy>RENEHARTMANE570\Rene</cp:lastModifiedBy>
  <dcterms:created xsi:type="dcterms:W3CDTF">2025-05-23T10:25:47Z</dcterms:created>
  <dcterms:modified xsi:type="dcterms:W3CDTF">2025-05-23T10:25:59Z</dcterms:modified>
</cp:coreProperties>
</file>