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\OneDrive\Dokumenty\BILLA 28.5\"/>
    </mc:Choice>
  </mc:AlternateContent>
  <bookViews>
    <workbookView xWindow="0" yWindow="0" windowWidth="0" windowHeight="0"/>
  </bookViews>
  <sheets>
    <sheet name="Rekapitulace stavby" sheetId="1" r:id="rId1"/>
    <sheet name="1. - STAVEBNÍ ČÁST " sheetId="2" r:id="rId2"/>
    <sheet name="2. - KOMUNIKACE " sheetId="3" r:id="rId3"/>
    <sheet name="3. - ELEKTROINSTALACE 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'1. - STAVEBNÍ ČÁST '!$C$93:$K$342</definedName>
    <definedName name="_xlnm.Print_Area" localSheetId="1">'1. - STAVEBNÍ ČÁST '!$C$4:$J$39,'1. - STAVEBNÍ ČÁST '!$C$45:$J$75,'1. - STAVEBNÍ ČÁST '!$C$81:$K$342</definedName>
    <definedName name="_xlnm.Print_Titles" localSheetId="1">'1. - STAVEBNÍ ČÁST '!$93:$93</definedName>
    <definedName name="_xlnm._FilterDatabase" localSheetId="2" hidden="1">'2. - KOMUNIKACE '!$C$84:$K$211</definedName>
    <definedName name="_xlnm.Print_Area" localSheetId="2">'2. - KOMUNIKACE '!$C$4:$J$39,'2. - KOMUNIKACE '!$C$45:$J$66,'2. - KOMUNIKACE '!$C$72:$K$211</definedName>
    <definedName name="_xlnm.Print_Titles" localSheetId="2">'2. - KOMUNIKACE '!$84:$84</definedName>
    <definedName name="_xlnm._FilterDatabase" localSheetId="3" hidden="1">'3. - ELEKTROINSTALACE '!$C$85:$K$199</definedName>
    <definedName name="_xlnm.Print_Area" localSheetId="3">'3. - ELEKTROINSTALACE '!$C$4:$J$39,'3. - ELEKTROINSTALACE '!$C$45:$J$67,'3. - ELEKTROINSTALACE '!$C$73:$K$199</definedName>
    <definedName name="_xlnm.Print_Titles" localSheetId="3">'3. - ELEKTROINSTALACE '!$85:$85</definedName>
    <definedName name="_xlnm._FilterDatabase" localSheetId="4" hidden="1">'VON - VEDLEJŠÍ A OSTATNÍ ...'!$C$81:$K$97</definedName>
    <definedName name="_xlnm.Print_Area" localSheetId="4">'VON - VEDLEJŠÍ A OSTATNÍ ...'!$C$4:$J$39,'VON - VEDLEJŠÍ A OSTATNÍ ...'!$C$45:$J$63,'VON - VEDLEJŠÍ A OSTATNÍ ...'!$C$69:$K$97</definedName>
    <definedName name="_xlnm.Print_Titles" localSheetId="4">'VON - VEDLEJŠÍ A OSTATNÍ ...'!$81:$81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4" r="J37"/>
  <c r="J36"/>
  <c i="1" r="AY57"/>
  <c i="4" r="J35"/>
  <c i="1" r="AX57"/>
  <c i="4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/>
  <c r="R88"/>
  <c r="R87"/>
  <c r="P88"/>
  <c r="P87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3" r="J37"/>
  <c r="J36"/>
  <c i="1" r="AY56"/>
  <c i="3" r="J35"/>
  <c i="1" r="AX56"/>
  <c i="3"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338"/>
  <c r="BH338"/>
  <c r="BG338"/>
  <c r="BF338"/>
  <c r="T338"/>
  <c r="R338"/>
  <c r="P338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6"/>
  <c r="BH316"/>
  <c r="BG316"/>
  <c r="BF316"/>
  <c r="T316"/>
  <c r="R316"/>
  <c r="P316"/>
  <c r="BI309"/>
  <c r="BH309"/>
  <c r="BG309"/>
  <c r="BF309"/>
  <c r="T309"/>
  <c r="R309"/>
  <c r="P309"/>
  <c r="BI303"/>
  <c r="BH303"/>
  <c r="BG303"/>
  <c r="BF303"/>
  <c r="T303"/>
  <c r="R303"/>
  <c r="P303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58"/>
  <c r="BH258"/>
  <c r="BG258"/>
  <c r="BF258"/>
  <c r="T258"/>
  <c r="R258"/>
  <c r="P258"/>
  <c r="BI253"/>
  <c r="BH253"/>
  <c r="BG253"/>
  <c r="BF253"/>
  <c r="T253"/>
  <c r="T252"/>
  <c r="R253"/>
  <c r="R252"/>
  <c r="P253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2" r="BK208"/>
  <c i="3" r="BK130"/>
  <c r="BK159"/>
  <c i="4" r="J159"/>
  <c r="J128"/>
  <c r="J183"/>
  <c i="5" r="J88"/>
  <c i="2" r="J198"/>
  <c r="J173"/>
  <c r="J121"/>
  <c i="3" r="BK88"/>
  <c r="J180"/>
  <c i="4" r="J123"/>
  <c r="J132"/>
  <c r="J103"/>
  <c r="J174"/>
  <c i="2" r="J193"/>
  <c r="J133"/>
  <c i="3" r="J194"/>
  <c r="J152"/>
  <c r="BK95"/>
  <c i="4" r="BK157"/>
  <c r="J177"/>
  <c r="BK95"/>
  <c i="5" r="J91"/>
  <c i="2" r="BK332"/>
  <c r="BK322"/>
  <c r="J309"/>
  <c r="J293"/>
  <c r="BK277"/>
  <c r="J228"/>
  <c r="J102"/>
  <c i="3" r="BK148"/>
  <c r="J157"/>
  <c i="2" r="J277"/>
  <c r="J244"/>
  <c r="J114"/>
  <c i="3" r="J209"/>
  <c r="J148"/>
  <c i="4" r="BK137"/>
  <c r="J165"/>
  <c r="J147"/>
  <c i="2" r="J218"/>
  <c r="BK97"/>
  <c i="3" r="BK98"/>
  <c r="BK152"/>
  <c i="4" r="J101"/>
  <c r="BK153"/>
  <c r="BK155"/>
  <c i="2" r="BK228"/>
  <c r="BK127"/>
  <c i="4" r="J190"/>
  <c r="BK171"/>
  <c r="BK169"/>
  <c r="BK113"/>
  <c i="2" r="J160"/>
  <c r="BK102"/>
  <c i="3" r="J134"/>
  <c r="J136"/>
  <c i="4" r="BK159"/>
  <c r="J109"/>
  <c r="BK181"/>
  <c i="2" r="J223"/>
  <c r="BK188"/>
  <c r="BK130"/>
  <c i="3" r="BK121"/>
  <c r="J124"/>
  <c r="J88"/>
  <c i="4" r="BK97"/>
  <c r="BK163"/>
  <c r="BK194"/>
  <c i="5" r="J95"/>
  <c i="2" r="BK156"/>
  <c r="J108"/>
  <c i="3" r="BK101"/>
  <c r="J150"/>
  <c i="4" r="BK196"/>
  <c r="J139"/>
  <c r="BK165"/>
  <c r="BK123"/>
  <c i="1" r="AS54"/>
  <c i="2" r="J316"/>
  <c r="BK293"/>
  <c r="J282"/>
  <c r="J253"/>
  <c r="J136"/>
  <c i="3" r="J155"/>
  <c r="J201"/>
  <c i="5" r="BK91"/>
  <c i="2" r="J234"/>
  <c r="BK124"/>
  <c i="3" r="BK107"/>
  <c i="4" r="J171"/>
  <c r="J95"/>
  <c r="BK174"/>
  <c i="5" r="BK85"/>
  <c i="2" r="J148"/>
  <c i="3" r="J104"/>
  <c r="J172"/>
  <c i="4" r="BK177"/>
  <c r="BK130"/>
  <c r="BK128"/>
  <c i="2" r="J34"/>
  <c r="F36"/>
  <c r="J303"/>
  <c r="BK286"/>
  <c r="J248"/>
  <c r="J127"/>
  <c i="3" r="BK180"/>
  <c r="BK127"/>
  <c i="2" r="BK248"/>
  <c r="BK136"/>
  <c i="3" r="J177"/>
  <c r="J113"/>
  <c i="4" r="J121"/>
  <c r="J181"/>
  <c i="2" r="F34"/>
  <c r="J130"/>
  <c i="3" r="BK167"/>
  <c r="BK172"/>
  <c i="4" r="J194"/>
  <c r="J198"/>
  <c r="J97"/>
  <c i="2" r="BK198"/>
  <c r="BK178"/>
  <c r="J111"/>
  <c i="3" r="BK124"/>
  <c r="BK157"/>
  <c i="4" r="J149"/>
  <c r="BK111"/>
  <c r="BK103"/>
  <c r="J115"/>
  <c i="2" r="J178"/>
  <c i="3" r="BK146"/>
  <c r="BK177"/>
  <c i="4" r="J161"/>
  <c r="BK141"/>
  <c r="BK101"/>
  <c r="BK161"/>
  <c i="2" r="BK338"/>
  <c r="BK328"/>
  <c r="BK316"/>
  <c r="BK297"/>
  <c r="J291"/>
  <c r="BK266"/>
  <c r="BK213"/>
  <c i="3" r="J117"/>
  <c i="4" r="J192"/>
  <c i="2" r="J272"/>
  <c r="J208"/>
  <c i="3" r="BK104"/>
  <c r="BK197"/>
  <c i="4" r="J145"/>
  <c r="J179"/>
  <c r="BK185"/>
  <c i="2" r="BK165"/>
  <c i="3" r="J190"/>
  <c r="BK201"/>
  <c i="4" r="BK151"/>
  <c r="BK115"/>
  <c r="J125"/>
  <c i="5" r="J85"/>
  <c i="2" r="J152"/>
  <c r="F35"/>
  <c r="BK144"/>
  <c i="3" r="J197"/>
  <c r="BK113"/>
  <c i="4" r="BK109"/>
  <c r="J167"/>
  <c r="BK145"/>
  <c i="2" r="J203"/>
  <c r="BK152"/>
  <c i="3" r="J183"/>
  <c r="J188"/>
  <c r="J121"/>
  <c i="4" r="J151"/>
  <c r="J130"/>
  <c r="BK93"/>
  <c i="2" r="BK203"/>
  <c r="J144"/>
  <c i="3" r="J130"/>
  <c r="J205"/>
  <c i="4" r="BK132"/>
  <c r="BK117"/>
  <c r="J119"/>
  <c r="BK192"/>
  <c i="5" r="BK95"/>
  <c i="2" r="J332"/>
  <c r="J322"/>
  <c r="BK303"/>
  <c r="BK291"/>
  <c r="BK272"/>
  <c r="BK237"/>
  <c r="BK114"/>
  <c i="3" r="BK205"/>
  <c i="4" r="J157"/>
  <c i="2" r="BK253"/>
  <c r="J165"/>
  <c i="3" r="BK134"/>
  <c r="BK188"/>
  <c i="4" r="J169"/>
  <c r="BK135"/>
  <c i="2" r="BK244"/>
  <c r="BK133"/>
  <c i="3" r="J146"/>
  <c r="BK117"/>
  <c i="4" r="BK147"/>
  <c r="J111"/>
  <c i="2" r="BK240"/>
  <c r="J139"/>
  <c i="4" r="J153"/>
  <c r="J196"/>
  <c r="BK99"/>
  <c i="5" r="BK88"/>
  <c i="2" r="BK223"/>
  <c r="BK121"/>
  <c i="3" r="BK209"/>
  <c i="4" r="BK187"/>
  <c r="BK143"/>
  <c r="BK149"/>
  <c i="2" r="F37"/>
  <c r="J266"/>
  <c r="J156"/>
  <c i="3" r="J107"/>
  <c i="4" r="J155"/>
  <c i="2" r="BK258"/>
  <c r="BK148"/>
  <c i="3" r="J91"/>
  <c r="J127"/>
  <c i="4" r="J93"/>
  <c r="BK119"/>
  <c r="BK107"/>
  <c i="2" r="BK111"/>
  <c i="3" r="J110"/>
  <c r="BK194"/>
  <c i="4" r="BK179"/>
  <c r="BK121"/>
  <c r="BK88"/>
  <c i="2" r="J213"/>
  <c r="J117"/>
  <c i="4" r="J135"/>
  <c r="J137"/>
  <c r="BK190"/>
  <c i="2" r="J240"/>
  <c i="3" r="J98"/>
  <c r="BK183"/>
  <c i="4" r="J143"/>
  <c r="J113"/>
  <c r="BK139"/>
  <c i="2" r="J237"/>
  <c r="BK193"/>
  <c r="BK139"/>
  <c i="3" r="J95"/>
  <c r="J159"/>
  <c r="J101"/>
  <c i="4" r="BK167"/>
  <c r="BK183"/>
  <c r="J88"/>
  <c r="J99"/>
  <c i="2" r="J188"/>
  <c r="BK117"/>
  <c i="3" r="BK110"/>
  <c r="BK190"/>
  <c i="4" r="J117"/>
  <c r="BK91"/>
  <c r="J185"/>
  <c r="J141"/>
  <c i="2" r="J338"/>
  <c r="J328"/>
  <c r="BK309"/>
  <c r="J297"/>
  <c r="J286"/>
  <c r="J258"/>
  <c r="BK173"/>
  <c i="3" r="BK91"/>
  <c r="BK155"/>
  <c i="2" r="BK282"/>
  <c r="BK218"/>
  <c r="J97"/>
  <c i="3" r="J167"/>
  <c i="4" r="BK105"/>
  <c r="J107"/>
  <c i="2" r="BK234"/>
  <c r="J124"/>
  <c i="3" r="BK150"/>
  <c r="BK136"/>
  <c i="4" r="BK125"/>
  <c r="J187"/>
  <c r="BK198"/>
  <c i="2" r="BK160"/>
  <c r="BK108"/>
  <c i="4" r="J105"/>
  <c r="J91"/>
  <c r="J163"/>
  <c i="2" l="1" r="T96"/>
  <c r="R177"/>
  <c r="R171"/>
  <c r="P257"/>
  <c r="R285"/>
  <c r="T315"/>
  <c r="P96"/>
  <c r="P143"/>
  <c r="P177"/>
  <c r="P171"/>
  <c r="R257"/>
  <c r="T285"/>
  <c r="R315"/>
  <c i="3" r="T87"/>
  <c r="R116"/>
  <c r="BK193"/>
  <c r="J193"/>
  <c r="J64"/>
  <c i="4" r="P90"/>
  <c r="P127"/>
  <c i="2" r="BK96"/>
  <c r="J96"/>
  <c r="J61"/>
  <c r="BK143"/>
  <c r="J143"/>
  <c r="J62"/>
  <c r="T233"/>
  <c r="R296"/>
  <c r="P331"/>
  <c i="3" r="R87"/>
  <c r="P116"/>
  <c r="P193"/>
  <c i="4" r="T90"/>
  <c r="T127"/>
  <c r="BK176"/>
  <c r="J176"/>
  <c r="J65"/>
  <c r="P189"/>
  <c i="2" r="R96"/>
  <c r="R233"/>
  <c r="BK296"/>
  <c r="J296"/>
  <c r="J72"/>
  <c r="BK331"/>
  <c r="J331"/>
  <c r="J74"/>
  <c i="3" r="P87"/>
  <c r="BK116"/>
  <c r="J116"/>
  <c r="J62"/>
  <c r="T116"/>
  <c r="T193"/>
  <c i="4" r="T134"/>
  <c r="T189"/>
  <c i="2" r="P233"/>
  <c r="P296"/>
  <c r="R331"/>
  <c i="3" r="R133"/>
  <c i="4" r="BK134"/>
  <c r="J134"/>
  <c r="J63"/>
  <c r="R189"/>
  <c i="2" r="BK177"/>
  <c r="J177"/>
  <c r="J66"/>
  <c r="BK257"/>
  <c r="BK256"/>
  <c r="J256"/>
  <c r="J69"/>
  <c r="BK285"/>
  <c r="J285"/>
  <c r="J71"/>
  <c r="BK315"/>
  <c r="J315"/>
  <c r="J73"/>
  <c i="3" r="T133"/>
  <c i="4" r="BK90"/>
  <c r="J90"/>
  <c r="J61"/>
  <c r="P134"/>
  <c r="P176"/>
  <c r="BK189"/>
  <c r="J189"/>
  <c r="J66"/>
  <c i="5" r="BK84"/>
  <c r="J84"/>
  <c r="J61"/>
  <c i="2" r="R143"/>
  <c r="T177"/>
  <c r="T171"/>
  <c r="T257"/>
  <c r="P285"/>
  <c r="P315"/>
  <c i="3" r="BK87"/>
  <c r="P133"/>
  <c i="4" r="R134"/>
  <c r="R176"/>
  <c i="5" r="R84"/>
  <c r="R83"/>
  <c r="R82"/>
  <c i="2" r="T143"/>
  <c r="BK233"/>
  <c r="J233"/>
  <c r="J67"/>
  <c r="T296"/>
  <c r="T331"/>
  <c i="3" r="BK133"/>
  <c r="J133"/>
  <c r="J63"/>
  <c r="R193"/>
  <c i="4" r="R90"/>
  <c r="R86"/>
  <c r="BK127"/>
  <c r="J127"/>
  <c r="J62"/>
  <c r="R127"/>
  <c r="T176"/>
  <c i="5" r="P84"/>
  <c r="P83"/>
  <c r="P82"/>
  <c i="1" r="AU58"/>
  <c i="5" r="T84"/>
  <c r="T83"/>
  <c r="T82"/>
  <c i="4" r="BK87"/>
  <c r="J87"/>
  <c r="J60"/>
  <c i="2" r="BK164"/>
  <c r="J164"/>
  <c r="J63"/>
  <c i="3" r="BK208"/>
  <c r="J208"/>
  <c r="J65"/>
  <c i="2" r="BK172"/>
  <c r="J172"/>
  <c r="J65"/>
  <c r="BK252"/>
  <c r="J252"/>
  <c r="J68"/>
  <c i="4" r="BK173"/>
  <c r="J173"/>
  <c r="J64"/>
  <c i="5" r="BK94"/>
  <c r="J94"/>
  <c r="J62"/>
  <c r="E48"/>
  <c r="BE85"/>
  <c r="F55"/>
  <c i="4" r="BK86"/>
  <c r="J86"/>
  <c r="J59"/>
  <c i="5" r="J52"/>
  <c r="BE95"/>
  <c r="BE88"/>
  <c r="BE91"/>
  <c i="4" r="J52"/>
  <c r="F83"/>
  <c r="BE101"/>
  <c r="BE105"/>
  <c r="BE153"/>
  <c r="BE159"/>
  <c r="BE165"/>
  <c r="BE167"/>
  <c r="BE171"/>
  <c i="3" r="J87"/>
  <c r="J61"/>
  <c i="4" r="BE137"/>
  <c r="BE147"/>
  <c r="BE151"/>
  <c r="BE161"/>
  <c r="BE187"/>
  <c r="BE194"/>
  <c r="BE198"/>
  <c r="E76"/>
  <c r="BE121"/>
  <c r="BE130"/>
  <c r="BE135"/>
  <c r="BE143"/>
  <c r="BE169"/>
  <c r="BE107"/>
  <c r="BE111"/>
  <c r="BE117"/>
  <c r="BE149"/>
  <c r="BE88"/>
  <c r="BE99"/>
  <c r="BE109"/>
  <c r="BE113"/>
  <c r="BE128"/>
  <c r="BE132"/>
  <c r="BE141"/>
  <c r="BE155"/>
  <c r="BE179"/>
  <c r="BE183"/>
  <c r="BE190"/>
  <c r="BE192"/>
  <c r="BE93"/>
  <c r="BE97"/>
  <c r="BE119"/>
  <c r="BE123"/>
  <c r="BE125"/>
  <c r="BE139"/>
  <c r="BE145"/>
  <c r="BE163"/>
  <c r="BE174"/>
  <c r="BE177"/>
  <c r="BE181"/>
  <c r="BE185"/>
  <c r="BE91"/>
  <c r="BE95"/>
  <c r="BE103"/>
  <c r="BE115"/>
  <c r="BE157"/>
  <c r="BE196"/>
  <c i="3" r="BE110"/>
  <c r="BE124"/>
  <c r="BE146"/>
  <c r="BE155"/>
  <c r="BE159"/>
  <c r="BE177"/>
  <c r="F55"/>
  <c r="BE104"/>
  <c r="BE183"/>
  <c r="BE190"/>
  <c r="BE197"/>
  <c r="BE205"/>
  <c r="BE209"/>
  <c r="E75"/>
  <c r="BE117"/>
  <c r="BE127"/>
  <c r="BE130"/>
  <c r="BE136"/>
  <c r="BE150"/>
  <c r="BE172"/>
  <c r="BE194"/>
  <c r="BE201"/>
  <c r="BE101"/>
  <c i="2" r="J257"/>
  <c r="J70"/>
  <c i="3" r="BE107"/>
  <c r="BE113"/>
  <c r="BE152"/>
  <c r="BE180"/>
  <c r="BE188"/>
  <c r="BE95"/>
  <c r="BE98"/>
  <c r="BE148"/>
  <c r="BE157"/>
  <c r="J52"/>
  <c r="BE88"/>
  <c r="BE91"/>
  <c r="BE121"/>
  <c r="BE134"/>
  <c r="BE167"/>
  <c i="1" r="BC55"/>
  <c i="2" r="E48"/>
  <c r="J52"/>
  <c r="F55"/>
  <c r="BE97"/>
  <c r="BE102"/>
  <c r="BE108"/>
  <c r="BE111"/>
  <c r="BE114"/>
  <c r="BE117"/>
  <c r="BE121"/>
  <c r="BE124"/>
  <c r="BE127"/>
  <c r="BE130"/>
  <c r="BE133"/>
  <c r="BE136"/>
  <c r="BE139"/>
  <c r="BE144"/>
  <c r="BE148"/>
  <c r="BE152"/>
  <c r="BE156"/>
  <c r="BE160"/>
  <c r="BE165"/>
  <c r="BE173"/>
  <c r="BE178"/>
  <c r="BE188"/>
  <c r="BE193"/>
  <c r="BE198"/>
  <c r="BE203"/>
  <c r="BE208"/>
  <c r="BE213"/>
  <c r="BE218"/>
  <c r="BE223"/>
  <c r="BE228"/>
  <c r="BE234"/>
  <c r="BE237"/>
  <c r="BE240"/>
  <c r="BE244"/>
  <c r="BE248"/>
  <c r="BE253"/>
  <c r="BE258"/>
  <c r="BE266"/>
  <c r="BE272"/>
  <c r="BE277"/>
  <c r="BE282"/>
  <c r="BE286"/>
  <c r="BE291"/>
  <c r="BE293"/>
  <c r="BE297"/>
  <c r="BE303"/>
  <c r="BE309"/>
  <c r="BE316"/>
  <c r="BE322"/>
  <c r="BE328"/>
  <c r="BE332"/>
  <c r="BE338"/>
  <c i="1" r="BB55"/>
  <c r="AW55"/>
  <c r="BA55"/>
  <c r="BD55"/>
  <c i="3" r="F35"/>
  <c i="1" r="BB56"/>
  <c i="4" r="F37"/>
  <c i="1" r="BD57"/>
  <c i="4" r="F35"/>
  <c i="1" r="BB57"/>
  <c i="5" r="F37"/>
  <c i="1" r="BD58"/>
  <c i="5" r="F34"/>
  <c i="1" r="BA58"/>
  <c i="4" r="F36"/>
  <c i="1" r="BC57"/>
  <c i="5" r="J34"/>
  <c i="1" r="AW58"/>
  <c i="5" r="F36"/>
  <c i="1" r="BC58"/>
  <c i="3" r="F34"/>
  <c i="1" r="BA56"/>
  <c i="4" r="F34"/>
  <c i="1" r="BA57"/>
  <c i="3" r="J34"/>
  <c i="1" r="AW56"/>
  <c i="3" r="F36"/>
  <c i="1" r="BC56"/>
  <c i="4" r="J34"/>
  <c i="1" r="AW57"/>
  <c i="5" r="F35"/>
  <c i="1" r="BB58"/>
  <c i="3" r="F37"/>
  <c i="1" r="BD56"/>
  <c i="4" l="1" r="T86"/>
  <c i="2" r="R95"/>
  <c i="3" r="P86"/>
  <c r="P85"/>
  <c i="1" r="AU56"/>
  <c i="2" r="P95"/>
  <c r="P94"/>
  <c i="1" r="AU55"/>
  <c i="2" r="P256"/>
  <c r="T256"/>
  <c i="4" r="P86"/>
  <c i="1" r="AU57"/>
  <c i="2" r="R256"/>
  <c r="T95"/>
  <c r="T94"/>
  <c i="3" r="BK86"/>
  <c r="J86"/>
  <c r="J60"/>
  <c r="R86"/>
  <c r="R85"/>
  <c r="T86"/>
  <c r="T85"/>
  <c i="2" r="BK171"/>
  <c r="J171"/>
  <c r="J64"/>
  <c i="5" r="BK83"/>
  <c r="J83"/>
  <c r="J60"/>
  <c i="3" r="J33"/>
  <c i="1" r="AV56"/>
  <c r="AT56"/>
  <c i="3" r="F33"/>
  <c i="1" r="AZ56"/>
  <c i="5" r="F33"/>
  <c i="1" r="AZ58"/>
  <c i="4" r="F33"/>
  <c i="1" r="AZ57"/>
  <c i="4" r="J30"/>
  <c i="1" r="AG57"/>
  <c r="BB54"/>
  <c r="W31"/>
  <c i="5" r="J33"/>
  <c i="1" r="AV58"/>
  <c r="AT58"/>
  <c r="BA54"/>
  <c r="W30"/>
  <c i="4" r="J33"/>
  <c i="1" r="AV57"/>
  <c r="AT57"/>
  <c i="2" r="F33"/>
  <c i="1" r="AZ55"/>
  <c i="2" r="J33"/>
  <c i="1" r="AV55"/>
  <c r="AT55"/>
  <c r="BD54"/>
  <c r="W33"/>
  <c r="BC54"/>
  <c r="W32"/>
  <c i="2" l="1" r="R94"/>
  <c r="BK95"/>
  <c r="J95"/>
  <c r="J60"/>
  <c i="3" r="BK85"/>
  <c r="J85"/>
  <c r="J59"/>
  <c i="5" r="BK82"/>
  <c r="J82"/>
  <c r="J59"/>
  <c i="1" r="AN57"/>
  <c i="4" r="J39"/>
  <c i="1" r="AX54"/>
  <c r="AZ54"/>
  <c r="W29"/>
  <c r="AU54"/>
  <c r="AW54"/>
  <c r="AK30"/>
  <c r="AY54"/>
  <c i="2" l="1" r="BK94"/>
  <c r="J94"/>
  <c i="5" r="J30"/>
  <c i="1" r="AG58"/>
  <c r="AV54"/>
  <c r="AK29"/>
  <c i="3" r="J30"/>
  <c i="1" r="AG56"/>
  <c r="AN56"/>
  <c i="2" r="J30"/>
  <c i="1" r="AG55"/>
  <c r="AN55"/>
  <c i="5" l="1" r="J39"/>
  <c i="2" r="J39"/>
  <c r="J59"/>
  <c i="3" r="J39"/>
  <c i="1"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<sst xmlns="http://schemas.openxmlformats.org/spreadsheetml/2006/main">
  <si>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</si>
  <si>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</si>
  <si>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</si>
  <si>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</si>
  <si>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</si>
  <si>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{d9fd5f30-438c-42c3-b486-076f8933bbc5}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</si>
  <si>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</si>
  <si>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</si>
  <si>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</si>
  <si>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</si>
  <si>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</si>
  <si>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</si>
  <si>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</si>
  <si>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</si>
  <si>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2025-27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</si>
  <si>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</si>
  <si>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</si>
  <si>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Hlavní schodiště SPŠD a dopravní projekt</t>
  </si>
  <si>
    <t>KSO:</t>
  </si>
  <si>
    <t/>
  </si>
  <si>
    <t>CC-CZ:</t>
  </si>
  <si>
    <t>Místo:</t>
  </si>
  <si>
    <t>SPŠD Plzeň, Karlovarská 99, Plzeň 323 00</t>
  </si>
  <si>
    <t>Datum:</t>
  </si>
  <si>
    <t>14. 5. 2025</t>
  </si>
  <si>
    <t>Zadavatel:</t>
  </si>
  <si>
    <t>IČ:</t>
  </si>
  <si>
    <t>DIČ:</t>
  </si>
  <si>
    <t>Účastník:</t>
  </si>
  <si>
    <t>Vyplň údaj</t>
  </si>
  <si>
    <t>Projektant:</t>
  </si>
  <si>
    <t>Planstav a.s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</si>
  <si>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</si>
  <si>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</si>
  <si>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</si>
  <si>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</si>
  <si>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</si>
  <si>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</si>
  <si>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</si>
  <si>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</si>
  <si>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</si>
  <si>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</si>
  <si>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</si>
  <si>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</si>
  <si>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</si>
  <si>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</si>
  <si>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</si>
  <si>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</si>
  <si>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</si>
  <si>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</si>
  <si>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</si>
  <si>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</si>
  <si>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</si>
  <si>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</si>
  <si>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</si>
  <si>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</si>
  <si>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</si>
  <si>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</si>
  <si>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</si>
  <si>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</si>
  <si>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</si>
  <si>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</si>
  <si>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</si>
  <si>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</si>
  <si>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</si>
  <si>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</si>
  <si>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</si>
  <si>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</si>
  <si>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</si>
  <si>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</si>
  <si>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</si>
  <si>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</si>
  <si>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</si>
  <si>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</si>
  <si>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</si>
  <si>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</si>
  <si>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</si>
  <si>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 xml:space="preserve">STAVEBNÍ ČÁST </t>
  </si>
  <si>
    <t>STA</t>
  </si>
  <si>
    <t>1</t>
  </si>
  <si>
    <t>{ef293d9e-137e-4adf-b95f-295d9531143e}</t>
  </si>
  <si>
    <t>2</t>
  </si>
  <si>
    <t>2.</t>
  </si>
  <si>
    <t xml:space="preserve">KOMUNIKACE </t>
  </si>
  <si>
    <t>{18033f2f-9dd4-4c8e-90d0-2ff9fca42705}</t>
  </si>
  <si>
    <t>3.</t>
  </si>
  <si>
    <t xml:space="preserve">ELEKTROINSTALACE </t>
  </si>
  <si>
    <t>{3d53765a-5ea2-428b-9289-2f06d0051ba0}</t>
  </si>
  <si>
    <t>VON</t>
  </si>
  <si>
    <t>VEDLEJŠÍ A OSTATNÍ ROZPOČTOVÉ NÁKLADY</t>
  </si>
  <si>
    <t>{ee85b995-0066-4625-930d-8dfc8a78f974}</t>
  </si>
  <si>
    <t>KRYCÍ LIST SOUPISU PRACÍ</t>
  </si>
  <si>
    <t>Objekt:</t>
  </si>
  <si>
    <t xml:space="preserve">1. - STAVEBNÍ ČÁST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</si>
  <si>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</si>
  <si>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</si>
  <si>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</si>
  <si>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</si>
  <si>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</si>
  <si>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</si>
  <si>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</si>
  <si>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</si>
  <si>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</si>
  <si>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</si>
  <si>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98 - Demolice a sanace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</si>
  <si>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</si>
  <si>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</si>
  <si>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</si>
  <si>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</si>
  <si>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</si>
  <si>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772 - Podlahy z kamene</t>
  </si>
  <si>
    <t xml:space="preserve">    777 - Podlahy lité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</si>
  <si>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</si>
  <si>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</si>
  <si>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</si>
  <si>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</si>
  <si>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</si>
  <si>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</si>
  <si>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</si>
  <si>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</si>
  <si>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</si>
  <si>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</si>
  <si>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</si>
  <si>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</si>
  <si>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</si>
  <si>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</si>
  <si>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</si>
  <si>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</si>
  <si>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</si>
  <si>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</si>
  <si>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</si>
  <si>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</si>
  <si>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</si>
  <si>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</si>
  <si>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2025 01</t>
  </si>
  <si>
    <t>4</t>
  </si>
  <si>
    <t>41490362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</si>
  <si>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</si>
  <si>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</si>
  <si>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</si>
  <si>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https://podminky.urs.cz/item/CS_URS_2025_01/111211101</t>
  </si>
  <si>
    <t>VV</t>
  </si>
  <si>
    <t>62,15" odstranění křovin z konstrukce bazénku</t>
  </si>
  <si>
    <t>Součet</t>
  </si>
  <si>
    <t>122151102</t>
  </si>
  <si>
    <t>Odkopávky a prokopávky nezapažené v hornině třídy těžitelnosti I skupiny 1 a 2 objem do 50 m3 strojně</t>
  </si>
  <si>
    <t>m3</t>
  </si>
  <si>
    <t>16</t>
  </si>
  <si>
    <t>-767741128</t>
  </si>
  <si>
    <t>Odkopávky a prokopávky nezapažené strojně v hornině třídy těžitelnosti I skupiny 1 a 2 přes 20 do 50 m3</t>
  </si>
  <si>
    <t>https://podminky.urs.cz/item/CS_URS_2025_01/122151102</t>
  </si>
  <si>
    <t xml:space="preserve">odtěžení nevhodné zeminy </t>
  </si>
  <si>
    <t>35</t>
  </si>
  <si>
    <t>3</t>
  </si>
  <si>
    <t>162251102</t>
  </si>
  <si>
    <t>Vodorovné přemístění přes 20 do 50 m výkopku/sypaniny z horniny třídy těžitelnosti I skupiny 1 až 3</t>
  </si>
  <si>
    <t>-757155631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</si>
  <si>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</si>
  <si>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https://podminky.urs.cz/item/CS_URS_2025_01/162251102</t>
  </si>
  <si>
    <t>162301501</t>
  </si>
  <si>
    <t>Vodorovné přemístění křovin do 5 km D kmene do 100 mm</t>
  </si>
  <si>
    <t>-1865569394</t>
  </si>
  <si>
    <t>Vodorovné přemístění smýcených křovin do průměru kmene 100 mm na vzdálenost do 5 000 m</t>
  </si>
  <si>
    <t>https://podminky.urs.cz/item/CS_URS_2025_01/162301501</t>
  </si>
  <si>
    <t>5</t>
  </si>
  <si>
    <t>162301981</t>
  </si>
  <si>
    <t>Příplatek k vodorovnému přemístění křovin D kmene do 100 mm ZKD 1 km</t>
  </si>
  <si>
    <t>-1157103374</t>
  </si>
  <si>
    <t>Vodorovné přemístění smýcených křovin Příplatek k ceně za každých dalších i započatých 1 000 m</t>
  </si>
  <si>
    <t>https://podminky.urs.cz/item/CS_URS_2025_01/162301981</t>
  </si>
  <si>
    <t>6</t>
  </si>
  <si>
    <t>174151101</t>
  </si>
  <si>
    <t>Zásyp jam, šachet rýh nebo kolem objektů sypaninou se zhutněním</t>
  </si>
  <si>
    <t>-400892329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</si>
  <si>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</si>
  <si>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</si>
  <si>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 xml:space="preserve">1,1*(5+5+6)"zásyp jam po demolici bazénku a betonového bloku  </t>
  </si>
  <si>
    <t>7</t>
  </si>
  <si>
    <t>M</t>
  </si>
  <si>
    <t>58337600</t>
  </si>
  <si>
    <t>štěrkopísek frakce 0/45</t>
  </si>
  <si>
    <t>t</t>
  </si>
  <si>
    <t>8</t>
  </si>
  <si>
    <t>-375348966</t>
  </si>
  <si>
    <t>17,6*1,85 'Přepočtené koeficientem množství</t>
  </si>
  <si>
    <t>174251101</t>
  </si>
  <si>
    <t>Zásyp jam, šachet rýh nebo kolem objektů sypaninou bez zhutnění</t>
  </si>
  <si>
    <t>-1381233796</t>
  </si>
  <si>
    <t>Zásyp sypaninou z jakékoliv horniny strojně s uložením výkopku ve vrstvách bez zhutnění jam, šachet, rýh nebo kolem objektů v těchto vykopávkách</t>
  </si>
  <si>
    <t>https://podminky.urs.cz/item/CS_URS_2025_01/174251101</t>
  </si>
  <si>
    <t>9</t>
  </si>
  <si>
    <t>181351103</t>
  </si>
  <si>
    <t>Rozprostření ornice tl vrstvy do 200 mm pl přes 100 do 500 m2 v rovině nebo ve svahu do 1:5 strojně</t>
  </si>
  <si>
    <t>-1030710462</t>
  </si>
  <si>
    <t>Rozprostření a urovnání ornice v rovině nebo ve svahu sklonu do 1:5 strojně při souvislé ploše přes 100 do 500 m2, tl. vrstvy do 200 mm</t>
  </si>
  <si>
    <t>https://podminky.urs.cz/item/CS_URS_2025_01/181351103</t>
  </si>
  <si>
    <t>10</t>
  </si>
  <si>
    <t>10364101</t>
  </si>
  <si>
    <t>zemina pro terénní úpravy - ornice</t>
  </si>
  <si>
    <t>-1932168468</t>
  </si>
  <si>
    <t>118,920*0,2*1,5</t>
  </si>
  <si>
    <t>11</t>
  </si>
  <si>
    <t>181411131</t>
  </si>
  <si>
    <t>Založení parkového trávníku výsevem pl do 1000 m2 v rovině a ve svahu do 1:5</t>
  </si>
  <si>
    <t>607579266</t>
  </si>
  <si>
    <t>Založení trávníku na půdě předem připravené plochy do 1000 m2 výsevem včetně utažení parkového v rovině nebo na svahu do 1:5</t>
  </si>
  <si>
    <t>https://podminky.urs.cz/item/CS_URS_2025_01/181411131</t>
  </si>
  <si>
    <t>00572410</t>
  </si>
  <si>
    <t>osivo směs travní parková</t>
  </si>
  <si>
    <t>kg</t>
  </si>
  <si>
    <t>1250379370</t>
  </si>
  <si>
    <t>118,92*0,02 'Přepočtené koeficientem množství</t>
  </si>
  <si>
    <t>13</t>
  </si>
  <si>
    <t>181951112</t>
  </si>
  <si>
    <t>Úprava pláně v hornině třídy těžitelnosti I skupiny 1 až 3 se zhutněním strojně</t>
  </si>
  <si>
    <t>-1194834794</t>
  </si>
  <si>
    <t>Úprava pláně vyrovnáním výškových rozdílů strojně v hornině třídy těžitelnosti I, skupiny 1 až 3 se zhutněním</t>
  </si>
  <si>
    <t>https://podminky.urs.cz/item/CS_URS_2025_01/181951112</t>
  </si>
  <si>
    <t xml:space="preserve">65+6"doplnění ploch po demolici bazénku a betonového bloku  </t>
  </si>
  <si>
    <t>Komunikace pozemní</t>
  </si>
  <si>
    <t>14</t>
  </si>
  <si>
    <t>564851011</t>
  </si>
  <si>
    <t>Podklad ze štěrkodrtě ŠD plochy do 100 m2 tl 150 mm</t>
  </si>
  <si>
    <t>-13778159</t>
  </si>
  <si>
    <t>Podklad ze štěrkodrti ŠD s rozprostřením a zhutněním plochy jednotlivě do 100 m2, po zhutnění tl. 150 mm</t>
  </si>
  <si>
    <t>https://podminky.urs.cz/item/CS_URS_2025_01/564851011</t>
  </si>
  <si>
    <t>15</t>
  </si>
  <si>
    <t>565155101</t>
  </si>
  <si>
    <t>Asfaltový beton vrstva podkladní ACP 16 (obalované kamenivo OKS) tl 70 mm š do 1,5 m</t>
  </si>
  <si>
    <t>-2135397591</t>
  </si>
  <si>
    <t>Asfaltový beton vrstva podkladní ACP 16 (obalované kamenivo střednězrnné - OKS) s rozprostřením a zhutněním v pruhu šířky do 1,5 m, po zhutnění tl. 70 mm</t>
  </si>
  <si>
    <t>https://podminky.urs.cz/item/CS_URS_2025_01/565155101</t>
  </si>
  <si>
    <t>573211108</t>
  </si>
  <si>
    <t>Postřik živičný spojovací z asfaltu v množství 0,40 kg/m2</t>
  </si>
  <si>
    <t>-26003933</t>
  </si>
  <si>
    <t>Postřik spojovací PS bez posypu kamenivem z asfaltu silničního, v množství 0,40 kg/m2</t>
  </si>
  <si>
    <t>https://podminky.urs.cz/item/CS_URS_2025_01/573211108</t>
  </si>
  <si>
    <t>17</t>
  </si>
  <si>
    <t>573211112</t>
  </si>
  <si>
    <t>Postřik živičný spojovací z asfaltu v množství 0,70 kg/m2</t>
  </si>
  <si>
    <t>1339608629</t>
  </si>
  <si>
    <t>Postřik spojovací PS bez posypu kamenivem z asfaltu silničního, v množství 0,70 kg/m2</t>
  </si>
  <si>
    <t>https://podminky.urs.cz/item/CS_URS_2025_01/573211112</t>
  </si>
  <si>
    <t>18</t>
  </si>
  <si>
    <t>577144111</t>
  </si>
  <si>
    <t>Asfaltový beton vrstva obrusná ACO 11+ (ABS) tř. I tl 50 mm š do 3 m z nemodifikovaného asfaltu</t>
  </si>
  <si>
    <t>-166593957</t>
  </si>
  <si>
    <t>Asfaltový beton vrstva obrusná ACO 11 (ABS) s rozprostřením a se zhutněním z nemodifikovaného asfaltu v pruhu šířky do 3 m tř. I (ACO 11+), po zhutnění tl. 50 mm</t>
  </si>
  <si>
    <t>https://podminky.urs.cz/item/CS_URS_2025_01/577144111</t>
  </si>
  <si>
    <t>Úpravy povrchů, podlahy a osazování výplní</t>
  </si>
  <si>
    <t>19</t>
  </si>
  <si>
    <t>632682111</t>
  </si>
  <si>
    <t>Vyspravení betonových schodišťových stupňů a podest rychletuhnoucím polymerem tl do 10 mm</t>
  </si>
  <si>
    <t>160616259</t>
  </si>
  <si>
    <t>Vyspravení povrchu betonových schodišť rychletuhnoucím polymerem s možností okamžitého zatížení stupňů a podest tl. do 10 mm</t>
  </si>
  <si>
    <t>https://podminky.urs.cz/item/CS_URS_2025_01/632682111</t>
  </si>
  <si>
    <t xml:space="preserve">schodiště a mezipodesta povrch </t>
  </si>
  <si>
    <t>(2,4+2,2+2,4+4*0,25)*(11,35+17*0,12)</t>
  </si>
  <si>
    <t>Ostatní konstrukce a práce, bourání</t>
  </si>
  <si>
    <t>91</t>
  </si>
  <si>
    <t>Doplňující konstrukce a práce pozemních komunikací, letišť a ploch</t>
  </si>
  <si>
    <t>20</t>
  </si>
  <si>
    <t>919732221</t>
  </si>
  <si>
    <t>Styčná spára napojení nového živičného povrchu na stávající za tepla š 15 mm hl 25 mm bez prořezání</t>
  </si>
  <si>
    <t>m</t>
  </si>
  <si>
    <t>1921082848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</si>
  <si>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</si>
  <si>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https://podminky.urs.cz/item/CS_URS_2025_01/919732221</t>
  </si>
  <si>
    <t>4*8+2,3*4</t>
  </si>
  <si>
    <t>98</t>
  </si>
  <si>
    <t>Demolice a sanace</t>
  </si>
  <si>
    <t>981513114</t>
  </si>
  <si>
    <t>Demolice konstrukcí objektů z betonu železového těžkou mechanizací</t>
  </si>
  <si>
    <t>-1402689339</t>
  </si>
  <si>
    <t>Demolice konstrukcí objektů těžkými mechanizačními prostředky konstrukcí ze železobetonu</t>
  </si>
  <si>
    <t>https://podminky.urs.cz/item/CS_URS_2025_01/981513114</t>
  </si>
  <si>
    <t xml:space="preserve">demolice bazénku </t>
  </si>
  <si>
    <t>8*8*(0,25+0,05+0,17)</t>
  </si>
  <si>
    <t>(1,11+0,64)*8*4*0,40</t>
  </si>
  <si>
    <t>(1,43+0,78)*0,4*(1,7+0,4+1,7)*2</t>
  </si>
  <si>
    <t>demolice betonového bloku (vodotrysk)</t>
  </si>
  <si>
    <t>2,37*2,32*1,0</t>
  </si>
  <si>
    <t>22</t>
  </si>
  <si>
    <t>985311111</t>
  </si>
  <si>
    <t>Reprofilace stěn cementovou sanační maltou tl do 10 mm</t>
  </si>
  <si>
    <t>-71369427</t>
  </si>
  <si>
    <t>Reprofilace betonu sanačními maltami na cementové bázi ručně stěn, tloušťky do 10 mm</t>
  </si>
  <si>
    <t>https://podminky.urs.cz/item/CS_URS_2025_01/985311111</t>
  </si>
  <si>
    <t>196,51*0,15" předpoklad oprav 15% z celkové plochy 196,51 ZÍDKA 1-5</t>
  </si>
  <si>
    <t>23</t>
  </si>
  <si>
    <t>985311112</t>
  </si>
  <si>
    <t>Reprofilace stěn cementovou sanační maltou tl přes 10 do 20 mm</t>
  </si>
  <si>
    <t>202512360</t>
  </si>
  <si>
    <t>Reprofilace betonu sanačními maltami na cementové bázi ručně stěn, tloušťky přes 10 do 20 mm</t>
  </si>
  <si>
    <t>https://podminky.urs.cz/item/CS_URS_2025_01/985311112</t>
  </si>
  <si>
    <t xml:space="preserve">1"bude fakturováno dle skutečnosti dle skutečného stavu zídek </t>
  </si>
  <si>
    <t>24</t>
  </si>
  <si>
    <t>985311113</t>
  </si>
  <si>
    <t>Reprofilace stěn cementovou sanační maltou tl přes 20 do 30 mm</t>
  </si>
  <si>
    <t>-913019402</t>
  </si>
  <si>
    <t>Reprofilace betonu sanačními maltami na cementové bázi ručně stěn, tloušťky přes 20 do 30 mm</t>
  </si>
  <si>
    <t>https://podminky.urs.cz/item/CS_URS_2025_01/985311113</t>
  </si>
  <si>
    <t>25</t>
  </si>
  <si>
    <t>985311114</t>
  </si>
  <si>
    <t>Reprofilace stěn cementovou sanační maltou tl přes 30 do 40 mm</t>
  </si>
  <si>
    <t>-1585444397</t>
  </si>
  <si>
    <t>Reprofilace betonu sanačními maltami na cementové bázi ručně stěn, tloušťky přes 30 do 40 mm</t>
  </si>
  <si>
    <t>https://podminky.urs.cz/item/CS_URS_2025_01/985311114</t>
  </si>
  <si>
    <t>26</t>
  </si>
  <si>
    <t>985311115</t>
  </si>
  <si>
    <t>Reprofilace stěn cementovou sanační maltou tl přes 40 do 50 mm</t>
  </si>
  <si>
    <t>261214992</t>
  </si>
  <si>
    <t>Reprofilace betonu sanačními maltami na cementové bázi ručně stěn, tloušťky přes 40 do 50 mm</t>
  </si>
  <si>
    <t>https://podminky.urs.cz/item/CS_URS_2025_01/985311115</t>
  </si>
  <si>
    <t>27</t>
  </si>
  <si>
    <t>985312112</t>
  </si>
  <si>
    <t>Stěrka k vyrovnání betonových ploch stěn tl přes 2 do 3 mm</t>
  </si>
  <si>
    <t>3225691</t>
  </si>
  <si>
    <t>Stěrka k vyrovnání ploch reprofilovaného betonu stěn, tloušťky přes 2 do 3 mm</t>
  </si>
  <si>
    <t>https://podminky.urs.cz/item/CS_URS_2025_01/985312112</t>
  </si>
  <si>
    <t>196,51" předpoklad oprav 100% ZÍDKA 1-5</t>
  </si>
  <si>
    <t>28</t>
  </si>
  <si>
    <t>985321111</t>
  </si>
  <si>
    <t>Ochranný nátěr výztuže na cementové bázi stěn, líce kleneb a podhledů 1 vrstva tl 1 mm</t>
  </si>
  <si>
    <t>1929096384</t>
  </si>
  <si>
    <t>Ochranný nátěr betonářské výztuže 1 vrstva tloušťky 1 mm na cementové bázi stěn, líce kleneb a podhledů</t>
  </si>
  <si>
    <t>https://podminky.urs.cz/item/CS_URS_2025_01/985321111</t>
  </si>
  <si>
    <t xml:space="preserve">196,51*0,15" předběžný předpoklad  15% z celkové plochy 196,51 ZÍDKA 1-5</t>
  </si>
  <si>
    <t>29</t>
  </si>
  <si>
    <t>985323111</t>
  </si>
  <si>
    <t>Spojovací (adhezní) můstek reprofilovaného betonu na cementové bázi tl 1 mm</t>
  </si>
  <si>
    <t>128540371</t>
  </si>
  <si>
    <t>Spojovací (adhezní) můstek reprofilovaného betonu na cementové bázi, tloušťky 1 mm</t>
  </si>
  <si>
    <t>https://podminky.urs.cz/item/CS_URS_2025_01/985323111</t>
  </si>
  <si>
    <t>30</t>
  </si>
  <si>
    <t>985324221</t>
  </si>
  <si>
    <t>Ochranný akrylátový nátěr betonu dvojnásobný se stěrkou S4 (OS-C)</t>
  </si>
  <si>
    <t>-2143989306</t>
  </si>
  <si>
    <t>Ochranný nátěr betonu akrylátový dvojnásobný se stěrkou S4 (OS-C)</t>
  </si>
  <si>
    <t>https://podminky.urs.cz/item/CS_URS_2025_01/985324221</t>
  </si>
  <si>
    <t>997</t>
  </si>
  <si>
    <t>Doprava suti a vybouraných hmot</t>
  </si>
  <si>
    <t>31</t>
  </si>
  <si>
    <t>997006002</t>
  </si>
  <si>
    <t>Strojové třídění stavebního odpadu</t>
  </si>
  <si>
    <t>1666798729</t>
  </si>
  <si>
    <t>Úprava stavebního odpadu třídění strojové</t>
  </si>
  <si>
    <t>https://podminky.urs.cz/item/CS_URS_2025_01/997006002</t>
  </si>
  <si>
    <t>32</t>
  </si>
  <si>
    <t>997006512</t>
  </si>
  <si>
    <t>Vodorovné doprava suti s naložením a složením na skládku přes 100 m do 1 km</t>
  </si>
  <si>
    <t>-1940000879</t>
  </si>
  <si>
    <t>Vodorovná doprava suti na skládku s naložením na dopravní prostředek a složením přes 100 m do 1 km</t>
  </si>
  <si>
    <t>https://podminky.urs.cz/item/CS_URS_2025_01/997006512</t>
  </si>
  <si>
    <t>33</t>
  </si>
  <si>
    <t>997006519</t>
  </si>
  <si>
    <t>Příplatek k vodorovnému přemístění suti na skládku ZKD 1 km přes 1 km</t>
  </si>
  <si>
    <t>-1629368928</t>
  </si>
  <si>
    <t>Vodorovná doprava suti na skládku Příplatek k ceně -6512 za každý další i započatý 1 km</t>
  </si>
  <si>
    <t>https://podminky.urs.cz/item/CS_URS_2025_01/997006519</t>
  </si>
  <si>
    <t>168,994*9 'Přepočtené koeficientem množství</t>
  </si>
  <si>
    <t>34</t>
  </si>
  <si>
    <t>997013862</t>
  </si>
  <si>
    <t>Poplatek za uložení stavebního odpadu na recyklační skládce (skládkovné) z armovaného betonu kód odpadu 17 01 01</t>
  </si>
  <si>
    <t>893502475</t>
  </si>
  <si>
    <t>Poplatek za uložení stavebního odpadu na recyklační skládce (skládkovné) z armovaného betonu zatříděného do Katalogu odpadů pod kódem 17 01 01</t>
  </si>
  <si>
    <t>https://podminky.urs.cz/item/CS_URS_2025_01/997013862</t>
  </si>
  <si>
    <t>0,9*168,994</t>
  </si>
  <si>
    <t>997013869</t>
  </si>
  <si>
    <t>Poplatek za uložení stavebního odpadu na recyklační skládce (skládkovné) ze směsí betonu, cihel a keramických výrobků kód odpadu 17 01 07</t>
  </si>
  <si>
    <t>31686573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</si>
  <si>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</si>
  <si>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https://podminky.urs.cz/item/CS_URS_2025_01/997013869</t>
  </si>
  <si>
    <t>0,1*168,994</t>
  </si>
  <si>
    <t>998</t>
  </si>
  <si>
    <t>Přesun hmot</t>
  </si>
  <si>
    <t>36</t>
  </si>
  <si>
    <t>998012021</t>
  </si>
  <si>
    <t>Přesun hmot pro budovy monolitické v do 6 m</t>
  </si>
  <si>
    <t>-1718009609</t>
  </si>
  <si>
    <t>Přesun hmot pro budovy občanské výstavby, bydlení, výrobu a služby s nosnou svislou konstrukcí monolitickou betonovou tyčovou nebo plošnou s jakýkoliv obvodovým pláštěm kromě vyzdívaného vodorovná dopravní vzdálenost do 100 m základní pro budovy výšky do 6 m</t>
  </si>
  <si>
    <t>https://podminky.urs.cz/item/CS_URS_2025_01/998012021</t>
  </si>
  <si>
    <t>PSV</t>
  </si>
  <si>
    <t>Práce a dodávky PSV</t>
  </si>
  <si>
    <t>764</t>
  </si>
  <si>
    <t>Konstrukce klempířské</t>
  </si>
  <si>
    <t>37</t>
  </si>
  <si>
    <t>764002841</t>
  </si>
  <si>
    <t>Demontáž oplechování horních ploch zdí a nadezdívek do suti</t>
  </si>
  <si>
    <t>332245227</t>
  </si>
  <si>
    <t>Demontáž klempířských konstrukcí oplechování horních ploch zdí a nadezdívek do suti</t>
  </si>
  <si>
    <t>https://podminky.urs.cz/item/CS_URS_2025_01/764002841</t>
  </si>
  <si>
    <t>36" ZÍDKA 1</t>
  </si>
  <si>
    <t>43,2" ZÍDKA 3</t>
  </si>
  <si>
    <t>2,15+50" ZÍDKA 4</t>
  </si>
  <si>
    <t>19" ZÍDKA 5</t>
  </si>
  <si>
    <t>38</t>
  </si>
  <si>
    <t>764214604</t>
  </si>
  <si>
    <t>Oplechování horních ploch a atik bez rohů z Pz s povrch úpravou mechanicky kotvené rš 330 mm</t>
  </si>
  <si>
    <t>1259205879</t>
  </si>
  <si>
    <t>Oplechování horních ploch zdí a nadezdívek (atik) z pozinkovaného plechu s povrchovou úpravou mechanicky kotvené rš 330 mm</t>
  </si>
  <si>
    <t>https://podminky.urs.cz/item/CS_URS_2025_01/764214604</t>
  </si>
  <si>
    <t>39</t>
  </si>
  <si>
    <t>764214606R</t>
  </si>
  <si>
    <t>Oplechování horních ploch a atik bez rohů z Pz s povrch úpravou mechanicky kotvené rš 430 mm</t>
  </si>
  <si>
    <t>Vlastní položka</t>
  </si>
  <si>
    <t>-112808493</t>
  </si>
  <si>
    <t>Oplechování horních ploch zdí a nadezdívek (atik) z pozinkovaného plechu s povrchovou úpravou mechanicky kotvené rš 430 mm</t>
  </si>
  <si>
    <t>2,15" ZÍDKA 4</t>
  </si>
  <si>
    <t>40</t>
  </si>
  <si>
    <t>764214608</t>
  </si>
  <si>
    <t>Oplechování horních ploch a atik bez rohů z Pz s povrch úpravou mechanicky kotvené rš 750 mm</t>
  </si>
  <si>
    <t>-564929688</t>
  </si>
  <si>
    <t>Oplechování horních ploch zdí a nadezdívek (atik) z pozinkovaného plechu s povrchovou úpravou mechanicky kotvené rš 750 mm</t>
  </si>
  <si>
    <t>https://podminky.urs.cz/item/CS_URS_2025_01/764214608</t>
  </si>
  <si>
    <t>50" ZÍDKA 4</t>
  </si>
  <si>
    <t>41</t>
  </si>
  <si>
    <t>998764121</t>
  </si>
  <si>
    <t>Přesun hmot tonážní pro konstrukce klempířské ruční v objektech v do 6 m</t>
  </si>
  <si>
    <t>-418652722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</si>
  <si>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</si>
  <si>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https://podminky.urs.cz/item/CS_URS_2025_01/998764121</t>
  </si>
  <si>
    <t>767</t>
  </si>
  <si>
    <t>Konstrukce zámečnické</t>
  </si>
  <si>
    <t>42</t>
  </si>
  <si>
    <t>767223222</t>
  </si>
  <si>
    <t>Montáž přímého kovového zábradlí do betonu konstrukce na schodišti v exteriéru</t>
  </si>
  <si>
    <t>-700975818</t>
  </si>
  <si>
    <t>Montáž zábradlí přímého v exteriéru na schodišti kotveného do betonu</t>
  </si>
  <si>
    <t>https://podminky.urs.cz/item/CS_URS_2025_01/767223222</t>
  </si>
  <si>
    <t>13,513" ZÁBRADLÍ</t>
  </si>
  <si>
    <t>43</t>
  </si>
  <si>
    <t>ZÁBRADLÍ</t>
  </si>
  <si>
    <t>Nerezové zábradlí venkovního schodiště, nerez trubka pr48/3mm brus + koleno 4 kus brus, viz CN</t>
  </si>
  <si>
    <t>kus</t>
  </si>
  <si>
    <t>1247934490</t>
  </si>
  <si>
    <t>44</t>
  </si>
  <si>
    <t>998767121</t>
  </si>
  <si>
    <t>Přesun hmot tonážní pro zámečnické konstrukce ruční v objektech v do 6 m</t>
  </si>
  <si>
    <t>1023981502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</si>
  <si>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</si>
  <si>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https://podminky.urs.cz/item/CS_URS_2025_01/998767121</t>
  </si>
  <si>
    <t>772</t>
  </si>
  <si>
    <t>Podlahy z kamene</t>
  </si>
  <si>
    <t>45</t>
  </si>
  <si>
    <t>772232811</t>
  </si>
  <si>
    <t>Demontáž obkladů schodišťových podstupnic k dalšímu použití z měkkých kamenů kladených do malty</t>
  </si>
  <si>
    <t>-1016364780</t>
  </si>
  <si>
    <t>Demontáž obkladů schodišťových stupňů z kamenných desek k dalšímu použití stupnic z tvrdých kamenů kladených do malty</t>
  </si>
  <si>
    <t>https://podminky.urs.cz/item/CS_URS_2025_01/772232811</t>
  </si>
  <si>
    <t>schodiště, stupnice</t>
  </si>
  <si>
    <t>(2,4+2,2+2,4+4*0,25)*17*0,35</t>
  </si>
  <si>
    <t>46</t>
  </si>
  <si>
    <t>772232821</t>
  </si>
  <si>
    <t>Demontáž obkladů schodišťových podstupnic k dalšímu použití z tvrdých kamenů kladených do malty</t>
  </si>
  <si>
    <t>2135754019</t>
  </si>
  <si>
    <t>Demontáž obkladů schodišťových stupňů z kamenných desek k dalšímu použití podstupnic z tvrdých kamenů kladených do malty</t>
  </si>
  <si>
    <t>https://podminky.urs.cz/item/CS_URS_2025_01/772232821</t>
  </si>
  <si>
    <t>schodiště, podstupnice</t>
  </si>
  <si>
    <t>(2,4+2,2+2,4+4*0,25)*17*0,12</t>
  </si>
  <si>
    <t>47</t>
  </si>
  <si>
    <t>772524811</t>
  </si>
  <si>
    <t>Demontáž dlažby z kamene k dalšímu použití z tvrdých kamenů kladených do malty</t>
  </si>
  <si>
    <t>1610119464</t>
  </si>
  <si>
    <t>https://podminky.urs.cz/item/CS_URS_2025_01/772524811</t>
  </si>
  <si>
    <t xml:space="preserve">mezipodesta </t>
  </si>
  <si>
    <t>(2,4+2,2+2,4+4*0,25)*1,53</t>
  </si>
  <si>
    <t>777</t>
  </si>
  <si>
    <t>Podlahy lité</t>
  </si>
  <si>
    <t>48</t>
  </si>
  <si>
    <t>777611221</t>
  </si>
  <si>
    <t>Krycí epoxidový průmyslový nátěr schodišťových stupňů</t>
  </si>
  <si>
    <t>1050344204</t>
  </si>
  <si>
    <t>Krycí nátěr schodištových stupňů průmyslový epoxidový</t>
  </si>
  <si>
    <t>https://podminky.urs.cz/item/CS_URS_2025_01/777611221</t>
  </si>
  <si>
    <t>49</t>
  </si>
  <si>
    <t>777611261</t>
  </si>
  <si>
    <t>Prosyp krycích nátěrů schodišťových stupňů křemenným pískem</t>
  </si>
  <si>
    <t>1199527981</t>
  </si>
  <si>
    <t>Krycí nátěr schodištových stupňů protiskluzová úprava prosyp křemenným pískem</t>
  </si>
  <si>
    <t>https://podminky.urs.cz/item/CS_URS_2025_01/777611261</t>
  </si>
  <si>
    <t>50</t>
  </si>
  <si>
    <t>998777121</t>
  </si>
  <si>
    <t>Přesun hmot tonážní pro podlahy lité ruční v objektech v do 6 m</t>
  </si>
  <si>
    <t>-1268890880</t>
  </si>
  <si>
    <t>Přesun hmot pro podlahy lité stanovený z hmotnosti přesunovaného materiálu vodorovná dopravní vzdálenost do 50 m ruční (bez užití mechanizace) v objektech výšky do 6 m</t>
  </si>
  <si>
    <t>https://podminky.urs.cz/item/CS_URS_2025_01/998777121</t>
  </si>
  <si>
    <t>HZS</t>
  </si>
  <si>
    <t>Hodinové zúčtovací sazby</t>
  </si>
  <si>
    <t>51</t>
  </si>
  <si>
    <t>HZS1291</t>
  </si>
  <si>
    <t>Hodinová zúčtovací sazba pomocný stavební dělník</t>
  </si>
  <si>
    <t>hod</t>
  </si>
  <si>
    <t>512</t>
  </si>
  <si>
    <t>2010053845</t>
  </si>
  <si>
    <t>Hodinové zúčtovací sazby profesí HSV zemní a pomocné práce pomocný stavební dělník</t>
  </si>
  <si>
    <t>https://podminky.urs.cz/item/CS_URS_2025_01/HZS1291</t>
  </si>
  <si>
    <t>paletování vybouraných kamenných obkladů stupňů</t>
  </si>
  <si>
    <t>52</t>
  </si>
  <si>
    <t>HZS2211</t>
  </si>
  <si>
    <t>Hodinová zúčtovací sazba instalatér</t>
  </si>
  <si>
    <t>-1766114049</t>
  </si>
  <si>
    <t>Hodinové zúčtovací sazby profesí PSV provádění stavebních instalací instalatér</t>
  </si>
  <si>
    <t>https://podminky.urs.cz/item/CS_URS_2025_01/HZS2211</t>
  </si>
  <si>
    <t>4" zaslepení kanalizace a vodovodu - bazének a vodotrysk</t>
  </si>
  <si>
    <t xml:space="preserve">2. - KOMUNIKACE </t>
  </si>
  <si>
    <t>113202111</t>
  </si>
  <si>
    <t>Vytrhání obrub krajníků obrubníků stojatých</t>
  </si>
  <si>
    <t>-1856835462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</si>
  <si>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</si>
  <si>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</si>
  <si>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122151501</t>
  </si>
  <si>
    <t>Odkopávky a prokopávky zapažené v hornině třídy těžitelnosti I skupiny 1 a 2 objem do 20 m3 strojně</t>
  </si>
  <si>
    <t>-25239070</t>
  </si>
  <si>
    <t>Odkopávky a prokopávky zapažené strojně v hornině třídy těžitelnosti I skupiny 1 a 2 do 20 m3</t>
  </si>
  <si>
    <t>https://podminky.urs.cz/item/CS_URS_2025_01/122151501</t>
  </si>
  <si>
    <t>21*0,5</t>
  </si>
  <si>
    <t>162751117</t>
  </si>
  <si>
    <t>Vodorovné přemístění přes 9 000 do 10000 m výkopku/sypaniny z horniny třídy těžitelnosti I skupiny 1 až 3</t>
  </si>
  <si>
    <t>232650504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</si>
  <si>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</si>
  <si>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</si>
  <si>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181311103</t>
  </si>
  <si>
    <t>Rozprostření ornice tl vrstvy do 200 mm v rovině nebo ve svahu do 1:5 ručně</t>
  </si>
  <si>
    <t>-742979875</t>
  </si>
  <si>
    <t>Rozprostření a urovnání ornice v rovině nebo ve svahu sklonu do 1:5 ručně při souvislé ploše, tl. vrstvy do 200 mm</t>
  </si>
  <si>
    <t>https://podminky.urs.cz/item/CS_URS_2025_01/181311103</t>
  </si>
  <si>
    <t>56832445</t>
  </si>
  <si>
    <t>10*1,18 "Přepočtené koeficientem množství</t>
  </si>
  <si>
    <t>1564607879</t>
  </si>
  <si>
    <t>91653669</t>
  </si>
  <si>
    <t>10*0,02 "Přepočtené koeficientem množství</t>
  </si>
  <si>
    <t>181911101</t>
  </si>
  <si>
    <t>Úprava pláně v hornině třídy těžitelnosti I skupiny 1 až 2 bez zhutnění ručně</t>
  </si>
  <si>
    <t>-257099332</t>
  </si>
  <si>
    <t>Úprava pláně vyrovnáním výškových rozdílů ručně v hornině třídy těžitelnosti I skupiny 1 a 2 bez zhutnění</t>
  </si>
  <si>
    <t>https://podminky.urs.cz/item/CS_URS_2025_01/181911101</t>
  </si>
  <si>
    <t>181911102</t>
  </si>
  <si>
    <t>Úprava pláně v hornině třídy těžitelnosti I skupiny 1 až 2 se zhutněním ručně</t>
  </si>
  <si>
    <t>-1094790301</t>
  </si>
  <si>
    <t>Úprava pláně vyrovnáním výškových rozdílů ručně v hornině třídy těžitelnosti I skupiny 1 a 2 se zhutněním</t>
  </si>
  <si>
    <t>https://podminky.urs.cz/item/CS_URS_2025_01/181911102</t>
  </si>
  <si>
    <t>-1767814059</t>
  </si>
  <si>
    <t>21*2 "Přepočtené koeficientem množství</t>
  </si>
  <si>
    <t>1128875081</t>
  </si>
  <si>
    <t>-1101270995</t>
  </si>
  <si>
    <t>1661995730</t>
  </si>
  <si>
    <t>1827657489</t>
  </si>
  <si>
    <t>911381114-1</t>
  </si>
  <si>
    <t>Silniční svodidlo betonové jednostranné průběžné délky 2 m výšky 0,8 m</t>
  </si>
  <si>
    <t>VL POLOŽKA</t>
  </si>
  <si>
    <t>-1221201385</t>
  </si>
  <si>
    <t>Silniční svodidlo betonové jednostranné průběžné délky 1 m, výšky 0, m</t>
  </si>
  <si>
    <t>914111111</t>
  </si>
  <si>
    <t>Montáž svislé dopravní značky do velikosti 1 m2 objímkami na sloupek nebo konzolu</t>
  </si>
  <si>
    <t>-637001269</t>
  </si>
  <si>
    <t>Montáž svislé dopravní značky základní velikosti do 1 m2 objímkami na sloupky nebo konzoly</t>
  </si>
  <si>
    <t>https://podminky.urs.cz/item/CS_URS_2025_01/914111111</t>
  </si>
  <si>
    <t>IP12</t>
  </si>
  <si>
    <t>E13</t>
  </si>
  <si>
    <t>E1</t>
  </si>
  <si>
    <t>40445625</t>
  </si>
  <si>
    <t>informativní značky provozní IP8, IP9, IP11-IP13 500x700mm</t>
  </si>
  <si>
    <t>389419084</t>
  </si>
  <si>
    <t>40445647</t>
  </si>
  <si>
    <t>dodatkové tabulky E1, E2a,b , E6, E9, E10 E12c, E17 500x500mm</t>
  </si>
  <si>
    <t>436344158</t>
  </si>
  <si>
    <t>40445650</t>
  </si>
  <si>
    <t>dodatkové tabulky E7, E12, E13 500x300mm</t>
  </si>
  <si>
    <t>-1327344496</t>
  </si>
  <si>
    <t>914511112</t>
  </si>
  <si>
    <t>Montáž sloupku dopravních značek délky do 3,5 m s betonovým základem a patkou D 60 mm</t>
  </si>
  <si>
    <t>-1286596531</t>
  </si>
  <si>
    <t>Montáž sloupku dopravních značek délky do 3,5 m do hliníkové patky pro sloupek D 60 mm</t>
  </si>
  <si>
    <t>https://podminky.urs.cz/item/CS_URS_2025_01/914511112</t>
  </si>
  <si>
    <t>40445235</t>
  </si>
  <si>
    <t>sloupek pro dopravní značku Al D 60mm v 3,5m</t>
  </si>
  <si>
    <t>-872631228</t>
  </si>
  <si>
    <t>40445240</t>
  </si>
  <si>
    <t>patka pro sloupek Al D 60mm</t>
  </si>
  <si>
    <t>640936520</t>
  </si>
  <si>
    <t>915111111</t>
  </si>
  <si>
    <t>Vodorovné dopravní značení dělící čáry souvislé š 125 mm základní bílá barva</t>
  </si>
  <si>
    <t>-1132573072</t>
  </si>
  <si>
    <t>Vodorovné dopravní značení stříkané barvou dělící čára šířky 125 mm souvislá bílá základní</t>
  </si>
  <si>
    <t>https://podminky.urs.cz/item/CS_URS_2025_01/915111111</t>
  </si>
  <si>
    <t>V10b</t>
  </si>
  <si>
    <t>105</t>
  </si>
  <si>
    <t xml:space="preserve">V4 </t>
  </si>
  <si>
    <t>140</t>
  </si>
  <si>
    <t>915111121</t>
  </si>
  <si>
    <t>Vodorovné dopravní značení dělící čáry přerušované š 125 mm základní bílá barva</t>
  </si>
  <si>
    <t>962910973</t>
  </si>
  <si>
    <t>Vodorovné dopravní značení stříkané barvou dělící čára šířky 125 mm přerušovaná bílá základní</t>
  </si>
  <si>
    <t>https://podminky.urs.cz/item/CS_URS_2025_01/915111121</t>
  </si>
  <si>
    <t>V4 -0,125</t>
  </si>
  <si>
    <t>915131111</t>
  </si>
  <si>
    <t>Vodorovné dopravní značení přechody pro chodce, šipky, symboly základní bílá barva</t>
  </si>
  <si>
    <t>-1277004802</t>
  </si>
  <si>
    <t>Vodorovné dopravní značení stříkané barvou přechody pro chodce, šipky, symboly bílé základní</t>
  </si>
  <si>
    <t>https://podminky.urs.cz/item/CS_URS_2025_01/915131111</t>
  </si>
  <si>
    <t>V13</t>
  </si>
  <si>
    <t>9,5</t>
  </si>
  <si>
    <t>916231213</t>
  </si>
  <si>
    <t>Osazení chodníkového obrubníku betonového stojatého s boční opěrou do lože z betonu prostého</t>
  </si>
  <si>
    <t>830732265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</si>
  <si>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</si>
  <si>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</si>
  <si>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59217024</t>
  </si>
  <si>
    <t>obrubník betonový chodníkový 500x100x250mm</t>
  </si>
  <si>
    <t>-1251816451</t>
  </si>
  <si>
    <t>13*1,02 "Přepočtené koeficientem množství</t>
  </si>
  <si>
    <t>916991121</t>
  </si>
  <si>
    <t>Lože pod obrubníky, krajníky nebo obruby z dlažebních kostek z betonu prostého</t>
  </si>
  <si>
    <t>577604757</t>
  </si>
  <si>
    <t>https://podminky.urs.cz/item/CS_URS_2025_01/916991121</t>
  </si>
  <si>
    <t>LOŽE POD CITYBLOK</t>
  </si>
  <si>
    <t>3,5*0,12</t>
  </si>
  <si>
    <t>31316008</t>
  </si>
  <si>
    <t>síť výztužná svařovaná DIN 488 jakost B500A 100x100mm drát D 8mm</t>
  </si>
  <si>
    <t>1820881614</t>
  </si>
  <si>
    <t>-635377832</t>
  </si>
  <si>
    <t>997221561</t>
  </si>
  <si>
    <t>Vodorovná doprava suti z kusových materiálů do 1 km</t>
  </si>
  <si>
    <t>-2226542</t>
  </si>
  <si>
    <t>Vodorovná doprava suti bez naložení, ale se složením a s hrubým urovnáním z kusových materiálů, na vzdálenost do 1 km</t>
  </si>
  <si>
    <t>https://podminky.urs.cz/item/CS_URS_2025_01/997221561</t>
  </si>
  <si>
    <t>997221569</t>
  </si>
  <si>
    <t>Příplatek ZKD 1 km u vodorovné dopravy suti z kusových materiálů</t>
  </si>
  <si>
    <t>1164090324</t>
  </si>
  <si>
    <t>Vodorovná doprava suti bez naložení, ale se složením a s hrubým urovnáním Příplatek k ceně za každý další započatý 1 km přes 1 km</t>
  </si>
  <si>
    <t>https://podminky.urs.cz/item/CS_URS_2025_01/997221569</t>
  </si>
  <si>
    <t>3,28*9 "Přepočtené koeficientem množství</t>
  </si>
  <si>
    <t>997221655</t>
  </si>
  <si>
    <t>Poplatek za uložení na skládce (skládkovné) zeminy a kamení kód odpadu 17 05 04</t>
  </si>
  <si>
    <t>77243126</t>
  </si>
  <si>
    <t>Poplatek za uložení stavebního odpadu na skládce (skládkovné) zeminy a kamení zatříděného do Katalogu odpadů pod kódem 17 05 04</t>
  </si>
  <si>
    <t>https://podminky.urs.cz/item/CS_URS_2025_01/997221655</t>
  </si>
  <si>
    <t>10,5*2 "Přepočtené koeficientem množství</t>
  </si>
  <si>
    <t>997221861</t>
  </si>
  <si>
    <t>Poplatek za uložení na recyklační skládce (skládkovné) stavebního odpadu z prostého betonu pod kódem 17 01 01</t>
  </si>
  <si>
    <t>1232636161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</si>
  <si>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</si>
  <si>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</si>
  <si>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998225111</t>
  </si>
  <si>
    <t>Přesun hmot pro pozemní komunikace s krytem z kamene, monolitickým betonovým nebo živičným</t>
  </si>
  <si>
    <t>-1223496814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</si>
  <si>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</si>
  <si>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</si>
  <si>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 xml:space="preserve">3. - ELEKTROINSTALACE </t>
  </si>
  <si>
    <t>D1 - Dodávky zařízení</t>
  </si>
  <si>
    <t>D2 - Materiál elektromontážní</t>
  </si>
  <si>
    <t>D3 - Materiál zemní+stavební</t>
  </si>
  <si>
    <t>D4 - Elektromontáže</t>
  </si>
  <si>
    <t>D5 - Demontáže</t>
  </si>
  <si>
    <t>D6 - Zemní práce</t>
  </si>
  <si>
    <t>D7 - Ostatní náklady</t>
  </si>
  <si>
    <t>D1</t>
  </si>
  <si>
    <t>Dodávky zařízení</t>
  </si>
  <si>
    <t>000900572</t>
  </si>
  <si>
    <t>Datový rozvaděč nástěnný 6U 60/50 osazený dle výkresu 3 - optická vana, switch,naájení,UPS</t>
  </si>
  <si>
    <t>ks</t>
  </si>
  <si>
    <t>D2</t>
  </si>
  <si>
    <t>Materiál elektromontážní</t>
  </si>
  <si>
    <t>000101106</t>
  </si>
  <si>
    <t>kabel CYKY 3x2,5</t>
  </si>
  <si>
    <t>000171209</t>
  </si>
  <si>
    <t>vodič CYY 10</t>
  </si>
  <si>
    <t>000209401</t>
  </si>
  <si>
    <t>DATOVY KABEL FTP-PE CAT 5</t>
  </si>
  <si>
    <t>000900894</t>
  </si>
  <si>
    <t>kabel optický - 8 vláken SM</t>
  </si>
  <si>
    <t>000209601</t>
  </si>
  <si>
    <t>PATCH KABEL UTP 5 1M</t>
  </si>
  <si>
    <t>000333151</t>
  </si>
  <si>
    <t>lišta vkládací LHD 40x20 vč. tvar- prvků</t>
  </si>
  <si>
    <t>000333551</t>
  </si>
  <si>
    <t>lišta vkládací LHD 80x40HF vč.tvar prvků</t>
  </si>
  <si>
    <t>000434207</t>
  </si>
  <si>
    <t>JISTIČ 1P B16</t>
  </si>
  <si>
    <t>000900039</t>
  </si>
  <si>
    <t>telefon domovní 2N Clip - odpovídací video jednotka, LCD 4,3"</t>
  </si>
  <si>
    <t>000900951</t>
  </si>
  <si>
    <t>telefon domovní 2N IP Force 1 tlačítko,kamera</t>
  </si>
  <si>
    <t>000900952</t>
  </si>
  <si>
    <t>čtečka karet RA2-EM - OUTDOOR</t>
  </si>
  <si>
    <t>000900578</t>
  </si>
  <si>
    <t>Optická vana 19" 1U SM, včetně pigtailů, spojek, kazet a ochran včetně svárů</t>
  </si>
  <si>
    <t>000900953</t>
  </si>
  <si>
    <t xml:space="preserve">SWITCH Conexpro GNT-IG1210FP-DC, PoE  na DIN lištu, 8x LAN, 8x PoE, 2x SFP</t>
  </si>
  <si>
    <t>000900176</t>
  </si>
  <si>
    <t>likvidace demont. materiálu</t>
  </si>
  <si>
    <t>000900241</t>
  </si>
  <si>
    <t xml:space="preserve">drobný  upevňovací a spojovací materiál</t>
  </si>
  <si>
    <t>000900850</t>
  </si>
  <si>
    <t>kovová příčka včetně příchytek</t>
  </si>
  <si>
    <t>000900377</t>
  </si>
  <si>
    <t>konstrukce-výložník pro venkovní DT a čtečku atyp. - shodný se stávajícím vč.barevné úpravy a z</t>
  </si>
  <si>
    <t>000900190</t>
  </si>
  <si>
    <t>úprava stáv. rozvaděče nn</t>
  </si>
  <si>
    <t>D3</t>
  </si>
  <si>
    <t>Materiál zemní+stavební</t>
  </si>
  <si>
    <t>000046383</t>
  </si>
  <si>
    <t>výstražná fólie šířka 0,34m</t>
  </si>
  <si>
    <t>000046511</t>
  </si>
  <si>
    <t>roura korugovaná KOPODUR KD09050 pr.50/41mm</t>
  </si>
  <si>
    <t>000046521</t>
  </si>
  <si>
    <t>/roura korugovaná 09050/ spojka 02050</t>
  </si>
  <si>
    <t>D4</t>
  </si>
  <si>
    <t>Elektromontáže</t>
  </si>
  <si>
    <t>210810048</t>
  </si>
  <si>
    <t>kabel(-CYKY) pevně uložený do 3x6/4x4/7x2,5</t>
  </si>
  <si>
    <t>210800851</t>
  </si>
  <si>
    <t>vodič Cu(-CY,CYA) pevně uložený do 1x35</t>
  </si>
  <si>
    <t>210100001</t>
  </si>
  <si>
    <t>ukončení v rozvaděči vč.zapojení vodiče do 2,5mm2</t>
  </si>
  <si>
    <t>210950321</t>
  </si>
  <si>
    <t>kabel pevně uložený jednotková hmotnost do 0,4kg</t>
  </si>
  <si>
    <t>210990672</t>
  </si>
  <si>
    <t>54</t>
  </si>
  <si>
    <t>56</t>
  </si>
  <si>
    <t>210010105</t>
  </si>
  <si>
    <t>lišta vkládací úplná pevně uložená do š.40mm</t>
  </si>
  <si>
    <t>58</t>
  </si>
  <si>
    <t>60</t>
  </si>
  <si>
    <t>210120401</t>
  </si>
  <si>
    <t>jistič vč.zapojení 1pól/25A</t>
  </si>
  <si>
    <t>62</t>
  </si>
  <si>
    <t>210990043</t>
  </si>
  <si>
    <t>telefon domovní vč.zapojení</t>
  </si>
  <si>
    <t>64</t>
  </si>
  <si>
    <t>66</t>
  </si>
  <si>
    <t>210990673</t>
  </si>
  <si>
    <t>čtečka karet</t>
  </si>
  <si>
    <t>68</t>
  </si>
  <si>
    <t>210990081</t>
  </si>
  <si>
    <t>proměření LAN rozvodů</t>
  </si>
  <si>
    <t>sada</t>
  </si>
  <si>
    <t>70</t>
  </si>
  <si>
    <t>210990267</t>
  </si>
  <si>
    <t>mont. výložníku vč.výkopu a základu</t>
  </si>
  <si>
    <t>72</t>
  </si>
  <si>
    <t>210990668</t>
  </si>
  <si>
    <t>práce mimo ceník</t>
  </si>
  <si>
    <t>74</t>
  </si>
  <si>
    <t>210990140</t>
  </si>
  <si>
    <t>úprava stáv. rozvaděče</t>
  </si>
  <si>
    <t>76</t>
  </si>
  <si>
    <t>210990288</t>
  </si>
  <si>
    <t>začlenění přisupu do systému zdravotní školy</t>
  </si>
  <si>
    <t>78</t>
  </si>
  <si>
    <t>210990254</t>
  </si>
  <si>
    <t>Revize systému včetně funkčních zkoušek</t>
  </si>
  <si>
    <t>80</t>
  </si>
  <si>
    <t>210990676</t>
  </si>
  <si>
    <t>Zaškolení obsluhy</t>
  </si>
  <si>
    <t>82</t>
  </si>
  <si>
    <t>D5</t>
  </si>
  <si>
    <t>Demontáže</t>
  </si>
  <si>
    <t>210990479</t>
  </si>
  <si>
    <t xml:space="preserve">demontáž stáv slab. rozvodeů /dmtž /dmtž     /dmtž</t>
  </si>
  <si>
    <t>84</t>
  </si>
  <si>
    <t>demontáž stáv slab. rozvodeů /dmtž /dmtž /dmtž</t>
  </si>
  <si>
    <t>D6</t>
  </si>
  <si>
    <t>460200263</t>
  </si>
  <si>
    <t>výkop kabel.rýhy šířka 50/hloubka 80cm tz.3/ko1.2</t>
  </si>
  <si>
    <t>86</t>
  </si>
  <si>
    <t>460490012</t>
  </si>
  <si>
    <t>výstražná fólie šířka nad 30cm</t>
  </si>
  <si>
    <t>88</t>
  </si>
  <si>
    <t>460510031</t>
  </si>
  <si>
    <t>kabelový prostup z ohebné roury plast pr.110mm</t>
  </si>
  <si>
    <t>90</t>
  </si>
  <si>
    <t>460560263</t>
  </si>
  <si>
    <t>zához kabelové rýhy šířka 50/hloubka 80cm tz.3</t>
  </si>
  <si>
    <t>92</t>
  </si>
  <si>
    <t>460600001</t>
  </si>
  <si>
    <t>odvoz zeminy do 10km vč.poplatku za skládku</t>
  </si>
  <si>
    <t>94</t>
  </si>
  <si>
    <t>460620013</t>
  </si>
  <si>
    <t>provizorní úprava terénu třída zeminy 3</t>
  </si>
  <si>
    <t>96</t>
  </si>
  <si>
    <t>D7</t>
  </si>
  <si>
    <t>Ostatní náklady</t>
  </si>
  <si>
    <t>219990428</t>
  </si>
  <si>
    <t>montáž RACK 15U</t>
  </si>
  <si>
    <t>219990430</t>
  </si>
  <si>
    <t>montáž optické vany 19" 1U</t>
  </si>
  <si>
    <t>100</t>
  </si>
  <si>
    <t>210990674</t>
  </si>
  <si>
    <t>montáž switch</t>
  </si>
  <si>
    <t>102</t>
  </si>
  <si>
    <t>219990256</t>
  </si>
  <si>
    <t>zednická přípoc</t>
  </si>
  <si>
    <t>104</t>
  </si>
  <si>
    <t>53</t>
  </si>
  <si>
    <t>210990675</t>
  </si>
  <si>
    <t>zakončení OK včetně svárů</t>
  </si>
  <si>
    <t>106</t>
  </si>
  <si>
    <t>VON - VEDLEJŠÍ A OSTATNÍ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</si>
  <si>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</si>
  <si>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</si>
  <si>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</si>
  <si>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VRN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</si>
  <si>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</si>
  <si>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</si>
  <si>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</si>
  <si>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</si>
  <si>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</si>
  <si>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Kč</t>
  </si>
  <si>
    <t>1024</t>
  </si>
  <si>
    <t>108957910</t>
  </si>
  <si>
    <t>https://podminky.urs.cz/item/CS_URS_2025_01/012164000</t>
  </si>
  <si>
    <t>012444000</t>
  </si>
  <si>
    <t>Geodetické měření skutečného provedení stavby</t>
  </si>
  <si>
    <t>1291669160</t>
  </si>
  <si>
    <t>https://podminky.urs.cz/item/CS_URS_2025_01/012444000</t>
  </si>
  <si>
    <t>013254000</t>
  </si>
  <si>
    <t>Dokumentace skutečného provedení stavby</t>
  </si>
  <si>
    <t>-1688909293</t>
  </si>
  <si>
    <t>https://podminky.urs.cz/item/CS_URS_2025_01/013254000</t>
  </si>
  <si>
    <t>VRN3</t>
  </si>
  <si>
    <t>Zařízení staveniště</t>
  </si>
  <si>
    <t>030001000</t>
  </si>
  <si>
    <t>2091829844</t>
  </si>
  <si>
    <t>https://podminky.urs.cz/item/CS_URS_2025_01/030001000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</si>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</sst>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101" TargetMode="External" /><Relationship Id="rId2" Type="http://schemas.openxmlformats.org/officeDocument/2006/relationships/hyperlink" Target="https://podminky.urs.cz/item/CS_URS_2025_01/122151102" TargetMode="External" /><Relationship Id="rId3" Type="http://schemas.openxmlformats.org/officeDocument/2006/relationships/hyperlink" Target="https://podminky.urs.cz/item/CS_URS_2025_01/162251102" TargetMode="External" /><Relationship Id="rId4" Type="http://schemas.openxmlformats.org/officeDocument/2006/relationships/hyperlink" Target="https://podminky.urs.cz/item/CS_URS_2025_01/162301501" TargetMode="External" /><Relationship Id="rId5" Type="http://schemas.openxmlformats.org/officeDocument/2006/relationships/hyperlink" Target="https://podminky.urs.cz/item/CS_URS_2025_01/162301981" TargetMode="External" /><Relationship Id="rId6" Type="http://schemas.openxmlformats.org/officeDocument/2006/relationships/hyperlink" Target="https://podminky.urs.cz/item/CS_URS_2025_01/174151101" TargetMode="External" /><Relationship Id="rId7" Type="http://schemas.openxmlformats.org/officeDocument/2006/relationships/hyperlink" Target="https://podminky.urs.cz/item/CS_URS_2025_01/174251101" TargetMode="External" /><Relationship Id="rId8" Type="http://schemas.openxmlformats.org/officeDocument/2006/relationships/hyperlink" Target="https://podminky.urs.cz/item/CS_URS_2025_01/181351103" TargetMode="External" /><Relationship Id="rId9" Type="http://schemas.openxmlformats.org/officeDocument/2006/relationships/hyperlink" Target="https://podminky.urs.cz/item/CS_URS_2025_01/181411131" TargetMode="External" /><Relationship Id="rId10" Type="http://schemas.openxmlformats.org/officeDocument/2006/relationships/hyperlink" Target="https://podminky.urs.cz/item/CS_URS_2025_01/181951112" TargetMode="External" /><Relationship Id="rId11" Type="http://schemas.openxmlformats.org/officeDocument/2006/relationships/hyperlink" Target="https://podminky.urs.cz/item/CS_URS_2025_01/564851011" TargetMode="External" /><Relationship Id="rId12" Type="http://schemas.openxmlformats.org/officeDocument/2006/relationships/hyperlink" Target="https://podminky.urs.cz/item/CS_URS_2025_01/565155101" TargetMode="External" /><Relationship Id="rId13" Type="http://schemas.openxmlformats.org/officeDocument/2006/relationships/hyperlink" Target="https://podminky.urs.cz/item/CS_URS_2025_01/573211108" TargetMode="External" /><Relationship Id="rId14" Type="http://schemas.openxmlformats.org/officeDocument/2006/relationships/hyperlink" Target="https://podminky.urs.cz/item/CS_URS_2025_01/573211112" TargetMode="External" /><Relationship Id="rId15" Type="http://schemas.openxmlformats.org/officeDocument/2006/relationships/hyperlink" Target="https://podminky.urs.cz/item/CS_URS_2025_01/577144111" TargetMode="External" /><Relationship Id="rId16" Type="http://schemas.openxmlformats.org/officeDocument/2006/relationships/hyperlink" Target="https://podminky.urs.cz/item/CS_URS_2025_01/632682111" TargetMode="External" /><Relationship Id="rId17" Type="http://schemas.openxmlformats.org/officeDocument/2006/relationships/hyperlink" Target="https://podminky.urs.cz/item/CS_URS_2025_01/919732221" TargetMode="External" /><Relationship Id="rId18" Type="http://schemas.openxmlformats.org/officeDocument/2006/relationships/hyperlink" Target="https://podminky.urs.cz/item/CS_URS_2025_01/981513114" TargetMode="External" /><Relationship Id="rId19" Type="http://schemas.openxmlformats.org/officeDocument/2006/relationships/hyperlink" Target="https://podminky.urs.cz/item/CS_URS_2025_01/985311111" TargetMode="External" /><Relationship Id="rId20" Type="http://schemas.openxmlformats.org/officeDocument/2006/relationships/hyperlink" Target="https://podminky.urs.cz/item/CS_URS_2025_01/985311112" TargetMode="External" /><Relationship Id="rId21" Type="http://schemas.openxmlformats.org/officeDocument/2006/relationships/hyperlink" Target="https://podminky.urs.cz/item/CS_URS_2025_01/985311113" TargetMode="External" /><Relationship Id="rId22" Type="http://schemas.openxmlformats.org/officeDocument/2006/relationships/hyperlink" Target="https://podminky.urs.cz/item/CS_URS_2025_01/985311114" TargetMode="External" /><Relationship Id="rId23" Type="http://schemas.openxmlformats.org/officeDocument/2006/relationships/hyperlink" Target="https://podminky.urs.cz/item/CS_URS_2025_01/985311115" TargetMode="External" /><Relationship Id="rId24" Type="http://schemas.openxmlformats.org/officeDocument/2006/relationships/hyperlink" Target="https://podminky.urs.cz/item/CS_URS_2025_01/985312112" TargetMode="External" /><Relationship Id="rId25" Type="http://schemas.openxmlformats.org/officeDocument/2006/relationships/hyperlink" Target="https://podminky.urs.cz/item/CS_URS_2025_01/985321111" TargetMode="External" /><Relationship Id="rId26" Type="http://schemas.openxmlformats.org/officeDocument/2006/relationships/hyperlink" Target="https://podminky.urs.cz/item/CS_URS_2025_01/985323111" TargetMode="External" /><Relationship Id="rId27" Type="http://schemas.openxmlformats.org/officeDocument/2006/relationships/hyperlink" Target="https://podminky.urs.cz/item/CS_URS_2025_01/985324221" TargetMode="External" /><Relationship Id="rId28" Type="http://schemas.openxmlformats.org/officeDocument/2006/relationships/hyperlink" Target="https://podminky.urs.cz/item/CS_URS_2025_01/997006002" TargetMode="External" /><Relationship Id="rId29" Type="http://schemas.openxmlformats.org/officeDocument/2006/relationships/hyperlink" Target="https://podminky.urs.cz/item/CS_URS_2025_01/997006512" TargetMode="External" /><Relationship Id="rId30" Type="http://schemas.openxmlformats.org/officeDocument/2006/relationships/hyperlink" Target="https://podminky.urs.cz/item/CS_URS_2025_01/997006519" TargetMode="External" /><Relationship Id="rId31" Type="http://schemas.openxmlformats.org/officeDocument/2006/relationships/hyperlink" Target="https://podminky.urs.cz/item/CS_URS_2025_01/997013862" TargetMode="External" /><Relationship Id="rId32" Type="http://schemas.openxmlformats.org/officeDocument/2006/relationships/hyperlink" Target="https://podminky.urs.cz/item/CS_URS_2025_01/997013869" TargetMode="External" /><Relationship Id="rId33" Type="http://schemas.openxmlformats.org/officeDocument/2006/relationships/hyperlink" Target="https://podminky.urs.cz/item/CS_URS_2025_01/998012021" TargetMode="External" /><Relationship Id="rId34" Type="http://schemas.openxmlformats.org/officeDocument/2006/relationships/hyperlink" Target="https://podminky.urs.cz/item/CS_URS_2025_01/764002841" TargetMode="External" /><Relationship Id="rId35" Type="http://schemas.openxmlformats.org/officeDocument/2006/relationships/hyperlink" Target="https://podminky.urs.cz/item/CS_URS_2025_01/764214604" TargetMode="External" /><Relationship Id="rId36" Type="http://schemas.openxmlformats.org/officeDocument/2006/relationships/hyperlink" Target="https://podminky.urs.cz/item/CS_URS_2025_01/764214608" TargetMode="External" /><Relationship Id="rId37" Type="http://schemas.openxmlformats.org/officeDocument/2006/relationships/hyperlink" Target="https://podminky.urs.cz/item/CS_URS_2025_01/998764121" TargetMode="External" /><Relationship Id="rId38" Type="http://schemas.openxmlformats.org/officeDocument/2006/relationships/hyperlink" Target="https://podminky.urs.cz/item/CS_URS_2025_01/767223222" TargetMode="External" /><Relationship Id="rId39" Type="http://schemas.openxmlformats.org/officeDocument/2006/relationships/hyperlink" Target="https://podminky.urs.cz/item/CS_URS_2025_01/998767121" TargetMode="External" /><Relationship Id="rId40" Type="http://schemas.openxmlformats.org/officeDocument/2006/relationships/hyperlink" Target="https://podminky.urs.cz/item/CS_URS_2025_01/772232811" TargetMode="External" /><Relationship Id="rId41" Type="http://schemas.openxmlformats.org/officeDocument/2006/relationships/hyperlink" Target="https://podminky.urs.cz/item/CS_URS_2025_01/772232821" TargetMode="External" /><Relationship Id="rId42" Type="http://schemas.openxmlformats.org/officeDocument/2006/relationships/hyperlink" Target="https://podminky.urs.cz/item/CS_URS_2025_01/772524811" TargetMode="External" /><Relationship Id="rId43" Type="http://schemas.openxmlformats.org/officeDocument/2006/relationships/hyperlink" Target="https://podminky.urs.cz/item/CS_URS_2025_01/777611221" TargetMode="External" /><Relationship Id="rId44" Type="http://schemas.openxmlformats.org/officeDocument/2006/relationships/hyperlink" Target="https://podminky.urs.cz/item/CS_URS_2025_01/777611261" TargetMode="External" /><Relationship Id="rId45" Type="http://schemas.openxmlformats.org/officeDocument/2006/relationships/hyperlink" Target="https://podminky.urs.cz/item/CS_URS_2025_01/998777121" TargetMode="External" /><Relationship Id="rId46" Type="http://schemas.openxmlformats.org/officeDocument/2006/relationships/hyperlink" Target="https://podminky.urs.cz/item/CS_URS_2025_01/HZS1291" TargetMode="External" /><Relationship Id="rId47" Type="http://schemas.openxmlformats.org/officeDocument/2006/relationships/hyperlink" Target="https://podminky.urs.cz/item/CS_URS_2025_01/HZS2211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2111" TargetMode="External" /><Relationship Id="rId2" Type="http://schemas.openxmlformats.org/officeDocument/2006/relationships/hyperlink" Target="https://podminky.urs.cz/item/CS_URS_2025_01/12215150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81311103" TargetMode="External" /><Relationship Id="rId5" Type="http://schemas.openxmlformats.org/officeDocument/2006/relationships/hyperlink" Target="https://podminky.urs.cz/item/CS_URS_2025_01/181411131" TargetMode="External" /><Relationship Id="rId6" Type="http://schemas.openxmlformats.org/officeDocument/2006/relationships/hyperlink" Target="https://podminky.urs.cz/item/CS_URS_2025_01/181911101" TargetMode="External" /><Relationship Id="rId7" Type="http://schemas.openxmlformats.org/officeDocument/2006/relationships/hyperlink" Target="https://podminky.urs.cz/item/CS_URS_2025_01/181911102" TargetMode="External" /><Relationship Id="rId8" Type="http://schemas.openxmlformats.org/officeDocument/2006/relationships/hyperlink" Target="https://podminky.urs.cz/item/CS_URS_2025_01/564851011" TargetMode="External" /><Relationship Id="rId9" Type="http://schemas.openxmlformats.org/officeDocument/2006/relationships/hyperlink" Target="https://podminky.urs.cz/item/CS_URS_2025_01/565155101" TargetMode="External" /><Relationship Id="rId10" Type="http://schemas.openxmlformats.org/officeDocument/2006/relationships/hyperlink" Target="https://podminky.urs.cz/item/CS_URS_2025_01/573211108" TargetMode="External" /><Relationship Id="rId11" Type="http://schemas.openxmlformats.org/officeDocument/2006/relationships/hyperlink" Target="https://podminky.urs.cz/item/CS_URS_2025_01/573211112" TargetMode="External" /><Relationship Id="rId12" Type="http://schemas.openxmlformats.org/officeDocument/2006/relationships/hyperlink" Target="https://podminky.urs.cz/item/CS_URS_2025_01/577144111" TargetMode="External" /><Relationship Id="rId13" Type="http://schemas.openxmlformats.org/officeDocument/2006/relationships/hyperlink" Target="https://podminky.urs.cz/item/CS_URS_2025_01/914111111" TargetMode="External" /><Relationship Id="rId14" Type="http://schemas.openxmlformats.org/officeDocument/2006/relationships/hyperlink" Target="https://podminky.urs.cz/item/CS_URS_2025_01/914511112" TargetMode="External" /><Relationship Id="rId15" Type="http://schemas.openxmlformats.org/officeDocument/2006/relationships/hyperlink" Target="https://podminky.urs.cz/item/CS_URS_2025_01/915111111" TargetMode="External" /><Relationship Id="rId16" Type="http://schemas.openxmlformats.org/officeDocument/2006/relationships/hyperlink" Target="https://podminky.urs.cz/item/CS_URS_2025_01/915111121" TargetMode="External" /><Relationship Id="rId17" Type="http://schemas.openxmlformats.org/officeDocument/2006/relationships/hyperlink" Target="https://podminky.urs.cz/item/CS_URS_2025_01/915131111" TargetMode="External" /><Relationship Id="rId18" Type="http://schemas.openxmlformats.org/officeDocument/2006/relationships/hyperlink" Target="https://podminky.urs.cz/item/CS_URS_2025_01/916231213" TargetMode="External" /><Relationship Id="rId19" Type="http://schemas.openxmlformats.org/officeDocument/2006/relationships/hyperlink" Target="https://podminky.urs.cz/item/CS_URS_2025_01/916991121" TargetMode="External" /><Relationship Id="rId20" Type="http://schemas.openxmlformats.org/officeDocument/2006/relationships/hyperlink" Target="https://podminky.urs.cz/item/CS_URS_2025_01/919732221" TargetMode="External" /><Relationship Id="rId21" Type="http://schemas.openxmlformats.org/officeDocument/2006/relationships/hyperlink" Target="https://podminky.urs.cz/item/CS_URS_2025_01/997221561" TargetMode="External" /><Relationship Id="rId22" Type="http://schemas.openxmlformats.org/officeDocument/2006/relationships/hyperlink" Target="https://podminky.urs.cz/item/CS_URS_2025_01/997221569" TargetMode="External" /><Relationship Id="rId23" Type="http://schemas.openxmlformats.org/officeDocument/2006/relationships/hyperlink" Target="https://podminky.urs.cz/item/CS_URS_2025_01/997221655" TargetMode="External" /><Relationship Id="rId24" Type="http://schemas.openxmlformats.org/officeDocument/2006/relationships/hyperlink" Target="https://podminky.urs.cz/item/CS_URS_2025_01/997221861" TargetMode="External" /><Relationship Id="rId25" Type="http://schemas.openxmlformats.org/officeDocument/2006/relationships/hyperlink" Target="https://podminky.urs.cz/item/CS_URS_2025_01/998225111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444000" TargetMode="External" /><Relationship Id="rId3" Type="http://schemas.openxmlformats.org/officeDocument/2006/relationships/hyperlink" Target="https://podminky.urs.cz/item/CS_URS_2025_01/013254000" TargetMode="External" /><Relationship Id="rId4" Type="http://schemas.openxmlformats.org/officeDocument/2006/relationships/hyperlink" Target="https://podminky.urs.cz/item/CS_URS_2025_01/030001000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32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2025-27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Hlavní schodiště SPŠD a dopravní projekt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SPŠD Plzeň, Karlovarská 99, Plzeň 323 00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SPŠD Plzeň, Karlovarská 99, Plzeň 323 00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>Planstav a.s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'1. - STAVEBNÍ ČÁST 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'1. - STAVEBNÍ ČÁST '!P94</f>
        <v>0</v>
      </c>
      <c r="AV55" s="122">
        <f>'1. - STAVEBNÍ ČÁST '!J33</f>
        <v>0</v>
      </c>
      <c r="AW55" s="122">
        <f>'1. - STAVEBNÍ ČÁST '!J34</f>
        <v>0</v>
      </c>
      <c r="AX55" s="122">
        <f>'1. - STAVEBNÍ ČÁST '!J35</f>
        <v>0</v>
      </c>
      <c r="AY55" s="122">
        <f>'1. - STAVEBNÍ ČÁST '!J36</f>
        <v>0</v>
      </c>
      <c r="AZ55" s="122">
        <f>'1. - STAVEBNÍ ČÁST '!F33</f>
        <v>0</v>
      </c>
      <c r="BA55" s="122">
        <f>'1. - STAVEBNÍ ČÁST '!F34</f>
        <v>0</v>
      </c>
      <c r="BB55" s="122">
        <f>'1. - STAVEBNÍ ČÁST '!F35</f>
        <v>0</v>
      </c>
      <c r="BC55" s="122">
        <f>'1. - STAVEBNÍ ČÁST '!F36</f>
        <v>0</v>
      </c>
      <c r="BD55" s="124">
        <f>'1. - STAVEBNÍ ČÁST 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'2. - KOMUNIKACE 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'2. - KOMUNIKACE '!P85</f>
        <v>0</v>
      </c>
      <c r="AV56" s="122">
        <f>'2. - KOMUNIKACE '!J33</f>
        <v>0</v>
      </c>
      <c r="AW56" s="122">
        <f>'2. - KOMUNIKACE '!J34</f>
        <v>0</v>
      </c>
      <c r="AX56" s="122">
        <f>'2. - KOMUNIKACE '!J35</f>
        <v>0</v>
      </c>
      <c r="AY56" s="122">
        <f>'2. - KOMUNIKACE '!J36</f>
        <v>0</v>
      </c>
      <c r="AZ56" s="122">
        <f>'2. - KOMUNIKACE '!F33</f>
        <v>0</v>
      </c>
      <c r="BA56" s="122">
        <f>'2. - KOMUNIKACE '!F34</f>
        <v>0</v>
      </c>
      <c r="BB56" s="122">
        <f>'2. - KOMUNIKACE '!F35</f>
        <v>0</v>
      </c>
      <c r="BC56" s="122">
        <f>'2. - KOMUNIKACE '!F36</f>
        <v>0</v>
      </c>
      <c r="BD56" s="124">
        <f>'2. - KOMUNIKACE 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'3. - ELEKTROINSTALACE 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'3. - ELEKTROINSTALACE '!P86</f>
        <v>0</v>
      </c>
      <c r="AV57" s="122">
        <f>'3. - ELEKTROINSTALACE '!J33</f>
        <v>0</v>
      </c>
      <c r="AW57" s="122">
        <f>'3. - ELEKTROINSTALACE '!J34</f>
        <v>0</v>
      </c>
      <c r="AX57" s="122">
        <f>'3. - ELEKTROINSTALACE '!J35</f>
        <v>0</v>
      </c>
      <c r="AY57" s="122">
        <f>'3. - ELEKTROINSTALACE '!J36</f>
        <v>0</v>
      </c>
      <c r="AZ57" s="122">
        <f>'3. - ELEKTROINSTALACE '!F33</f>
        <v>0</v>
      </c>
      <c r="BA57" s="122">
        <f>'3. - ELEKTROINSTALACE '!F34</f>
        <v>0</v>
      </c>
      <c r="BB57" s="122">
        <f>'3. - ELEKTROINSTALACE '!F35</f>
        <v>0</v>
      </c>
      <c r="BC57" s="122">
        <f>'3. - ELEKTROINSTALACE '!F36</f>
        <v>0</v>
      </c>
      <c r="BD57" s="124">
        <f>'3. - ELEKTROINSTALACE 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24.7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'VON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6">
        <v>0</v>
      </c>
      <c r="AT58" s="127">
        <f>ROUND(SUM(AV58:AW58),2)</f>
        <v>0</v>
      </c>
      <c r="AU58" s="128">
        <f>'VON - VEDLEJŠÍ A OSTATNÍ ...'!P82</f>
        <v>0</v>
      </c>
      <c r="AV58" s="127">
        <f>'VON - VEDLEJŠÍ A OSTATNÍ ...'!J33</f>
        <v>0</v>
      </c>
      <c r="AW58" s="127">
        <f>'VON - VEDLEJŠÍ A OSTATNÍ ...'!J34</f>
        <v>0</v>
      </c>
      <c r="AX58" s="127">
        <f>'VON - VEDLEJŠÍ A OSTATNÍ ...'!J35</f>
        <v>0</v>
      </c>
      <c r="AY58" s="127">
        <f>'VON - VEDLEJŠÍ A OSTATNÍ ...'!J36</f>
        <v>0</v>
      </c>
      <c r="AZ58" s="127">
        <f>'VON - VEDLEJŠÍ A OSTATNÍ ...'!F33</f>
        <v>0</v>
      </c>
      <c r="BA58" s="127">
        <f>'VON - VEDLEJŠÍ A OSTATNÍ ...'!F34</f>
        <v>0</v>
      </c>
      <c r="BB58" s="127">
        <f>'VON - VEDLEJŠÍ A OSTATNÍ ...'!F35</f>
        <v>0</v>
      </c>
      <c r="BC58" s="127">
        <f>'VON - VEDLEJŠÍ A OSTATNÍ ...'!F36</f>
        <v>0</v>
      </c>
      <c r="BD58" s="129">
        <f>'VON - VEDLEJŠÍ A OSTATNÍ 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XrD1cmmNmsfgCOGRuY53hATLeJA7KnelUdAuBdw5v0V4EgXUW0KK+XoNRRyya6YaO2pUMytZcifGZVeA4ceEYg==" hashValue="4WseLx6N4NM8TdNw5mYRbxRcRtjutIlQiOhHtm9l/EJyKtcJLRZA4i5y+adFA2IkR69qQ6DAMexKY6k/pzv+QQ==" algorithmName="SHA-512" password="C6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. - STAVEBNÍ ČÁST '!C2" display="/"/>
    <hyperlink ref="A56" location="'2. - KOMUNIKACE '!C2" display="/"/>
    <hyperlink ref="A57" location="'3. - ELEKTROINSTALACE 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Hlavní schodiště SPŠD a dopravní projekt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31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ROUND((SUM(BE94:BE342)),  2)</f>
        <v>0</v>
      </c>
      <c r="G33" s="40"/>
      <c r="H33" s="40"/>
      <c r="I33" s="150">
        <v>0.20999999999999999</v>
      </c>
      <c r="J33" s="149">
        <f>ROUND(((SUM(BE94:BE342))*I33),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ROUND((SUM(BF94:BF342)),  2)</f>
        <v>0</v>
      </c>
      <c r="G34" s="40"/>
      <c r="H34" s="40"/>
      <c r="I34" s="150">
        <v>0.12</v>
      </c>
      <c r="J34" s="149">
        <f>ROUND(((SUM(BF94:BF342))*I34),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ROUND((SUM(BG94:BG342)),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ROUND((SUM(BH94:BH342)),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ROUND((SUM(BI94:BI342)),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Hlavní schodiště SPŠD a dopravní projekt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1. - STAVEBNÍ ČÁST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SPŠD Plzeň, Karlovarská 99, Plzeň 323 00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SPŠD Plzeň, Karlovarská 99, Plzeň 323 00</v>
      </c>
      <c r="G54" s="42"/>
      <c r="H54" s="42"/>
      <c r="I54" s="34" t="s">
        <v>30</v>
      </c>
      <c r="J54" s="38" t="str">
        <f>E21</f>
        <v>Planstav a.s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Michal Jirka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J96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J143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J171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J172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J177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J233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106</v>
      </c>
      <c r="E68" s="176"/>
      <c r="F68" s="176"/>
      <c r="G68" s="176"/>
      <c r="H68" s="176"/>
      <c r="I68" s="176"/>
      <c r="J68" s="177">
        <f>J252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107</v>
      </c>
      <c r="E69" s="170"/>
      <c r="F69" s="170"/>
      <c r="G69" s="170"/>
      <c r="H69" s="170"/>
      <c r="I69" s="170"/>
      <c r="J69" s="171">
        <f>J256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108</v>
      </c>
      <c r="E70" s="176"/>
      <c r="F70" s="176"/>
      <c r="G70" s="176"/>
      <c r="H70" s="176"/>
      <c r="I70" s="176"/>
      <c r="J70" s="177">
        <f>J257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J285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6"/>
      <c r="J72" s="177">
        <f>J296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J315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7"/>
      <c r="C74" s="168"/>
      <c r="D74" s="169" t="s">
        <v>112</v>
      </c>
      <c r="E74" s="170"/>
      <c r="F74" s="170"/>
      <c r="G74" s="170"/>
      <c r="H74" s="170"/>
      <c r="I74" s="170"/>
      <c r="J74" s="171">
        <f>J331</f>
        <v>0</v>
      </c>
      <c r="K74" s="168"/>
      <c r="L74" s="17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113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62" t="str">
        <f>E7</f>
        <v>Hlavní schodiště SPŠD a dopravní projekt</v>
      </c>
      <c r="F84" s="34"/>
      <c r="G84" s="34"/>
      <c r="H84" s="34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92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 xml:space="preserve">1. - STAVEBNÍ ČÁST </v>
      </c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SPŠD Plzeň, Karlovarská 99, Plzeň 323 00</v>
      </c>
      <c r="G88" s="42"/>
      <c r="H88" s="42"/>
      <c r="I88" s="34" t="s">
        <v>23</v>
      </c>
      <c r="J88" s="74" t="str">
        <f>IF(J12="","",J12)</f>
        <v>14. 5. 2025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>SPŠD Plzeň, Karlovarská 99, Plzeň 323 00</v>
      </c>
      <c r="G90" s="42"/>
      <c r="H90" s="42"/>
      <c r="I90" s="34" t="s">
        <v>30</v>
      </c>
      <c r="J90" s="38" t="str">
        <f>E21</f>
        <v>Planstav a.s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28</v>
      </c>
      <c r="D91" s="42"/>
      <c r="E91" s="42"/>
      <c r="F91" s="29" t="str">
        <f>IF(E18="","",E18)</f>
        <v>Vyplň údaj</v>
      </c>
      <c r="G91" s="42"/>
      <c r="H91" s="42"/>
      <c r="I91" s="34" t="s">
        <v>33</v>
      </c>
      <c r="J91" s="38" t="str">
        <f>E24</f>
        <v>Michal Jirka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9"/>
      <c r="B93" s="180"/>
      <c r="C93" s="181" t="s">
        <v>114</v>
      </c>
      <c r="D93" s="182" t="s">
        <v>56</v>
      </c>
      <c r="E93" s="182" t="s">
        <v>52</v>
      </c>
      <c r="F93" s="182" t="s">
        <v>53</v>
      </c>
      <c r="G93" s="182" t="s">
        <v>115</v>
      </c>
      <c r="H93" s="182" t="s">
        <v>116</v>
      </c>
      <c r="I93" s="182" t="s">
        <v>117</v>
      </c>
      <c r="J93" s="182" t="s">
        <v>96</v>
      </c>
      <c r="K93" s="183" t="s">
        <v>118</v>
      </c>
      <c r="L93" s="184"/>
      <c r="M93" s="94" t="s">
        <v>19</v>
      </c>
      <c r="N93" s="95" t="s">
        <v>41</v>
      </c>
      <c r="O93" s="95" t="s">
        <v>119</v>
      </c>
      <c r="P93" s="95" t="s">
        <v>120</v>
      </c>
      <c r="Q93" s="95" t="s">
        <v>121</v>
      </c>
      <c r="R93" s="95" t="s">
        <v>122</v>
      </c>
      <c r="S93" s="95" t="s">
        <v>123</v>
      </c>
      <c r="T93" s="96" t="s">
        <v>124</v>
      </c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</row>
    <row r="94" s="2" customFormat="1" ht="22.8" customHeight="1">
      <c r="A94" s="40"/>
      <c r="B94" s="41"/>
      <c r="C94" s="101" t="s">
        <v>125</v>
      </c>
      <c r="D94" s="42"/>
      <c r="E94" s="42"/>
      <c r="F94" s="42"/>
      <c r="G94" s="42"/>
      <c r="H94" s="42"/>
      <c r="I94" s="42"/>
      <c r="J94" s="185">
        <f>BK94</f>
        <v>0</v>
      </c>
      <c r="K94" s="42"/>
      <c r="L94" s="46"/>
      <c r="M94" s="97"/>
      <c r="N94" s="186"/>
      <c r="O94" s="98"/>
      <c r="P94" s="187">
        <f>P95+P256+P331</f>
        <v>0</v>
      </c>
      <c r="Q94" s="98"/>
      <c r="R94" s="187">
        <f>R95+R256+R331</f>
        <v>121.9979466235</v>
      </c>
      <c r="S94" s="98"/>
      <c r="T94" s="188">
        <f>T95+T256+T331</f>
        <v>168.99396849999999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70</v>
      </c>
      <c r="AU94" s="19" t="s">
        <v>97</v>
      </c>
      <c r="BK94" s="189">
        <f>BK95+BK256+BK331</f>
        <v>0</v>
      </c>
    </row>
    <row r="95" s="12" customFormat="1" ht="25.92" customHeight="1">
      <c r="A95" s="12"/>
      <c r="B95" s="190"/>
      <c r="C95" s="191"/>
      <c r="D95" s="192" t="s">
        <v>70</v>
      </c>
      <c r="E95" s="193" t="s">
        <v>126</v>
      </c>
      <c r="F95" s="193" t="s">
        <v>127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P96+P143+P164+P171+P233+P252</f>
        <v>0</v>
      </c>
      <c r="Q95" s="198"/>
      <c r="R95" s="199">
        <f>R96+R143+R164+R171+R233+R252</f>
        <v>120.4502689343</v>
      </c>
      <c r="S95" s="198"/>
      <c r="T95" s="200">
        <f>T96+T143+T164+T171+T233+T252</f>
        <v>155.91736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79</v>
      </c>
      <c r="AT95" s="202" t="s">
        <v>70</v>
      </c>
      <c r="AU95" s="202" t="s">
        <v>71</v>
      </c>
      <c r="AY95" s="201" t="s">
        <v>128</v>
      </c>
      <c r="BK95" s="203">
        <f>BK96+BK143+BK164+BK171+BK233+BK252</f>
        <v>0</v>
      </c>
    </row>
    <row r="96" s="12" customFormat="1" ht="22.8" customHeight="1">
      <c r="A96" s="12"/>
      <c r="B96" s="190"/>
      <c r="C96" s="191"/>
      <c r="D96" s="192" t="s">
        <v>70</v>
      </c>
      <c r="E96" s="204" t="s">
        <v>79</v>
      </c>
      <c r="F96" s="204" t="s">
        <v>129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SUM(P97:P142)</f>
        <v>0</v>
      </c>
      <c r="Q96" s="198"/>
      <c r="R96" s="199">
        <f>SUM(R97:R142)</f>
        <v>68.238378000000012</v>
      </c>
      <c r="S96" s="198"/>
      <c r="T96" s="200">
        <f>SUM(T97:T142)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79</v>
      </c>
      <c r="AT96" s="202" t="s">
        <v>70</v>
      </c>
      <c r="AU96" s="202" t="s">
        <v>79</v>
      </c>
      <c r="AY96" s="201" t="s">
        <v>128</v>
      </c>
      <c r="BK96" s="203">
        <f>SUM(BK97:BK142)</f>
        <v>0</v>
      </c>
    </row>
    <row r="97" s="2" customFormat="1" ht="33" customHeight="1">
      <c r="A97" s="40"/>
      <c r="B97" s="41"/>
      <c r="C97" s="206" t="s">
        <v>79</v>
      </c>
      <c r="D97" s="206" t="s">
        <v>130</v>
      </c>
      <c r="E97" s="207" t="s">
        <v>131</v>
      </c>
      <c r="F97" s="208" t="s">
        <v>132</v>
      </c>
      <c r="G97" s="209" t="s">
        <v>133</v>
      </c>
      <c r="H97" s="210">
        <v>62.149999999999999</v>
      </c>
      <c r="I97" s="211"/>
      <c r="J97" s="212">
        <f>ROUND(I97*H97,2)</f>
        <v>0</v>
      </c>
      <c r="K97" s="208" t="s">
        <v>134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135</v>
      </c>
      <c r="AT97" s="217" t="s">
        <v>130</v>
      </c>
      <c r="AU97" s="217" t="s">
        <v>81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135</v>
      </c>
      <c r="BM97" s="217" t="s">
        <v>136</v>
      </c>
    </row>
    <row r="98" s="2" customFormat="1">
      <c r="A98" s="40"/>
      <c r="B98" s="41"/>
      <c r="C98" s="42"/>
      <c r="D98" s="219" t="s">
        <v>137</v>
      </c>
      <c r="E98" s="42"/>
      <c r="F98" s="220" t="s">
        <v>138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81</v>
      </c>
    </row>
    <row r="99" s="2" customFormat="1">
      <c r="A99" s="40"/>
      <c r="B99" s="41"/>
      <c r="C99" s="42"/>
      <c r="D99" s="224" t="s">
        <v>139</v>
      </c>
      <c r="E99" s="42"/>
      <c r="F99" s="225" t="s">
        <v>140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139</v>
      </c>
      <c r="AU99" s="19" t="s">
        <v>81</v>
      </c>
    </row>
    <row r="100" s="13" customFormat="1">
      <c r="A100" s="13"/>
      <c r="B100" s="226"/>
      <c r="C100" s="227"/>
      <c r="D100" s="219" t="s">
        <v>141</v>
      </c>
      <c r="E100" s="228" t="s">
        <v>19</v>
      </c>
      <c r="F100" s="229" t="s">
        <v>142</v>
      </c>
      <c r="G100" s="227"/>
      <c r="H100" s="230">
        <v>62.149999999999999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141</v>
      </c>
      <c r="AU100" s="236" t="s">
        <v>81</v>
      </c>
      <c r="AV100" s="13" t="s">
        <v>81</v>
      </c>
      <c r="AW100" s="13" t="s">
        <v>32</v>
      </c>
      <c r="AX100" s="13" t="s">
        <v>71</v>
      </c>
      <c r="AY100" s="236" t="s">
        <v>128</v>
      </c>
    </row>
    <row r="101" s="14" customFormat="1">
      <c r="A101" s="14"/>
      <c r="B101" s="237"/>
      <c r="C101" s="238"/>
      <c r="D101" s="219" t="s">
        <v>141</v>
      </c>
      <c r="E101" s="239" t="s">
        <v>19</v>
      </c>
      <c r="F101" s="240" t="s">
        <v>143</v>
      </c>
      <c r="G101" s="238"/>
      <c r="H101" s="241">
        <v>62.149999999999999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141</v>
      </c>
      <c r="AU101" s="247" t="s">
        <v>81</v>
      </c>
      <c r="AV101" s="14" t="s">
        <v>135</v>
      </c>
      <c r="AW101" s="14" t="s">
        <v>32</v>
      </c>
      <c r="AX101" s="14" t="s">
        <v>79</v>
      </c>
      <c r="AY101" s="247" t="s">
        <v>128</v>
      </c>
    </row>
    <row r="102" s="2" customFormat="1" ht="33" customHeight="1">
      <c r="A102" s="40"/>
      <c r="B102" s="41"/>
      <c r="C102" s="206" t="s">
        <v>81</v>
      </c>
      <c r="D102" s="206" t="s">
        <v>130</v>
      </c>
      <c r="E102" s="207" t="s">
        <v>144</v>
      </c>
      <c r="F102" s="208" t="s">
        <v>145</v>
      </c>
      <c r="G102" s="209" t="s">
        <v>146</v>
      </c>
      <c r="H102" s="210">
        <v>35</v>
      </c>
      <c r="I102" s="211"/>
      <c r="J102" s="212">
        <f>ROUND(I102*H102,2)</f>
        <v>0</v>
      </c>
      <c r="K102" s="208" t="s">
        <v>134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147</v>
      </c>
      <c r="AT102" s="217" t="s">
        <v>130</v>
      </c>
      <c r="AU102" s="217" t="s">
        <v>81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147</v>
      </c>
      <c r="BM102" s="217" t="s">
        <v>148</v>
      </c>
    </row>
    <row r="103" s="2" customFormat="1">
      <c r="A103" s="40"/>
      <c r="B103" s="41"/>
      <c r="C103" s="42"/>
      <c r="D103" s="219" t="s">
        <v>137</v>
      </c>
      <c r="E103" s="42"/>
      <c r="F103" s="220" t="s">
        <v>149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81</v>
      </c>
    </row>
    <row r="104" s="2" customFormat="1">
      <c r="A104" s="40"/>
      <c r="B104" s="41"/>
      <c r="C104" s="42"/>
      <c r="D104" s="224" t="s">
        <v>139</v>
      </c>
      <c r="E104" s="42"/>
      <c r="F104" s="225" t="s">
        <v>150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139</v>
      </c>
      <c r="AU104" s="19" t="s">
        <v>81</v>
      </c>
    </row>
    <row r="105" s="15" customFormat="1">
      <c r="A105" s="15"/>
      <c r="B105" s="248"/>
      <c r="C105" s="249"/>
      <c r="D105" s="219" t="s">
        <v>141</v>
      </c>
      <c r="E105" s="250" t="s">
        <v>19</v>
      </c>
      <c r="F105" s="251" t="s">
        <v>151</v>
      </c>
      <c r="G105" s="249"/>
      <c r="H105" s="250" t="s">
        <v>19</v>
      </c>
      <c r="I105" s="252"/>
      <c r="J105" s="249"/>
      <c r="K105" s="249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141</v>
      </c>
      <c r="AU105" s="257" t="s">
        <v>81</v>
      </c>
      <c r="AV105" s="15" t="s">
        <v>79</v>
      </c>
      <c r="AW105" s="15" t="s">
        <v>32</v>
      </c>
      <c r="AX105" s="15" t="s">
        <v>71</v>
      </c>
      <c r="AY105" s="257" t="s">
        <v>128</v>
      </c>
    </row>
    <row r="106" s="13" customFormat="1">
      <c r="A106" s="13"/>
      <c r="B106" s="226"/>
      <c r="C106" s="227"/>
      <c r="D106" s="219" t="s">
        <v>141</v>
      </c>
      <c r="E106" s="228" t="s">
        <v>19</v>
      </c>
      <c r="F106" s="229" t="s">
        <v>152</v>
      </c>
      <c r="G106" s="227"/>
      <c r="H106" s="230">
        <v>35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141</v>
      </c>
      <c r="AU106" s="236" t="s">
        <v>81</v>
      </c>
      <c r="AV106" s="13" t="s">
        <v>81</v>
      </c>
      <c r="AW106" s="13" t="s">
        <v>32</v>
      </c>
      <c r="AX106" s="13" t="s">
        <v>71</v>
      </c>
      <c r="AY106" s="236" t="s">
        <v>128</v>
      </c>
    </row>
    <row r="107" s="14" customFormat="1">
      <c r="A107" s="14"/>
      <c r="B107" s="237"/>
      <c r="C107" s="238"/>
      <c r="D107" s="219" t="s">
        <v>141</v>
      </c>
      <c r="E107" s="239" t="s">
        <v>19</v>
      </c>
      <c r="F107" s="240" t="s">
        <v>143</v>
      </c>
      <c r="G107" s="238"/>
      <c r="H107" s="241">
        <v>35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141</v>
      </c>
      <c r="AU107" s="247" t="s">
        <v>81</v>
      </c>
      <c r="AV107" s="14" t="s">
        <v>135</v>
      </c>
      <c r="AW107" s="14" t="s">
        <v>32</v>
      </c>
      <c r="AX107" s="14" t="s">
        <v>79</v>
      </c>
      <c r="AY107" s="247" t="s">
        <v>128</v>
      </c>
    </row>
    <row r="108" s="2" customFormat="1" ht="37.8" customHeight="1">
      <c r="A108" s="40"/>
      <c r="B108" s="41"/>
      <c r="C108" s="206" t="s">
        <v>153</v>
      </c>
      <c r="D108" s="206" t="s">
        <v>130</v>
      </c>
      <c r="E108" s="207" t="s">
        <v>154</v>
      </c>
      <c r="F108" s="208" t="s">
        <v>155</v>
      </c>
      <c r="G108" s="209" t="s">
        <v>146</v>
      </c>
      <c r="H108" s="210">
        <v>35</v>
      </c>
      <c r="I108" s="211"/>
      <c r="J108" s="212">
        <f>ROUND(I108*H108,2)</f>
        <v>0</v>
      </c>
      <c r="K108" s="208" t="s">
        <v>134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135</v>
      </c>
      <c r="AT108" s="217" t="s">
        <v>130</v>
      </c>
      <c r="AU108" s="217" t="s">
        <v>81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135</v>
      </c>
      <c r="BM108" s="217" t="s">
        <v>156</v>
      </c>
    </row>
    <row r="109" s="2" customFormat="1">
      <c r="A109" s="40"/>
      <c r="B109" s="41"/>
      <c r="C109" s="42"/>
      <c r="D109" s="219" t="s">
        <v>137</v>
      </c>
      <c r="E109" s="42"/>
      <c r="F109" s="220" t="s">
        <v>157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81</v>
      </c>
    </row>
    <row r="110" s="2" customFormat="1">
      <c r="A110" s="40"/>
      <c r="B110" s="41"/>
      <c r="C110" s="42"/>
      <c r="D110" s="224" t="s">
        <v>139</v>
      </c>
      <c r="E110" s="42"/>
      <c r="F110" s="225" t="s">
        <v>158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139</v>
      </c>
      <c r="AU110" s="19" t="s">
        <v>81</v>
      </c>
    </row>
    <row r="111" s="2" customFormat="1" ht="24.15" customHeight="1">
      <c r="A111" s="40"/>
      <c r="B111" s="41"/>
      <c r="C111" s="206" t="s">
        <v>135</v>
      </c>
      <c r="D111" s="206" t="s">
        <v>130</v>
      </c>
      <c r="E111" s="207" t="s">
        <v>159</v>
      </c>
      <c r="F111" s="208" t="s">
        <v>160</v>
      </c>
      <c r="G111" s="209" t="s">
        <v>133</v>
      </c>
      <c r="H111" s="210">
        <v>62.149999999999999</v>
      </c>
      <c r="I111" s="211"/>
      <c r="J111" s="212">
        <f>ROUND(I111*H111,2)</f>
        <v>0</v>
      </c>
      <c r="K111" s="208" t="s">
        <v>134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135</v>
      </c>
      <c r="AT111" s="217" t="s">
        <v>130</v>
      </c>
      <c r="AU111" s="217" t="s">
        <v>81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135</v>
      </c>
      <c r="BM111" s="217" t="s">
        <v>161</v>
      </c>
    </row>
    <row r="112" s="2" customFormat="1">
      <c r="A112" s="40"/>
      <c r="B112" s="41"/>
      <c r="C112" s="42"/>
      <c r="D112" s="219" t="s">
        <v>137</v>
      </c>
      <c r="E112" s="42"/>
      <c r="F112" s="220" t="s">
        <v>162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81</v>
      </c>
    </row>
    <row r="113" s="2" customFormat="1">
      <c r="A113" s="40"/>
      <c r="B113" s="41"/>
      <c r="C113" s="42"/>
      <c r="D113" s="224" t="s">
        <v>139</v>
      </c>
      <c r="E113" s="42"/>
      <c r="F113" s="225" t="s">
        <v>163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139</v>
      </c>
      <c r="AU113" s="19" t="s">
        <v>81</v>
      </c>
    </row>
    <row r="114" s="2" customFormat="1" ht="24.15" customHeight="1">
      <c r="A114" s="40"/>
      <c r="B114" s="41"/>
      <c r="C114" s="206" t="s">
        <v>164</v>
      </c>
      <c r="D114" s="206" t="s">
        <v>130</v>
      </c>
      <c r="E114" s="207" t="s">
        <v>165</v>
      </c>
      <c r="F114" s="208" t="s">
        <v>166</v>
      </c>
      <c r="G114" s="209" t="s">
        <v>133</v>
      </c>
      <c r="H114" s="210">
        <v>62.149999999999999</v>
      </c>
      <c r="I114" s="211"/>
      <c r="J114" s="212">
        <f>ROUND(I114*H114,2)</f>
        <v>0</v>
      </c>
      <c r="K114" s="208" t="s">
        <v>134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135</v>
      </c>
      <c r="AT114" s="217" t="s">
        <v>130</v>
      </c>
      <c r="AU114" s="217" t="s">
        <v>81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135</v>
      </c>
      <c r="BM114" s="217" t="s">
        <v>167</v>
      </c>
    </row>
    <row r="115" s="2" customFormat="1">
      <c r="A115" s="40"/>
      <c r="B115" s="41"/>
      <c r="C115" s="42"/>
      <c r="D115" s="219" t="s">
        <v>137</v>
      </c>
      <c r="E115" s="42"/>
      <c r="F115" s="220" t="s">
        <v>168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137</v>
      </c>
      <c r="AU115" s="19" t="s">
        <v>81</v>
      </c>
    </row>
    <row r="116" s="2" customFormat="1">
      <c r="A116" s="40"/>
      <c r="B116" s="41"/>
      <c r="C116" s="42"/>
      <c r="D116" s="224" t="s">
        <v>139</v>
      </c>
      <c r="E116" s="42"/>
      <c r="F116" s="225" t="s">
        <v>169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139</v>
      </c>
      <c r="AU116" s="19" t="s">
        <v>81</v>
      </c>
    </row>
    <row r="117" s="2" customFormat="1" ht="24.15" customHeight="1">
      <c r="A117" s="40"/>
      <c r="B117" s="41"/>
      <c r="C117" s="206" t="s">
        <v>170</v>
      </c>
      <c r="D117" s="206" t="s">
        <v>130</v>
      </c>
      <c r="E117" s="207" t="s">
        <v>171</v>
      </c>
      <c r="F117" s="208" t="s">
        <v>172</v>
      </c>
      <c r="G117" s="209" t="s">
        <v>146</v>
      </c>
      <c r="H117" s="210">
        <v>17.600000000000001</v>
      </c>
      <c r="I117" s="211"/>
      <c r="J117" s="212">
        <f>ROUND(I117*H117,2)</f>
        <v>0</v>
      </c>
      <c r="K117" s="208" t="s">
        <v>134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135</v>
      </c>
      <c r="AT117" s="217" t="s">
        <v>130</v>
      </c>
      <c r="AU117" s="217" t="s">
        <v>81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135</v>
      </c>
      <c r="BM117" s="217" t="s">
        <v>173</v>
      </c>
    </row>
    <row r="118" s="2" customFormat="1">
      <c r="A118" s="40"/>
      <c r="B118" s="41"/>
      <c r="C118" s="42"/>
      <c r="D118" s="219" t="s">
        <v>137</v>
      </c>
      <c r="E118" s="42"/>
      <c r="F118" s="220" t="s">
        <v>174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81</v>
      </c>
    </row>
    <row r="119" s="2" customFormat="1">
      <c r="A119" s="40"/>
      <c r="B119" s="41"/>
      <c r="C119" s="42"/>
      <c r="D119" s="224" t="s">
        <v>139</v>
      </c>
      <c r="E119" s="42"/>
      <c r="F119" s="225" t="s">
        <v>175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139</v>
      </c>
      <c r="AU119" s="19" t="s">
        <v>81</v>
      </c>
    </row>
    <row r="120" s="13" customFormat="1">
      <c r="A120" s="13"/>
      <c r="B120" s="226"/>
      <c r="C120" s="227"/>
      <c r="D120" s="219" t="s">
        <v>141</v>
      </c>
      <c r="E120" s="228" t="s">
        <v>19</v>
      </c>
      <c r="F120" s="229" t="s">
        <v>176</v>
      </c>
      <c r="G120" s="227"/>
      <c r="H120" s="230">
        <v>17.600000000000001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141</v>
      </c>
      <c r="AU120" s="236" t="s">
        <v>81</v>
      </c>
      <c r="AV120" s="13" t="s">
        <v>81</v>
      </c>
      <c r="AW120" s="13" t="s">
        <v>32</v>
      </c>
      <c r="AX120" s="13" t="s">
        <v>79</v>
      </c>
      <c r="AY120" s="236" t="s">
        <v>128</v>
      </c>
    </row>
    <row r="121" s="2" customFormat="1" ht="16.5" customHeight="1">
      <c r="A121" s="40"/>
      <c r="B121" s="41"/>
      <c r="C121" s="258" t="s">
        <v>177</v>
      </c>
      <c r="D121" s="258" t="s">
        <v>178</v>
      </c>
      <c r="E121" s="259" t="s">
        <v>179</v>
      </c>
      <c r="F121" s="260" t="s">
        <v>180</v>
      </c>
      <c r="G121" s="261" t="s">
        <v>181</v>
      </c>
      <c r="H121" s="262">
        <v>32.560000000000002</v>
      </c>
      <c r="I121" s="263"/>
      <c r="J121" s="264">
        <f>ROUND(I121*H121,2)</f>
        <v>0</v>
      </c>
      <c r="K121" s="260" t="s">
        <v>134</v>
      </c>
      <c r="L121" s="265"/>
      <c r="M121" s="266" t="s">
        <v>19</v>
      </c>
      <c r="N121" s="267" t="s">
        <v>42</v>
      </c>
      <c r="O121" s="86"/>
      <c r="P121" s="215">
        <f>O121*H121</f>
        <v>0</v>
      </c>
      <c r="Q121" s="215">
        <v>1</v>
      </c>
      <c r="R121" s="215">
        <f>Q121*H121</f>
        <v>32.560000000000002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182</v>
      </c>
      <c r="AT121" s="217" t="s">
        <v>178</v>
      </c>
      <c r="AU121" s="217" t="s">
        <v>81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135</v>
      </c>
      <c r="BM121" s="217" t="s">
        <v>183</v>
      </c>
    </row>
    <row r="122" s="2" customFormat="1">
      <c r="A122" s="40"/>
      <c r="B122" s="41"/>
      <c r="C122" s="42"/>
      <c r="D122" s="219" t="s">
        <v>137</v>
      </c>
      <c r="E122" s="42"/>
      <c r="F122" s="220" t="s">
        <v>180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81</v>
      </c>
    </row>
    <row r="123" s="13" customFormat="1">
      <c r="A123" s="13"/>
      <c r="B123" s="226"/>
      <c r="C123" s="227"/>
      <c r="D123" s="219" t="s">
        <v>141</v>
      </c>
      <c r="E123" s="227"/>
      <c r="F123" s="229" t="s">
        <v>184</v>
      </c>
      <c r="G123" s="227"/>
      <c r="H123" s="230">
        <v>32.560000000000002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141</v>
      </c>
      <c r="AU123" s="236" t="s">
        <v>81</v>
      </c>
      <c r="AV123" s="13" t="s">
        <v>81</v>
      </c>
      <c r="AW123" s="13" t="s">
        <v>4</v>
      </c>
      <c r="AX123" s="13" t="s">
        <v>79</v>
      </c>
      <c r="AY123" s="236" t="s">
        <v>128</v>
      </c>
    </row>
    <row r="124" s="2" customFormat="1" ht="24.15" customHeight="1">
      <c r="A124" s="40"/>
      <c r="B124" s="41"/>
      <c r="C124" s="206" t="s">
        <v>182</v>
      </c>
      <c r="D124" s="206" t="s">
        <v>130</v>
      </c>
      <c r="E124" s="207" t="s">
        <v>185</v>
      </c>
      <c r="F124" s="208" t="s">
        <v>186</v>
      </c>
      <c r="G124" s="209" t="s">
        <v>146</v>
      </c>
      <c r="H124" s="210">
        <v>35</v>
      </c>
      <c r="I124" s="211"/>
      <c r="J124" s="212">
        <f>ROUND(I124*H124,2)</f>
        <v>0</v>
      </c>
      <c r="K124" s="208" t="s">
        <v>134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135</v>
      </c>
      <c r="AT124" s="217" t="s">
        <v>130</v>
      </c>
      <c r="AU124" s="217" t="s">
        <v>81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135</v>
      </c>
      <c r="BM124" s="217" t="s">
        <v>187</v>
      </c>
    </row>
    <row r="125" s="2" customFormat="1">
      <c r="A125" s="40"/>
      <c r="B125" s="41"/>
      <c r="C125" s="42"/>
      <c r="D125" s="219" t="s">
        <v>137</v>
      </c>
      <c r="E125" s="42"/>
      <c r="F125" s="220" t="s">
        <v>188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81</v>
      </c>
    </row>
    <row r="126" s="2" customFormat="1">
      <c r="A126" s="40"/>
      <c r="B126" s="41"/>
      <c r="C126" s="42"/>
      <c r="D126" s="224" t="s">
        <v>139</v>
      </c>
      <c r="E126" s="42"/>
      <c r="F126" s="225" t="s">
        <v>189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139</v>
      </c>
      <c r="AU126" s="19" t="s">
        <v>81</v>
      </c>
    </row>
    <row r="127" s="2" customFormat="1" ht="33" customHeight="1">
      <c r="A127" s="40"/>
      <c r="B127" s="41"/>
      <c r="C127" s="206" t="s">
        <v>190</v>
      </c>
      <c r="D127" s="206" t="s">
        <v>130</v>
      </c>
      <c r="E127" s="207" t="s">
        <v>191</v>
      </c>
      <c r="F127" s="208" t="s">
        <v>192</v>
      </c>
      <c r="G127" s="209" t="s">
        <v>133</v>
      </c>
      <c r="H127" s="210">
        <v>118.92</v>
      </c>
      <c r="I127" s="211"/>
      <c r="J127" s="212">
        <f>ROUND(I127*H127,2)</f>
        <v>0</v>
      </c>
      <c r="K127" s="208" t="s">
        <v>134</v>
      </c>
      <c r="L127" s="46"/>
      <c r="M127" s="213" t="s">
        <v>19</v>
      </c>
      <c r="N127" s="214" t="s">
        <v>42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135</v>
      </c>
      <c r="AT127" s="217" t="s">
        <v>130</v>
      </c>
      <c r="AU127" s="217" t="s">
        <v>81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79</v>
      </c>
      <c r="BK127" s="218">
        <f>ROUND(I127*H127,2)</f>
        <v>0</v>
      </c>
      <c r="BL127" s="19" t="s">
        <v>135</v>
      </c>
      <c r="BM127" s="217" t="s">
        <v>193</v>
      </c>
    </row>
    <row r="128" s="2" customFormat="1">
      <c r="A128" s="40"/>
      <c r="B128" s="41"/>
      <c r="C128" s="42"/>
      <c r="D128" s="219" t="s">
        <v>137</v>
      </c>
      <c r="E128" s="42"/>
      <c r="F128" s="220" t="s">
        <v>194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81</v>
      </c>
    </row>
    <row r="129" s="2" customFormat="1">
      <c r="A129" s="40"/>
      <c r="B129" s="41"/>
      <c r="C129" s="42"/>
      <c r="D129" s="224" t="s">
        <v>139</v>
      </c>
      <c r="E129" s="42"/>
      <c r="F129" s="225" t="s">
        <v>195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139</v>
      </c>
      <c r="AU129" s="19" t="s">
        <v>81</v>
      </c>
    </row>
    <row r="130" s="2" customFormat="1" ht="16.5" customHeight="1">
      <c r="A130" s="40"/>
      <c r="B130" s="41"/>
      <c r="C130" s="258" t="s">
        <v>196</v>
      </c>
      <c r="D130" s="258" t="s">
        <v>178</v>
      </c>
      <c r="E130" s="259" t="s">
        <v>197</v>
      </c>
      <c r="F130" s="260" t="s">
        <v>198</v>
      </c>
      <c r="G130" s="261" t="s">
        <v>181</v>
      </c>
      <c r="H130" s="262">
        <v>35.676000000000002</v>
      </c>
      <c r="I130" s="263"/>
      <c r="J130" s="264">
        <f>ROUND(I130*H130,2)</f>
        <v>0</v>
      </c>
      <c r="K130" s="260" t="s">
        <v>134</v>
      </c>
      <c r="L130" s="265"/>
      <c r="M130" s="266" t="s">
        <v>19</v>
      </c>
      <c r="N130" s="267" t="s">
        <v>42</v>
      </c>
      <c r="O130" s="86"/>
      <c r="P130" s="215">
        <f>O130*H130</f>
        <v>0</v>
      </c>
      <c r="Q130" s="215">
        <v>1</v>
      </c>
      <c r="R130" s="215">
        <f>Q130*H130</f>
        <v>35.676000000000002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182</v>
      </c>
      <c r="AT130" s="217" t="s">
        <v>178</v>
      </c>
      <c r="AU130" s="217" t="s">
        <v>81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135</v>
      </c>
      <c r="BM130" s="217" t="s">
        <v>199</v>
      </c>
    </row>
    <row r="131" s="2" customFormat="1">
      <c r="A131" s="40"/>
      <c r="B131" s="41"/>
      <c r="C131" s="42"/>
      <c r="D131" s="219" t="s">
        <v>137</v>
      </c>
      <c r="E131" s="42"/>
      <c r="F131" s="220" t="s">
        <v>198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137</v>
      </c>
      <c r="AU131" s="19" t="s">
        <v>81</v>
      </c>
    </row>
    <row r="132" s="13" customFormat="1">
      <c r="A132" s="13"/>
      <c r="B132" s="226"/>
      <c r="C132" s="227"/>
      <c r="D132" s="219" t="s">
        <v>141</v>
      </c>
      <c r="E132" s="228" t="s">
        <v>19</v>
      </c>
      <c r="F132" s="229" t="s">
        <v>200</v>
      </c>
      <c r="G132" s="227"/>
      <c r="H132" s="230">
        <v>35.676000000000002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141</v>
      </c>
      <c r="AU132" s="236" t="s">
        <v>81</v>
      </c>
      <c r="AV132" s="13" t="s">
        <v>81</v>
      </c>
      <c r="AW132" s="13" t="s">
        <v>32</v>
      </c>
      <c r="AX132" s="13" t="s">
        <v>79</v>
      </c>
      <c r="AY132" s="236" t="s">
        <v>128</v>
      </c>
    </row>
    <row r="133" s="2" customFormat="1" ht="24.15" customHeight="1">
      <c r="A133" s="40"/>
      <c r="B133" s="41"/>
      <c r="C133" s="206" t="s">
        <v>201</v>
      </c>
      <c r="D133" s="206" t="s">
        <v>130</v>
      </c>
      <c r="E133" s="207" t="s">
        <v>202</v>
      </c>
      <c r="F133" s="208" t="s">
        <v>203</v>
      </c>
      <c r="G133" s="209" t="s">
        <v>133</v>
      </c>
      <c r="H133" s="210">
        <v>118.92</v>
      </c>
      <c r="I133" s="211"/>
      <c r="J133" s="212">
        <f>ROUND(I133*H133,2)</f>
        <v>0</v>
      </c>
      <c r="K133" s="208" t="s">
        <v>134</v>
      </c>
      <c r="L133" s="46"/>
      <c r="M133" s="213" t="s">
        <v>19</v>
      </c>
      <c r="N133" s="214" t="s">
        <v>42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135</v>
      </c>
      <c r="AT133" s="217" t="s">
        <v>130</v>
      </c>
      <c r="AU133" s="217" t="s">
        <v>81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79</v>
      </c>
      <c r="BK133" s="218">
        <f>ROUND(I133*H133,2)</f>
        <v>0</v>
      </c>
      <c r="BL133" s="19" t="s">
        <v>135</v>
      </c>
      <c r="BM133" s="217" t="s">
        <v>204</v>
      </c>
    </row>
    <row r="134" s="2" customFormat="1">
      <c r="A134" s="40"/>
      <c r="B134" s="41"/>
      <c r="C134" s="42"/>
      <c r="D134" s="219" t="s">
        <v>137</v>
      </c>
      <c r="E134" s="42"/>
      <c r="F134" s="220" t="s">
        <v>205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81</v>
      </c>
    </row>
    <row r="135" s="2" customFormat="1">
      <c r="A135" s="40"/>
      <c r="B135" s="41"/>
      <c r="C135" s="42"/>
      <c r="D135" s="224" t="s">
        <v>139</v>
      </c>
      <c r="E135" s="42"/>
      <c r="F135" s="225" t="s">
        <v>206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139</v>
      </c>
      <c r="AU135" s="19" t="s">
        <v>81</v>
      </c>
    </row>
    <row r="136" s="2" customFormat="1" ht="16.5" customHeight="1">
      <c r="A136" s="40"/>
      <c r="B136" s="41"/>
      <c r="C136" s="258" t="s">
        <v>8</v>
      </c>
      <c r="D136" s="258" t="s">
        <v>178</v>
      </c>
      <c r="E136" s="259" t="s">
        <v>207</v>
      </c>
      <c r="F136" s="260" t="s">
        <v>208</v>
      </c>
      <c r="G136" s="261" t="s">
        <v>209</v>
      </c>
      <c r="H136" s="262">
        <v>2.3780000000000001</v>
      </c>
      <c r="I136" s="263"/>
      <c r="J136" s="264">
        <f>ROUND(I136*H136,2)</f>
        <v>0</v>
      </c>
      <c r="K136" s="260" t="s">
        <v>134</v>
      </c>
      <c r="L136" s="265"/>
      <c r="M136" s="266" t="s">
        <v>19</v>
      </c>
      <c r="N136" s="267" t="s">
        <v>42</v>
      </c>
      <c r="O136" s="86"/>
      <c r="P136" s="215">
        <f>O136*H136</f>
        <v>0</v>
      </c>
      <c r="Q136" s="215">
        <v>0.001</v>
      </c>
      <c r="R136" s="215">
        <f>Q136*H136</f>
        <v>0.0023780000000000003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182</v>
      </c>
      <c r="AT136" s="217" t="s">
        <v>178</v>
      </c>
      <c r="AU136" s="217" t="s">
        <v>81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135</v>
      </c>
      <c r="BM136" s="217" t="s">
        <v>210</v>
      </c>
    </row>
    <row r="137" s="2" customFormat="1">
      <c r="A137" s="40"/>
      <c r="B137" s="41"/>
      <c r="C137" s="42"/>
      <c r="D137" s="219" t="s">
        <v>137</v>
      </c>
      <c r="E137" s="42"/>
      <c r="F137" s="220" t="s">
        <v>208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81</v>
      </c>
    </row>
    <row r="138" s="13" customFormat="1">
      <c r="A138" s="13"/>
      <c r="B138" s="226"/>
      <c r="C138" s="227"/>
      <c r="D138" s="219" t="s">
        <v>141</v>
      </c>
      <c r="E138" s="227"/>
      <c r="F138" s="229" t="s">
        <v>211</v>
      </c>
      <c r="G138" s="227"/>
      <c r="H138" s="230">
        <v>2.3780000000000001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141</v>
      </c>
      <c r="AU138" s="236" t="s">
        <v>81</v>
      </c>
      <c r="AV138" s="13" t="s">
        <v>81</v>
      </c>
      <c r="AW138" s="13" t="s">
        <v>4</v>
      </c>
      <c r="AX138" s="13" t="s">
        <v>79</v>
      </c>
      <c r="AY138" s="236" t="s">
        <v>128</v>
      </c>
    </row>
    <row r="139" s="2" customFormat="1" ht="24.15" customHeight="1">
      <c r="A139" s="40"/>
      <c r="B139" s="41"/>
      <c r="C139" s="206" t="s">
        <v>212</v>
      </c>
      <c r="D139" s="206" t="s">
        <v>130</v>
      </c>
      <c r="E139" s="207" t="s">
        <v>213</v>
      </c>
      <c r="F139" s="208" t="s">
        <v>214</v>
      </c>
      <c r="G139" s="209" t="s">
        <v>133</v>
      </c>
      <c r="H139" s="210">
        <v>71</v>
      </c>
      <c r="I139" s="211"/>
      <c r="J139" s="212">
        <f>ROUND(I139*H139,2)</f>
        <v>0</v>
      </c>
      <c r="K139" s="208" t="s">
        <v>134</v>
      </c>
      <c r="L139" s="46"/>
      <c r="M139" s="213" t="s">
        <v>19</v>
      </c>
      <c r="N139" s="214" t="s">
        <v>42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135</v>
      </c>
      <c r="AT139" s="217" t="s">
        <v>130</v>
      </c>
      <c r="AU139" s="217" t="s">
        <v>81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135</v>
      </c>
      <c r="BM139" s="217" t="s">
        <v>215</v>
      </c>
    </row>
    <row r="140" s="2" customFormat="1">
      <c r="A140" s="40"/>
      <c r="B140" s="41"/>
      <c r="C140" s="42"/>
      <c r="D140" s="219" t="s">
        <v>137</v>
      </c>
      <c r="E140" s="42"/>
      <c r="F140" s="220" t="s">
        <v>216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81</v>
      </c>
    </row>
    <row r="141" s="2" customFormat="1">
      <c r="A141" s="40"/>
      <c r="B141" s="41"/>
      <c r="C141" s="42"/>
      <c r="D141" s="224" t="s">
        <v>139</v>
      </c>
      <c r="E141" s="42"/>
      <c r="F141" s="225" t="s">
        <v>217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139</v>
      </c>
      <c r="AU141" s="19" t="s">
        <v>81</v>
      </c>
    </row>
    <row r="142" s="13" customFormat="1">
      <c r="A142" s="13"/>
      <c r="B142" s="226"/>
      <c r="C142" s="227"/>
      <c r="D142" s="219" t="s">
        <v>141</v>
      </c>
      <c r="E142" s="228" t="s">
        <v>19</v>
      </c>
      <c r="F142" s="229" t="s">
        <v>218</v>
      </c>
      <c r="G142" s="227"/>
      <c r="H142" s="230">
        <v>71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141</v>
      </c>
      <c r="AU142" s="236" t="s">
        <v>81</v>
      </c>
      <c r="AV142" s="13" t="s">
        <v>81</v>
      </c>
      <c r="AW142" s="13" t="s">
        <v>32</v>
      </c>
      <c r="AX142" s="13" t="s">
        <v>79</v>
      </c>
      <c r="AY142" s="236" t="s">
        <v>128</v>
      </c>
    </row>
    <row r="143" s="12" customFormat="1" ht="22.8" customHeight="1">
      <c r="A143" s="12"/>
      <c r="B143" s="190"/>
      <c r="C143" s="191"/>
      <c r="D143" s="192" t="s">
        <v>70</v>
      </c>
      <c r="E143" s="204" t="s">
        <v>164</v>
      </c>
      <c r="F143" s="204" t="s">
        <v>219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SUM(P144:P163)</f>
        <v>0</v>
      </c>
      <c r="Q143" s="198"/>
      <c r="R143" s="199">
        <f>SUM(R144:R163)</f>
        <v>46.889109999999995</v>
      </c>
      <c r="S143" s="198"/>
      <c r="T143" s="200">
        <f>SUM(T144:T163)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79</v>
      </c>
      <c r="AT143" s="202" t="s">
        <v>70</v>
      </c>
      <c r="AU143" s="202" t="s">
        <v>79</v>
      </c>
      <c r="AY143" s="201" t="s">
        <v>128</v>
      </c>
      <c r="BK143" s="203">
        <f>SUM(BK144:BK163)</f>
        <v>0</v>
      </c>
    </row>
    <row r="144" s="2" customFormat="1" ht="21.75" customHeight="1">
      <c r="A144" s="40"/>
      <c r="B144" s="41"/>
      <c r="C144" s="206" t="s">
        <v>220</v>
      </c>
      <c r="D144" s="206" t="s">
        <v>130</v>
      </c>
      <c r="E144" s="207" t="s">
        <v>221</v>
      </c>
      <c r="F144" s="208" t="s">
        <v>222</v>
      </c>
      <c r="G144" s="209" t="s">
        <v>133</v>
      </c>
      <c r="H144" s="210">
        <v>71</v>
      </c>
      <c r="I144" s="211"/>
      <c r="J144" s="212">
        <f>ROUND(I144*H144,2)</f>
        <v>0</v>
      </c>
      <c r="K144" s="208" t="s">
        <v>134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0.34499999999999997</v>
      </c>
      <c r="R144" s="215">
        <f>Q144*H144</f>
        <v>24.494999999999997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135</v>
      </c>
      <c r="AT144" s="217" t="s">
        <v>130</v>
      </c>
      <c r="AU144" s="217" t="s">
        <v>81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135</v>
      </c>
      <c r="BM144" s="217" t="s">
        <v>223</v>
      </c>
    </row>
    <row r="145" s="2" customFormat="1">
      <c r="A145" s="40"/>
      <c r="B145" s="41"/>
      <c r="C145" s="42"/>
      <c r="D145" s="219" t="s">
        <v>137</v>
      </c>
      <c r="E145" s="42"/>
      <c r="F145" s="220" t="s">
        <v>224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81</v>
      </c>
    </row>
    <row r="146" s="2" customFormat="1">
      <c r="A146" s="40"/>
      <c r="B146" s="41"/>
      <c r="C146" s="42"/>
      <c r="D146" s="224" t="s">
        <v>139</v>
      </c>
      <c r="E146" s="42"/>
      <c r="F146" s="225" t="s">
        <v>225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139</v>
      </c>
      <c r="AU146" s="19" t="s">
        <v>81</v>
      </c>
    </row>
    <row r="147" s="13" customFormat="1">
      <c r="A147" s="13"/>
      <c r="B147" s="226"/>
      <c r="C147" s="227"/>
      <c r="D147" s="219" t="s">
        <v>141</v>
      </c>
      <c r="E147" s="228" t="s">
        <v>19</v>
      </c>
      <c r="F147" s="229" t="s">
        <v>218</v>
      </c>
      <c r="G147" s="227"/>
      <c r="H147" s="230">
        <v>71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141</v>
      </c>
      <c r="AU147" s="236" t="s">
        <v>81</v>
      </c>
      <c r="AV147" s="13" t="s">
        <v>81</v>
      </c>
      <c r="AW147" s="13" t="s">
        <v>32</v>
      </c>
      <c r="AX147" s="13" t="s">
        <v>79</v>
      </c>
      <c r="AY147" s="236" t="s">
        <v>128</v>
      </c>
    </row>
    <row r="148" s="2" customFormat="1" ht="33" customHeight="1">
      <c r="A148" s="40"/>
      <c r="B148" s="41"/>
      <c r="C148" s="206" t="s">
        <v>226</v>
      </c>
      <c r="D148" s="206" t="s">
        <v>130</v>
      </c>
      <c r="E148" s="207" t="s">
        <v>227</v>
      </c>
      <c r="F148" s="208" t="s">
        <v>228</v>
      </c>
      <c r="G148" s="209" t="s">
        <v>133</v>
      </c>
      <c r="H148" s="210">
        <v>71</v>
      </c>
      <c r="I148" s="211"/>
      <c r="J148" s="212">
        <f>ROUND(I148*H148,2)</f>
        <v>0</v>
      </c>
      <c r="K148" s="208" t="s">
        <v>134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0.18462999999999999</v>
      </c>
      <c r="R148" s="215">
        <f>Q148*H148</f>
        <v>13.10873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135</v>
      </c>
      <c r="AT148" s="217" t="s">
        <v>130</v>
      </c>
      <c r="AU148" s="217" t="s">
        <v>81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135</v>
      </c>
      <c r="BM148" s="217" t="s">
        <v>229</v>
      </c>
    </row>
    <row r="149" s="2" customFormat="1">
      <c r="A149" s="40"/>
      <c r="B149" s="41"/>
      <c r="C149" s="42"/>
      <c r="D149" s="219" t="s">
        <v>137</v>
      </c>
      <c r="E149" s="42"/>
      <c r="F149" s="220" t="s">
        <v>230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81</v>
      </c>
    </row>
    <row r="150" s="2" customFormat="1">
      <c r="A150" s="40"/>
      <c r="B150" s="41"/>
      <c r="C150" s="42"/>
      <c r="D150" s="224" t="s">
        <v>139</v>
      </c>
      <c r="E150" s="42"/>
      <c r="F150" s="225" t="s">
        <v>231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139</v>
      </c>
      <c r="AU150" s="19" t="s">
        <v>81</v>
      </c>
    </row>
    <row r="151" s="13" customFormat="1">
      <c r="A151" s="13"/>
      <c r="B151" s="226"/>
      <c r="C151" s="227"/>
      <c r="D151" s="219" t="s">
        <v>141</v>
      </c>
      <c r="E151" s="228" t="s">
        <v>19</v>
      </c>
      <c r="F151" s="229" t="s">
        <v>218</v>
      </c>
      <c r="G151" s="227"/>
      <c r="H151" s="230">
        <v>71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141</v>
      </c>
      <c r="AU151" s="236" t="s">
        <v>81</v>
      </c>
      <c r="AV151" s="13" t="s">
        <v>81</v>
      </c>
      <c r="AW151" s="13" t="s">
        <v>32</v>
      </c>
      <c r="AX151" s="13" t="s">
        <v>79</v>
      </c>
      <c r="AY151" s="236" t="s">
        <v>128</v>
      </c>
    </row>
    <row r="152" s="2" customFormat="1" ht="21.75" customHeight="1">
      <c r="A152" s="40"/>
      <c r="B152" s="41"/>
      <c r="C152" s="206" t="s">
        <v>147</v>
      </c>
      <c r="D152" s="206" t="s">
        <v>130</v>
      </c>
      <c r="E152" s="207" t="s">
        <v>232</v>
      </c>
      <c r="F152" s="208" t="s">
        <v>233</v>
      </c>
      <c r="G152" s="209" t="s">
        <v>133</v>
      </c>
      <c r="H152" s="210">
        <v>71</v>
      </c>
      <c r="I152" s="211"/>
      <c r="J152" s="212">
        <f>ROUND(I152*H152,2)</f>
        <v>0</v>
      </c>
      <c r="K152" s="208" t="s">
        <v>134</v>
      </c>
      <c r="L152" s="46"/>
      <c r="M152" s="213" t="s">
        <v>19</v>
      </c>
      <c r="N152" s="214" t="s">
        <v>42</v>
      </c>
      <c r="O152" s="86"/>
      <c r="P152" s="215">
        <f>O152*H152</f>
        <v>0</v>
      </c>
      <c r="Q152" s="215">
        <v>0.00040999999999999999</v>
      </c>
      <c r="R152" s="215">
        <f>Q152*H152</f>
        <v>0.02911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135</v>
      </c>
      <c r="AT152" s="217" t="s">
        <v>130</v>
      </c>
      <c r="AU152" s="217" t="s">
        <v>81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79</v>
      </c>
      <c r="BK152" s="218">
        <f>ROUND(I152*H152,2)</f>
        <v>0</v>
      </c>
      <c r="BL152" s="19" t="s">
        <v>135</v>
      </c>
      <c r="BM152" s="217" t="s">
        <v>234</v>
      </c>
    </row>
    <row r="153" s="2" customFormat="1">
      <c r="A153" s="40"/>
      <c r="B153" s="41"/>
      <c r="C153" s="42"/>
      <c r="D153" s="219" t="s">
        <v>137</v>
      </c>
      <c r="E153" s="42"/>
      <c r="F153" s="220" t="s">
        <v>235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81</v>
      </c>
    </row>
    <row r="154" s="2" customFormat="1">
      <c r="A154" s="40"/>
      <c r="B154" s="41"/>
      <c r="C154" s="42"/>
      <c r="D154" s="224" t="s">
        <v>139</v>
      </c>
      <c r="E154" s="42"/>
      <c r="F154" s="225" t="s">
        <v>236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139</v>
      </c>
      <c r="AU154" s="19" t="s">
        <v>81</v>
      </c>
    </row>
    <row r="155" s="13" customFormat="1">
      <c r="A155" s="13"/>
      <c r="B155" s="226"/>
      <c r="C155" s="227"/>
      <c r="D155" s="219" t="s">
        <v>141</v>
      </c>
      <c r="E155" s="228" t="s">
        <v>19</v>
      </c>
      <c r="F155" s="229" t="s">
        <v>218</v>
      </c>
      <c r="G155" s="227"/>
      <c r="H155" s="230">
        <v>71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141</v>
      </c>
      <c r="AU155" s="236" t="s">
        <v>81</v>
      </c>
      <c r="AV155" s="13" t="s">
        <v>81</v>
      </c>
      <c r="AW155" s="13" t="s">
        <v>32</v>
      </c>
      <c r="AX155" s="13" t="s">
        <v>79</v>
      </c>
      <c r="AY155" s="236" t="s">
        <v>128</v>
      </c>
    </row>
    <row r="156" s="2" customFormat="1" ht="21.75" customHeight="1">
      <c r="A156" s="40"/>
      <c r="B156" s="41"/>
      <c r="C156" s="206" t="s">
        <v>237</v>
      </c>
      <c r="D156" s="206" t="s">
        <v>130</v>
      </c>
      <c r="E156" s="207" t="s">
        <v>238</v>
      </c>
      <c r="F156" s="208" t="s">
        <v>239</v>
      </c>
      <c r="G156" s="209" t="s">
        <v>133</v>
      </c>
      <c r="H156" s="210">
        <v>71</v>
      </c>
      <c r="I156" s="211"/>
      <c r="J156" s="212">
        <f>ROUND(I156*H156,2)</f>
        <v>0</v>
      </c>
      <c r="K156" s="208" t="s">
        <v>134</v>
      </c>
      <c r="L156" s="46"/>
      <c r="M156" s="213" t="s">
        <v>19</v>
      </c>
      <c r="N156" s="214" t="s">
        <v>42</v>
      </c>
      <c r="O156" s="86"/>
      <c r="P156" s="215">
        <f>O156*H156</f>
        <v>0</v>
      </c>
      <c r="Q156" s="215">
        <v>0.00071000000000000002</v>
      </c>
      <c r="R156" s="215">
        <f>Q156*H156</f>
        <v>0.050410000000000003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135</v>
      </c>
      <c r="AT156" s="217" t="s">
        <v>130</v>
      </c>
      <c r="AU156" s="217" t="s">
        <v>81</v>
      </c>
      <c r="AY156" s="19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79</v>
      </c>
      <c r="BK156" s="218">
        <f>ROUND(I156*H156,2)</f>
        <v>0</v>
      </c>
      <c r="BL156" s="19" t="s">
        <v>135</v>
      </c>
      <c r="BM156" s="217" t="s">
        <v>240</v>
      </c>
    </row>
    <row r="157" s="2" customFormat="1">
      <c r="A157" s="40"/>
      <c r="B157" s="41"/>
      <c r="C157" s="42"/>
      <c r="D157" s="219" t="s">
        <v>137</v>
      </c>
      <c r="E157" s="42"/>
      <c r="F157" s="220" t="s">
        <v>241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81</v>
      </c>
    </row>
    <row r="158" s="2" customFormat="1">
      <c r="A158" s="40"/>
      <c r="B158" s="41"/>
      <c r="C158" s="42"/>
      <c r="D158" s="224" t="s">
        <v>139</v>
      </c>
      <c r="E158" s="42"/>
      <c r="F158" s="225" t="s">
        <v>242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139</v>
      </c>
      <c r="AU158" s="19" t="s">
        <v>81</v>
      </c>
    </row>
    <row r="159" s="13" customFormat="1">
      <c r="A159" s="13"/>
      <c r="B159" s="226"/>
      <c r="C159" s="227"/>
      <c r="D159" s="219" t="s">
        <v>141</v>
      </c>
      <c r="E159" s="228" t="s">
        <v>19</v>
      </c>
      <c r="F159" s="229" t="s">
        <v>218</v>
      </c>
      <c r="G159" s="227"/>
      <c r="H159" s="230">
        <v>71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141</v>
      </c>
      <c r="AU159" s="236" t="s">
        <v>81</v>
      </c>
      <c r="AV159" s="13" t="s">
        <v>81</v>
      </c>
      <c r="AW159" s="13" t="s">
        <v>32</v>
      </c>
      <c r="AX159" s="13" t="s">
        <v>79</v>
      </c>
      <c r="AY159" s="236" t="s">
        <v>128</v>
      </c>
    </row>
    <row r="160" s="2" customFormat="1" ht="33" customHeight="1">
      <c r="A160" s="40"/>
      <c r="B160" s="41"/>
      <c r="C160" s="206" t="s">
        <v>243</v>
      </c>
      <c r="D160" s="206" t="s">
        <v>130</v>
      </c>
      <c r="E160" s="207" t="s">
        <v>244</v>
      </c>
      <c r="F160" s="208" t="s">
        <v>245</v>
      </c>
      <c r="G160" s="209" t="s">
        <v>133</v>
      </c>
      <c r="H160" s="210">
        <v>71</v>
      </c>
      <c r="I160" s="211"/>
      <c r="J160" s="212">
        <f>ROUND(I160*H160,2)</f>
        <v>0</v>
      </c>
      <c r="K160" s="208" t="s">
        <v>134</v>
      </c>
      <c r="L160" s="46"/>
      <c r="M160" s="213" t="s">
        <v>19</v>
      </c>
      <c r="N160" s="214" t="s">
        <v>42</v>
      </c>
      <c r="O160" s="86"/>
      <c r="P160" s="215">
        <f>O160*H160</f>
        <v>0</v>
      </c>
      <c r="Q160" s="215">
        <v>0.12966</v>
      </c>
      <c r="R160" s="215">
        <f>Q160*H160</f>
        <v>9.2058599999999995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135</v>
      </c>
      <c r="AT160" s="217" t="s">
        <v>130</v>
      </c>
      <c r="AU160" s="217" t="s">
        <v>81</v>
      </c>
      <c r="AY160" s="19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79</v>
      </c>
      <c r="BK160" s="218">
        <f>ROUND(I160*H160,2)</f>
        <v>0</v>
      </c>
      <c r="BL160" s="19" t="s">
        <v>135</v>
      </c>
      <c r="BM160" s="217" t="s">
        <v>246</v>
      </c>
    </row>
    <row r="161" s="2" customFormat="1">
      <c r="A161" s="40"/>
      <c r="B161" s="41"/>
      <c r="C161" s="42"/>
      <c r="D161" s="219" t="s">
        <v>137</v>
      </c>
      <c r="E161" s="42"/>
      <c r="F161" s="220" t="s">
        <v>247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137</v>
      </c>
      <c r="AU161" s="19" t="s">
        <v>81</v>
      </c>
    </row>
    <row r="162" s="2" customFormat="1">
      <c r="A162" s="40"/>
      <c r="B162" s="41"/>
      <c r="C162" s="42"/>
      <c r="D162" s="224" t="s">
        <v>139</v>
      </c>
      <c r="E162" s="42"/>
      <c r="F162" s="225" t="s">
        <v>248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139</v>
      </c>
      <c r="AU162" s="19" t="s">
        <v>81</v>
      </c>
    </row>
    <row r="163" s="13" customFormat="1">
      <c r="A163" s="13"/>
      <c r="B163" s="226"/>
      <c r="C163" s="227"/>
      <c r="D163" s="219" t="s">
        <v>141</v>
      </c>
      <c r="E163" s="228" t="s">
        <v>19</v>
      </c>
      <c r="F163" s="229" t="s">
        <v>218</v>
      </c>
      <c r="G163" s="227"/>
      <c r="H163" s="230">
        <v>71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141</v>
      </c>
      <c r="AU163" s="236" t="s">
        <v>81</v>
      </c>
      <c r="AV163" s="13" t="s">
        <v>81</v>
      </c>
      <c r="AW163" s="13" t="s">
        <v>32</v>
      </c>
      <c r="AX163" s="13" t="s">
        <v>79</v>
      </c>
      <c r="AY163" s="236" t="s">
        <v>128</v>
      </c>
    </row>
    <row r="164" s="12" customFormat="1" ht="22.8" customHeight="1">
      <c r="A164" s="12"/>
      <c r="B164" s="190"/>
      <c r="C164" s="191"/>
      <c r="D164" s="192" t="s">
        <v>70</v>
      </c>
      <c r="E164" s="204" t="s">
        <v>170</v>
      </c>
      <c r="F164" s="204" t="s">
        <v>249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SUM(P165:P170)</f>
        <v>0</v>
      </c>
      <c r="Q164" s="198"/>
      <c r="R164" s="199">
        <f>SUM(R165:R170)</f>
        <v>2.5126067200000004</v>
      </c>
      <c r="S164" s="198"/>
      <c r="T164" s="20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79</v>
      </c>
      <c r="AT164" s="202" t="s">
        <v>70</v>
      </c>
      <c r="AU164" s="202" t="s">
        <v>79</v>
      </c>
      <c r="AY164" s="201" t="s">
        <v>128</v>
      </c>
      <c r="BK164" s="203">
        <f>SUM(BK165:BK170)</f>
        <v>0</v>
      </c>
    </row>
    <row r="165" s="2" customFormat="1" ht="24.15" customHeight="1">
      <c r="A165" s="40"/>
      <c r="B165" s="41"/>
      <c r="C165" s="206" t="s">
        <v>250</v>
      </c>
      <c r="D165" s="206" t="s">
        <v>130</v>
      </c>
      <c r="E165" s="207" t="s">
        <v>251</v>
      </c>
      <c r="F165" s="208" t="s">
        <v>252</v>
      </c>
      <c r="G165" s="209" t="s">
        <v>133</v>
      </c>
      <c r="H165" s="210">
        <v>107.12000000000001</v>
      </c>
      <c r="I165" s="211"/>
      <c r="J165" s="212">
        <f>ROUND(I165*H165,2)</f>
        <v>0</v>
      </c>
      <c r="K165" s="208" t="s">
        <v>134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0.023456000000000001</v>
      </c>
      <c r="R165" s="215">
        <f>Q165*H165</f>
        <v>2.5126067200000004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135</v>
      </c>
      <c r="AT165" s="217" t="s">
        <v>130</v>
      </c>
      <c r="AU165" s="217" t="s">
        <v>81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79</v>
      </c>
      <c r="BK165" s="218">
        <f>ROUND(I165*H165,2)</f>
        <v>0</v>
      </c>
      <c r="BL165" s="19" t="s">
        <v>135</v>
      </c>
      <c r="BM165" s="217" t="s">
        <v>253</v>
      </c>
    </row>
    <row r="166" s="2" customFormat="1">
      <c r="A166" s="40"/>
      <c r="B166" s="41"/>
      <c r="C166" s="42"/>
      <c r="D166" s="219" t="s">
        <v>137</v>
      </c>
      <c r="E166" s="42"/>
      <c r="F166" s="220" t="s">
        <v>254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137</v>
      </c>
      <c r="AU166" s="19" t="s">
        <v>81</v>
      </c>
    </row>
    <row r="167" s="2" customFormat="1">
      <c r="A167" s="40"/>
      <c r="B167" s="41"/>
      <c r="C167" s="42"/>
      <c r="D167" s="224" t="s">
        <v>139</v>
      </c>
      <c r="E167" s="42"/>
      <c r="F167" s="225" t="s">
        <v>255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139</v>
      </c>
      <c r="AU167" s="19" t="s">
        <v>81</v>
      </c>
    </row>
    <row r="168" s="15" customFormat="1">
      <c r="A168" s="15"/>
      <c r="B168" s="248"/>
      <c r="C168" s="249"/>
      <c r="D168" s="219" t="s">
        <v>141</v>
      </c>
      <c r="E168" s="250" t="s">
        <v>19</v>
      </c>
      <c r="F168" s="251" t="s">
        <v>256</v>
      </c>
      <c r="G168" s="249"/>
      <c r="H168" s="250" t="s">
        <v>19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141</v>
      </c>
      <c r="AU168" s="257" t="s">
        <v>81</v>
      </c>
      <c r="AV168" s="15" t="s">
        <v>79</v>
      </c>
      <c r="AW168" s="15" t="s">
        <v>32</v>
      </c>
      <c r="AX168" s="15" t="s">
        <v>71</v>
      </c>
      <c r="AY168" s="257" t="s">
        <v>128</v>
      </c>
    </row>
    <row r="169" s="13" customFormat="1">
      <c r="A169" s="13"/>
      <c r="B169" s="226"/>
      <c r="C169" s="227"/>
      <c r="D169" s="219" t="s">
        <v>141</v>
      </c>
      <c r="E169" s="228" t="s">
        <v>19</v>
      </c>
      <c r="F169" s="229" t="s">
        <v>257</v>
      </c>
      <c r="G169" s="227"/>
      <c r="H169" s="230">
        <v>107.12000000000001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141</v>
      </c>
      <c r="AU169" s="236" t="s">
        <v>81</v>
      </c>
      <c r="AV169" s="13" t="s">
        <v>81</v>
      </c>
      <c r="AW169" s="13" t="s">
        <v>32</v>
      </c>
      <c r="AX169" s="13" t="s">
        <v>71</v>
      </c>
      <c r="AY169" s="236" t="s">
        <v>128</v>
      </c>
    </row>
    <row r="170" s="14" customFormat="1">
      <c r="A170" s="14"/>
      <c r="B170" s="237"/>
      <c r="C170" s="238"/>
      <c r="D170" s="219" t="s">
        <v>141</v>
      </c>
      <c r="E170" s="239" t="s">
        <v>19</v>
      </c>
      <c r="F170" s="240" t="s">
        <v>143</v>
      </c>
      <c r="G170" s="238"/>
      <c r="H170" s="241">
        <v>107.12000000000001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141</v>
      </c>
      <c r="AU170" s="247" t="s">
        <v>81</v>
      </c>
      <c r="AV170" s="14" t="s">
        <v>135</v>
      </c>
      <c r="AW170" s="14" t="s">
        <v>32</v>
      </c>
      <c r="AX170" s="14" t="s">
        <v>79</v>
      </c>
      <c r="AY170" s="247" t="s">
        <v>128</v>
      </c>
    </row>
    <row r="171" s="12" customFormat="1" ht="22.8" customHeight="1">
      <c r="A171" s="12"/>
      <c r="B171" s="190"/>
      <c r="C171" s="191"/>
      <c r="D171" s="192" t="s">
        <v>70</v>
      </c>
      <c r="E171" s="204" t="s">
        <v>190</v>
      </c>
      <c r="F171" s="204" t="s">
        <v>258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P172+P177</f>
        <v>0</v>
      </c>
      <c r="Q171" s="198"/>
      <c r="R171" s="199">
        <f>R172+R177</f>
        <v>2.8101742143000004</v>
      </c>
      <c r="S171" s="198"/>
      <c r="T171" s="200">
        <f>T172+T177</f>
        <v>155.91736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79</v>
      </c>
      <c r="AT171" s="202" t="s">
        <v>70</v>
      </c>
      <c r="AU171" s="202" t="s">
        <v>79</v>
      </c>
      <c r="AY171" s="201" t="s">
        <v>128</v>
      </c>
      <c r="BK171" s="203">
        <f>BK172+BK177</f>
        <v>0</v>
      </c>
    </row>
    <row r="172" s="12" customFormat="1" ht="20.88" customHeight="1">
      <c r="A172" s="12"/>
      <c r="B172" s="190"/>
      <c r="C172" s="191"/>
      <c r="D172" s="192" t="s">
        <v>70</v>
      </c>
      <c r="E172" s="204" t="s">
        <v>259</v>
      </c>
      <c r="F172" s="204" t="s">
        <v>260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SUM(P173:P176)</f>
        <v>0</v>
      </c>
      <c r="Q172" s="198"/>
      <c r="R172" s="199">
        <f>SUM(R173:R176)</f>
        <v>0.024851840000000004</v>
      </c>
      <c r="S172" s="198"/>
      <c r="T172" s="200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79</v>
      </c>
      <c r="AT172" s="202" t="s">
        <v>70</v>
      </c>
      <c r="AU172" s="202" t="s">
        <v>81</v>
      </c>
      <c r="AY172" s="201" t="s">
        <v>128</v>
      </c>
      <c r="BK172" s="203">
        <f>SUM(BK173:BK176)</f>
        <v>0</v>
      </c>
    </row>
    <row r="173" s="2" customFormat="1" ht="33" customHeight="1">
      <c r="A173" s="40"/>
      <c r="B173" s="41"/>
      <c r="C173" s="206" t="s">
        <v>261</v>
      </c>
      <c r="D173" s="206" t="s">
        <v>130</v>
      </c>
      <c r="E173" s="207" t="s">
        <v>262</v>
      </c>
      <c r="F173" s="208" t="s">
        <v>263</v>
      </c>
      <c r="G173" s="209" t="s">
        <v>264</v>
      </c>
      <c r="H173" s="210">
        <v>41.200000000000003</v>
      </c>
      <c r="I173" s="211"/>
      <c r="J173" s="212">
        <f>ROUND(I173*H173,2)</f>
        <v>0</v>
      </c>
      <c r="K173" s="208" t="s">
        <v>134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0.00060320000000000003</v>
      </c>
      <c r="R173" s="215">
        <f>Q173*H173</f>
        <v>0.024851840000000004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135</v>
      </c>
      <c r="AT173" s="217" t="s">
        <v>130</v>
      </c>
      <c r="AU173" s="217" t="s">
        <v>153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79</v>
      </c>
      <c r="BK173" s="218">
        <f>ROUND(I173*H173,2)</f>
        <v>0</v>
      </c>
      <c r="BL173" s="19" t="s">
        <v>135</v>
      </c>
      <c r="BM173" s="217" t="s">
        <v>265</v>
      </c>
    </row>
    <row r="174" s="2" customFormat="1">
      <c r="A174" s="40"/>
      <c r="B174" s="41"/>
      <c r="C174" s="42"/>
      <c r="D174" s="219" t="s">
        <v>137</v>
      </c>
      <c r="E174" s="42"/>
      <c r="F174" s="220" t="s">
        <v>266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153</v>
      </c>
    </row>
    <row r="175" s="2" customFormat="1">
      <c r="A175" s="40"/>
      <c r="B175" s="41"/>
      <c r="C175" s="42"/>
      <c r="D175" s="224" t="s">
        <v>139</v>
      </c>
      <c r="E175" s="42"/>
      <c r="F175" s="225" t="s">
        <v>267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139</v>
      </c>
      <c r="AU175" s="19" t="s">
        <v>153</v>
      </c>
    </row>
    <row r="176" s="13" customFormat="1">
      <c r="A176" s="13"/>
      <c r="B176" s="226"/>
      <c r="C176" s="227"/>
      <c r="D176" s="219" t="s">
        <v>141</v>
      </c>
      <c r="E176" s="228" t="s">
        <v>19</v>
      </c>
      <c r="F176" s="229" t="s">
        <v>268</v>
      </c>
      <c r="G176" s="227"/>
      <c r="H176" s="230">
        <v>41.200000000000003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141</v>
      </c>
      <c r="AU176" s="236" t="s">
        <v>153</v>
      </c>
      <c r="AV176" s="13" t="s">
        <v>81</v>
      </c>
      <c r="AW176" s="13" t="s">
        <v>32</v>
      </c>
      <c r="AX176" s="13" t="s">
        <v>79</v>
      </c>
      <c r="AY176" s="236" t="s">
        <v>128</v>
      </c>
    </row>
    <row r="177" s="12" customFormat="1" ht="20.88" customHeight="1">
      <c r="A177" s="12"/>
      <c r="B177" s="190"/>
      <c r="C177" s="191"/>
      <c r="D177" s="192" t="s">
        <v>70</v>
      </c>
      <c r="E177" s="204" t="s">
        <v>269</v>
      </c>
      <c r="F177" s="204" t="s">
        <v>270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f>SUM(P178:P232)</f>
        <v>0</v>
      </c>
      <c r="Q177" s="198"/>
      <c r="R177" s="199">
        <f>SUM(R178:R232)</f>
        <v>2.7853223743000002</v>
      </c>
      <c r="S177" s="198"/>
      <c r="T177" s="200">
        <f>SUM(T178:T232)</f>
        <v>155.91736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79</v>
      </c>
      <c r="AT177" s="202" t="s">
        <v>70</v>
      </c>
      <c r="AU177" s="202" t="s">
        <v>81</v>
      </c>
      <c r="AY177" s="201" t="s">
        <v>128</v>
      </c>
      <c r="BK177" s="203">
        <f>SUM(BK178:BK232)</f>
        <v>0</v>
      </c>
    </row>
    <row r="178" s="2" customFormat="1" ht="24.15" customHeight="1">
      <c r="A178" s="40"/>
      <c r="B178" s="41"/>
      <c r="C178" s="206" t="s">
        <v>7</v>
      </c>
      <c r="D178" s="206" t="s">
        <v>130</v>
      </c>
      <c r="E178" s="207" t="s">
        <v>271</v>
      </c>
      <c r="F178" s="208" t="s">
        <v>272</v>
      </c>
      <c r="G178" s="209" t="s">
        <v>146</v>
      </c>
      <c r="H178" s="210">
        <v>64.695999999999998</v>
      </c>
      <c r="I178" s="211"/>
      <c r="J178" s="212">
        <f>ROUND(I178*H178,2)</f>
        <v>0</v>
      </c>
      <c r="K178" s="208" t="s">
        <v>134</v>
      </c>
      <c r="L178" s="46"/>
      <c r="M178" s="213" t="s">
        <v>19</v>
      </c>
      <c r="N178" s="214" t="s">
        <v>42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2.4100000000000001</v>
      </c>
      <c r="T178" s="216">
        <f>S178*H178</f>
        <v>155.91736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135</v>
      </c>
      <c r="AT178" s="217" t="s">
        <v>130</v>
      </c>
      <c r="AU178" s="217" t="s">
        <v>153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135</v>
      </c>
      <c r="BM178" s="217" t="s">
        <v>273</v>
      </c>
    </row>
    <row r="179" s="2" customFormat="1">
      <c r="A179" s="40"/>
      <c r="B179" s="41"/>
      <c r="C179" s="42"/>
      <c r="D179" s="219" t="s">
        <v>137</v>
      </c>
      <c r="E179" s="42"/>
      <c r="F179" s="220" t="s">
        <v>274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153</v>
      </c>
    </row>
    <row r="180" s="2" customFormat="1">
      <c r="A180" s="40"/>
      <c r="B180" s="41"/>
      <c r="C180" s="42"/>
      <c r="D180" s="224" t="s">
        <v>139</v>
      </c>
      <c r="E180" s="42"/>
      <c r="F180" s="225" t="s">
        <v>275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139</v>
      </c>
      <c r="AU180" s="19" t="s">
        <v>153</v>
      </c>
    </row>
    <row r="181" s="15" customFormat="1">
      <c r="A181" s="15"/>
      <c r="B181" s="248"/>
      <c r="C181" s="249"/>
      <c r="D181" s="219" t="s">
        <v>141</v>
      </c>
      <c r="E181" s="250" t="s">
        <v>19</v>
      </c>
      <c r="F181" s="251" t="s">
        <v>276</v>
      </c>
      <c r="G181" s="249"/>
      <c r="H181" s="250" t="s">
        <v>19</v>
      </c>
      <c r="I181" s="252"/>
      <c r="J181" s="249"/>
      <c r="K181" s="249"/>
      <c r="L181" s="253"/>
      <c r="M181" s="254"/>
      <c r="N181" s="255"/>
      <c r="O181" s="255"/>
      <c r="P181" s="255"/>
      <c r="Q181" s="255"/>
      <c r="R181" s="255"/>
      <c r="S181" s="255"/>
      <c r="T181" s="25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7" t="s">
        <v>141</v>
      </c>
      <c r="AU181" s="257" t="s">
        <v>153</v>
      </c>
      <c r="AV181" s="15" t="s">
        <v>79</v>
      </c>
      <c r="AW181" s="15" t="s">
        <v>32</v>
      </c>
      <c r="AX181" s="15" t="s">
        <v>71</v>
      </c>
      <c r="AY181" s="257" t="s">
        <v>128</v>
      </c>
    </row>
    <row r="182" s="13" customFormat="1">
      <c r="A182" s="13"/>
      <c r="B182" s="226"/>
      <c r="C182" s="227"/>
      <c r="D182" s="219" t="s">
        <v>141</v>
      </c>
      <c r="E182" s="228" t="s">
        <v>19</v>
      </c>
      <c r="F182" s="229" t="s">
        <v>277</v>
      </c>
      <c r="G182" s="227"/>
      <c r="H182" s="230">
        <v>30.079999999999998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141</v>
      </c>
      <c r="AU182" s="236" t="s">
        <v>153</v>
      </c>
      <c r="AV182" s="13" t="s">
        <v>81</v>
      </c>
      <c r="AW182" s="13" t="s">
        <v>32</v>
      </c>
      <c r="AX182" s="13" t="s">
        <v>71</v>
      </c>
      <c r="AY182" s="236" t="s">
        <v>128</v>
      </c>
    </row>
    <row r="183" s="13" customFormat="1">
      <c r="A183" s="13"/>
      <c r="B183" s="226"/>
      <c r="C183" s="227"/>
      <c r="D183" s="219" t="s">
        <v>141</v>
      </c>
      <c r="E183" s="228" t="s">
        <v>19</v>
      </c>
      <c r="F183" s="229" t="s">
        <v>278</v>
      </c>
      <c r="G183" s="227"/>
      <c r="H183" s="230">
        <v>22.399999999999999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141</v>
      </c>
      <c r="AU183" s="236" t="s">
        <v>153</v>
      </c>
      <c r="AV183" s="13" t="s">
        <v>81</v>
      </c>
      <c r="AW183" s="13" t="s">
        <v>32</v>
      </c>
      <c r="AX183" s="13" t="s">
        <v>71</v>
      </c>
      <c r="AY183" s="236" t="s">
        <v>128</v>
      </c>
    </row>
    <row r="184" s="13" customFormat="1">
      <c r="A184" s="13"/>
      <c r="B184" s="226"/>
      <c r="C184" s="227"/>
      <c r="D184" s="219" t="s">
        <v>141</v>
      </c>
      <c r="E184" s="228" t="s">
        <v>19</v>
      </c>
      <c r="F184" s="229" t="s">
        <v>279</v>
      </c>
      <c r="G184" s="227"/>
      <c r="H184" s="230">
        <v>6.718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141</v>
      </c>
      <c r="AU184" s="236" t="s">
        <v>153</v>
      </c>
      <c r="AV184" s="13" t="s">
        <v>81</v>
      </c>
      <c r="AW184" s="13" t="s">
        <v>32</v>
      </c>
      <c r="AX184" s="13" t="s">
        <v>71</v>
      </c>
      <c r="AY184" s="236" t="s">
        <v>128</v>
      </c>
    </row>
    <row r="185" s="15" customFormat="1">
      <c r="A185" s="15"/>
      <c r="B185" s="248"/>
      <c r="C185" s="249"/>
      <c r="D185" s="219" t="s">
        <v>141</v>
      </c>
      <c r="E185" s="250" t="s">
        <v>19</v>
      </c>
      <c r="F185" s="251" t="s">
        <v>280</v>
      </c>
      <c r="G185" s="249"/>
      <c r="H185" s="250" t="s">
        <v>19</v>
      </c>
      <c r="I185" s="252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141</v>
      </c>
      <c r="AU185" s="257" t="s">
        <v>153</v>
      </c>
      <c r="AV185" s="15" t="s">
        <v>79</v>
      </c>
      <c r="AW185" s="15" t="s">
        <v>32</v>
      </c>
      <c r="AX185" s="15" t="s">
        <v>71</v>
      </c>
      <c r="AY185" s="257" t="s">
        <v>128</v>
      </c>
    </row>
    <row r="186" s="13" customFormat="1">
      <c r="A186" s="13"/>
      <c r="B186" s="226"/>
      <c r="C186" s="227"/>
      <c r="D186" s="219" t="s">
        <v>141</v>
      </c>
      <c r="E186" s="228" t="s">
        <v>19</v>
      </c>
      <c r="F186" s="229" t="s">
        <v>281</v>
      </c>
      <c r="G186" s="227"/>
      <c r="H186" s="230">
        <v>5.4980000000000002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141</v>
      </c>
      <c r="AU186" s="236" t="s">
        <v>153</v>
      </c>
      <c r="AV186" s="13" t="s">
        <v>81</v>
      </c>
      <c r="AW186" s="13" t="s">
        <v>32</v>
      </c>
      <c r="AX186" s="13" t="s">
        <v>71</v>
      </c>
      <c r="AY186" s="236" t="s">
        <v>128</v>
      </c>
    </row>
    <row r="187" s="14" customFormat="1">
      <c r="A187" s="14"/>
      <c r="B187" s="237"/>
      <c r="C187" s="238"/>
      <c r="D187" s="219" t="s">
        <v>141</v>
      </c>
      <c r="E187" s="239" t="s">
        <v>19</v>
      </c>
      <c r="F187" s="240" t="s">
        <v>143</v>
      </c>
      <c r="G187" s="238"/>
      <c r="H187" s="241">
        <v>64.695999999999998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141</v>
      </c>
      <c r="AU187" s="247" t="s">
        <v>153</v>
      </c>
      <c r="AV187" s="14" t="s">
        <v>135</v>
      </c>
      <c r="AW187" s="14" t="s">
        <v>32</v>
      </c>
      <c r="AX187" s="14" t="s">
        <v>79</v>
      </c>
      <c r="AY187" s="247" t="s">
        <v>128</v>
      </c>
    </row>
    <row r="188" s="2" customFormat="1" ht="24.15" customHeight="1">
      <c r="A188" s="40"/>
      <c r="B188" s="41"/>
      <c r="C188" s="206" t="s">
        <v>282</v>
      </c>
      <c r="D188" s="206" t="s">
        <v>130</v>
      </c>
      <c r="E188" s="207" t="s">
        <v>283</v>
      </c>
      <c r="F188" s="208" t="s">
        <v>284</v>
      </c>
      <c r="G188" s="209" t="s">
        <v>133</v>
      </c>
      <c r="H188" s="210">
        <v>29.477</v>
      </c>
      <c r="I188" s="211"/>
      <c r="J188" s="212">
        <f>ROUND(I188*H188,2)</f>
        <v>0</v>
      </c>
      <c r="K188" s="208" t="s">
        <v>134</v>
      </c>
      <c r="L188" s="46"/>
      <c r="M188" s="213" t="s">
        <v>19</v>
      </c>
      <c r="N188" s="214" t="s">
        <v>42</v>
      </c>
      <c r="O188" s="86"/>
      <c r="P188" s="215">
        <f>O188*H188</f>
        <v>0</v>
      </c>
      <c r="Q188" s="215">
        <v>0.020140000000000002</v>
      </c>
      <c r="R188" s="215">
        <f>Q188*H188</f>
        <v>0.59366678000000006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135</v>
      </c>
      <c r="AT188" s="217" t="s">
        <v>130</v>
      </c>
      <c r="AU188" s="217" t="s">
        <v>153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79</v>
      </c>
      <c r="BK188" s="218">
        <f>ROUND(I188*H188,2)</f>
        <v>0</v>
      </c>
      <c r="BL188" s="19" t="s">
        <v>135</v>
      </c>
      <c r="BM188" s="217" t="s">
        <v>285</v>
      </c>
    </row>
    <row r="189" s="2" customFormat="1">
      <c r="A189" s="40"/>
      <c r="B189" s="41"/>
      <c r="C189" s="42"/>
      <c r="D189" s="219" t="s">
        <v>137</v>
      </c>
      <c r="E189" s="42"/>
      <c r="F189" s="220" t="s">
        <v>286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153</v>
      </c>
    </row>
    <row r="190" s="2" customFormat="1">
      <c r="A190" s="40"/>
      <c r="B190" s="41"/>
      <c r="C190" s="42"/>
      <c r="D190" s="224" t="s">
        <v>139</v>
      </c>
      <c r="E190" s="42"/>
      <c r="F190" s="225" t="s">
        <v>287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139</v>
      </c>
      <c r="AU190" s="19" t="s">
        <v>153</v>
      </c>
    </row>
    <row r="191" s="13" customFormat="1">
      <c r="A191" s="13"/>
      <c r="B191" s="226"/>
      <c r="C191" s="227"/>
      <c r="D191" s="219" t="s">
        <v>141</v>
      </c>
      <c r="E191" s="228" t="s">
        <v>19</v>
      </c>
      <c r="F191" s="229" t="s">
        <v>288</v>
      </c>
      <c r="G191" s="227"/>
      <c r="H191" s="230">
        <v>29.477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141</v>
      </c>
      <c r="AU191" s="236" t="s">
        <v>153</v>
      </c>
      <c r="AV191" s="13" t="s">
        <v>81</v>
      </c>
      <c r="AW191" s="13" t="s">
        <v>32</v>
      </c>
      <c r="AX191" s="13" t="s">
        <v>71</v>
      </c>
      <c r="AY191" s="236" t="s">
        <v>128</v>
      </c>
    </row>
    <row r="192" s="14" customFormat="1">
      <c r="A192" s="14"/>
      <c r="B192" s="237"/>
      <c r="C192" s="238"/>
      <c r="D192" s="219" t="s">
        <v>141</v>
      </c>
      <c r="E192" s="239" t="s">
        <v>19</v>
      </c>
      <c r="F192" s="240" t="s">
        <v>143</v>
      </c>
      <c r="G192" s="238"/>
      <c r="H192" s="241">
        <v>29.477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141</v>
      </c>
      <c r="AU192" s="247" t="s">
        <v>153</v>
      </c>
      <c r="AV192" s="14" t="s">
        <v>135</v>
      </c>
      <c r="AW192" s="14" t="s">
        <v>32</v>
      </c>
      <c r="AX192" s="14" t="s">
        <v>79</v>
      </c>
      <c r="AY192" s="247" t="s">
        <v>128</v>
      </c>
    </row>
    <row r="193" s="2" customFormat="1" ht="24.15" customHeight="1">
      <c r="A193" s="40"/>
      <c r="B193" s="41"/>
      <c r="C193" s="206" t="s">
        <v>289</v>
      </c>
      <c r="D193" s="206" t="s">
        <v>130</v>
      </c>
      <c r="E193" s="207" t="s">
        <v>290</v>
      </c>
      <c r="F193" s="208" t="s">
        <v>291</v>
      </c>
      <c r="G193" s="209" t="s">
        <v>133</v>
      </c>
      <c r="H193" s="210">
        <v>1</v>
      </c>
      <c r="I193" s="211"/>
      <c r="J193" s="212">
        <f>ROUND(I193*H193,2)</f>
        <v>0</v>
      </c>
      <c r="K193" s="208" t="s">
        <v>134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0.038850000000000003</v>
      </c>
      <c r="R193" s="215">
        <f>Q193*H193</f>
        <v>0.038850000000000003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135</v>
      </c>
      <c r="AT193" s="217" t="s">
        <v>130</v>
      </c>
      <c r="AU193" s="217" t="s">
        <v>153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79</v>
      </c>
      <c r="BK193" s="218">
        <f>ROUND(I193*H193,2)</f>
        <v>0</v>
      </c>
      <c r="BL193" s="19" t="s">
        <v>135</v>
      </c>
      <c r="BM193" s="217" t="s">
        <v>292</v>
      </c>
    </row>
    <row r="194" s="2" customFormat="1">
      <c r="A194" s="40"/>
      <c r="B194" s="41"/>
      <c r="C194" s="42"/>
      <c r="D194" s="219" t="s">
        <v>137</v>
      </c>
      <c r="E194" s="42"/>
      <c r="F194" s="220" t="s">
        <v>293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137</v>
      </c>
      <c r="AU194" s="19" t="s">
        <v>153</v>
      </c>
    </row>
    <row r="195" s="2" customFormat="1">
      <c r="A195" s="40"/>
      <c r="B195" s="41"/>
      <c r="C195" s="42"/>
      <c r="D195" s="224" t="s">
        <v>139</v>
      </c>
      <c r="E195" s="42"/>
      <c r="F195" s="225" t="s">
        <v>294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139</v>
      </c>
      <c r="AU195" s="19" t="s">
        <v>153</v>
      </c>
    </row>
    <row r="196" s="13" customFormat="1">
      <c r="A196" s="13"/>
      <c r="B196" s="226"/>
      <c r="C196" s="227"/>
      <c r="D196" s="219" t="s">
        <v>141</v>
      </c>
      <c r="E196" s="228" t="s">
        <v>19</v>
      </c>
      <c r="F196" s="229" t="s">
        <v>295</v>
      </c>
      <c r="G196" s="227"/>
      <c r="H196" s="230">
        <v>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141</v>
      </c>
      <c r="AU196" s="236" t="s">
        <v>153</v>
      </c>
      <c r="AV196" s="13" t="s">
        <v>81</v>
      </c>
      <c r="AW196" s="13" t="s">
        <v>32</v>
      </c>
      <c r="AX196" s="13" t="s">
        <v>71</v>
      </c>
      <c r="AY196" s="236" t="s">
        <v>128</v>
      </c>
    </row>
    <row r="197" s="14" customFormat="1">
      <c r="A197" s="14"/>
      <c r="B197" s="237"/>
      <c r="C197" s="238"/>
      <c r="D197" s="219" t="s">
        <v>141</v>
      </c>
      <c r="E197" s="239" t="s">
        <v>19</v>
      </c>
      <c r="F197" s="240" t="s">
        <v>143</v>
      </c>
      <c r="G197" s="238"/>
      <c r="H197" s="241">
        <v>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141</v>
      </c>
      <c r="AU197" s="247" t="s">
        <v>153</v>
      </c>
      <c r="AV197" s="14" t="s">
        <v>135</v>
      </c>
      <c r="AW197" s="14" t="s">
        <v>32</v>
      </c>
      <c r="AX197" s="14" t="s">
        <v>79</v>
      </c>
      <c r="AY197" s="247" t="s">
        <v>128</v>
      </c>
    </row>
    <row r="198" s="2" customFormat="1" ht="24.15" customHeight="1">
      <c r="A198" s="40"/>
      <c r="B198" s="41"/>
      <c r="C198" s="206" t="s">
        <v>296</v>
      </c>
      <c r="D198" s="206" t="s">
        <v>130</v>
      </c>
      <c r="E198" s="207" t="s">
        <v>297</v>
      </c>
      <c r="F198" s="208" t="s">
        <v>298</v>
      </c>
      <c r="G198" s="209" t="s">
        <v>133</v>
      </c>
      <c r="H198" s="210">
        <v>1</v>
      </c>
      <c r="I198" s="211"/>
      <c r="J198" s="212">
        <f>ROUND(I198*H198,2)</f>
        <v>0</v>
      </c>
      <c r="K198" s="208" t="s">
        <v>134</v>
      </c>
      <c r="L198" s="46"/>
      <c r="M198" s="213" t="s">
        <v>19</v>
      </c>
      <c r="N198" s="214" t="s">
        <v>42</v>
      </c>
      <c r="O198" s="86"/>
      <c r="P198" s="215">
        <f>O198*H198</f>
        <v>0</v>
      </c>
      <c r="Q198" s="215">
        <v>0.060429999999999998</v>
      </c>
      <c r="R198" s="215">
        <f>Q198*H198</f>
        <v>0.060429999999999998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135</v>
      </c>
      <c r="AT198" s="217" t="s">
        <v>130</v>
      </c>
      <c r="AU198" s="217" t="s">
        <v>153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79</v>
      </c>
      <c r="BK198" s="218">
        <f>ROUND(I198*H198,2)</f>
        <v>0</v>
      </c>
      <c r="BL198" s="19" t="s">
        <v>135</v>
      </c>
      <c r="BM198" s="217" t="s">
        <v>299</v>
      </c>
    </row>
    <row r="199" s="2" customFormat="1">
      <c r="A199" s="40"/>
      <c r="B199" s="41"/>
      <c r="C199" s="42"/>
      <c r="D199" s="219" t="s">
        <v>137</v>
      </c>
      <c r="E199" s="42"/>
      <c r="F199" s="220" t="s">
        <v>300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153</v>
      </c>
    </row>
    <row r="200" s="2" customFormat="1">
      <c r="A200" s="40"/>
      <c r="B200" s="41"/>
      <c r="C200" s="42"/>
      <c r="D200" s="224" t="s">
        <v>139</v>
      </c>
      <c r="E200" s="42"/>
      <c r="F200" s="225" t="s">
        <v>301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139</v>
      </c>
      <c r="AU200" s="19" t="s">
        <v>153</v>
      </c>
    </row>
    <row r="201" s="13" customFormat="1">
      <c r="A201" s="13"/>
      <c r="B201" s="226"/>
      <c r="C201" s="227"/>
      <c r="D201" s="219" t="s">
        <v>141</v>
      </c>
      <c r="E201" s="228" t="s">
        <v>19</v>
      </c>
      <c r="F201" s="229" t="s">
        <v>295</v>
      </c>
      <c r="G201" s="227"/>
      <c r="H201" s="230">
        <v>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141</v>
      </c>
      <c r="AU201" s="236" t="s">
        <v>153</v>
      </c>
      <c r="AV201" s="13" t="s">
        <v>81</v>
      </c>
      <c r="AW201" s="13" t="s">
        <v>32</v>
      </c>
      <c r="AX201" s="13" t="s">
        <v>71</v>
      </c>
      <c r="AY201" s="236" t="s">
        <v>128</v>
      </c>
    </row>
    <row r="202" s="14" customFormat="1">
      <c r="A202" s="14"/>
      <c r="B202" s="237"/>
      <c r="C202" s="238"/>
      <c r="D202" s="219" t="s">
        <v>141</v>
      </c>
      <c r="E202" s="239" t="s">
        <v>19</v>
      </c>
      <c r="F202" s="240" t="s">
        <v>143</v>
      </c>
      <c r="G202" s="238"/>
      <c r="H202" s="241">
        <v>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141</v>
      </c>
      <c r="AU202" s="247" t="s">
        <v>153</v>
      </c>
      <c r="AV202" s="14" t="s">
        <v>135</v>
      </c>
      <c r="AW202" s="14" t="s">
        <v>32</v>
      </c>
      <c r="AX202" s="14" t="s">
        <v>79</v>
      </c>
      <c r="AY202" s="247" t="s">
        <v>128</v>
      </c>
    </row>
    <row r="203" s="2" customFormat="1" ht="24.15" customHeight="1">
      <c r="A203" s="40"/>
      <c r="B203" s="41"/>
      <c r="C203" s="206" t="s">
        <v>302</v>
      </c>
      <c r="D203" s="206" t="s">
        <v>130</v>
      </c>
      <c r="E203" s="207" t="s">
        <v>303</v>
      </c>
      <c r="F203" s="208" t="s">
        <v>304</v>
      </c>
      <c r="G203" s="209" t="s">
        <v>133</v>
      </c>
      <c r="H203" s="210">
        <v>1</v>
      </c>
      <c r="I203" s="211"/>
      <c r="J203" s="212">
        <f>ROUND(I203*H203,2)</f>
        <v>0</v>
      </c>
      <c r="K203" s="208" t="s">
        <v>134</v>
      </c>
      <c r="L203" s="46"/>
      <c r="M203" s="213" t="s">
        <v>19</v>
      </c>
      <c r="N203" s="214" t="s">
        <v>42</v>
      </c>
      <c r="O203" s="86"/>
      <c r="P203" s="215">
        <f>O203*H203</f>
        <v>0</v>
      </c>
      <c r="Q203" s="215">
        <v>0.080570000000000003</v>
      </c>
      <c r="R203" s="215">
        <f>Q203*H203</f>
        <v>0.080570000000000003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135</v>
      </c>
      <c r="AT203" s="217" t="s">
        <v>130</v>
      </c>
      <c r="AU203" s="217" t="s">
        <v>153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79</v>
      </c>
      <c r="BK203" s="218">
        <f>ROUND(I203*H203,2)</f>
        <v>0</v>
      </c>
      <c r="BL203" s="19" t="s">
        <v>135</v>
      </c>
      <c r="BM203" s="217" t="s">
        <v>305</v>
      </c>
    </row>
    <row r="204" s="2" customFormat="1">
      <c r="A204" s="40"/>
      <c r="B204" s="41"/>
      <c r="C204" s="42"/>
      <c r="D204" s="219" t="s">
        <v>137</v>
      </c>
      <c r="E204" s="42"/>
      <c r="F204" s="220" t="s">
        <v>306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153</v>
      </c>
    </row>
    <row r="205" s="2" customFormat="1">
      <c r="A205" s="40"/>
      <c r="B205" s="41"/>
      <c r="C205" s="42"/>
      <c r="D205" s="224" t="s">
        <v>139</v>
      </c>
      <c r="E205" s="42"/>
      <c r="F205" s="225" t="s">
        <v>307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139</v>
      </c>
      <c r="AU205" s="19" t="s">
        <v>153</v>
      </c>
    </row>
    <row r="206" s="13" customFormat="1">
      <c r="A206" s="13"/>
      <c r="B206" s="226"/>
      <c r="C206" s="227"/>
      <c r="D206" s="219" t="s">
        <v>141</v>
      </c>
      <c r="E206" s="228" t="s">
        <v>19</v>
      </c>
      <c r="F206" s="229" t="s">
        <v>295</v>
      </c>
      <c r="G206" s="227"/>
      <c r="H206" s="230">
        <v>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141</v>
      </c>
      <c r="AU206" s="236" t="s">
        <v>153</v>
      </c>
      <c r="AV206" s="13" t="s">
        <v>81</v>
      </c>
      <c r="AW206" s="13" t="s">
        <v>32</v>
      </c>
      <c r="AX206" s="13" t="s">
        <v>71</v>
      </c>
      <c r="AY206" s="236" t="s">
        <v>128</v>
      </c>
    </row>
    <row r="207" s="14" customFormat="1">
      <c r="A207" s="14"/>
      <c r="B207" s="237"/>
      <c r="C207" s="238"/>
      <c r="D207" s="219" t="s">
        <v>141</v>
      </c>
      <c r="E207" s="239" t="s">
        <v>19</v>
      </c>
      <c r="F207" s="240" t="s">
        <v>143</v>
      </c>
      <c r="G207" s="238"/>
      <c r="H207" s="241">
        <v>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141</v>
      </c>
      <c r="AU207" s="247" t="s">
        <v>153</v>
      </c>
      <c r="AV207" s="14" t="s">
        <v>135</v>
      </c>
      <c r="AW207" s="14" t="s">
        <v>32</v>
      </c>
      <c r="AX207" s="14" t="s">
        <v>79</v>
      </c>
      <c r="AY207" s="247" t="s">
        <v>128</v>
      </c>
    </row>
    <row r="208" s="2" customFormat="1" ht="24.15" customHeight="1">
      <c r="A208" s="40"/>
      <c r="B208" s="41"/>
      <c r="C208" s="206" t="s">
        <v>308</v>
      </c>
      <c r="D208" s="206" t="s">
        <v>130</v>
      </c>
      <c r="E208" s="207" t="s">
        <v>309</v>
      </c>
      <c r="F208" s="208" t="s">
        <v>310</v>
      </c>
      <c r="G208" s="209" t="s">
        <v>133</v>
      </c>
      <c r="H208" s="210">
        <v>1</v>
      </c>
      <c r="I208" s="211"/>
      <c r="J208" s="212">
        <f>ROUND(I208*H208,2)</f>
        <v>0</v>
      </c>
      <c r="K208" s="208" t="s">
        <v>134</v>
      </c>
      <c r="L208" s="46"/>
      <c r="M208" s="213" t="s">
        <v>19</v>
      </c>
      <c r="N208" s="214" t="s">
        <v>42</v>
      </c>
      <c r="O208" s="86"/>
      <c r="P208" s="215">
        <f>O208*H208</f>
        <v>0</v>
      </c>
      <c r="Q208" s="215">
        <v>0.10007000000000001</v>
      </c>
      <c r="R208" s="215">
        <f>Q208*H208</f>
        <v>0.10007000000000001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135</v>
      </c>
      <c r="AT208" s="217" t="s">
        <v>130</v>
      </c>
      <c r="AU208" s="217" t="s">
        <v>153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79</v>
      </c>
      <c r="BK208" s="218">
        <f>ROUND(I208*H208,2)</f>
        <v>0</v>
      </c>
      <c r="BL208" s="19" t="s">
        <v>135</v>
      </c>
      <c r="BM208" s="217" t="s">
        <v>311</v>
      </c>
    </row>
    <row r="209" s="2" customFormat="1">
      <c r="A209" s="40"/>
      <c r="B209" s="41"/>
      <c r="C209" s="42"/>
      <c r="D209" s="219" t="s">
        <v>137</v>
      </c>
      <c r="E209" s="42"/>
      <c r="F209" s="220" t="s">
        <v>312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153</v>
      </c>
    </row>
    <row r="210" s="2" customFormat="1">
      <c r="A210" s="40"/>
      <c r="B210" s="41"/>
      <c r="C210" s="42"/>
      <c r="D210" s="224" t="s">
        <v>139</v>
      </c>
      <c r="E210" s="42"/>
      <c r="F210" s="225" t="s">
        <v>313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139</v>
      </c>
      <c r="AU210" s="19" t="s">
        <v>153</v>
      </c>
    </row>
    <row r="211" s="13" customFormat="1">
      <c r="A211" s="13"/>
      <c r="B211" s="226"/>
      <c r="C211" s="227"/>
      <c r="D211" s="219" t="s">
        <v>141</v>
      </c>
      <c r="E211" s="228" t="s">
        <v>19</v>
      </c>
      <c r="F211" s="229" t="s">
        <v>295</v>
      </c>
      <c r="G211" s="227"/>
      <c r="H211" s="230">
        <v>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141</v>
      </c>
      <c r="AU211" s="236" t="s">
        <v>153</v>
      </c>
      <c r="AV211" s="13" t="s">
        <v>81</v>
      </c>
      <c r="AW211" s="13" t="s">
        <v>32</v>
      </c>
      <c r="AX211" s="13" t="s">
        <v>71</v>
      </c>
      <c r="AY211" s="236" t="s">
        <v>128</v>
      </c>
    </row>
    <row r="212" s="14" customFormat="1">
      <c r="A212" s="14"/>
      <c r="B212" s="237"/>
      <c r="C212" s="238"/>
      <c r="D212" s="219" t="s">
        <v>141</v>
      </c>
      <c r="E212" s="239" t="s">
        <v>19</v>
      </c>
      <c r="F212" s="240" t="s">
        <v>143</v>
      </c>
      <c r="G212" s="238"/>
      <c r="H212" s="241">
        <v>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141</v>
      </c>
      <c r="AU212" s="247" t="s">
        <v>153</v>
      </c>
      <c r="AV212" s="14" t="s">
        <v>135</v>
      </c>
      <c r="AW212" s="14" t="s">
        <v>32</v>
      </c>
      <c r="AX212" s="14" t="s">
        <v>79</v>
      </c>
      <c r="AY212" s="247" t="s">
        <v>128</v>
      </c>
    </row>
    <row r="213" s="2" customFormat="1" ht="24.15" customHeight="1">
      <c r="A213" s="40"/>
      <c r="B213" s="41"/>
      <c r="C213" s="206" t="s">
        <v>314</v>
      </c>
      <c r="D213" s="206" t="s">
        <v>130</v>
      </c>
      <c r="E213" s="207" t="s">
        <v>315</v>
      </c>
      <c r="F213" s="208" t="s">
        <v>316</v>
      </c>
      <c r="G213" s="209" t="s">
        <v>133</v>
      </c>
      <c r="H213" s="210">
        <v>196.50999999999999</v>
      </c>
      <c r="I213" s="211"/>
      <c r="J213" s="212">
        <f>ROUND(I213*H213,2)</f>
        <v>0</v>
      </c>
      <c r="K213" s="208" t="s">
        <v>134</v>
      </c>
      <c r="L213" s="46"/>
      <c r="M213" s="213" t="s">
        <v>19</v>
      </c>
      <c r="N213" s="214" t="s">
        <v>42</v>
      </c>
      <c r="O213" s="86"/>
      <c r="P213" s="215">
        <f>O213*H213</f>
        <v>0</v>
      </c>
      <c r="Q213" s="215">
        <v>0.0061500000000000001</v>
      </c>
      <c r="R213" s="215">
        <f>Q213*H213</f>
        <v>1.2085364999999999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135</v>
      </c>
      <c r="AT213" s="217" t="s">
        <v>130</v>
      </c>
      <c r="AU213" s="217" t="s">
        <v>153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79</v>
      </c>
      <c r="BK213" s="218">
        <f>ROUND(I213*H213,2)</f>
        <v>0</v>
      </c>
      <c r="BL213" s="19" t="s">
        <v>135</v>
      </c>
      <c r="BM213" s="217" t="s">
        <v>317</v>
      </c>
    </row>
    <row r="214" s="2" customFormat="1">
      <c r="A214" s="40"/>
      <c r="B214" s="41"/>
      <c r="C214" s="42"/>
      <c r="D214" s="219" t="s">
        <v>137</v>
      </c>
      <c r="E214" s="42"/>
      <c r="F214" s="220" t="s">
        <v>318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137</v>
      </c>
      <c r="AU214" s="19" t="s">
        <v>153</v>
      </c>
    </row>
    <row r="215" s="2" customFormat="1">
      <c r="A215" s="40"/>
      <c r="B215" s="41"/>
      <c r="C215" s="42"/>
      <c r="D215" s="224" t="s">
        <v>139</v>
      </c>
      <c r="E215" s="42"/>
      <c r="F215" s="225" t="s">
        <v>319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139</v>
      </c>
      <c r="AU215" s="19" t="s">
        <v>153</v>
      </c>
    </row>
    <row r="216" s="13" customFormat="1">
      <c r="A216" s="13"/>
      <c r="B216" s="226"/>
      <c r="C216" s="227"/>
      <c r="D216" s="219" t="s">
        <v>141</v>
      </c>
      <c r="E216" s="228" t="s">
        <v>19</v>
      </c>
      <c r="F216" s="229" t="s">
        <v>320</v>
      </c>
      <c r="G216" s="227"/>
      <c r="H216" s="230">
        <v>196.50999999999999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141</v>
      </c>
      <c r="AU216" s="236" t="s">
        <v>153</v>
      </c>
      <c r="AV216" s="13" t="s">
        <v>81</v>
      </c>
      <c r="AW216" s="13" t="s">
        <v>32</v>
      </c>
      <c r="AX216" s="13" t="s">
        <v>71</v>
      </c>
      <c r="AY216" s="236" t="s">
        <v>128</v>
      </c>
    </row>
    <row r="217" s="14" customFormat="1">
      <c r="A217" s="14"/>
      <c r="B217" s="237"/>
      <c r="C217" s="238"/>
      <c r="D217" s="219" t="s">
        <v>141</v>
      </c>
      <c r="E217" s="239" t="s">
        <v>19</v>
      </c>
      <c r="F217" s="240" t="s">
        <v>143</v>
      </c>
      <c r="G217" s="238"/>
      <c r="H217" s="241">
        <v>196.50999999999999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141</v>
      </c>
      <c r="AU217" s="247" t="s">
        <v>153</v>
      </c>
      <c r="AV217" s="14" t="s">
        <v>135</v>
      </c>
      <c r="AW217" s="14" t="s">
        <v>32</v>
      </c>
      <c r="AX217" s="14" t="s">
        <v>79</v>
      </c>
      <c r="AY217" s="247" t="s">
        <v>128</v>
      </c>
    </row>
    <row r="218" s="2" customFormat="1" ht="24.15" customHeight="1">
      <c r="A218" s="40"/>
      <c r="B218" s="41"/>
      <c r="C218" s="206" t="s">
        <v>321</v>
      </c>
      <c r="D218" s="206" t="s">
        <v>130</v>
      </c>
      <c r="E218" s="207" t="s">
        <v>322</v>
      </c>
      <c r="F218" s="208" t="s">
        <v>323</v>
      </c>
      <c r="G218" s="209" t="s">
        <v>133</v>
      </c>
      <c r="H218" s="210">
        <v>29.477</v>
      </c>
      <c r="I218" s="211"/>
      <c r="J218" s="212">
        <f>ROUND(I218*H218,2)</f>
        <v>0</v>
      </c>
      <c r="K218" s="208" t="s">
        <v>134</v>
      </c>
      <c r="L218" s="46"/>
      <c r="M218" s="213" t="s">
        <v>19</v>
      </c>
      <c r="N218" s="214" t="s">
        <v>42</v>
      </c>
      <c r="O218" s="86"/>
      <c r="P218" s="215">
        <f>O218*H218</f>
        <v>0</v>
      </c>
      <c r="Q218" s="215">
        <v>0.0015299999999999999</v>
      </c>
      <c r="R218" s="215">
        <f>Q218*H218</f>
        <v>0.045099809999999997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135</v>
      </c>
      <c r="AT218" s="217" t="s">
        <v>130</v>
      </c>
      <c r="AU218" s="217" t="s">
        <v>153</v>
      </c>
      <c r="AY218" s="19" t="s">
        <v>128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79</v>
      </c>
      <c r="BK218" s="218">
        <f>ROUND(I218*H218,2)</f>
        <v>0</v>
      </c>
      <c r="BL218" s="19" t="s">
        <v>135</v>
      </c>
      <c r="BM218" s="217" t="s">
        <v>324</v>
      </c>
    </row>
    <row r="219" s="2" customFormat="1">
      <c r="A219" s="40"/>
      <c r="B219" s="41"/>
      <c r="C219" s="42"/>
      <c r="D219" s="219" t="s">
        <v>137</v>
      </c>
      <c r="E219" s="42"/>
      <c r="F219" s="220" t="s">
        <v>325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137</v>
      </c>
      <c r="AU219" s="19" t="s">
        <v>153</v>
      </c>
    </row>
    <row r="220" s="2" customFormat="1">
      <c r="A220" s="40"/>
      <c r="B220" s="41"/>
      <c r="C220" s="42"/>
      <c r="D220" s="224" t="s">
        <v>139</v>
      </c>
      <c r="E220" s="42"/>
      <c r="F220" s="225" t="s">
        <v>326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139</v>
      </c>
      <c r="AU220" s="19" t="s">
        <v>153</v>
      </c>
    </row>
    <row r="221" s="13" customFormat="1">
      <c r="A221" s="13"/>
      <c r="B221" s="226"/>
      <c r="C221" s="227"/>
      <c r="D221" s="219" t="s">
        <v>141</v>
      </c>
      <c r="E221" s="228" t="s">
        <v>19</v>
      </c>
      <c r="F221" s="229" t="s">
        <v>327</v>
      </c>
      <c r="G221" s="227"/>
      <c r="H221" s="230">
        <v>29.477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141</v>
      </c>
      <c r="AU221" s="236" t="s">
        <v>153</v>
      </c>
      <c r="AV221" s="13" t="s">
        <v>81</v>
      </c>
      <c r="AW221" s="13" t="s">
        <v>32</v>
      </c>
      <c r="AX221" s="13" t="s">
        <v>71</v>
      </c>
      <c r="AY221" s="236" t="s">
        <v>128</v>
      </c>
    </row>
    <row r="222" s="14" customFormat="1">
      <c r="A222" s="14"/>
      <c r="B222" s="237"/>
      <c r="C222" s="238"/>
      <c r="D222" s="219" t="s">
        <v>141</v>
      </c>
      <c r="E222" s="239" t="s">
        <v>19</v>
      </c>
      <c r="F222" s="240" t="s">
        <v>143</v>
      </c>
      <c r="G222" s="238"/>
      <c r="H222" s="241">
        <v>29.477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141</v>
      </c>
      <c r="AU222" s="247" t="s">
        <v>153</v>
      </c>
      <c r="AV222" s="14" t="s">
        <v>135</v>
      </c>
      <c r="AW222" s="14" t="s">
        <v>32</v>
      </c>
      <c r="AX222" s="14" t="s">
        <v>79</v>
      </c>
      <c r="AY222" s="247" t="s">
        <v>128</v>
      </c>
    </row>
    <row r="223" s="2" customFormat="1" ht="24.15" customHeight="1">
      <c r="A223" s="40"/>
      <c r="B223" s="41"/>
      <c r="C223" s="206" t="s">
        <v>328</v>
      </c>
      <c r="D223" s="206" t="s">
        <v>130</v>
      </c>
      <c r="E223" s="207" t="s">
        <v>329</v>
      </c>
      <c r="F223" s="208" t="s">
        <v>330</v>
      </c>
      <c r="G223" s="209" t="s">
        <v>133</v>
      </c>
      <c r="H223" s="210">
        <v>29.477</v>
      </c>
      <c r="I223" s="211"/>
      <c r="J223" s="212">
        <f>ROUND(I223*H223,2)</f>
        <v>0</v>
      </c>
      <c r="K223" s="208" t="s">
        <v>134</v>
      </c>
      <c r="L223" s="46"/>
      <c r="M223" s="213" t="s">
        <v>19</v>
      </c>
      <c r="N223" s="214" t="s">
        <v>42</v>
      </c>
      <c r="O223" s="86"/>
      <c r="P223" s="215">
        <f>O223*H223</f>
        <v>0</v>
      </c>
      <c r="Q223" s="215">
        <v>0.0020999999999999999</v>
      </c>
      <c r="R223" s="215">
        <f>Q223*H223</f>
        <v>0.061901699999999997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135</v>
      </c>
      <c r="AT223" s="217" t="s">
        <v>130</v>
      </c>
      <c r="AU223" s="217" t="s">
        <v>153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79</v>
      </c>
      <c r="BK223" s="218">
        <f>ROUND(I223*H223,2)</f>
        <v>0</v>
      </c>
      <c r="BL223" s="19" t="s">
        <v>135</v>
      </c>
      <c r="BM223" s="217" t="s">
        <v>331</v>
      </c>
    </row>
    <row r="224" s="2" customFormat="1">
      <c r="A224" s="40"/>
      <c r="B224" s="41"/>
      <c r="C224" s="42"/>
      <c r="D224" s="219" t="s">
        <v>137</v>
      </c>
      <c r="E224" s="42"/>
      <c r="F224" s="220" t="s">
        <v>332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153</v>
      </c>
    </row>
    <row r="225" s="2" customFormat="1">
      <c r="A225" s="40"/>
      <c r="B225" s="41"/>
      <c r="C225" s="42"/>
      <c r="D225" s="224" t="s">
        <v>139</v>
      </c>
      <c r="E225" s="42"/>
      <c r="F225" s="225" t="s">
        <v>333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139</v>
      </c>
      <c r="AU225" s="19" t="s">
        <v>153</v>
      </c>
    </row>
    <row r="226" s="13" customFormat="1">
      <c r="A226" s="13"/>
      <c r="B226" s="226"/>
      <c r="C226" s="227"/>
      <c r="D226" s="219" t="s">
        <v>141</v>
      </c>
      <c r="E226" s="228" t="s">
        <v>19</v>
      </c>
      <c r="F226" s="229" t="s">
        <v>327</v>
      </c>
      <c r="G226" s="227"/>
      <c r="H226" s="230">
        <v>29.477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141</v>
      </c>
      <c r="AU226" s="236" t="s">
        <v>153</v>
      </c>
      <c r="AV226" s="13" t="s">
        <v>81</v>
      </c>
      <c r="AW226" s="13" t="s">
        <v>32</v>
      </c>
      <c r="AX226" s="13" t="s">
        <v>71</v>
      </c>
      <c r="AY226" s="236" t="s">
        <v>128</v>
      </c>
    </row>
    <row r="227" s="14" customFormat="1">
      <c r="A227" s="14"/>
      <c r="B227" s="237"/>
      <c r="C227" s="238"/>
      <c r="D227" s="219" t="s">
        <v>141</v>
      </c>
      <c r="E227" s="239" t="s">
        <v>19</v>
      </c>
      <c r="F227" s="240" t="s">
        <v>143</v>
      </c>
      <c r="G227" s="238"/>
      <c r="H227" s="241">
        <v>29.477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141</v>
      </c>
      <c r="AU227" s="247" t="s">
        <v>153</v>
      </c>
      <c r="AV227" s="14" t="s">
        <v>135</v>
      </c>
      <c r="AW227" s="14" t="s">
        <v>32</v>
      </c>
      <c r="AX227" s="14" t="s">
        <v>79</v>
      </c>
      <c r="AY227" s="247" t="s">
        <v>128</v>
      </c>
    </row>
    <row r="228" s="2" customFormat="1" ht="24.15" customHeight="1">
      <c r="A228" s="40"/>
      <c r="B228" s="41"/>
      <c r="C228" s="206" t="s">
        <v>334</v>
      </c>
      <c r="D228" s="206" t="s">
        <v>130</v>
      </c>
      <c r="E228" s="207" t="s">
        <v>335</v>
      </c>
      <c r="F228" s="208" t="s">
        <v>336</v>
      </c>
      <c r="G228" s="209" t="s">
        <v>133</v>
      </c>
      <c r="H228" s="210">
        <v>196.50999999999999</v>
      </c>
      <c r="I228" s="211"/>
      <c r="J228" s="212">
        <f>ROUND(I228*H228,2)</f>
        <v>0</v>
      </c>
      <c r="K228" s="208" t="s">
        <v>134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0.0030339299999999998</v>
      </c>
      <c r="R228" s="215">
        <f>Q228*H228</f>
        <v>0.59619758429999992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135</v>
      </c>
      <c r="AT228" s="217" t="s">
        <v>130</v>
      </c>
      <c r="AU228" s="217" t="s">
        <v>153</v>
      </c>
      <c r="AY228" s="19" t="s">
        <v>128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135</v>
      </c>
      <c r="BM228" s="217" t="s">
        <v>337</v>
      </c>
    </row>
    <row r="229" s="2" customFormat="1">
      <c r="A229" s="40"/>
      <c r="B229" s="41"/>
      <c r="C229" s="42"/>
      <c r="D229" s="219" t="s">
        <v>137</v>
      </c>
      <c r="E229" s="42"/>
      <c r="F229" s="220" t="s">
        <v>338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153</v>
      </c>
    </row>
    <row r="230" s="2" customFormat="1">
      <c r="A230" s="40"/>
      <c r="B230" s="41"/>
      <c r="C230" s="42"/>
      <c r="D230" s="224" t="s">
        <v>139</v>
      </c>
      <c r="E230" s="42"/>
      <c r="F230" s="225" t="s">
        <v>339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139</v>
      </c>
      <c r="AU230" s="19" t="s">
        <v>153</v>
      </c>
    </row>
    <row r="231" s="13" customFormat="1">
      <c r="A231" s="13"/>
      <c r="B231" s="226"/>
      <c r="C231" s="227"/>
      <c r="D231" s="219" t="s">
        <v>141</v>
      </c>
      <c r="E231" s="228" t="s">
        <v>19</v>
      </c>
      <c r="F231" s="229" t="s">
        <v>320</v>
      </c>
      <c r="G231" s="227"/>
      <c r="H231" s="230">
        <v>196.50999999999999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141</v>
      </c>
      <c r="AU231" s="236" t="s">
        <v>153</v>
      </c>
      <c r="AV231" s="13" t="s">
        <v>81</v>
      </c>
      <c r="AW231" s="13" t="s">
        <v>32</v>
      </c>
      <c r="AX231" s="13" t="s">
        <v>71</v>
      </c>
      <c r="AY231" s="236" t="s">
        <v>128</v>
      </c>
    </row>
    <row r="232" s="14" customFormat="1">
      <c r="A232" s="14"/>
      <c r="B232" s="237"/>
      <c r="C232" s="238"/>
      <c r="D232" s="219" t="s">
        <v>141</v>
      </c>
      <c r="E232" s="239" t="s">
        <v>19</v>
      </c>
      <c r="F232" s="240" t="s">
        <v>143</v>
      </c>
      <c r="G232" s="238"/>
      <c r="H232" s="241">
        <v>196.50999999999999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141</v>
      </c>
      <c r="AU232" s="247" t="s">
        <v>153</v>
      </c>
      <c r="AV232" s="14" t="s">
        <v>135</v>
      </c>
      <c r="AW232" s="14" t="s">
        <v>32</v>
      </c>
      <c r="AX232" s="14" t="s">
        <v>79</v>
      </c>
      <c r="AY232" s="247" t="s">
        <v>128</v>
      </c>
    </row>
    <row r="233" s="12" customFormat="1" ht="22.8" customHeight="1">
      <c r="A233" s="12"/>
      <c r="B233" s="190"/>
      <c r="C233" s="191"/>
      <c r="D233" s="192" t="s">
        <v>70</v>
      </c>
      <c r="E233" s="204" t="s">
        <v>340</v>
      </c>
      <c r="F233" s="204" t="s">
        <v>341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SUM(P234:P251)</f>
        <v>0</v>
      </c>
      <c r="Q233" s="198"/>
      <c r="R233" s="199">
        <f>SUM(R234:R251)</f>
        <v>0</v>
      </c>
      <c r="S233" s="198"/>
      <c r="T233" s="200">
        <f>SUM(T234:T251)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79</v>
      </c>
      <c r="AT233" s="202" t="s">
        <v>70</v>
      </c>
      <c r="AU233" s="202" t="s">
        <v>79</v>
      </c>
      <c r="AY233" s="201" t="s">
        <v>128</v>
      </c>
      <c r="BK233" s="203">
        <f>SUM(BK234:BK251)</f>
        <v>0</v>
      </c>
    </row>
    <row r="234" s="2" customFormat="1" ht="16.5" customHeight="1">
      <c r="A234" s="40"/>
      <c r="B234" s="41"/>
      <c r="C234" s="206" t="s">
        <v>342</v>
      </c>
      <c r="D234" s="206" t="s">
        <v>130</v>
      </c>
      <c r="E234" s="207" t="s">
        <v>343</v>
      </c>
      <c r="F234" s="208" t="s">
        <v>344</v>
      </c>
      <c r="G234" s="209" t="s">
        <v>181</v>
      </c>
      <c r="H234" s="210">
        <v>168.994</v>
      </c>
      <c r="I234" s="211"/>
      <c r="J234" s="212">
        <f>ROUND(I234*H234,2)</f>
        <v>0</v>
      </c>
      <c r="K234" s="208" t="s">
        <v>134</v>
      </c>
      <c r="L234" s="46"/>
      <c r="M234" s="213" t="s">
        <v>19</v>
      </c>
      <c r="N234" s="214" t="s">
        <v>42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135</v>
      </c>
      <c r="AT234" s="217" t="s">
        <v>130</v>
      </c>
      <c r="AU234" s="217" t="s">
        <v>81</v>
      </c>
      <c r="AY234" s="19" t="s">
        <v>128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79</v>
      </c>
      <c r="BK234" s="218">
        <f>ROUND(I234*H234,2)</f>
        <v>0</v>
      </c>
      <c r="BL234" s="19" t="s">
        <v>135</v>
      </c>
      <c r="BM234" s="217" t="s">
        <v>345</v>
      </c>
    </row>
    <row r="235" s="2" customFormat="1">
      <c r="A235" s="40"/>
      <c r="B235" s="41"/>
      <c r="C235" s="42"/>
      <c r="D235" s="219" t="s">
        <v>137</v>
      </c>
      <c r="E235" s="42"/>
      <c r="F235" s="220" t="s">
        <v>346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81</v>
      </c>
    </row>
    <row r="236" s="2" customFormat="1">
      <c r="A236" s="40"/>
      <c r="B236" s="41"/>
      <c r="C236" s="42"/>
      <c r="D236" s="224" t="s">
        <v>139</v>
      </c>
      <c r="E236" s="42"/>
      <c r="F236" s="225" t="s">
        <v>347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139</v>
      </c>
      <c r="AU236" s="19" t="s">
        <v>81</v>
      </c>
    </row>
    <row r="237" s="2" customFormat="1" ht="24.15" customHeight="1">
      <c r="A237" s="40"/>
      <c r="B237" s="41"/>
      <c r="C237" s="206" t="s">
        <v>348</v>
      </c>
      <c r="D237" s="206" t="s">
        <v>130</v>
      </c>
      <c r="E237" s="207" t="s">
        <v>349</v>
      </c>
      <c r="F237" s="208" t="s">
        <v>350</v>
      </c>
      <c r="G237" s="209" t="s">
        <v>181</v>
      </c>
      <c r="H237" s="210">
        <v>168.994</v>
      </c>
      <c r="I237" s="211"/>
      <c r="J237" s="212">
        <f>ROUND(I237*H237,2)</f>
        <v>0</v>
      </c>
      <c r="K237" s="208" t="s">
        <v>134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135</v>
      </c>
      <c r="AT237" s="217" t="s">
        <v>130</v>
      </c>
      <c r="AU237" s="217" t="s">
        <v>81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79</v>
      </c>
      <c r="BK237" s="218">
        <f>ROUND(I237*H237,2)</f>
        <v>0</v>
      </c>
      <c r="BL237" s="19" t="s">
        <v>135</v>
      </c>
      <c r="BM237" s="217" t="s">
        <v>351</v>
      </c>
    </row>
    <row r="238" s="2" customFormat="1">
      <c r="A238" s="40"/>
      <c r="B238" s="41"/>
      <c r="C238" s="42"/>
      <c r="D238" s="219" t="s">
        <v>137</v>
      </c>
      <c r="E238" s="42"/>
      <c r="F238" s="220" t="s">
        <v>352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137</v>
      </c>
      <c r="AU238" s="19" t="s">
        <v>81</v>
      </c>
    </row>
    <row r="239" s="2" customFormat="1">
      <c r="A239" s="40"/>
      <c r="B239" s="41"/>
      <c r="C239" s="42"/>
      <c r="D239" s="224" t="s">
        <v>139</v>
      </c>
      <c r="E239" s="42"/>
      <c r="F239" s="225" t="s">
        <v>353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139</v>
      </c>
      <c r="AU239" s="19" t="s">
        <v>81</v>
      </c>
    </row>
    <row r="240" s="2" customFormat="1" ht="24.15" customHeight="1">
      <c r="A240" s="40"/>
      <c r="B240" s="41"/>
      <c r="C240" s="206" t="s">
        <v>354</v>
      </c>
      <c r="D240" s="206" t="s">
        <v>130</v>
      </c>
      <c r="E240" s="207" t="s">
        <v>355</v>
      </c>
      <c r="F240" s="208" t="s">
        <v>356</v>
      </c>
      <c r="G240" s="209" t="s">
        <v>181</v>
      </c>
      <c r="H240" s="210">
        <v>1520.9459999999999</v>
      </c>
      <c r="I240" s="211"/>
      <c r="J240" s="212">
        <f>ROUND(I240*H240,2)</f>
        <v>0</v>
      </c>
      <c r="K240" s="208" t="s">
        <v>134</v>
      </c>
      <c r="L240" s="46"/>
      <c r="M240" s="213" t="s">
        <v>19</v>
      </c>
      <c r="N240" s="214" t="s">
        <v>42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135</v>
      </c>
      <c r="AT240" s="217" t="s">
        <v>130</v>
      </c>
      <c r="AU240" s="217" t="s">
        <v>81</v>
      </c>
      <c r="AY240" s="19" t="s">
        <v>128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79</v>
      </c>
      <c r="BK240" s="218">
        <f>ROUND(I240*H240,2)</f>
        <v>0</v>
      </c>
      <c r="BL240" s="19" t="s">
        <v>135</v>
      </c>
      <c r="BM240" s="217" t="s">
        <v>357</v>
      </c>
    </row>
    <row r="241" s="2" customFormat="1">
      <c r="A241" s="40"/>
      <c r="B241" s="41"/>
      <c r="C241" s="42"/>
      <c r="D241" s="219" t="s">
        <v>137</v>
      </c>
      <c r="E241" s="42"/>
      <c r="F241" s="220" t="s">
        <v>358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81</v>
      </c>
    </row>
    <row r="242" s="2" customFormat="1">
      <c r="A242" s="40"/>
      <c r="B242" s="41"/>
      <c r="C242" s="42"/>
      <c r="D242" s="224" t="s">
        <v>139</v>
      </c>
      <c r="E242" s="42"/>
      <c r="F242" s="225" t="s">
        <v>359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139</v>
      </c>
      <c r="AU242" s="19" t="s">
        <v>81</v>
      </c>
    </row>
    <row r="243" s="13" customFormat="1">
      <c r="A243" s="13"/>
      <c r="B243" s="226"/>
      <c r="C243" s="227"/>
      <c r="D243" s="219" t="s">
        <v>141</v>
      </c>
      <c r="E243" s="227"/>
      <c r="F243" s="229" t="s">
        <v>360</v>
      </c>
      <c r="G243" s="227"/>
      <c r="H243" s="230">
        <v>1520.9459999999999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141</v>
      </c>
      <c r="AU243" s="236" t="s">
        <v>81</v>
      </c>
      <c r="AV243" s="13" t="s">
        <v>81</v>
      </c>
      <c r="AW243" s="13" t="s">
        <v>4</v>
      </c>
      <c r="AX243" s="13" t="s">
        <v>79</v>
      </c>
      <c r="AY243" s="236" t="s">
        <v>128</v>
      </c>
    </row>
    <row r="244" s="2" customFormat="1" ht="37.8" customHeight="1">
      <c r="A244" s="40"/>
      <c r="B244" s="41"/>
      <c r="C244" s="206" t="s">
        <v>361</v>
      </c>
      <c r="D244" s="206" t="s">
        <v>130</v>
      </c>
      <c r="E244" s="207" t="s">
        <v>362</v>
      </c>
      <c r="F244" s="208" t="s">
        <v>363</v>
      </c>
      <c r="G244" s="209" t="s">
        <v>181</v>
      </c>
      <c r="H244" s="210">
        <v>152.095</v>
      </c>
      <c r="I244" s="211"/>
      <c r="J244" s="212">
        <f>ROUND(I244*H244,2)</f>
        <v>0</v>
      </c>
      <c r="K244" s="208" t="s">
        <v>134</v>
      </c>
      <c r="L244" s="46"/>
      <c r="M244" s="213" t="s">
        <v>19</v>
      </c>
      <c r="N244" s="214" t="s">
        <v>42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135</v>
      </c>
      <c r="AT244" s="217" t="s">
        <v>130</v>
      </c>
      <c r="AU244" s="217" t="s">
        <v>81</v>
      </c>
      <c r="AY244" s="19" t="s">
        <v>128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79</v>
      </c>
      <c r="BK244" s="218">
        <f>ROUND(I244*H244,2)</f>
        <v>0</v>
      </c>
      <c r="BL244" s="19" t="s">
        <v>135</v>
      </c>
      <c r="BM244" s="217" t="s">
        <v>364</v>
      </c>
    </row>
    <row r="245" s="2" customFormat="1">
      <c r="A245" s="40"/>
      <c r="B245" s="41"/>
      <c r="C245" s="42"/>
      <c r="D245" s="219" t="s">
        <v>137</v>
      </c>
      <c r="E245" s="42"/>
      <c r="F245" s="220" t="s">
        <v>365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137</v>
      </c>
      <c r="AU245" s="19" t="s">
        <v>81</v>
      </c>
    </row>
    <row r="246" s="2" customFormat="1">
      <c r="A246" s="40"/>
      <c r="B246" s="41"/>
      <c r="C246" s="42"/>
      <c r="D246" s="224" t="s">
        <v>139</v>
      </c>
      <c r="E246" s="42"/>
      <c r="F246" s="225" t="s">
        <v>366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139</v>
      </c>
      <c r="AU246" s="19" t="s">
        <v>81</v>
      </c>
    </row>
    <row r="247" s="13" customFormat="1">
      <c r="A247" s="13"/>
      <c r="B247" s="226"/>
      <c r="C247" s="227"/>
      <c r="D247" s="219" t="s">
        <v>141</v>
      </c>
      <c r="E247" s="228" t="s">
        <v>19</v>
      </c>
      <c r="F247" s="229" t="s">
        <v>367</v>
      </c>
      <c r="G247" s="227"/>
      <c r="H247" s="230">
        <v>152.095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141</v>
      </c>
      <c r="AU247" s="236" t="s">
        <v>81</v>
      </c>
      <c r="AV247" s="13" t="s">
        <v>81</v>
      </c>
      <c r="AW247" s="13" t="s">
        <v>32</v>
      </c>
      <c r="AX247" s="13" t="s">
        <v>79</v>
      </c>
      <c r="AY247" s="236" t="s">
        <v>128</v>
      </c>
    </row>
    <row r="248" s="2" customFormat="1" ht="44.25" customHeight="1">
      <c r="A248" s="40"/>
      <c r="B248" s="41"/>
      <c r="C248" s="206" t="s">
        <v>152</v>
      </c>
      <c r="D248" s="206" t="s">
        <v>130</v>
      </c>
      <c r="E248" s="207" t="s">
        <v>368</v>
      </c>
      <c r="F248" s="208" t="s">
        <v>369</v>
      </c>
      <c r="G248" s="209" t="s">
        <v>181</v>
      </c>
      <c r="H248" s="210">
        <v>16.899000000000001</v>
      </c>
      <c r="I248" s="211"/>
      <c r="J248" s="212">
        <f>ROUND(I248*H248,2)</f>
        <v>0</v>
      </c>
      <c r="K248" s="208" t="s">
        <v>134</v>
      </c>
      <c r="L248" s="46"/>
      <c r="M248" s="213" t="s">
        <v>19</v>
      </c>
      <c r="N248" s="214" t="s">
        <v>42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135</v>
      </c>
      <c r="AT248" s="217" t="s">
        <v>130</v>
      </c>
      <c r="AU248" s="217" t="s">
        <v>81</v>
      </c>
      <c r="AY248" s="19" t="s">
        <v>128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79</v>
      </c>
      <c r="BK248" s="218">
        <f>ROUND(I248*H248,2)</f>
        <v>0</v>
      </c>
      <c r="BL248" s="19" t="s">
        <v>135</v>
      </c>
      <c r="BM248" s="217" t="s">
        <v>370</v>
      </c>
    </row>
    <row r="249" s="2" customFormat="1">
      <c r="A249" s="40"/>
      <c r="B249" s="41"/>
      <c r="C249" s="42"/>
      <c r="D249" s="219" t="s">
        <v>137</v>
      </c>
      <c r="E249" s="42"/>
      <c r="F249" s="220" t="s">
        <v>371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137</v>
      </c>
      <c r="AU249" s="19" t="s">
        <v>81</v>
      </c>
    </row>
    <row r="250" s="2" customFormat="1">
      <c r="A250" s="40"/>
      <c r="B250" s="41"/>
      <c r="C250" s="42"/>
      <c r="D250" s="224" t="s">
        <v>139</v>
      </c>
      <c r="E250" s="42"/>
      <c r="F250" s="225" t="s">
        <v>372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139</v>
      </c>
      <c r="AU250" s="19" t="s">
        <v>81</v>
      </c>
    </row>
    <row r="251" s="13" customFormat="1">
      <c r="A251" s="13"/>
      <c r="B251" s="226"/>
      <c r="C251" s="227"/>
      <c r="D251" s="219" t="s">
        <v>141</v>
      </c>
      <c r="E251" s="228" t="s">
        <v>19</v>
      </c>
      <c r="F251" s="229" t="s">
        <v>373</v>
      </c>
      <c r="G251" s="227"/>
      <c r="H251" s="230">
        <v>16.899000000000001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141</v>
      </c>
      <c r="AU251" s="236" t="s">
        <v>81</v>
      </c>
      <c r="AV251" s="13" t="s">
        <v>81</v>
      </c>
      <c r="AW251" s="13" t="s">
        <v>32</v>
      </c>
      <c r="AX251" s="13" t="s">
        <v>79</v>
      </c>
      <c r="AY251" s="236" t="s">
        <v>128</v>
      </c>
    </row>
    <row r="252" s="12" customFormat="1" ht="22.8" customHeight="1">
      <c r="A252" s="12"/>
      <c r="B252" s="190"/>
      <c r="C252" s="191"/>
      <c r="D252" s="192" t="s">
        <v>70</v>
      </c>
      <c r="E252" s="204" t="s">
        <v>374</v>
      </c>
      <c r="F252" s="204" t="s">
        <v>375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SUM(P253:P255)</f>
        <v>0</v>
      </c>
      <c r="Q252" s="198"/>
      <c r="R252" s="199">
        <f>SUM(R253:R255)</f>
        <v>0</v>
      </c>
      <c r="S252" s="198"/>
      <c r="T252" s="200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79</v>
      </c>
      <c r="AT252" s="202" t="s">
        <v>70</v>
      </c>
      <c r="AU252" s="202" t="s">
        <v>79</v>
      </c>
      <c r="AY252" s="201" t="s">
        <v>128</v>
      </c>
      <c r="BK252" s="203">
        <f>SUM(BK253:BK255)</f>
        <v>0</v>
      </c>
    </row>
    <row r="253" s="2" customFormat="1" ht="16.5" customHeight="1">
      <c r="A253" s="40"/>
      <c r="B253" s="41"/>
      <c r="C253" s="206" t="s">
        <v>376</v>
      </c>
      <c r="D253" s="206" t="s">
        <v>130</v>
      </c>
      <c r="E253" s="207" t="s">
        <v>377</v>
      </c>
      <c r="F253" s="208" t="s">
        <v>378</v>
      </c>
      <c r="G253" s="209" t="s">
        <v>181</v>
      </c>
      <c r="H253" s="210">
        <v>120.45</v>
      </c>
      <c r="I253" s="211"/>
      <c r="J253" s="212">
        <f>ROUND(I253*H253,2)</f>
        <v>0</v>
      </c>
      <c r="K253" s="208" t="s">
        <v>134</v>
      </c>
      <c r="L253" s="46"/>
      <c r="M253" s="213" t="s">
        <v>19</v>
      </c>
      <c r="N253" s="214" t="s">
        <v>42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135</v>
      </c>
      <c r="AT253" s="217" t="s">
        <v>130</v>
      </c>
      <c r="AU253" s="217" t="s">
        <v>81</v>
      </c>
      <c r="AY253" s="19" t="s">
        <v>128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79</v>
      </c>
      <c r="BK253" s="218">
        <f>ROUND(I253*H253,2)</f>
        <v>0</v>
      </c>
      <c r="BL253" s="19" t="s">
        <v>135</v>
      </c>
      <c r="BM253" s="217" t="s">
        <v>379</v>
      </c>
    </row>
    <row r="254" s="2" customFormat="1">
      <c r="A254" s="40"/>
      <c r="B254" s="41"/>
      <c r="C254" s="42"/>
      <c r="D254" s="219" t="s">
        <v>137</v>
      </c>
      <c r="E254" s="42"/>
      <c r="F254" s="220" t="s">
        <v>380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137</v>
      </c>
      <c r="AU254" s="19" t="s">
        <v>81</v>
      </c>
    </row>
    <row r="255" s="2" customFormat="1">
      <c r="A255" s="40"/>
      <c r="B255" s="41"/>
      <c r="C255" s="42"/>
      <c r="D255" s="224" t="s">
        <v>139</v>
      </c>
      <c r="E255" s="42"/>
      <c r="F255" s="225" t="s">
        <v>381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139</v>
      </c>
      <c r="AU255" s="19" t="s">
        <v>81</v>
      </c>
    </row>
    <row r="256" s="12" customFormat="1" ht="25.92" customHeight="1">
      <c r="A256" s="12"/>
      <c r="B256" s="190"/>
      <c r="C256" s="191"/>
      <c r="D256" s="192" t="s">
        <v>70</v>
      </c>
      <c r="E256" s="193" t="s">
        <v>382</v>
      </c>
      <c r="F256" s="193" t="s">
        <v>383</v>
      </c>
      <c r="G256" s="191"/>
      <c r="H256" s="191"/>
      <c r="I256" s="194"/>
      <c r="J256" s="195">
        <f>BK256</f>
        <v>0</v>
      </c>
      <c r="K256" s="191"/>
      <c r="L256" s="196"/>
      <c r="M256" s="197"/>
      <c r="N256" s="198"/>
      <c r="O256" s="198"/>
      <c r="P256" s="199">
        <f>P257+P285+P296+P315</f>
        <v>0</v>
      </c>
      <c r="Q256" s="198"/>
      <c r="R256" s="199">
        <f>R257+R285+R296+R315</f>
        <v>1.5476776892000002</v>
      </c>
      <c r="S256" s="198"/>
      <c r="T256" s="200">
        <f>T257+T285+T296+T315</f>
        <v>13.076608500000001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81</v>
      </c>
      <c r="AT256" s="202" t="s">
        <v>70</v>
      </c>
      <c r="AU256" s="202" t="s">
        <v>71</v>
      </c>
      <c r="AY256" s="201" t="s">
        <v>128</v>
      </c>
      <c r="BK256" s="203">
        <f>BK257+BK285+BK296+BK315</f>
        <v>0</v>
      </c>
    </row>
    <row r="257" s="12" customFormat="1" ht="22.8" customHeight="1">
      <c r="A257" s="12"/>
      <c r="B257" s="190"/>
      <c r="C257" s="191"/>
      <c r="D257" s="192" t="s">
        <v>70</v>
      </c>
      <c r="E257" s="204" t="s">
        <v>384</v>
      </c>
      <c r="F257" s="204" t="s">
        <v>385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SUM(P258:P284)</f>
        <v>0</v>
      </c>
      <c r="Q257" s="198"/>
      <c r="R257" s="199">
        <f>SUM(R258:R284)</f>
        <v>0.68519874999999997</v>
      </c>
      <c r="S257" s="198"/>
      <c r="T257" s="200">
        <f>SUM(T258:T284)</f>
        <v>0.28716849999999999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81</v>
      </c>
      <c r="AT257" s="202" t="s">
        <v>70</v>
      </c>
      <c r="AU257" s="202" t="s">
        <v>79</v>
      </c>
      <c r="AY257" s="201" t="s">
        <v>128</v>
      </c>
      <c r="BK257" s="203">
        <f>SUM(BK258:BK284)</f>
        <v>0</v>
      </c>
    </row>
    <row r="258" s="2" customFormat="1" ht="24.15" customHeight="1">
      <c r="A258" s="40"/>
      <c r="B258" s="41"/>
      <c r="C258" s="206" t="s">
        <v>386</v>
      </c>
      <c r="D258" s="206" t="s">
        <v>130</v>
      </c>
      <c r="E258" s="207" t="s">
        <v>387</v>
      </c>
      <c r="F258" s="208" t="s">
        <v>388</v>
      </c>
      <c r="G258" s="209" t="s">
        <v>264</v>
      </c>
      <c r="H258" s="210">
        <v>150.34999999999999</v>
      </c>
      <c r="I258" s="211"/>
      <c r="J258" s="212">
        <f>ROUND(I258*H258,2)</f>
        <v>0</v>
      </c>
      <c r="K258" s="208" t="s">
        <v>134</v>
      </c>
      <c r="L258" s="46"/>
      <c r="M258" s="213" t="s">
        <v>19</v>
      </c>
      <c r="N258" s="214" t="s">
        <v>42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0.00191</v>
      </c>
      <c r="T258" s="216">
        <f>S258*H258</f>
        <v>0.28716849999999999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147</v>
      </c>
      <c r="AT258" s="217" t="s">
        <v>130</v>
      </c>
      <c r="AU258" s="217" t="s">
        <v>81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79</v>
      </c>
      <c r="BK258" s="218">
        <f>ROUND(I258*H258,2)</f>
        <v>0</v>
      </c>
      <c r="BL258" s="19" t="s">
        <v>147</v>
      </c>
      <c r="BM258" s="217" t="s">
        <v>389</v>
      </c>
    </row>
    <row r="259" s="2" customFormat="1">
      <c r="A259" s="40"/>
      <c r="B259" s="41"/>
      <c r="C259" s="42"/>
      <c r="D259" s="219" t="s">
        <v>137</v>
      </c>
      <c r="E259" s="42"/>
      <c r="F259" s="220" t="s">
        <v>390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81</v>
      </c>
    </row>
    <row r="260" s="2" customFormat="1">
      <c r="A260" s="40"/>
      <c r="B260" s="41"/>
      <c r="C260" s="42"/>
      <c r="D260" s="224" t="s">
        <v>139</v>
      </c>
      <c r="E260" s="42"/>
      <c r="F260" s="225" t="s">
        <v>391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139</v>
      </c>
      <c r="AU260" s="19" t="s">
        <v>81</v>
      </c>
    </row>
    <row r="261" s="13" customFormat="1">
      <c r="A261" s="13"/>
      <c r="B261" s="226"/>
      <c r="C261" s="227"/>
      <c r="D261" s="219" t="s">
        <v>141</v>
      </c>
      <c r="E261" s="228" t="s">
        <v>19</v>
      </c>
      <c r="F261" s="229" t="s">
        <v>392</v>
      </c>
      <c r="G261" s="227"/>
      <c r="H261" s="230">
        <v>36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141</v>
      </c>
      <c r="AU261" s="236" t="s">
        <v>81</v>
      </c>
      <c r="AV261" s="13" t="s">
        <v>81</v>
      </c>
      <c r="AW261" s="13" t="s">
        <v>32</v>
      </c>
      <c r="AX261" s="13" t="s">
        <v>71</v>
      </c>
      <c r="AY261" s="236" t="s">
        <v>128</v>
      </c>
    </row>
    <row r="262" s="13" customFormat="1">
      <c r="A262" s="13"/>
      <c r="B262" s="226"/>
      <c r="C262" s="227"/>
      <c r="D262" s="219" t="s">
        <v>141</v>
      </c>
      <c r="E262" s="228" t="s">
        <v>19</v>
      </c>
      <c r="F262" s="229" t="s">
        <v>393</v>
      </c>
      <c r="G262" s="227"/>
      <c r="H262" s="230">
        <v>43.200000000000003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141</v>
      </c>
      <c r="AU262" s="236" t="s">
        <v>81</v>
      </c>
      <c r="AV262" s="13" t="s">
        <v>81</v>
      </c>
      <c r="AW262" s="13" t="s">
        <v>32</v>
      </c>
      <c r="AX262" s="13" t="s">
        <v>71</v>
      </c>
      <c r="AY262" s="236" t="s">
        <v>128</v>
      </c>
    </row>
    <row r="263" s="13" customFormat="1">
      <c r="A263" s="13"/>
      <c r="B263" s="226"/>
      <c r="C263" s="227"/>
      <c r="D263" s="219" t="s">
        <v>141</v>
      </c>
      <c r="E263" s="228" t="s">
        <v>19</v>
      </c>
      <c r="F263" s="229" t="s">
        <v>394</v>
      </c>
      <c r="G263" s="227"/>
      <c r="H263" s="230">
        <v>52.149999999999999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141</v>
      </c>
      <c r="AU263" s="236" t="s">
        <v>81</v>
      </c>
      <c r="AV263" s="13" t="s">
        <v>81</v>
      </c>
      <c r="AW263" s="13" t="s">
        <v>32</v>
      </c>
      <c r="AX263" s="13" t="s">
        <v>71</v>
      </c>
      <c r="AY263" s="236" t="s">
        <v>128</v>
      </c>
    </row>
    <row r="264" s="13" customFormat="1">
      <c r="A264" s="13"/>
      <c r="B264" s="226"/>
      <c r="C264" s="227"/>
      <c r="D264" s="219" t="s">
        <v>141</v>
      </c>
      <c r="E264" s="228" t="s">
        <v>19</v>
      </c>
      <c r="F264" s="229" t="s">
        <v>395</v>
      </c>
      <c r="G264" s="227"/>
      <c r="H264" s="230">
        <v>19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141</v>
      </c>
      <c r="AU264" s="236" t="s">
        <v>81</v>
      </c>
      <c r="AV264" s="13" t="s">
        <v>81</v>
      </c>
      <c r="AW264" s="13" t="s">
        <v>32</v>
      </c>
      <c r="AX264" s="13" t="s">
        <v>71</v>
      </c>
      <c r="AY264" s="236" t="s">
        <v>128</v>
      </c>
    </row>
    <row r="265" s="14" customFormat="1">
      <c r="A265" s="14"/>
      <c r="B265" s="237"/>
      <c r="C265" s="238"/>
      <c r="D265" s="219" t="s">
        <v>141</v>
      </c>
      <c r="E265" s="239" t="s">
        <v>19</v>
      </c>
      <c r="F265" s="240" t="s">
        <v>143</v>
      </c>
      <c r="G265" s="238"/>
      <c r="H265" s="241">
        <v>150.34999999999999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141</v>
      </c>
      <c r="AU265" s="247" t="s">
        <v>81</v>
      </c>
      <c r="AV265" s="14" t="s">
        <v>135</v>
      </c>
      <c r="AW265" s="14" t="s">
        <v>32</v>
      </c>
      <c r="AX265" s="14" t="s">
        <v>79</v>
      </c>
      <c r="AY265" s="247" t="s">
        <v>128</v>
      </c>
    </row>
    <row r="266" s="2" customFormat="1" ht="33" customHeight="1">
      <c r="A266" s="40"/>
      <c r="B266" s="41"/>
      <c r="C266" s="206" t="s">
        <v>396</v>
      </c>
      <c r="D266" s="206" t="s">
        <v>130</v>
      </c>
      <c r="E266" s="207" t="s">
        <v>397</v>
      </c>
      <c r="F266" s="208" t="s">
        <v>398</v>
      </c>
      <c r="G266" s="209" t="s">
        <v>264</v>
      </c>
      <c r="H266" s="210">
        <v>55</v>
      </c>
      <c r="I266" s="211"/>
      <c r="J266" s="212">
        <f>ROUND(I266*H266,2)</f>
        <v>0</v>
      </c>
      <c r="K266" s="208" t="s">
        <v>134</v>
      </c>
      <c r="L266" s="46"/>
      <c r="M266" s="213" t="s">
        <v>19</v>
      </c>
      <c r="N266" s="214" t="s">
        <v>42</v>
      </c>
      <c r="O266" s="86"/>
      <c r="P266" s="215">
        <f>O266*H266</f>
        <v>0</v>
      </c>
      <c r="Q266" s="215">
        <v>0.00290815</v>
      </c>
      <c r="R266" s="215">
        <f>Q266*H266</f>
        <v>0.15994824999999999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147</v>
      </c>
      <c r="AT266" s="217" t="s">
        <v>130</v>
      </c>
      <c r="AU266" s="217" t="s">
        <v>81</v>
      </c>
      <c r="AY266" s="19" t="s">
        <v>128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79</v>
      </c>
      <c r="BK266" s="218">
        <f>ROUND(I266*H266,2)</f>
        <v>0</v>
      </c>
      <c r="BL266" s="19" t="s">
        <v>147</v>
      </c>
      <c r="BM266" s="217" t="s">
        <v>399</v>
      </c>
    </row>
    <row r="267" s="2" customFormat="1">
      <c r="A267" s="40"/>
      <c r="B267" s="41"/>
      <c r="C267" s="42"/>
      <c r="D267" s="219" t="s">
        <v>137</v>
      </c>
      <c r="E267" s="42"/>
      <c r="F267" s="220" t="s">
        <v>400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137</v>
      </c>
      <c r="AU267" s="19" t="s">
        <v>81</v>
      </c>
    </row>
    <row r="268" s="2" customFormat="1">
      <c r="A268" s="40"/>
      <c r="B268" s="41"/>
      <c r="C268" s="42"/>
      <c r="D268" s="224" t="s">
        <v>139</v>
      </c>
      <c r="E268" s="42"/>
      <c r="F268" s="225" t="s">
        <v>401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139</v>
      </c>
      <c r="AU268" s="19" t="s">
        <v>81</v>
      </c>
    </row>
    <row r="269" s="13" customFormat="1">
      <c r="A269" s="13"/>
      <c r="B269" s="226"/>
      <c r="C269" s="227"/>
      <c r="D269" s="219" t="s">
        <v>141</v>
      </c>
      <c r="E269" s="228" t="s">
        <v>19</v>
      </c>
      <c r="F269" s="229" t="s">
        <v>392</v>
      </c>
      <c r="G269" s="227"/>
      <c r="H269" s="230">
        <v>36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141</v>
      </c>
      <c r="AU269" s="236" t="s">
        <v>81</v>
      </c>
      <c r="AV269" s="13" t="s">
        <v>81</v>
      </c>
      <c r="AW269" s="13" t="s">
        <v>32</v>
      </c>
      <c r="AX269" s="13" t="s">
        <v>71</v>
      </c>
      <c r="AY269" s="236" t="s">
        <v>128</v>
      </c>
    </row>
    <row r="270" s="13" customFormat="1">
      <c r="A270" s="13"/>
      <c r="B270" s="226"/>
      <c r="C270" s="227"/>
      <c r="D270" s="219" t="s">
        <v>141</v>
      </c>
      <c r="E270" s="228" t="s">
        <v>19</v>
      </c>
      <c r="F270" s="229" t="s">
        <v>395</v>
      </c>
      <c r="G270" s="227"/>
      <c r="H270" s="230">
        <v>19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141</v>
      </c>
      <c r="AU270" s="236" t="s">
        <v>81</v>
      </c>
      <c r="AV270" s="13" t="s">
        <v>81</v>
      </c>
      <c r="AW270" s="13" t="s">
        <v>32</v>
      </c>
      <c r="AX270" s="13" t="s">
        <v>71</v>
      </c>
      <c r="AY270" s="236" t="s">
        <v>128</v>
      </c>
    </row>
    <row r="271" s="14" customFormat="1">
      <c r="A271" s="14"/>
      <c r="B271" s="237"/>
      <c r="C271" s="238"/>
      <c r="D271" s="219" t="s">
        <v>141</v>
      </c>
      <c r="E271" s="239" t="s">
        <v>19</v>
      </c>
      <c r="F271" s="240" t="s">
        <v>143</v>
      </c>
      <c r="G271" s="238"/>
      <c r="H271" s="241">
        <v>55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141</v>
      </c>
      <c r="AU271" s="247" t="s">
        <v>81</v>
      </c>
      <c r="AV271" s="14" t="s">
        <v>135</v>
      </c>
      <c r="AW271" s="14" t="s">
        <v>32</v>
      </c>
      <c r="AX271" s="14" t="s">
        <v>79</v>
      </c>
      <c r="AY271" s="247" t="s">
        <v>128</v>
      </c>
    </row>
    <row r="272" s="2" customFormat="1" ht="33" customHeight="1">
      <c r="A272" s="40"/>
      <c r="B272" s="41"/>
      <c r="C272" s="206" t="s">
        <v>402</v>
      </c>
      <c r="D272" s="206" t="s">
        <v>130</v>
      </c>
      <c r="E272" s="207" t="s">
        <v>403</v>
      </c>
      <c r="F272" s="208" t="s">
        <v>404</v>
      </c>
      <c r="G272" s="209" t="s">
        <v>264</v>
      </c>
      <c r="H272" s="210">
        <v>45.350000000000001</v>
      </c>
      <c r="I272" s="211"/>
      <c r="J272" s="212">
        <f>ROUND(I272*H272,2)</f>
        <v>0</v>
      </c>
      <c r="K272" s="208" t="s">
        <v>405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0.0043800000000000002</v>
      </c>
      <c r="R272" s="215">
        <f>Q272*H272</f>
        <v>0.198633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147</v>
      </c>
      <c r="AT272" s="217" t="s">
        <v>130</v>
      </c>
      <c r="AU272" s="217" t="s">
        <v>81</v>
      </c>
      <c r="AY272" s="19" t="s">
        <v>128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79</v>
      </c>
      <c r="BK272" s="218">
        <f>ROUND(I272*H272,2)</f>
        <v>0</v>
      </c>
      <c r="BL272" s="19" t="s">
        <v>147</v>
      </c>
      <c r="BM272" s="217" t="s">
        <v>406</v>
      </c>
    </row>
    <row r="273" s="2" customFormat="1">
      <c r="A273" s="40"/>
      <c r="B273" s="41"/>
      <c r="C273" s="42"/>
      <c r="D273" s="219" t="s">
        <v>137</v>
      </c>
      <c r="E273" s="42"/>
      <c r="F273" s="220" t="s">
        <v>407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137</v>
      </c>
      <c r="AU273" s="19" t="s">
        <v>81</v>
      </c>
    </row>
    <row r="274" s="13" customFormat="1">
      <c r="A274" s="13"/>
      <c r="B274" s="226"/>
      <c r="C274" s="227"/>
      <c r="D274" s="219" t="s">
        <v>141</v>
      </c>
      <c r="E274" s="228" t="s">
        <v>19</v>
      </c>
      <c r="F274" s="229" t="s">
        <v>393</v>
      </c>
      <c r="G274" s="227"/>
      <c r="H274" s="230">
        <v>43.200000000000003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141</v>
      </c>
      <c r="AU274" s="236" t="s">
        <v>81</v>
      </c>
      <c r="AV274" s="13" t="s">
        <v>81</v>
      </c>
      <c r="AW274" s="13" t="s">
        <v>32</v>
      </c>
      <c r="AX274" s="13" t="s">
        <v>71</v>
      </c>
      <c r="AY274" s="236" t="s">
        <v>128</v>
      </c>
    </row>
    <row r="275" s="13" customFormat="1">
      <c r="A275" s="13"/>
      <c r="B275" s="226"/>
      <c r="C275" s="227"/>
      <c r="D275" s="219" t="s">
        <v>141</v>
      </c>
      <c r="E275" s="228" t="s">
        <v>19</v>
      </c>
      <c r="F275" s="229" t="s">
        <v>408</v>
      </c>
      <c r="G275" s="227"/>
      <c r="H275" s="230">
        <v>2.1499999999999999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141</v>
      </c>
      <c r="AU275" s="236" t="s">
        <v>81</v>
      </c>
      <c r="AV275" s="13" t="s">
        <v>81</v>
      </c>
      <c r="AW275" s="13" t="s">
        <v>32</v>
      </c>
      <c r="AX275" s="13" t="s">
        <v>71</v>
      </c>
      <c r="AY275" s="236" t="s">
        <v>128</v>
      </c>
    </row>
    <row r="276" s="14" customFormat="1">
      <c r="A276" s="14"/>
      <c r="B276" s="237"/>
      <c r="C276" s="238"/>
      <c r="D276" s="219" t="s">
        <v>141</v>
      </c>
      <c r="E276" s="239" t="s">
        <v>19</v>
      </c>
      <c r="F276" s="240" t="s">
        <v>143</v>
      </c>
      <c r="G276" s="238"/>
      <c r="H276" s="241">
        <v>45.350000000000001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141</v>
      </c>
      <c r="AU276" s="247" t="s">
        <v>81</v>
      </c>
      <c r="AV276" s="14" t="s">
        <v>135</v>
      </c>
      <c r="AW276" s="14" t="s">
        <v>32</v>
      </c>
      <c r="AX276" s="14" t="s">
        <v>79</v>
      </c>
      <c r="AY276" s="247" t="s">
        <v>128</v>
      </c>
    </row>
    <row r="277" s="2" customFormat="1" ht="33" customHeight="1">
      <c r="A277" s="40"/>
      <c r="B277" s="41"/>
      <c r="C277" s="206" t="s">
        <v>409</v>
      </c>
      <c r="D277" s="206" t="s">
        <v>130</v>
      </c>
      <c r="E277" s="207" t="s">
        <v>410</v>
      </c>
      <c r="F277" s="208" t="s">
        <v>411</v>
      </c>
      <c r="G277" s="209" t="s">
        <v>264</v>
      </c>
      <c r="H277" s="210">
        <v>50</v>
      </c>
      <c r="I277" s="211"/>
      <c r="J277" s="212">
        <f>ROUND(I277*H277,2)</f>
        <v>0</v>
      </c>
      <c r="K277" s="208" t="s">
        <v>134</v>
      </c>
      <c r="L277" s="46"/>
      <c r="M277" s="213" t="s">
        <v>19</v>
      </c>
      <c r="N277" s="214" t="s">
        <v>42</v>
      </c>
      <c r="O277" s="86"/>
      <c r="P277" s="215">
        <f>O277*H277</f>
        <v>0</v>
      </c>
      <c r="Q277" s="215">
        <v>0.0065323500000000001</v>
      </c>
      <c r="R277" s="215">
        <f>Q277*H277</f>
        <v>0.32661750000000001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147</v>
      </c>
      <c r="AT277" s="217" t="s">
        <v>130</v>
      </c>
      <c r="AU277" s="217" t="s">
        <v>81</v>
      </c>
      <c r="AY277" s="19" t="s">
        <v>128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79</v>
      </c>
      <c r="BK277" s="218">
        <f>ROUND(I277*H277,2)</f>
        <v>0</v>
      </c>
      <c r="BL277" s="19" t="s">
        <v>147</v>
      </c>
      <c r="BM277" s="217" t="s">
        <v>412</v>
      </c>
    </row>
    <row r="278" s="2" customFormat="1">
      <c r="A278" s="40"/>
      <c r="B278" s="41"/>
      <c r="C278" s="42"/>
      <c r="D278" s="219" t="s">
        <v>137</v>
      </c>
      <c r="E278" s="42"/>
      <c r="F278" s="220" t="s">
        <v>413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81</v>
      </c>
    </row>
    <row r="279" s="2" customFormat="1">
      <c r="A279" s="40"/>
      <c r="B279" s="41"/>
      <c r="C279" s="42"/>
      <c r="D279" s="224" t="s">
        <v>139</v>
      </c>
      <c r="E279" s="42"/>
      <c r="F279" s="225" t="s">
        <v>414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139</v>
      </c>
      <c r="AU279" s="19" t="s">
        <v>81</v>
      </c>
    </row>
    <row r="280" s="13" customFormat="1">
      <c r="A280" s="13"/>
      <c r="B280" s="226"/>
      <c r="C280" s="227"/>
      <c r="D280" s="219" t="s">
        <v>141</v>
      </c>
      <c r="E280" s="228" t="s">
        <v>19</v>
      </c>
      <c r="F280" s="229" t="s">
        <v>415</v>
      </c>
      <c r="G280" s="227"/>
      <c r="H280" s="230">
        <v>50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141</v>
      </c>
      <c r="AU280" s="236" t="s">
        <v>81</v>
      </c>
      <c r="AV280" s="13" t="s">
        <v>81</v>
      </c>
      <c r="AW280" s="13" t="s">
        <v>32</v>
      </c>
      <c r="AX280" s="13" t="s">
        <v>71</v>
      </c>
      <c r="AY280" s="236" t="s">
        <v>128</v>
      </c>
    </row>
    <row r="281" s="14" customFormat="1">
      <c r="A281" s="14"/>
      <c r="B281" s="237"/>
      <c r="C281" s="238"/>
      <c r="D281" s="219" t="s">
        <v>141</v>
      </c>
      <c r="E281" s="239" t="s">
        <v>19</v>
      </c>
      <c r="F281" s="240" t="s">
        <v>143</v>
      </c>
      <c r="G281" s="238"/>
      <c r="H281" s="241">
        <v>50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141</v>
      </c>
      <c r="AU281" s="247" t="s">
        <v>81</v>
      </c>
      <c r="AV281" s="14" t="s">
        <v>135</v>
      </c>
      <c r="AW281" s="14" t="s">
        <v>32</v>
      </c>
      <c r="AX281" s="14" t="s">
        <v>79</v>
      </c>
      <c r="AY281" s="247" t="s">
        <v>128</v>
      </c>
    </row>
    <row r="282" s="2" customFormat="1" ht="24.15" customHeight="1">
      <c r="A282" s="40"/>
      <c r="B282" s="41"/>
      <c r="C282" s="206" t="s">
        <v>416</v>
      </c>
      <c r="D282" s="206" t="s">
        <v>130</v>
      </c>
      <c r="E282" s="207" t="s">
        <v>417</v>
      </c>
      <c r="F282" s="208" t="s">
        <v>418</v>
      </c>
      <c r="G282" s="209" t="s">
        <v>181</v>
      </c>
      <c r="H282" s="210">
        <v>0.68500000000000005</v>
      </c>
      <c r="I282" s="211"/>
      <c r="J282" s="212">
        <f>ROUND(I282*H282,2)</f>
        <v>0</v>
      </c>
      <c r="K282" s="208" t="s">
        <v>134</v>
      </c>
      <c r="L282" s="46"/>
      <c r="M282" s="213" t="s">
        <v>19</v>
      </c>
      <c r="N282" s="214" t="s">
        <v>42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147</v>
      </c>
      <c r="AT282" s="217" t="s">
        <v>130</v>
      </c>
      <c r="AU282" s="217" t="s">
        <v>81</v>
      </c>
      <c r="AY282" s="19" t="s">
        <v>128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79</v>
      </c>
      <c r="BK282" s="218">
        <f>ROUND(I282*H282,2)</f>
        <v>0</v>
      </c>
      <c r="BL282" s="19" t="s">
        <v>147</v>
      </c>
      <c r="BM282" s="217" t="s">
        <v>419</v>
      </c>
    </row>
    <row r="283" s="2" customFormat="1">
      <c r="A283" s="40"/>
      <c r="B283" s="41"/>
      <c r="C283" s="42"/>
      <c r="D283" s="219" t="s">
        <v>137</v>
      </c>
      <c r="E283" s="42"/>
      <c r="F283" s="220" t="s">
        <v>420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137</v>
      </c>
      <c r="AU283" s="19" t="s">
        <v>81</v>
      </c>
    </row>
    <row r="284" s="2" customFormat="1">
      <c r="A284" s="40"/>
      <c r="B284" s="41"/>
      <c r="C284" s="42"/>
      <c r="D284" s="224" t="s">
        <v>139</v>
      </c>
      <c r="E284" s="42"/>
      <c r="F284" s="225" t="s">
        <v>421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139</v>
      </c>
      <c r="AU284" s="19" t="s">
        <v>81</v>
      </c>
    </row>
    <row r="285" s="12" customFormat="1" ht="22.8" customHeight="1">
      <c r="A285" s="12"/>
      <c r="B285" s="190"/>
      <c r="C285" s="191"/>
      <c r="D285" s="192" t="s">
        <v>70</v>
      </c>
      <c r="E285" s="204" t="s">
        <v>422</v>
      </c>
      <c r="F285" s="204" t="s">
        <v>423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SUM(P286:P295)</f>
        <v>0</v>
      </c>
      <c r="Q285" s="198"/>
      <c r="R285" s="199">
        <f>SUM(R286:R295)</f>
        <v>0.45970773920000002</v>
      </c>
      <c r="S285" s="198"/>
      <c r="T285" s="200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81</v>
      </c>
      <c r="AT285" s="202" t="s">
        <v>70</v>
      </c>
      <c r="AU285" s="202" t="s">
        <v>79</v>
      </c>
      <c r="AY285" s="201" t="s">
        <v>128</v>
      </c>
      <c r="BK285" s="203">
        <f>SUM(BK286:BK295)</f>
        <v>0</v>
      </c>
    </row>
    <row r="286" s="2" customFormat="1" ht="24.15" customHeight="1">
      <c r="A286" s="40"/>
      <c r="B286" s="41"/>
      <c r="C286" s="206" t="s">
        <v>424</v>
      </c>
      <c r="D286" s="206" t="s">
        <v>130</v>
      </c>
      <c r="E286" s="207" t="s">
        <v>425</v>
      </c>
      <c r="F286" s="208" t="s">
        <v>426</v>
      </c>
      <c r="G286" s="209" t="s">
        <v>264</v>
      </c>
      <c r="H286" s="210">
        <v>13.513</v>
      </c>
      <c r="I286" s="211"/>
      <c r="J286" s="212">
        <f>ROUND(I286*H286,2)</f>
        <v>0</v>
      </c>
      <c r="K286" s="208" t="s">
        <v>134</v>
      </c>
      <c r="L286" s="46"/>
      <c r="M286" s="213" t="s">
        <v>19</v>
      </c>
      <c r="N286" s="214" t="s">
        <v>42</v>
      </c>
      <c r="O286" s="86"/>
      <c r="P286" s="215">
        <f>O286*H286</f>
        <v>0</v>
      </c>
      <c r="Q286" s="215">
        <v>0.00071840000000000001</v>
      </c>
      <c r="R286" s="215">
        <f>Q286*H286</f>
        <v>0.0097077391999999992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147</v>
      </c>
      <c r="AT286" s="217" t="s">
        <v>130</v>
      </c>
      <c r="AU286" s="217" t="s">
        <v>81</v>
      </c>
      <c r="AY286" s="19" t="s">
        <v>128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79</v>
      </c>
      <c r="BK286" s="218">
        <f>ROUND(I286*H286,2)</f>
        <v>0</v>
      </c>
      <c r="BL286" s="19" t="s">
        <v>147</v>
      </c>
      <c r="BM286" s="217" t="s">
        <v>427</v>
      </c>
    </row>
    <row r="287" s="2" customFormat="1">
      <c r="A287" s="40"/>
      <c r="B287" s="41"/>
      <c r="C287" s="42"/>
      <c r="D287" s="219" t="s">
        <v>137</v>
      </c>
      <c r="E287" s="42"/>
      <c r="F287" s="220" t="s">
        <v>428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137</v>
      </c>
      <c r="AU287" s="19" t="s">
        <v>81</v>
      </c>
    </row>
    <row r="288" s="2" customFormat="1">
      <c r="A288" s="40"/>
      <c r="B288" s="41"/>
      <c r="C288" s="42"/>
      <c r="D288" s="224" t="s">
        <v>139</v>
      </c>
      <c r="E288" s="42"/>
      <c r="F288" s="225" t="s">
        <v>429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139</v>
      </c>
      <c r="AU288" s="19" t="s">
        <v>81</v>
      </c>
    </row>
    <row r="289" s="13" customFormat="1">
      <c r="A289" s="13"/>
      <c r="B289" s="226"/>
      <c r="C289" s="227"/>
      <c r="D289" s="219" t="s">
        <v>141</v>
      </c>
      <c r="E289" s="228" t="s">
        <v>19</v>
      </c>
      <c r="F289" s="229" t="s">
        <v>430</v>
      </c>
      <c r="G289" s="227"/>
      <c r="H289" s="230">
        <v>13.513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141</v>
      </c>
      <c r="AU289" s="236" t="s">
        <v>81</v>
      </c>
      <c r="AV289" s="13" t="s">
        <v>81</v>
      </c>
      <c r="AW289" s="13" t="s">
        <v>32</v>
      </c>
      <c r="AX289" s="13" t="s">
        <v>71</v>
      </c>
      <c r="AY289" s="236" t="s">
        <v>128</v>
      </c>
    </row>
    <row r="290" s="14" customFormat="1">
      <c r="A290" s="14"/>
      <c r="B290" s="237"/>
      <c r="C290" s="238"/>
      <c r="D290" s="219" t="s">
        <v>141</v>
      </c>
      <c r="E290" s="239" t="s">
        <v>19</v>
      </c>
      <c r="F290" s="240" t="s">
        <v>143</v>
      </c>
      <c r="G290" s="238"/>
      <c r="H290" s="241">
        <v>13.513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141</v>
      </c>
      <c r="AU290" s="247" t="s">
        <v>81</v>
      </c>
      <c r="AV290" s="14" t="s">
        <v>135</v>
      </c>
      <c r="AW290" s="14" t="s">
        <v>32</v>
      </c>
      <c r="AX290" s="14" t="s">
        <v>79</v>
      </c>
      <c r="AY290" s="247" t="s">
        <v>128</v>
      </c>
    </row>
    <row r="291" s="2" customFormat="1" ht="33" customHeight="1">
      <c r="A291" s="40"/>
      <c r="B291" s="41"/>
      <c r="C291" s="258" t="s">
        <v>431</v>
      </c>
      <c r="D291" s="258" t="s">
        <v>178</v>
      </c>
      <c r="E291" s="259" t="s">
        <v>432</v>
      </c>
      <c r="F291" s="260" t="s">
        <v>433</v>
      </c>
      <c r="G291" s="261" t="s">
        <v>434</v>
      </c>
      <c r="H291" s="262">
        <v>1</v>
      </c>
      <c r="I291" s="263"/>
      <c r="J291" s="264">
        <f>ROUND(I291*H291,2)</f>
        <v>0</v>
      </c>
      <c r="K291" s="260" t="s">
        <v>405</v>
      </c>
      <c r="L291" s="265"/>
      <c r="M291" s="266" t="s">
        <v>19</v>
      </c>
      <c r="N291" s="267" t="s">
        <v>42</v>
      </c>
      <c r="O291" s="86"/>
      <c r="P291" s="215">
        <f>O291*H291</f>
        <v>0</v>
      </c>
      <c r="Q291" s="215">
        <v>0.45000000000000001</v>
      </c>
      <c r="R291" s="215">
        <f>Q291*H291</f>
        <v>0.45000000000000001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348</v>
      </c>
      <c r="AT291" s="217" t="s">
        <v>178</v>
      </c>
      <c r="AU291" s="217" t="s">
        <v>81</v>
      </c>
      <c r="AY291" s="19" t="s">
        <v>128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79</v>
      </c>
      <c r="BK291" s="218">
        <f>ROUND(I291*H291,2)</f>
        <v>0</v>
      </c>
      <c r="BL291" s="19" t="s">
        <v>147</v>
      </c>
      <c r="BM291" s="217" t="s">
        <v>435</v>
      </c>
    </row>
    <row r="292" s="2" customFormat="1">
      <c r="A292" s="40"/>
      <c r="B292" s="41"/>
      <c r="C292" s="42"/>
      <c r="D292" s="219" t="s">
        <v>137</v>
      </c>
      <c r="E292" s="42"/>
      <c r="F292" s="220" t="s">
        <v>433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137</v>
      </c>
      <c r="AU292" s="19" t="s">
        <v>81</v>
      </c>
    </row>
    <row r="293" s="2" customFormat="1" ht="24.15" customHeight="1">
      <c r="A293" s="40"/>
      <c r="B293" s="41"/>
      <c r="C293" s="206" t="s">
        <v>436</v>
      </c>
      <c r="D293" s="206" t="s">
        <v>130</v>
      </c>
      <c r="E293" s="207" t="s">
        <v>437</v>
      </c>
      <c r="F293" s="208" t="s">
        <v>438</v>
      </c>
      <c r="G293" s="209" t="s">
        <v>181</v>
      </c>
      <c r="H293" s="210">
        <v>0.46000000000000002</v>
      </c>
      <c r="I293" s="211"/>
      <c r="J293" s="212">
        <f>ROUND(I293*H293,2)</f>
        <v>0</v>
      </c>
      <c r="K293" s="208" t="s">
        <v>134</v>
      </c>
      <c r="L293" s="46"/>
      <c r="M293" s="213" t="s">
        <v>19</v>
      </c>
      <c r="N293" s="214" t="s">
        <v>42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147</v>
      </c>
      <c r="AT293" s="217" t="s">
        <v>130</v>
      </c>
      <c r="AU293" s="217" t="s">
        <v>81</v>
      </c>
      <c r="AY293" s="19" t="s">
        <v>128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79</v>
      </c>
      <c r="BK293" s="218">
        <f>ROUND(I293*H293,2)</f>
        <v>0</v>
      </c>
      <c r="BL293" s="19" t="s">
        <v>147</v>
      </c>
      <c r="BM293" s="217" t="s">
        <v>439</v>
      </c>
    </row>
    <row r="294" s="2" customFormat="1">
      <c r="A294" s="40"/>
      <c r="B294" s="41"/>
      <c r="C294" s="42"/>
      <c r="D294" s="219" t="s">
        <v>137</v>
      </c>
      <c r="E294" s="42"/>
      <c r="F294" s="220" t="s">
        <v>440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137</v>
      </c>
      <c r="AU294" s="19" t="s">
        <v>81</v>
      </c>
    </row>
    <row r="295" s="2" customFormat="1">
      <c r="A295" s="40"/>
      <c r="B295" s="41"/>
      <c r="C295" s="42"/>
      <c r="D295" s="224" t="s">
        <v>139</v>
      </c>
      <c r="E295" s="42"/>
      <c r="F295" s="225" t="s">
        <v>441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139</v>
      </c>
      <c r="AU295" s="19" t="s">
        <v>81</v>
      </c>
    </row>
    <row r="296" s="12" customFormat="1" ht="22.8" customHeight="1">
      <c r="A296" s="12"/>
      <c r="B296" s="190"/>
      <c r="C296" s="191"/>
      <c r="D296" s="192" t="s">
        <v>70</v>
      </c>
      <c r="E296" s="204" t="s">
        <v>442</v>
      </c>
      <c r="F296" s="204" t="s">
        <v>443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SUM(P297:P314)</f>
        <v>0</v>
      </c>
      <c r="Q296" s="198"/>
      <c r="R296" s="199">
        <f>SUM(R297:R314)</f>
        <v>0</v>
      </c>
      <c r="S296" s="198"/>
      <c r="T296" s="200">
        <f>SUM(T297:T314)</f>
        <v>12.789440000000001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81</v>
      </c>
      <c r="AT296" s="202" t="s">
        <v>70</v>
      </c>
      <c r="AU296" s="202" t="s">
        <v>79</v>
      </c>
      <c r="AY296" s="201" t="s">
        <v>128</v>
      </c>
      <c r="BK296" s="203">
        <f>SUM(BK297:BK314)</f>
        <v>0</v>
      </c>
    </row>
    <row r="297" s="2" customFormat="1" ht="33" customHeight="1">
      <c r="A297" s="40"/>
      <c r="B297" s="41"/>
      <c r="C297" s="206" t="s">
        <v>444</v>
      </c>
      <c r="D297" s="206" t="s">
        <v>130</v>
      </c>
      <c r="E297" s="207" t="s">
        <v>445</v>
      </c>
      <c r="F297" s="208" t="s">
        <v>446</v>
      </c>
      <c r="G297" s="209" t="s">
        <v>133</v>
      </c>
      <c r="H297" s="210">
        <v>47.600000000000001</v>
      </c>
      <c r="I297" s="211"/>
      <c r="J297" s="212">
        <f>ROUND(I297*H297,2)</f>
        <v>0</v>
      </c>
      <c r="K297" s="208" t="s">
        <v>134</v>
      </c>
      <c r="L297" s="46"/>
      <c r="M297" s="213" t="s">
        <v>19</v>
      </c>
      <c r="N297" s="214" t="s">
        <v>42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0.157</v>
      </c>
      <c r="T297" s="216">
        <f>S297*H297</f>
        <v>7.4732000000000003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147</v>
      </c>
      <c r="AT297" s="217" t="s">
        <v>130</v>
      </c>
      <c r="AU297" s="217" t="s">
        <v>81</v>
      </c>
      <c r="AY297" s="19" t="s">
        <v>128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79</v>
      </c>
      <c r="BK297" s="218">
        <f>ROUND(I297*H297,2)</f>
        <v>0</v>
      </c>
      <c r="BL297" s="19" t="s">
        <v>147</v>
      </c>
      <c r="BM297" s="217" t="s">
        <v>447</v>
      </c>
    </row>
    <row r="298" s="2" customFormat="1">
      <c r="A298" s="40"/>
      <c r="B298" s="41"/>
      <c r="C298" s="42"/>
      <c r="D298" s="219" t="s">
        <v>137</v>
      </c>
      <c r="E298" s="42"/>
      <c r="F298" s="220" t="s">
        <v>448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137</v>
      </c>
      <c r="AU298" s="19" t="s">
        <v>81</v>
      </c>
    </row>
    <row r="299" s="2" customFormat="1">
      <c r="A299" s="40"/>
      <c r="B299" s="41"/>
      <c r="C299" s="42"/>
      <c r="D299" s="224" t="s">
        <v>139</v>
      </c>
      <c r="E299" s="42"/>
      <c r="F299" s="225" t="s">
        <v>449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139</v>
      </c>
      <c r="AU299" s="19" t="s">
        <v>81</v>
      </c>
    </row>
    <row r="300" s="15" customFormat="1">
      <c r="A300" s="15"/>
      <c r="B300" s="248"/>
      <c r="C300" s="249"/>
      <c r="D300" s="219" t="s">
        <v>141</v>
      </c>
      <c r="E300" s="250" t="s">
        <v>19</v>
      </c>
      <c r="F300" s="251" t="s">
        <v>450</v>
      </c>
      <c r="G300" s="249"/>
      <c r="H300" s="250" t="s">
        <v>19</v>
      </c>
      <c r="I300" s="252"/>
      <c r="J300" s="249"/>
      <c r="K300" s="249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141</v>
      </c>
      <c r="AU300" s="257" t="s">
        <v>81</v>
      </c>
      <c r="AV300" s="15" t="s">
        <v>79</v>
      </c>
      <c r="AW300" s="15" t="s">
        <v>32</v>
      </c>
      <c r="AX300" s="15" t="s">
        <v>71</v>
      </c>
      <c r="AY300" s="257" t="s">
        <v>128</v>
      </c>
    </row>
    <row r="301" s="13" customFormat="1">
      <c r="A301" s="13"/>
      <c r="B301" s="226"/>
      <c r="C301" s="227"/>
      <c r="D301" s="219" t="s">
        <v>141</v>
      </c>
      <c r="E301" s="228" t="s">
        <v>19</v>
      </c>
      <c r="F301" s="229" t="s">
        <v>451</v>
      </c>
      <c r="G301" s="227"/>
      <c r="H301" s="230">
        <v>47.600000000000001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141</v>
      </c>
      <c r="AU301" s="236" t="s">
        <v>81</v>
      </c>
      <c r="AV301" s="13" t="s">
        <v>81</v>
      </c>
      <c r="AW301" s="13" t="s">
        <v>32</v>
      </c>
      <c r="AX301" s="13" t="s">
        <v>71</v>
      </c>
      <c r="AY301" s="236" t="s">
        <v>128</v>
      </c>
    </row>
    <row r="302" s="14" customFormat="1">
      <c r="A302" s="14"/>
      <c r="B302" s="237"/>
      <c r="C302" s="238"/>
      <c r="D302" s="219" t="s">
        <v>141</v>
      </c>
      <c r="E302" s="239" t="s">
        <v>19</v>
      </c>
      <c r="F302" s="240" t="s">
        <v>143</v>
      </c>
      <c r="G302" s="238"/>
      <c r="H302" s="241">
        <v>47.600000000000001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141</v>
      </c>
      <c r="AU302" s="247" t="s">
        <v>81</v>
      </c>
      <c r="AV302" s="14" t="s">
        <v>135</v>
      </c>
      <c r="AW302" s="14" t="s">
        <v>32</v>
      </c>
      <c r="AX302" s="14" t="s">
        <v>79</v>
      </c>
      <c r="AY302" s="247" t="s">
        <v>128</v>
      </c>
    </row>
    <row r="303" s="2" customFormat="1" ht="33" customHeight="1">
      <c r="A303" s="40"/>
      <c r="B303" s="41"/>
      <c r="C303" s="206" t="s">
        <v>452</v>
      </c>
      <c r="D303" s="206" t="s">
        <v>130</v>
      </c>
      <c r="E303" s="207" t="s">
        <v>453</v>
      </c>
      <c r="F303" s="208" t="s">
        <v>454</v>
      </c>
      <c r="G303" s="209" t="s">
        <v>133</v>
      </c>
      <c r="H303" s="210">
        <v>16.32</v>
      </c>
      <c r="I303" s="211"/>
      <c r="J303" s="212">
        <f>ROUND(I303*H303,2)</f>
        <v>0</v>
      </c>
      <c r="K303" s="208" t="s">
        <v>134</v>
      </c>
      <c r="L303" s="46"/>
      <c r="M303" s="213" t="s">
        <v>19</v>
      </c>
      <c r="N303" s="214" t="s">
        <v>42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0.187</v>
      </c>
      <c r="T303" s="216">
        <f>S303*H303</f>
        <v>3.0518399999999999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147</v>
      </c>
      <c r="AT303" s="217" t="s">
        <v>130</v>
      </c>
      <c r="AU303" s="217" t="s">
        <v>81</v>
      </c>
      <c r="AY303" s="19" t="s">
        <v>128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79</v>
      </c>
      <c r="BK303" s="218">
        <f>ROUND(I303*H303,2)</f>
        <v>0</v>
      </c>
      <c r="BL303" s="19" t="s">
        <v>147</v>
      </c>
      <c r="BM303" s="217" t="s">
        <v>455</v>
      </c>
    </row>
    <row r="304" s="2" customFormat="1">
      <c r="A304" s="40"/>
      <c r="B304" s="41"/>
      <c r="C304" s="42"/>
      <c r="D304" s="219" t="s">
        <v>137</v>
      </c>
      <c r="E304" s="42"/>
      <c r="F304" s="220" t="s">
        <v>456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137</v>
      </c>
      <c r="AU304" s="19" t="s">
        <v>81</v>
      </c>
    </row>
    <row r="305" s="2" customFormat="1">
      <c r="A305" s="40"/>
      <c r="B305" s="41"/>
      <c r="C305" s="42"/>
      <c r="D305" s="224" t="s">
        <v>139</v>
      </c>
      <c r="E305" s="42"/>
      <c r="F305" s="225" t="s">
        <v>457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139</v>
      </c>
      <c r="AU305" s="19" t="s">
        <v>81</v>
      </c>
    </row>
    <row r="306" s="15" customFormat="1">
      <c r="A306" s="15"/>
      <c r="B306" s="248"/>
      <c r="C306" s="249"/>
      <c r="D306" s="219" t="s">
        <v>141</v>
      </c>
      <c r="E306" s="250" t="s">
        <v>19</v>
      </c>
      <c r="F306" s="251" t="s">
        <v>458</v>
      </c>
      <c r="G306" s="249"/>
      <c r="H306" s="250" t="s">
        <v>19</v>
      </c>
      <c r="I306" s="252"/>
      <c r="J306" s="249"/>
      <c r="K306" s="249"/>
      <c r="L306" s="253"/>
      <c r="M306" s="254"/>
      <c r="N306" s="255"/>
      <c r="O306" s="255"/>
      <c r="P306" s="255"/>
      <c r="Q306" s="255"/>
      <c r="R306" s="255"/>
      <c r="S306" s="255"/>
      <c r="T306" s="25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7" t="s">
        <v>141</v>
      </c>
      <c r="AU306" s="257" t="s">
        <v>81</v>
      </c>
      <c r="AV306" s="15" t="s">
        <v>79</v>
      </c>
      <c r="AW306" s="15" t="s">
        <v>32</v>
      </c>
      <c r="AX306" s="15" t="s">
        <v>71</v>
      </c>
      <c r="AY306" s="257" t="s">
        <v>128</v>
      </c>
    </row>
    <row r="307" s="13" customFormat="1">
      <c r="A307" s="13"/>
      <c r="B307" s="226"/>
      <c r="C307" s="227"/>
      <c r="D307" s="219" t="s">
        <v>141</v>
      </c>
      <c r="E307" s="228" t="s">
        <v>19</v>
      </c>
      <c r="F307" s="229" t="s">
        <v>459</v>
      </c>
      <c r="G307" s="227"/>
      <c r="H307" s="230">
        <v>16.32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141</v>
      </c>
      <c r="AU307" s="236" t="s">
        <v>81</v>
      </c>
      <c r="AV307" s="13" t="s">
        <v>81</v>
      </c>
      <c r="AW307" s="13" t="s">
        <v>32</v>
      </c>
      <c r="AX307" s="13" t="s">
        <v>71</v>
      </c>
      <c r="AY307" s="236" t="s">
        <v>128</v>
      </c>
    </row>
    <row r="308" s="14" customFormat="1">
      <c r="A308" s="14"/>
      <c r="B308" s="237"/>
      <c r="C308" s="238"/>
      <c r="D308" s="219" t="s">
        <v>141</v>
      </c>
      <c r="E308" s="239" t="s">
        <v>19</v>
      </c>
      <c r="F308" s="240" t="s">
        <v>143</v>
      </c>
      <c r="G308" s="238"/>
      <c r="H308" s="241">
        <v>16.32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141</v>
      </c>
      <c r="AU308" s="247" t="s">
        <v>81</v>
      </c>
      <c r="AV308" s="14" t="s">
        <v>135</v>
      </c>
      <c r="AW308" s="14" t="s">
        <v>32</v>
      </c>
      <c r="AX308" s="14" t="s">
        <v>79</v>
      </c>
      <c r="AY308" s="247" t="s">
        <v>128</v>
      </c>
    </row>
    <row r="309" s="2" customFormat="1" ht="24.15" customHeight="1">
      <c r="A309" s="40"/>
      <c r="B309" s="41"/>
      <c r="C309" s="206" t="s">
        <v>460</v>
      </c>
      <c r="D309" s="206" t="s">
        <v>130</v>
      </c>
      <c r="E309" s="207" t="s">
        <v>461</v>
      </c>
      <c r="F309" s="208" t="s">
        <v>462</v>
      </c>
      <c r="G309" s="209" t="s">
        <v>133</v>
      </c>
      <c r="H309" s="210">
        <v>12.24</v>
      </c>
      <c r="I309" s="211"/>
      <c r="J309" s="212">
        <f>ROUND(I309*H309,2)</f>
        <v>0</v>
      </c>
      <c r="K309" s="208" t="s">
        <v>134</v>
      </c>
      <c r="L309" s="46"/>
      <c r="M309" s="213" t="s">
        <v>19</v>
      </c>
      <c r="N309" s="214" t="s">
        <v>42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0.185</v>
      </c>
      <c r="T309" s="216">
        <f>S309*H309</f>
        <v>2.2644000000000002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147</v>
      </c>
      <c r="AT309" s="217" t="s">
        <v>130</v>
      </c>
      <c r="AU309" s="217" t="s">
        <v>81</v>
      </c>
      <c r="AY309" s="19" t="s">
        <v>128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79</v>
      </c>
      <c r="BK309" s="218">
        <f>ROUND(I309*H309,2)</f>
        <v>0</v>
      </c>
      <c r="BL309" s="19" t="s">
        <v>147</v>
      </c>
      <c r="BM309" s="217" t="s">
        <v>463</v>
      </c>
    </row>
    <row r="310" s="2" customFormat="1">
      <c r="A310" s="40"/>
      <c r="B310" s="41"/>
      <c r="C310" s="42"/>
      <c r="D310" s="219" t="s">
        <v>137</v>
      </c>
      <c r="E310" s="42"/>
      <c r="F310" s="220" t="s">
        <v>462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137</v>
      </c>
      <c r="AU310" s="19" t="s">
        <v>81</v>
      </c>
    </row>
    <row r="311" s="2" customFormat="1">
      <c r="A311" s="40"/>
      <c r="B311" s="41"/>
      <c r="C311" s="42"/>
      <c r="D311" s="224" t="s">
        <v>139</v>
      </c>
      <c r="E311" s="42"/>
      <c r="F311" s="225" t="s">
        <v>464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139</v>
      </c>
      <c r="AU311" s="19" t="s">
        <v>81</v>
      </c>
    </row>
    <row r="312" s="15" customFormat="1">
      <c r="A312" s="15"/>
      <c r="B312" s="248"/>
      <c r="C312" s="249"/>
      <c r="D312" s="219" t="s">
        <v>141</v>
      </c>
      <c r="E312" s="250" t="s">
        <v>19</v>
      </c>
      <c r="F312" s="251" t="s">
        <v>465</v>
      </c>
      <c r="G312" s="249"/>
      <c r="H312" s="250" t="s">
        <v>19</v>
      </c>
      <c r="I312" s="252"/>
      <c r="J312" s="249"/>
      <c r="K312" s="249"/>
      <c r="L312" s="253"/>
      <c r="M312" s="254"/>
      <c r="N312" s="255"/>
      <c r="O312" s="255"/>
      <c r="P312" s="255"/>
      <c r="Q312" s="255"/>
      <c r="R312" s="255"/>
      <c r="S312" s="255"/>
      <c r="T312" s="25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7" t="s">
        <v>141</v>
      </c>
      <c r="AU312" s="257" t="s">
        <v>81</v>
      </c>
      <c r="AV312" s="15" t="s">
        <v>79</v>
      </c>
      <c r="AW312" s="15" t="s">
        <v>32</v>
      </c>
      <c r="AX312" s="15" t="s">
        <v>71</v>
      </c>
      <c r="AY312" s="257" t="s">
        <v>128</v>
      </c>
    </row>
    <row r="313" s="13" customFormat="1">
      <c r="A313" s="13"/>
      <c r="B313" s="226"/>
      <c r="C313" s="227"/>
      <c r="D313" s="219" t="s">
        <v>141</v>
      </c>
      <c r="E313" s="228" t="s">
        <v>19</v>
      </c>
      <c r="F313" s="229" t="s">
        <v>466</v>
      </c>
      <c r="G313" s="227"/>
      <c r="H313" s="230">
        <v>12.24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141</v>
      </c>
      <c r="AU313" s="236" t="s">
        <v>81</v>
      </c>
      <c r="AV313" s="13" t="s">
        <v>81</v>
      </c>
      <c r="AW313" s="13" t="s">
        <v>32</v>
      </c>
      <c r="AX313" s="13" t="s">
        <v>71</v>
      </c>
      <c r="AY313" s="236" t="s">
        <v>128</v>
      </c>
    </row>
    <row r="314" s="14" customFormat="1">
      <c r="A314" s="14"/>
      <c r="B314" s="237"/>
      <c r="C314" s="238"/>
      <c r="D314" s="219" t="s">
        <v>141</v>
      </c>
      <c r="E314" s="239" t="s">
        <v>19</v>
      </c>
      <c r="F314" s="240" t="s">
        <v>143</v>
      </c>
      <c r="G314" s="238"/>
      <c r="H314" s="241">
        <v>12.24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141</v>
      </c>
      <c r="AU314" s="247" t="s">
        <v>81</v>
      </c>
      <c r="AV314" s="14" t="s">
        <v>135</v>
      </c>
      <c r="AW314" s="14" t="s">
        <v>32</v>
      </c>
      <c r="AX314" s="14" t="s">
        <v>79</v>
      </c>
      <c r="AY314" s="247" t="s">
        <v>128</v>
      </c>
    </row>
    <row r="315" s="12" customFormat="1" ht="22.8" customHeight="1">
      <c r="A315" s="12"/>
      <c r="B315" s="190"/>
      <c r="C315" s="191"/>
      <c r="D315" s="192" t="s">
        <v>70</v>
      </c>
      <c r="E315" s="204" t="s">
        <v>467</v>
      </c>
      <c r="F315" s="204" t="s">
        <v>468</v>
      </c>
      <c r="G315" s="191"/>
      <c r="H315" s="191"/>
      <c r="I315" s="194"/>
      <c r="J315" s="205">
        <f>BK315</f>
        <v>0</v>
      </c>
      <c r="K315" s="191"/>
      <c r="L315" s="196"/>
      <c r="M315" s="197"/>
      <c r="N315" s="198"/>
      <c r="O315" s="198"/>
      <c r="P315" s="199">
        <f>SUM(P316:P330)</f>
        <v>0</v>
      </c>
      <c r="Q315" s="198"/>
      <c r="R315" s="199">
        <f>SUM(R316:R330)</f>
        <v>0.40277120000000005</v>
      </c>
      <c r="S315" s="198"/>
      <c r="T315" s="200">
        <f>SUM(T316:T330)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1" t="s">
        <v>81</v>
      </c>
      <c r="AT315" s="202" t="s">
        <v>70</v>
      </c>
      <c r="AU315" s="202" t="s">
        <v>79</v>
      </c>
      <c r="AY315" s="201" t="s">
        <v>128</v>
      </c>
      <c r="BK315" s="203">
        <f>SUM(BK316:BK330)</f>
        <v>0</v>
      </c>
    </row>
    <row r="316" s="2" customFormat="1" ht="21.75" customHeight="1">
      <c r="A316" s="40"/>
      <c r="B316" s="41"/>
      <c r="C316" s="206" t="s">
        <v>469</v>
      </c>
      <c r="D316" s="206" t="s">
        <v>130</v>
      </c>
      <c r="E316" s="207" t="s">
        <v>470</v>
      </c>
      <c r="F316" s="208" t="s">
        <v>471</v>
      </c>
      <c r="G316" s="209" t="s">
        <v>133</v>
      </c>
      <c r="H316" s="210">
        <v>107.12000000000001</v>
      </c>
      <c r="I316" s="211"/>
      <c r="J316" s="212">
        <f>ROUND(I316*H316,2)</f>
        <v>0</v>
      </c>
      <c r="K316" s="208" t="s">
        <v>134</v>
      </c>
      <c r="L316" s="46"/>
      <c r="M316" s="213" t="s">
        <v>19</v>
      </c>
      <c r="N316" s="214" t="s">
        <v>42</v>
      </c>
      <c r="O316" s="86"/>
      <c r="P316" s="215">
        <f>O316*H316</f>
        <v>0</v>
      </c>
      <c r="Q316" s="215">
        <v>0.00025999999999999998</v>
      </c>
      <c r="R316" s="215">
        <f>Q316*H316</f>
        <v>0.0278512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130</v>
      </c>
      <c r="AU316" s="217" t="s">
        <v>81</v>
      </c>
      <c r="AY316" s="19" t="s">
        <v>128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79</v>
      </c>
      <c r="BK316" s="218">
        <f>ROUND(I316*H316,2)</f>
        <v>0</v>
      </c>
      <c r="BL316" s="19" t="s">
        <v>147</v>
      </c>
      <c r="BM316" s="217" t="s">
        <v>472</v>
      </c>
    </row>
    <row r="317" s="2" customFormat="1">
      <c r="A317" s="40"/>
      <c r="B317" s="41"/>
      <c r="C317" s="42"/>
      <c r="D317" s="219" t="s">
        <v>137</v>
      </c>
      <c r="E317" s="42"/>
      <c r="F317" s="220" t="s">
        <v>473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137</v>
      </c>
      <c r="AU317" s="19" t="s">
        <v>81</v>
      </c>
    </row>
    <row r="318" s="2" customFormat="1">
      <c r="A318" s="40"/>
      <c r="B318" s="41"/>
      <c r="C318" s="42"/>
      <c r="D318" s="224" t="s">
        <v>139</v>
      </c>
      <c r="E318" s="42"/>
      <c r="F318" s="225" t="s">
        <v>474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139</v>
      </c>
      <c r="AU318" s="19" t="s">
        <v>81</v>
      </c>
    </row>
    <row r="319" s="15" customFormat="1">
      <c r="A319" s="15"/>
      <c r="B319" s="248"/>
      <c r="C319" s="249"/>
      <c r="D319" s="219" t="s">
        <v>141</v>
      </c>
      <c r="E319" s="250" t="s">
        <v>19</v>
      </c>
      <c r="F319" s="251" t="s">
        <v>256</v>
      </c>
      <c r="G319" s="249"/>
      <c r="H319" s="250" t="s">
        <v>19</v>
      </c>
      <c r="I319" s="252"/>
      <c r="J319" s="249"/>
      <c r="K319" s="249"/>
      <c r="L319" s="253"/>
      <c r="M319" s="254"/>
      <c r="N319" s="255"/>
      <c r="O319" s="255"/>
      <c r="P319" s="255"/>
      <c r="Q319" s="255"/>
      <c r="R319" s="255"/>
      <c r="S319" s="255"/>
      <c r="T319" s="25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7" t="s">
        <v>141</v>
      </c>
      <c r="AU319" s="257" t="s">
        <v>81</v>
      </c>
      <c r="AV319" s="15" t="s">
        <v>79</v>
      </c>
      <c r="AW319" s="15" t="s">
        <v>32</v>
      </c>
      <c r="AX319" s="15" t="s">
        <v>71</v>
      </c>
      <c r="AY319" s="257" t="s">
        <v>128</v>
      </c>
    </row>
    <row r="320" s="13" customFormat="1">
      <c r="A320" s="13"/>
      <c r="B320" s="226"/>
      <c r="C320" s="227"/>
      <c r="D320" s="219" t="s">
        <v>141</v>
      </c>
      <c r="E320" s="228" t="s">
        <v>19</v>
      </c>
      <c r="F320" s="229" t="s">
        <v>257</v>
      </c>
      <c r="G320" s="227"/>
      <c r="H320" s="230">
        <v>107.12000000000001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141</v>
      </c>
      <c r="AU320" s="236" t="s">
        <v>81</v>
      </c>
      <c r="AV320" s="13" t="s">
        <v>81</v>
      </c>
      <c r="AW320" s="13" t="s">
        <v>32</v>
      </c>
      <c r="AX320" s="13" t="s">
        <v>71</v>
      </c>
      <c r="AY320" s="236" t="s">
        <v>128</v>
      </c>
    </row>
    <row r="321" s="14" customFormat="1">
      <c r="A321" s="14"/>
      <c r="B321" s="237"/>
      <c r="C321" s="238"/>
      <c r="D321" s="219" t="s">
        <v>141</v>
      </c>
      <c r="E321" s="239" t="s">
        <v>19</v>
      </c>
      <c r="F321" s="240" t="s">
        <v>143</v>
      </c>
      <c r="G321" s="238"/>
      <c r="H321" s="241">
        <v>107.12000000000001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141</v>
      </c>
      <c r="AU321" s="247" t="s">
        <v>81</v>
      </c>
      <c r="AV321" s="14" t="s">
        <v>135</v>
      </c>
      <c r="AW321" s="14" t="s">
        <v>32</v>
      </c>
      <c r="AX321" s="14" t="s">
        <v>79</v>
      </c>
      <c r="AY321" s="247" t="s">
        <v>128</v>
      </c>
    </row>
    <row r="322" s="2" customFormat="1" ht="24.15" customHeight="1">
      <c r="A322" s="40"/>
      <c r="B322" s="41"/>
      <c r="C322" s="206" t="s">
        <v>475</v>
      </c>
      <c r="D322" s="206" t="s">
        <v>130</v>
      </c>
      <c r="E322" s="207" t="s">
        <v>476</v>
      </c>
      <c r="F322" s="208" t="s">
        <v>477</v>
      </c>
      <c r="G322" s="209" t="s">
        <v>133</v>
      </c>
      <c r="H322" s="210">
        <v>107.12000000000001</v>
      </c>
      <c r="I322" s="211"/>
      <c r="J322" s="212">
        <f>ROUND(I322*H322,2)</f>
        <v>0</v>
      </c>
      <c r="K322" s="208" t="s">
        <v>134</v>
      </c>
      <c r="L322" s="46"/>
      <c r="M322" s="213" t="s">
        <v>19</v>
      </c>
      <c r="N322" s="214" t="s">
        <v>42</v>
      </c>
      <c r="O322" s="86"/>
      <c r="P322" s="215">
        <f>O322*H322</f>
        <v>0</v>
      </c>
      <c r="Q322" s="215">
        <v>0.0035000000000000001</v>
      </c>
      <c r="R322" s="215">
        <f>Q322*H322</f>
        <v>0.37492000000000003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147</v>
      </c>
      <c r="AT322" s="217" t="s">
        <v>130</v>
      </c>
      <c r="AU322" s="217" t="s">
        <v>81</v>
      </c>
      <c r="AY322" s="19" t="s">
        <v>128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79</v>
      </c>
      <c r="BK322" s="218">
        <f>ROUND(I322*H322,2)</f>
        <v>0</v>
      </c>
      <c r="BL322" s="19" t="s">
        <v>147</v>
      </c>
      <c r="BM322" s="217" t="s">
        <v>478</v>
      </c>
    </row>
    <row r="323" s="2" customFormat="1">
      <c r="A323" s="40"/>
      <c r="B323" s="41"/>
      <c r="C323" s="42"/>
      <c r="D323" s="219" t="s">
        <v>137</v>
      </c>
      <c r="E323" s="42"/>
      <c r="F323" s="220" t="s">
        <v>479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137</v>
      </c>
      <c r="AU323" s="19" t="s">
        <v>81</v>
      </c>
    </row>
    <row r="324" s="2" customFormat="1">
      <c r="A324" s="40"/>
      <c r="B324" s="41"/>
      <c r="C324" s="42"/>
      <c r="D324" s="224" t="s">
        <v>139</v>
      </c>
      <c r="E324" s="42"/>
      <c r="F324" s="225" t="s">
        <v>480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139</v>
      </c>
      <c r="AU324" s="19" t="s">
        <v>81</v>
      </c>
    </row>
    <row r="325" s="15" customFormat="1">
      <c r="A325" s="15"/>
      <c r="B325" s="248"/>
      <c r="C325" s="249"/>
      <c r="D325" s="219" t="s">
        <v>141</v>
      </c>
      <c r="E325" s="250" t="s">
        <v>19</v>
      </c>
      <c r="F325" s="251" t="s">
        <v>256</v>
      </c>
      <c r="G325" s="249"/>
      <c r="H325" s="250" t="s">
        <v>19</v>
      </c>
      <c r="I325" s="252"/>
      <c r="J325" s="249"/>
      <c r="K325" s="249"/>
      <c r="L325" s="253"/>
      <c r="M325" s="254"/>
      <c r="N325" s="255"/>
      <c r="O325" s="255"/>
      <c r="P325" s="255"/>
      <c r="Q325" s="255"/>
      <c r="R325" s="255"/>
      <c r="S325" s="255"/>
      <c r="T325" s="25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7" t="s">
        <v>141</v>
      </c>
      <c r="AU325" s="257" t="s">
        <v>81</v>
      </c>
      <c r="AV325" s="15" t="s">
        <v>79</v>
      </c>
      <c r="AW325" s="15" t="s">
        <v>32</v>
      </c>
      <c r="AX325" s="15" t="s">
        <v>71</v>
      </c>
      <c r="AY325" s="257" t="s">
        <v>128</v>
      </c>
    </row>
    <row r="326" s="13" customFormat="1">
      <c r="A326" s="13"/>
      <c r="B326" s="226"/>
      <c r="C326" s="227"/>
      <c r="D326" s="219" t="s">
        <v>141</v>
      </c>
      <c r="E326" s="228" t="s">
        <v>19</v>
      </c>
      <c r="F326" s="229" t="s">
        <v>257</v>
      </c>
      <c r="G326" s="227"/>
      <c r="H326" s="230">
        <v>107.12000000000001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141</v>
      </c>
      <c r="AU326" s="236" t="s">
        <v>81</v>
      </c>
      <c r="AV326" s="13" t="s">
        <v>81</v>
      </c>
      <c r="AW326" s="13" t="s">
        <v>32</v>
      </c>
      <c r="AX326" s="13" t="s">
        <v>71</v>
      </c>
      <c r="AY326" s="236" t="s">
        <v>128</v>
      </c>
    </row>
    <row r="327" s="14" customFormat="1">
      <c r="A327" s="14"/>
      <c r="B327" s="237"/>
      <c r="C327" s="238"/>
      <c r="D327" s="219" t="s">
        <v>141</v>
      </c>
      <c r="E327" s="239" t="s">
        <v>19</v>
      </c>
      <c r="F327" s="240" t="s">
        <v>143</v>
      </c>
      <c r="G327" s="238"/>
      <c r="H327" s="241">
        <v>107.12000000000001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141</v>
      </c>
      <c r="AU327" s="247" t="s">
        <v>81</v>
      </c>
      <c r="AV327" s="14" t="s">
        <v>135</v>
      </c>
      <c r="AW327" s="14" t="s">
        <v>32</v>
      </c>
      <c r="AX327" s="14" t="s">
        <v>79</v>
      </c>
      <c r="AY327" s="247" t="s">
        <v>128</v>
      </c>
    </row>
    <row r="328" s="2" customFormat="1" ht="24.15" customHeight="1">
      <c r="A328" s="40"/>
      <c r="B328" s="41"/>
      <c r="C328" s="206" t="s">
        <v>481</v>
      </c>
      <c r="D328" s="206" t="s">
        <v>130</v>
      </c>
      <c r="E328" s="207" t="s">
        <v>482</v>
      </c>
      <c r="F328" s="208" t="s">
        <v>483</v>
      </c>
      <c r="G328" s="209" t="s">
        <v>181</v>
      </c>
      <c r="H328" s="210">
        <v>0.40300000000000002</v>
      </c>
      <c r="I328" s="211"/>
      <c r="J328" s="212">
        <f>ROUND(I328*H328,2)</f>
        <v>0</v>
      </c>
      <c r="K328" s="208" t="s">
        <v>134</v>
      </c>
      <c r="L328" s="46"/>
      <c r="M328" s="213" t="s">
        <v>19</v>
      </c>
      <c r="N328" s="214" t="s">
        <v>42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147</v>
      </c>
      <c r="AT328" s="217" t="s">
        <v>130</v>
      </c>
      <c r="AU328" s="217" t="s">
        <v>81</v>
      </c>
      <c r="AY328" s="19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79</v>
      </c>
      <c r="BK328" s="218">
        <f>ROUND(I328*H328,2)</f>
        <v>0</v>
      </c>
      <c r="BL328" s="19" t="s">
        <v>147</v>
      </c>
      <c r="BM328" s="217" t="s">
        <v>484</v>
      </c>
    </row>
    <row r="329" s="2" customFormat="1">
      <c r="A329" s="40"/>
      <c r="B329" s="41"/>
      <c r="C329" s="42"/>
      <c r="D329" s="219" t="s">
        <v>137</v>
      </c>
      <c r="E329" s="42"/>
      <c r="F329" s="220" t="s">
        <v>485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137</v>
      </c>
      <c r="AU329" s="19" t="s">
        <v>81</v>
      </c>
    </row>
    <row r="330" s="2" customFormat="1">
      <c r="A330" s="40"/>
      <c r="B330" s="41"/>
      <c r="C330" s="42"/>
      <c r="D330" s="224" t="s">
        <v>139</v>
      </c>
      <c r="E330" s="42"/>
      <c r="F330" s="225" t="s">
        <v>486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139</v>
      </c>
      <c r="AU330" s="19" t="s">
        <v>81</v>
      </c>
    </row>
    <row r="331" s="12" customFormat="1" ht="25.92" customHeight="1">
      <c r="A331" s="12"/>
      <c r="B331" s="190"/>
      <c r="C331" s="191"/>
      <c r="D331" s="192" t="s">
        <v>70</v>
      </c>
      <c r="E331" s="193" t="s">
        <v>487</v>
      </c>
      <c r="F331" s="193" t="s">
        <v>488</v>
      </c>
      <c r="G331" s="191"/>
      <c r="H331" s="191"/>
      <c r="I331" s="194"/>
      <c r="J331" s="195">
        <f>BK331</f>
        <v>0</v>
      </c>
      <c r="K331" s="191"/>
      <c r="L331" s="196"/>
      <c r="M331" s="197"/>
      <c r="N331" s="198"/>
      <c r="O331" s="198"/>
      <c r="P331" s="199">
        <f>SUM(P332:P342)</f>
        <v>0</v>
      </c>
      <c r="Q331" s="198"/>
      <c r="R331" s="199">
        <f>SUM(R332:R342)</f>
        <v>0</v>
      </c>
      <c r="S331" s="198"/>
      <c r="T331" s="200">
        <f>SUM(T332:T342)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1" t="s">
        <v>135</v>
      </c>
      <c r="AT331" s="202" t="s">
        <v>70</v>
      </c>
      <c r="AU331" s="202" t="s">
        <v>71</v>
      </c>
      <c r="AY331" s="201" t="s">
        <v>128</v>
      </c>
      <c r="BK331" s="203">
        <f>SUM(BK332:BK342)</f>
        <v>0</v>
      </c>
    </row>
    <row r="332" s="2" customFormat="1" ht="21.75" customHeight="1">
      <c r="A332" s="40"/>
      <c r="B332" s="41"/>
      <c r="C332" s="206" t="s">
        <v>489</v>
      </c>
      <c r="D332" s="206" t="s">
        <v>130</v>
      </c>
      <c r="E332" s="207" t="s">
        <v>490</v>
      </c>
      <c r="F332" s="208" t="s">
        <v>491</v>
      </c>
      <c r="G332" s="209" t="s">
        <v>492</v>
      </c>
      <c r="H332" s="210">
        <v>10</v>
      </c>
      <c r="I332" s="211"/>
      <c r="J332" s="212">
        <f>ROUND(I332*H332,2)</f>
        <v>0</v>
      </c>
      <c r="K332" s="208" t="s">
        <v>134</v>
      </c>
      <c r="L332" s="46"/>
      <c r="M332" s="213" t="s">
        <v>19</v>
      </c>
      <c r="N332" s="214" t="s">
        <v>42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493</v>
      </c>
      <c r="AT332" s="217" t="s">
        <v>130</v>
      </c>
      <c r="AU332" s="217" t="s">
        <v>79</v>
      </c>
      <c r="AY332" s="19" t="s">
        <v>128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79</v>
      </c>
      <c r="BK332" s="218">
        <f>ROUND(I332*H332,2)</f>
        <v>0</v>
      </c>
      <c r="BL332" s="19" t="s">
        <v>493</v>
      </c>
      <c r="BM332" s="217" t="s">
        <v>494</v>
      </c>
    </row>
    <row r="333" s="2" customFormat="1">
      <c r="A333" s="40"/>
      <c r="B333" s="41"/>
      <c r="C333" s="42"/>
      <c r="D333" s="219" t="s">
        <v>137</v>
      </c>
      <c r="E333" s="42"/>
      <c r="F333" s="220" t="s">
        <v>495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137</v>
      </c>
      <c r="AU333" s="19" t="s">
        <v>79</v>
      </c>
    </row>
    <row r="334" s="2" customFormat="1">
      <c r="A334" s="40"/>
      <c r="B334" s="41"/>
      <c r="C334" s="42"/>
      <c r="D334" s="224" t="s">
        <v>139</v>
      </c>
      <c r="E334" s="42"/>
      <c r="F334" s="225" t="s">
        <v>496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139</v>
      </c>
      <c r="AU334" s="19" t="s">
        <v>79</v>
      </c>
    </row>
    <row r="335" s="15" customFormat="1">
      <c r="A335" s="15"/>
      <c r="B335" s="248"/>
      <c r="C335" s="249"/>
      <c r="D335" s="219" t="s">
        <v>141</v>
      </c>
      <c r="E335" s="250" t="s">
        <v>19</v>
      </c>
      <c r="F335" s="251" t="s">
        <v>497</v>
      </c>
      <c r="G335" s="249"/>
      <c r="H335" s="250" t="s">
        <v>19</v>
      </c>
      <c r="I335" s="252"/>
      <c r="J335" s="249"/>
      <c r="K335" s="249"/>
      <c r="L335" s="253"/>
      <c r="M335" s="254"/>
      <c r="N335" s="255"/>
      <c r="O335" s="255"/>
      <c r="P335" s="255"/>
      <c r="Q335" s="255"/>
      <c r="R335" s="255"/>
      <c r="S335" s="255"/>
      <c r="T335" s="25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7" t="s">
        <v>141</v>
      </c>
      <c r="AU335" s="257" t="s">
        <v>79</v>
      </c>
      <c r="AV335" s="15" t="s">
        <v>79</v>
      </c>
      <c r="AW335" s="15" t="s">
        <v>32</v>
      </c>
      <c r="AX335" s="15" t="s">
        <v>71</v>
      </c>
      <c r="AY335" s="257" t="s">
        <v>128</v>
      </c>
    </row>
    <row r="336" s="13" customFormat="1">
      <c r="A336" s="13"/>
      <c r="B336" s="226"/>
      <c r="C336" s="227"/>
      <c r="D336" s="219" t="s">
        <v>141</v>
      </c>
      <c r="E336" s="228" t="s">
        <v>19</v>
      </c>
      <c r="F336" s="229" t="s">
        <v>196</v>
      </c>
      <c r="G336" s="227"/>
      <c r="H336" s="230">
        <v>10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141</v>
      </c>
      <c r="AU336" s="236" t="s">
        <v>79</v>
      </c>
      <c r="AV336" s="13" t="s">
        <v>81</v>
      </c>
      <c r="AW336" s="13" t="s">
        <v>32</v>
      </c>
      <c r="AX336" s="13" t="s">
        <v>71</v>
      </c>
      <c r="AY336" s="236" t="s">
        <v>128</v>
      </c>
    </row>
    <row r="337" s="14" customFormat="1">
      <c r="A337" s="14"/>
      <c r="B337" s="237"/>
      <c r="C337" s="238"/>
      <c r="D337" s="219" t="s">
        <v>141</v>
      </c>
      <c r="E337" s="239" t="s">
        <v>19</v>
      </c>
      <c r="F337" s="240" t="s">
        <v>143</v>
      </c>
      <c r="G337" s="238"/>
      <c r="H337" s="241">
        <v>10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141</v>
      </c>
      <c r="AU337" s="247" t="s">
        <v>79</v>
      </c>
      <c r="AV337" s="14" t="s">
        <v>135</v>
      </c>
      <c r="AW337" s="14" t="s">
        <v>32</v>
      </c>
      <c r="AX337" s="14" t="s">
        <v>79</v>
      </c>
      <c r="AY337" s="247" t="s">
        <v>128</v>
      </c>
    </row>
    <row r="338" s="2" customFormat="1" ht="16.5" customHeight="1">
      <c r="A338" s="40"/>
      <c r="B338" s="41"/>
      <c r="C338" s="206" t="s">
        <v>498</v>
      </c>
      <c r="D338" s="206" t="s">
        <v>130</v>
      </c>
      <c r="E338" s="207" t="s">
        <v>499</v>
      </c>
      <c r="F338" s="208" t="s">
        <v>500</v>
      </c>
      <c r="G338" s="209" t="s">
        <v>492</v>
      </c>
      <c r="H338" s="210">
        <v>4</v>
      </c>
      <c r="I338" s="211"/>
      <c r="J338" s="212">
        <f>ROUND(I338*H338,2)</f>
        <v>0</v>
      </c>
      <c r="K338" s="208" t="s">
        <v>134</v>
      </c>
      <c r="L338" s="46"/>
      <c r="M338" s="213" t="s">
        <v>19</v>
      </c>
      <c r="N338" s="214" t="s">
        <v>42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493</v>
      </c>
      <c r="AT338" s="217" t="s">
        <v>130</v>
      </c>
      <c r="AU338" s="217" t="s">
        <v>79</v>
      </c>
      <c r="AY338" s="19" t="s">
        <v>128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79</v>
      </c>
      <c r="BK338" s="218">
        <f>ROUND(I338*H338,2)</f>
        <v>0</v>
      </c>
      <c r="BL338" s="19" t="s">
        <v>493</v>
      </c>
      <c r="BM338" s="217" t="s">
        <v>501</v>
      </c>
    </row>
    <row r="339" s="2" customFormat="1">
      <c r="A339" s="40"/>
      <c r="B339" s="41"/>
      <c r="C339" s="42"/>
      <c r="D339" s="219" t="s">
        <v>137</v>
      </c>
      <c r="E339" s="42"/>
      <c r="F339" s="220" t="s">
        <v>502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137</v>
      </c>
      <c r="AU339" s="19" t="s">
        <v>79</v>
      </c>
    </row>
    <row r="340" s="2" customFormat="1">
      <c r="A340" s="40"/>
      <c r="B340" s="41"/>
      <c r="C340" s="42"/>
      <c r="D340" s="224" t="s">
        <v>139</v>
      </c>
      <c r="E340" s="42"/>
      <c r="F340" s="225" t="s">
        <v>503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139</v>
      </c>
      <c r="AU340" s="19" t="s">
        <v>79</v>
      </c>
    </row>
    <row r="341" s="13" customFormat="1">
      <c r="A341" s="13"/>
      <c r="B341" s="226"/>
      <c r="C341" s="227"/>
      <c r="D341" s="219" t="s">
        <v>141</v>
      </c>
      <c r="E341" s="228" t="s">
        <v>19</v>
      </c>
      <c r="F341" s="229" t="s">
        <v>504</v>
      </c>
      <c r="G341" s="227"/>
      <c r="H341" s="230">
        <v>4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141</v>
      </c>
      <c r="AU341" s="236" t="s">
        <v>79</v>
      </c>
      <c r="AV341" s="13" t="s">
        <v>81</v>
      </c>
      <c r="AW341" s="13" t="s">
        <v>32</v>
      </c>
      <c r="AX341" s="13" t="s">
        <v>71</v>
      </c>
      <c r="AY341" s="236" t="s">
        <v>128</v>
      </c>
    </row>
    <row r="342" s="14" customFormat="1">
      <c r="A342" s="14"/>
      <c r="B342" s="237"/>
      <c r="C342" s="238"/>
      <c r="D342" s="219" t="s">
        <v>141</v>
      </c>
      <c r="E342" s="239" t="s">
        <v>19</v>
      </c>
      <c r="F342" s="240" t="s">
        <v>143</v>
      </c>
      <c r="G342" s="238"/>
      <c r="H342" s="241">
        <v>4</v>
      </c>
      <c r="I342" s="242"/>
      <c r="J342" s="238"/>
      <c r="K342" s="238"/>
      <c r="L342" s="243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141</v>
      </c>
      <c r="AU342" s="247" t="s">
        <v>79</v>
      </c>
      <c r="AV342" s="14" t="s">
        <v>135</v>
      </c>
      <c r="AW342" s="14" t="s">
        <v>32</v>
      </c>
      <c r="AX342" s="14" t="s">
        <v>79</v>
      </c>
      <c r="AY342" s="247" t="s">
        <v>128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62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sJcmYFrBwFNTwTjpkdrFeeHLfmqUiulriSVfKQr4Lo/2iIm1y93/YqGInTnfKHhW5g/2dVb6W4zHdM5J9UGZjA==" hashValue="12xD3RGaXf/h/LTGygCjZuj1TyQuc8tgJV3tws4QgT/m9KABcBoUa3cV9+iSJU7uI1YwL5ZYFpaiBmEDSrbwfA==" algorithmName="SHA-512" password="C635"/>
  <autoFilter ref="C93:K34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5_01/111211101"/>
    <hyperlink ref="F104" r:id="rId2" display="https://podminky.urs.cz/item/CS_URS_2025_01/122151102"/>
    <hyperlink ref="F110" r:id="rId3" display="https://podminky.urs.cz/item/CS_URS_2025_01/162251102"/>
    <hyperlink ref="F113" r:id="rId4" display="https://podminky.urs.cz/item/CS_URS_2025_01/162301501"/>
    <hyperlink ref="F116" r:id="rId5" display="https://podminky.urs.cz/item/CS_URS_2025_01/162301981"/>
    <hyperlink ref="F119" r:id="rId6" display="https://podminky.urs.cz/item/CS_URS_2025_01/174151101"/>
    <hyperlink ref="F126" r:id="rId7" display="https://podminky.urs.cz/item/CS_URS_2025_01/174251101"/>
    <hyperlink ref="F129" r:id="rId8" display="https://podminky.urs.cz/item/CS_URS_2025_01/181351103"/>
    <hyperlink ref="F135" r:id="rId9" display="https://podminky.urs.cz/item/CS_URS_2025_01/181411131"/>
    <hyperlink ref="F141" r:id="rId10" display="https://podminky.urs.cz/item/CS_URS_2025_01/181951112"/>
    <hyperlink ref="F146" r:id="rId11" display="https://podminky.urs.cz/item/CS_URS_2025_01/564851011"/>
    <hyperlink ref="F150" r:id="rId12" display="https://podminky.urs.cz/item/CS_URS_2025_01/565155101"/>
    <hyperlink ref="F154" r:id="rId13" display="https://podminky.urs.cz/item/CS_URS_2025_01/573211108"/>
    <hyperlink ref="F158" r:id="rId14" display="https://podminky.urs.cz/item/CS_URS_2025_01/573211112"/>
    <hyperlink ref="F162" r:id="rId15" display="https://podminky.urs.cz/item/CS_URS_2025_01/577144111"/>
    <hyperlink ref="F167" r:id="rId16" display="https://podminky.urs.cz/item/CS_URS_2025_01/632682111"/>
    <hyperlink ref="F175" r:id="rId17" display="https://podminky.urs.cz/item/CS_URS_2025_01/919732221"/>
    <hyperlink ref="F180" r:id="rId18" display="https://podminky.urs.cz/item/CS_URS_2025_01/981513114"/>
    <hyperlink ref="F190" r:id="rId19" display="https://podminky.urs.cz/item/CS_URS_2025_01/985311111"/>
    <hyperlink ref="F195" r:id="rId20" display="https://podminky.urs.cz/item/CS_URS_2025_01/985311112"/>
    <hyperlink ref="F200" r:id="rId21" display="https://podminky.urs.cz/item/CS_URS_2025_01/985311113"/>
    <hyperlink ref="F205" r:id="rId22" display="https://podminky.urs.cz/item/CS_URS_2025_01/985311114"/>
    <hyperlink ref="F210" r:id="rId23" display="https://podminky.urs.cz/item/CS_URS_2025_01/985311115"/>
    <hyperlink ref="F215" r:id="rId24" display="https://podminky.urs.cz/item/CS_URS_2025_01/985312112"/>
    <hyperlink ref="F220" r:id="rId25" display="https://podminky.urs.cz/item/CS_URS_2025_01/985321111"/>
    <hyperlink ref="F225" r:id="rId26" display="https://podminky.urs.cz/item/CS_URS_2025_01/985323111"/>
    <hyperlink ref="F230" r:id="rId27" display="https://podminky.urs.cz/item/CS_URS_2025_01/985324221"/>
    <hyperlink ref="F236" r:id="rId28" display="https://podminky.urs.cz/item/CS_URS_2025_01/997006002"/>
    <hyperlink ref="F239" r:id="rId29" display="https://podminky.urs.cz/item/CS_URS_2025_01/997006512"/>
    <hyperlink ref="F242" r:id="rId30" display="https://podminky.urs.cz/item/CS_URS_2025_01/997006519"/>
    <hyperlink ref="F246" r:id="rId31" display="https://podminky.urs.cz/item/CS_URS_2025_01/997013862"/>
    <hyperlink ref="F250" r:id="rId32" display="https://podminky.urs.cz/item/CS_URS_2025_01/997013869"/>
    <hyperlink ref="F255" r:id="rId33" display="https://podminky.urs.cz/item/CS_URS_2025_01/998012021"/>
    <hyperlink ref="F260" r:id="rId34" display="https://podminky.urs.cz/item/CS_URS_2025_01/764002841"/>
    <hyperlink ref="F268" r:id="rId35" display="https://podminky.urs.cz/item/CS_URS_2025_01/764214604"/>
    <hyperlink ref="F279" r:id="rId36" display="https://podminky.urs.cz/item/CS_URS_2025_01/764214608"/>
    <hyperlink ref="F284" r:id="rId37" display="https://podminky.urs.cz/item/CS_URS_2025_01/998764121"/>
    <hyperlink ref="F288" r:id="rId38" display="https://podminky.urs.cz/item/CS_URS_2025_01/767223222"/>
    <hyperlink ref="F295" r:id="rId39" display="https://podminky.urs.cz/item/CS_URS_2025_01/998767121"/>
    <hyperlink ref="F299" r:id="rId40" display="https://podminky.urs.cz/item/CS_URS_2025_01/772232811"/>
    <hyperlink ref="F305" r:id="rId41" display="https://podminky.urs.cz/item/CS_URS_2025_01/772232821"/>
    <hyperlink ref="F311" r:id="rId42" display="https://podminky.urs.cz/item/CS_URS_2025_01/772524811"/>
    <hyperlink ref="F318" r:id="rId43" display="https://podminky.urs.cz/item/CS_URS_2025_01/777611221"/>
    <hyperlink ref="F324" r:id="rId44" display="https://podminky.urs.cz/item/CS_URS_2025_01/777611261"/>
    <hyperlink ref="F330" r:id="rId45" display="https://podminky.urs.cz/item/CS_URS_2025_01/998777121"/>
    <hyperlink ref="F334" r:id="rId46" display="https://podminky.urs.cz/item/CS_URS_2025_01/HZS1291"/>
    <hyperlink ref="F340" r:id="rId47" display="https://podminky.urs.cz/item/CS_URS_2025_01/HZS2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Hlavní schodiště SPŠD a dopravní projekt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31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ROUND((SUM(BE85:BE211)),  2)</f>
        <v>0</v>
      </c>
      <c r="G33" s="40"/>
      <c r="H33" s="40"/>
      <c r="I33" s="150">
        <v>0.20999999999999999</v>
      </c>
      <c r="J33" s="149">
        <f>ROUND(((SUM(BE85:BE211))*I33),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ROUND((SUM(BF85:BF211)),  2)</f>
        <v>0</v>
      </c>
      <c r="G34" s="40"/>
      <c r="H34" s="40"/>
      <c r="I34" s="150">
        <v>0.12</v>
      </c>
      <c r="J34" s="149">
        <f>ROUND(((SUM(BF85:BF211))*I34),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ROUND((SUM(BG85:BG211)),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ROUND((SUM(BH85:BH211)),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ROUND((SUM(BI85:BI211)),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Hlavní schodiště SPŠD a dopravní projekt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2. - KOMUNIKACE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SPŠD Plzeň, Karlovarská 99, Plzeň 323 00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SPŠD Plzeň, Karlovarská 99, Plzeň 323 00</v>
      </c>
      <c r="G54" s="42"/>
      <c r="H54" s="42"/>
      <c r="I54" s="34" t="s">
        <v>30</v>
      </c>
      <c r="J54" s="38" t="str">
        <f>E21</f>
        <v>Planstav a.s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Michal Jirka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J133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J193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J208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Hlavní schodiště SPŠD a dopravní projekt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92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2. - KOMUNIKACE 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SPŠD Plzeň, Karlovarská 99, Plzeň 323 00</v>
      </c>
      <c r="G79" s="42"/>
      <c r="H79" s="42"/>
      <c r="I79" s="34" t="s">
        <v>23</v>
      </c>
      <c r="J79" s="74" t="str">
        <f>IF(J12="","",J12)</f>
        <v>14. 5. 2025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SPŠD Plzeň, Karlovarská 99, Plzeň 323 00</v>
      </c>
      <c r="G81" s="42"/>
      <c r="H81" s="42"/>
      <c r="I81" s="34" t="s">
        <v>30</v>
      </c>
      <c r="J81" s="38" t="str">
        <f>E21</f>
        <v>Planstav a.s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>Michal Jirka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114</v>
      </c>
      <c r="D84" s="182" t="s">
        <v>56</v>
      </c>
      <c r="E84" s="182" t="s">
        <v>52</v>
      </c>
      <c r="F84" s="182" t="s">
        <v>53</v>
      </c>
      <c r="G84" s="182" t="s">
        <v>115</v>
      </c>
      <c r="H84" s="182" t="s">
        <v>116</v>
      </c>
      <c r="I84" s="182" t="s">
        <v>117</v>
      </c>
      <c r="J84" s="182" t="s">
        <v>96</v>
      </c>
      <c r="K84" s="183" t="s">
        <v>118</v>
      </c>
      <c r="L84" s="184"/>
      <c r="M84" s="94" t="s">
        <v>19</v>
      </c>
      <c r="N84" s="95" t="s">
        <v>41</v>
      </c>
      <c r="O84" s="95" t="s">
        <v>119</v>
      </c>
      <c r="P84" s="95" t="s">
        <v>120</v>
      </c>
      <c r="Q84" s="95" t="s">
        <v>121</v>
      </c>
      <c r="R84" s="95" t="s">
        <v>122</v>
      </c>
      <c r="S84" s="95" t="s">
        <v>123</v>
      </c>
      <c r="T84" s="96" t="s">
        <v>124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125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17.630878200000001</v>
      </c>
      <c r="S85" s="98"/>
      <c r="T85" s="188">
        <f>T86</f>
        <v>3.2799999999999998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97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70</v>
      </c>
      <c r="E86" s="193" t="s">
        <v>126</v>
      </c>
      <c r="F86" s="193" t="s">
        <v>127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P87+P116+P133+P193+P208</f>
        <v>0</v>
      </c>
      <c r="Q86" s="198"/>
      <c r="R86" s="199">
        <f>R87+R116+R133+R193+R208</f>
        <v>17.630878200000001</v>
      </c>
      <c r="S86" s="198"/>
      <c r="T86" s="200">
        <f>T87+T116+T133+T193+T208</f>
        <v>3.2799999999999998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79</v>
      </c>
      <c r="AT86" s="202" t="s">
        <v>70</v>
      </c>
      <c r="AU86" s="202" t="s">
        <v>71</v>
      </c>
      <c r="AY86" s="201" t="s">
        <v>128</v>
      </c>
      <c r="BK86" s="203">
        <f>BK87+BK116+BK133+BK193+BK208</f>
        <v>0</v>
      </c>
    </row>
    <row r="87" s="12" customFormat="1" ht="22.8" customHeight="1">
      <c r="A87" s="12"/>
      <c r="B87" s="190"/>
      <c r="C87" s="191"/>
      <c r="D87" s="192" t="s">
        <v>70</v>
      </c>
      <c r="E87" s="204" t="s">
        <v>79</v>
      </c>
      <c r="F87" s="204" t="s">
        <v>129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SUM(P88:P115)</f>
        <v>0</v>
      </c>
      <c r="Q87" s="198"/>
      <c r="R87" s="199">
        <f>SUM(R88:R115)</f>
        <v>11.8002</v>
      </c>
      <c r="S87" s="198"/>
      <c r="T87" s="200">
        <f>SUM(T88:T115)</f>
        <v>3.2799999999999998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79</v>
      </c>
      <c r="AT87" s="202" t="s">
        <v>70</v>
      </c>
      <c r="AU87" s="202" t="s">
        <v>79</v>
      </c>
      <c r="AY87" s="201" t="s">
        <v>128</v>
      </c>
      <c r="BK87" s="203">
        <f>SUM(BK88:BK115)</f>
        <v>0</v>
      </c>
    </row>
    <row r="88" s="2" customFormat="1" ht="16.5" customHeight="1">
      <c r="A88" s="40"/>
      <c r="B88" s="41"/>
      <c r="C88" s="206" t="s">
        <v>79</v>
      </c>
      <c r="D88" s="206" t="s">
        <v>130</v>
      </c>
      <c r="E88" s="207" t="s">
        <v>506</v>
      </c>
      <c r="F88" s="208" t="s">
        <v>507</v>
      </c>
      <c r="G88" s="209" t="s">
        <v>264</v>
      </c>
      <c r="H88" s="210">
        <v>16</v>
      </c>
      <c r="I88" s="211"/>
      <c r="J88" s="212">
        <f>ROUND(I88*H88,2)</f>
        <v>0</v>
      </c>
      <c r="K88" s="208" t="s">
        <v>134</v>
      </c>
      <c r="L88" s="46"/>
      <c r="M88" s="213" t="s">
        <v>19</v>
      </c>
      <c r="N88" s="214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0.20499999999999999</v>
      </c>
      <c r="T88" s="216">
        <f>S88*H88</f>
        <v>3.2799999999999998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135</v>
      </c>
      <c r="AT88" s="217" t="s">
        <v>130</v>
      </c>
      <c r="AU88" s="217" t="s">
        <v>81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135</v>
      </c>
      <c r="BM88" s="217" t="s">
        <v>508</v>
      </c>
    </row>
    <row r="89" s="2" customFormat="1">
      <c r="A89" s="40"/>
      <c r="B89" s="41"/>
      <c r="C89" s="42"/>
      <c r="D89" s="219" t="s">
        <v>137</v>
      </c>
      <c r="E89" s="42"/>
      <c r="F89" s="220" t="s">
        <v>509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81</v>
      </c>
    </row>
    <row r="90" s="2" customFormat="1">
      <c r="A90" s="40"/>
      <c r="B90" s="41"/>
      <c r="C90" s="42"/>
      <c r="D90" s="224" t="s">
        <v>139</v>
      </c>
      <c r="E90" s="42"/>
      <c r="F90" s="225" t="s">
        <v>510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139</v>
      </c>
      <c r="AU90" s="19" t="s">
        <v>81</v>
      </c>
    </row>
    <row r="91" s="2" customFormat="1" ht="33" customHeight="1">
      <c r="A91" s="40"/>
      <c r="B91" s="41"/>
      <c r="C91" s="206" t="s">
        <v>81</v>
      </c>
      <c r="D91" s="206" t="s">
        <v>130</v>
      </c>
      <c r="E91" s="207" t="s">
        <v>511</v>
      </c>
      <c r="F91" s="208" t="s">
        <v>512</v>
      </c>
      <c r="G91" s="209" t="s">
        <v>146</v>
      </c>
      <c r="H91" s="210">
        <v>10.5</v>
      </c>
      <c r="I91" s="211"/>
      <c r="J91" s="212">
        <f>ROUND(I91*H91,2)</f>
        <v>0</v>
      </c>
      <c r="K91" s="208" t="s">
        <v>134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135</v>
      </c>
      <c r="AT91" s="217" t="s">
        <v>130</v>
      </c>
      <c r="AU91" s="217" t="s">
        <v>81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135</v>
      </c>
      <c r="BM91" s="217" t="s">
        <v>513</v>
      </c>
    </row>
    <row r="92" s="2" customFormat="1">
      <c r="A92" s="40"/>
      <c r="B92" s="41"/>
      <c r="C92" s="42"/>
      <c r="D92" s="219" t="s">
        <v>137</v>
      </c>
      <c r="E92" s="42"/>
      <c r="F92" s="220" t="s">
        <v>514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81</v>
      </c>
    </row>
    <row r="93" s="2" customFormat="1">
      <c r="A93" s="40"/>
      <c r="B93" s="41"/>
      <c r="C93" s="42"/>
      <c r="D93" s="224" t="s">
        <v>139</v>
      </c>
      <c r="E93" s="42"/>
      <c r="F93" s="225" t="s">
        <v>515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81</v>
      </c>
    </row>
    <row r="94" s="13" customFormat="1">
      <c r="A94" s="13"/>
      <c r="B94" s="226"/>
      <c r="C94" s="227"/>
      <c r="D94" s="219" t="s">
        <v>141</v>
      </c>
      <c r="E94" s="228" t="s">
        <v>19</v>
      </c>
      <c r="F94" s="229" t="s">
        <v>516</v>
      </c>
      <c r="G94" s="227"/>
      <c r="H94" s="230">
        <v>10.5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141</v>
      </c>
      <c r="AU94" s="236" t="s">
        <v>81</v>
      </c>
      <c r="AV94" s="13" t="s">
        <v>81</v>
      </c>
      <c r="AW94" s="13" t="s">
        <v>32</v>
      </c>
      <c r="AX94" s="13" t="s">
        <v>79</v>
      </c>
      <c r="AY94" s="236" t="s">
        <v>128</v>
      </c>
    </row>
    <row r="95" s="2" customFormat="1" ht="37.8" customHeight="1">
      <c r="A95" s="40"/>
      <c r="B95" s="41"/>
      <c r="C95" s="206" t="s">
        <v>153</v>
      </c>
      <c r="D95" s="206" t="s">
        <v>130</v>
      </c>
      <c r="E95" s="207" t="s">
        <v>517</v>
      </c>
      <c r="F95" s="208" t="s">
        <v>518</v>
      </c>
      <c r="G95" s="209" t="s">
        <v>146</v>
      </c>
      <c r="H95" s="210">
        <v>10.5</v>
      </c>
      <c r="I95" s="211"/>
      <c r="J95" s="212">
        <f>ROUND(I95*H95,2)</f>
        <v>0</v>
      </c>
      <c r="K95" s="208" t="s">
        <v>134</v>
      </c>
      <c r="L95" s="46"/>
      <c r="M95" s="213" t="s">
        <v>19</v>
      </c>
      <c r="N95" s="214" t="s">
        <v>42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135</v>
      </c>
      <c r="AT95" s="217" t="s">
        <v>130</v>
      </c>
      <c r="AU95" s="217" t="s">
        <v>81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79</v>
      </c>
      <c r="BK95" s="218">
        <f>ROUND(I95*H95,2)</f>
        <v>0</v>
      </c>
      <c r="BL95" s="19" t="s">
        <v>135</v>
      </c>
      <c r="BM95" s="217" t="s">
        <v>519</v>
      </c>
    </row>
    <row r="96" s="2" customFormat="1">
      <c r="A96" s="40"/>
      <c r="B96" s="41"/>
      <c r="C96" s="42"/>
      <c r="D96" s="219" t="s">
        <v>137</v>
      </c>
      <c r="E96" s="42"/>
      <c r="F96" s="220" t="s">
        <v>520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81</v>
      </c>
    </row>
    <row r="97" s="2" customFormat="1">
      <c r="A97" s="40"/>
      <c r="B97" s="41"/>
      <c r="C97" s="42"/>
      <c r="D97" s="224" t="s">
        <v>139</v>
      </c>
      <c r="E97" s="42"/>
      <c r="F97" s="225" t="s">
        <v>521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139</v>
      </c>
      <c r="AU97" s="19" t="s">
        <v>81</v>
      </c>
    </row>
    <row r="98" s="2" customFormat="1" ht="24.15" customHeight="1">
      <c r="A98" s="40"/>
      <c r="B98" s="41"/>
      <c r="C98" s="206" t="s">
        <v>135</v>
      </c>
      <c r="D98" s="206" t="s">
        <v>130</v>
      </c>
      <c r="E98" s="207" t="s">
        <v>522</v>
      </c>
      <c r="F98" s="208" t="s">
        <v>523</v>
      </c>
      <c r="G98" s="209" t="s">
        <v>133</v>
      </c>
      <c r="H98" s="210">
        <v>10</v>
      </c>
      <c r="I98" s="211"/>
      <c r="J98" s="212">
        <f>ROUND(I98*H98,2)</f>
        <v>0</v>
      </c>
      <c r="K98" s="208" t="s">
        <v>134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135</v>
      </c>
      <c r="AT98" s="217" t="s">
        <v>130</v>
      </c>
      <c r="AU98" s="217" t="s">
        <v>81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79</v>
      </c>
      <c r="BK98" s="218">
        <f>ROUND(I98*H98,2)</f>
        <v>0</v>
      </c>
      <c r="BL98" s="19" t="s">
        <v>135</v>
      </c>
      <c r="BM98" s="217" t="s">
        <v>524</v>
      </c>
    </row>
    <row r="99" s="2" customFormat="1">
      <c r="A99" s="40"/>
      <c r="B99" s="41"/>
      <c r="C99" s="42"/>
      <c r="D99" s="219" t="s">
        <v>137</v>
      </c>
      <c r="E99" s="42"/>
      <c r="F99" s="220" t="s">
        <v>525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81</v>
      </c>
    </row>
    <row r="100" s="2" customFormat="1">
      <c r="A100" s="40"/>
      <c r="B100" s="41"/>
      <c r="C100" s="42"/>
      <c r="D100" s="224" t="s">
        <v>139</v>
      </c>
      <c r="E100" s="42"/>
      <c r="F100" s="225" t="s">
        <v>526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139</v>
      </c>
      <c r="AU100" s="19" t="s">
        <v>81</v>
      </c>
    </row>
    <row r="101" s="2" customFormat="1" ht="16.5" customHeight="1">
      <c r="A101" s="40"/>
      <c r="B101" s="41"/>
      <c r="C101" s="258" t="s">
        <v>164</v>
      </c>
      <c r="D101" s="258" t="s">
        <v>178</v>
      </c>
      <c r="E101" s="259" t="s">
        <v>197</v>
      </c>
      <c r="F101" s="260" t="s">
        <v>198</v>
      </c>
      <c r="G101" s="261" t="s">
        <v>181</v>
      </c>
      <c r="H101" s="262">
        <v>11.800000000000001</v>
      </c>
      <c r="I101" s="263"/>
      <c r="J101" s="264">
        <f>ROUND(I101*H101,2)</f>
        <v>0</v>
      </c>
      <c r="K101" s="260" t="s">
        <v>134</v>
      </c>
      <c r="L101" s="265"/>
      <c r="M101" s="266" t="s">
        <v>19</v>
      </c>
      <c r="N101" s="267" t="s">
        <v>42</v>
      </c>
      <c r="O101" s="86"/>
      <c r="P101" s="215">
        <f>O101*H101</f>
        <v>0</v>
      </c>
      <c r="Q101" s="215">
        <v>1</v>
      </c>
      <c r="R101" s="215">
        <f>Q101*H101</f>
        <v>11.800000000000001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182</v>
      </c>
      <c r="AT101" s="217" t="s">
        <v>178</v>
      </c>
      <c r="AU101" s="217" t="s">
        <v>81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135</v>
      </c>
      <c r="BM101" s="217" t="s">
        <v>527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198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81</v>
      </c>
    </row>
    <row r="103" s="13" customFormat="1">
      <c r="A103" s="13"/>
      <c r="B103" s="226"/>
      <c r="C103" s="227"/>
      <c r="D103" s="219" t="s">
        <v>141</v>
      </c>
      <c r="E103" s="228" t="s">
        <v>19</v>
      </c>
      <c r="F103" s="229" t="s">
        <v>528</v>
      </c>
      <c r="G103" s="227"/>
      <c r="H103" s="230">
        <v>11.800000000000001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141</v>
      </c>
      <c r="AU103" s="236" t="s">
        <v>81</v>
      </c>
      <c r="AV103" s="13" t="s">
        <v>81</v>
      </c>
      <c r="AW103" s="13" t="s">
        <v>32</v>
      </c>
      <c r="AX103" s="13" t="s">
        <v>79</v>
      </c>
      <c r="AY103" s="236" t="s">
        <v>128</v>
      </c>
    </row>
    <row r="104" s="2" customFormat="1" ht="24.15" customHeight="1">
      <c r="A104" s="40"/>
      <c r="B104" s="41"/>
      <c r="C104" s="206" t="s">
        <v>170</v>
      </c>
      <c r="D104" s="206" t="s">
        <v>130</v>
      </c>
      <c r="E104" s="207" t="s">
        <v>202</v>
      </c>
      <c r="F104" s="208" t="s">
        <v>203</v>
      </c>
      <c r="G104" s="209" t="s">
        <v>133</v>
      </c>
      <c r="H104" s="210">
        <v>10</v>
      </c>
      <c r="I104" s="211"/>
      <c r="J104" s="212">
        <f>ROUND(I104*H104,2)</f>
        <v>0</v>
      </c>
      <c r="K104" s="208" t="s">
        <v>134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135</v>
      </c>
      <c r="AT104" s="217" t="s">
        <v>130</v>
      </c>
      <c r="AU104" s="217" t="s">
        <v>81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135</v>
      </c>
      <c r="BM104" s="217" t="s">
        <v>529</v>
      </c>
    </row>
    <row r="105" s="2" customFormat="1">
      <c r="A105" s="40"/>
      <c r="B105" s="41"/>
      <c r="C105" s="42"/>
      <c r="D105" s="219" t="s">
        <v>137</v>
      </c>
      <c r="E105" s="42"/>
      <c r="F105" s="220" t="s">
        <v>205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81</v>
      </c>
    </row>
    <row r="106" s="2" customFormat="1">
      <c r="A106" s="40"/>
      <c r="B106" s="41"/>
      <c r="C106" s="42"/>
      <c r="D106" s="224" t="s">
        <v>139</v>
      </c>
      <c r="E106" s="42"/>
      <c r="F106" s="225" t="s">
        <v>206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139</v>
      </c>
      <c r="AU106" s="19" t="s">
        <v>81</v>
      </c>
    </row>
    <row r="107" s="2" customFormat="1" ht="16.5" customHeight="1">
      <c r="A107" s="40"/>
      <c r="B107" s="41"/>
      <c r="C107" s="258" t="s">
        <v>177</v>
      </c>
      <c r="D107" s="258" t="s">
        <v>178</v>
      </c>
      <c r="E107" s="259" t="s">
        <v>207</v>
      </c>
      <c r="F107" s="260" t="s">
        <v>208</v>
      </c>
      <c r="G107" s="261" t="s">
        <v>209</v>
      </c>
      <c r="H107" s="262">
        <v>0.20000000000000001</v>
      </c>
      <c r="I107" s="263"/>
      <c r="J107" s="264">
        <f>ROUND(I107*H107,2)</f>
        <v>0</v>
      </c>
      <c r="K107" s="260" t="s">
        <v>134</v>
      </c>
      <c r="L107" s="265"/>
      <c r="M107" s="266" t="s">
        <v>19</v>
      </c>
      <c r="N107" s="267" t="s">
        <v>42</v>
      </c>
      <c r="O107" s="86"/>
      <c r="P107" s="215">
        <f>O107*H107</f>
        <v>0</v>
      </c>
      <c r="Q107" s="215">
        <v>0.001</v>
      </c>
      <c r="R107" s="215">
        <f>Q107*H107</f>
        <v>0.00020000000000000001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182</v>
      </c>
      <c r="AT107" s="217" t="s">
        <v>178</v>
      </c>
      <c r="AU107" s="217" t="s">
        <v>81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135</v>
      </c>
      <c r="BM107" s="217" t="s">
        <v>530</v>
      </c>
    </row>
    <row r="108" s="2" customFormat="1">
      <c r="A108" s="40"/>
      <c r="B108" s="41"/>
      <c r="C108" s="42"/>
      <c r="D108" s="219" t="s">
        <v>137</v>
      </c>
      <c r="E108" s="42"/>
      <c r="F108" s="220" t="s">
        <v>208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81</v>
      </c>
    </row>
    <row r="109" s="13" customFormat="1">
      <c r="A109" s="13"/>
      <c r="B109" s="226"/>
      <c r="C109" s="227"/>
      <c r="D109" s="219" t="s">
        <v>141</v>
      </c>
      <c r="E109" s="228" t="s">
        <v>19</v>
      </c>
      <c r="F109" s="229" t="s">
        <v>531</v>
      </c>
      <c r="G109" s="227"/>
      <c r="H109" s="230">
        <v>0.20000000000000001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141</v>
      </c>
      <c r="AU109" s="236" t="s">
        <v>81</v>
      </c>
      <c r="AV109" s="13" t="s">
        <v>81</v>
      </c>
      <c r="AW109" s="13" t="s">
        <v>32</v>
      </c>
      <c r="AX109" s="13" t="s">
        <v>79</v>
      </c>
      <c r="AY109" s="236" t="s">
        <v>128</v>
      </c>
    </row>
    <row r="110" s="2" customFormat="1" ht="24.15" customHeight="1">
      <c r="A110" s="40"/>
      <c r="B110" s="41"/>
      <c r="C110" s="206" t="s">
        <v>182</v>
      </c>
      <c r="D110" s="206" t="s">
        <v>130</v>
      </c>
      <c r="E110" s="207" t="s">
        <v>532</v>
      </c>
      <c r="F110" s="208" t="s">
        <v>533</v>
      </c>
      <c r="G110" s="209" t="s">
        <v>133</v>
      </c>
      <c r="H110" s="210">
        <v>20</v>
      </c>
      <c r="I110" s="211"/>
      <c r="J110" s="212">
        <f>ROUND(I110*H110,2)</f>
        <v>0</v>
      </c>
      <c r="K110" s="208" t="s">
        <v>134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135</v>
      </c>
      <c r="AT110" s="217" t="s">
        <v>130</v>
      </c>
      <c r="AU110" s="217" t="s">
        <v>81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135</v>
      </c>
      <c r="BM110" s="217" t="s">
        <v>534</v>
      </c>
    </row>
    <row r="111" s="2" customFormat="1">
      <c r="A111" s="40"/>
      <c r="B111" s="41"/>
      <c r="C111" s="42"/>
      <c r="D111" s="219" t="s">
        <v>137</v>
      </c>
      <c r="E111" s="42"/>
      <c r="F111" s="220" t="s">
        <v>535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137</v>
      </c>
      <c r="AU111" s="19" t="s">
        <v>81</v>
      </c>
    </row>
    <row r="112" s="2" customFormat="1">
      <c r="A112" s="40"/>
      <c r="B112" s="41"/>
      <c r="C112" s="42"/>
      <c r="D112" s="224" t="s">
        <v>139</v>
      </c>
      <c r="E112" s="42"/>
      <c r="F112" s="225" t="s">
        <v>536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81</v>
      </c>
    </row>
    <row r="113" s="2" customFormat="1" ht="24.15" customHeight="1">
      <c r="A113" s="40"/>
      <c r="B113" s="41"/>
      <c r="C113" s="206" t="s">
        <v>190</v>
      </c>
      <c r="D113" s="206" t="s">
        <v>130</v>
      </c>
      <c r="E113" s="207" t="s">
        <v>537</v>
      </c>
      <c r="F113" s="208" t="s">
        <v>538</v>
      </c>
      <c r="G113" s="209" t="s">
        <v>133</v>
      </c>
      <c r="H113" s="210">
        <v>21</v>
      </c>
      <c r="I113" s="211"/>
      <c r="J113" s="212">
        <f>ROUND(I113*H113,2)</f>
        <v>0</v>
      </c>
      <c r="K113" s="208" t="s">
        <v>134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135</v>
      </c>
      <c r="AT113" s="217" t="s">
        <v>130</v>
      </c>
      <c r="AU113" s="217" t="s">
        <v>81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135</v>
      </c>
      <c r="BM113" s="217" t="s">
        <v>539</v>
      </c>
    </row>
    <row r="114" s="2" customFormat="1">
      <c r="A114" s="40"/>
      <c r="B114" s="41"/>
      <c r="C114" s="42"/>
      <c r="D114" s="219" t="s">
        <v>137</v>
      </c>
      <c r="E114" s="42"/>
      <c r="F114" s="220" t="s">
        <v>540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81</v>
      </c>
    </row>
    <row r="115" s="2" customFormat="1">
      <c r="A115" s="40"/>
      <c r="B115" s="41"/>
      <c r="C115" s="42"/>
      <c r="D115" s="224" t="s">
        <v>139</v>
      </c>
      <c r="E115" s="42"/>
      <c r="F115" s="225" t="s">
        <v>541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81</v>
      </c>
    </row>
    <row r="116" s="12" customFormat="1" ht="22.8" customHeight="1">
      <c r="A116" s="12"/>
      <c r="B116" s="190"/>
      <c r="C116" s="191"/>
      <c r="D116" s="192" t="s">
        <v>70</v>
      </c>
      <c r="E116" s="204" t="s">
        <v>164</v>
      </c>
      <c r="F116" s="204" t="s">
        <v>219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SUM(P117:P132)</f>
        <v>0</v>
      </c>
      <c r="Q116" s="198"/>
      <c r="R116" s="199">
        <f>SUM(R117:R132)</f>
        <v>0</v>
      </c>
      <c r="S116" s="198"/>
      <c r="T116" s="200">
        <f>SUM(T117:T132)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79</v>
      </c>
      <c r="AT116" s="202" t="s">
        <v>70</v>
      </c>
      <c r="AU116" s="202" t="s">
        <v>79</v>
      </c>
      <c r="AY116" s="201" t="s">
        <v>128</v>
      </c>
      <c r="BK116" s="203">
        <f>SUM(BK117:BK132)</f>
        <v>0</v>
      </c>
    </row>
    <row r="117" s="2" customFormat="1" ht="21.75" customHeight="1">
      <c r="A117" s="40"/>
      <c r="B117" s="41"/>
      <c r="C117" s="206" t="s">
        <v>196</v>
      </c>
      <c r="D117" s="206" t="s">
        <v>130</v>
      </c>
      <c r="E117" s="207" t="s">
        <v>221</v>
      </c>
      <c r="F117" s="208" t="s">
        <v>222</v>
      </c>
      <c r="G117" s="209" t="s">
        <v>133</v>
      </c>
      <c r="H117" s="210">
        <v>42</v>
      </c>
      <c r="I117" s="211"/>
      <c r="J117" s="212">
        <f>ROUND(I117*H117,2)</f>
        <v>0</v>
      </c>
      <c r="K117" s="208" t="s">
        <v>134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135</v>
      </c>
      <c r="AT117" s="217" t="s">
        <v>130</v>
      </c>
      <c r="AU117" s="217" t="s">
        <v>81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135</v>
      </c>
      <c r="BM117" s="217" t="s">
        <v>542</v>
      </c>
    </row>
    <row r="118" s="2" customFormat="1">
      <c r="A118" s="40"/>
      <c r="B118" s="41"/>
      <c r="C118" s="42"/>
      <c r="D118" s="219" t="s">
        <v>137</v>
      </c>
      <c r="E118" s="42"/>
      <c r="F118" s="220" t="s">
        <v>224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81</v>
      </c>
    </row>
    <row r="119" s="2" customFormat="1">
      <c r="A119" s="40"/>
      <c r="B119" s="41"/>
      <c r="C119" s="42"/>
      <c r="D119" s="224" t="s">
        <v>139</v>
      </c>
      <c r="E119" s="42"/>
      <c r="F119" s="225" t="s">
        <v>225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139</v>
      </c>
      <c r="AU119" s="19" t="s">
        <v>81</v>
      </c>
    </row>
    <row r="120" s="13" customFormat="1">
      <c r="A120" s="13"/>
      <c r="B120" s="226"/>
      <c r="C120" s="227"/>
      <c r="D120" s="219" t="s">
        <v>141</v>
      </c>
      <c r="E120" s="228" t="s">
        <v>19</v>
      </c>
      <c r="F120" s="229" t="s">
        <v>543</v>
      </c>
      <c r="G120" s="227"/>
      <c r="H120" s="230">
        <v>42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141</v>
      </c>
      <c r="AU120" s="236" t="s">
        <v>81</v>
      </c>
      <c r="AV120" s="13" t="s">
        <v>81</v>
      </c>
      <c r="AW120" s="13" t="s">
        <v>32</v>
      </c>
      <c r="AX120" s="13" t="s">
        <v>79</v>
      </c>
      <c r="AY120" s="236" t="s">
        <v>128</v>
      </c>
    </row>
    <row r="121" s="2" customFormat="1" ht="33" customHeight="1">
      <c r="A121" s="40"/>
      <c r="B121" s="41"/>
      <c r="C121" s="206" t="s">
        <v>201</v>
      </c>
      <c r="D121" s="206" t="s">
        <v>130</v>
      </c>
      <c r="E121" s="207" t="s">
        <v>227</v>
      </c>
      <c r="F121" s="208" t="s">
        <v>228</v>
      </c>
      <c r="G121" s="209" t="s">
        <v>133</v>
      </c>
      <c r="H121" s="210">
        <v>21</v>
      </c>
      <c r="I121" s="211"/>
      <c r="J121" s="212">
        <f>ROUND(I121*H121,2)</f>
        <v>0</v>
      </c>
      <c r="K121" s="208" t="s">
        <v>134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135</v>
      </c>
      <c r="AT121" s="217" t="s">
        <v>130</v>
      </c>
      <c r="AU121" s="217" t="s">
        <v>81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135</v>
      </c>
      <c r="BM121" s="217" t="s">
        <v>544</v>
      </c>
    </row>
    <row r="122" s="2" customFormat="1">
      <c r="A122" s="40"/>
      <c r="B122" s="41"/>
      <c r="C122" s="42"/>
      <c r="D122" s="219" t="s">
        <v>137</v>
      </c>
      <c r="E122" s="42"/>
      <c r="F122" s="220" t="s">
        <v>230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81</v>
      </c>
    </row>
    <row r="123" s="2" customFormat="1">
      <c r="A123" s="40"/>
      <c r="B123" s="41"/>
      <c r="C123" s="42"/>
      <c r="D123" s="224" t="s">
        <v>139</v>
      </c>
      <c r="E123" s="42"/>
      <c r="F123" s="225" t="s">
        <v>231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139</v>
      </c>
      <c r="AU123" s="19" t="s">
        <v>81</v>
      </c>
    </row>
    <row r="124" s="2" customFormat="1" ht="21.75" customHeight="1">
      <c r="A124" s="40"/>
      <c r="B124" s="41"/>
      <c r="C124" s="206" t="s">
        <v>8</v>
      </c>
      <c r="D124" s="206" t="s">
        <v>130</v>
      </c>
      <c r="E124" s="207" t="s">
        <v>232</v>
      </c>
      <c r="F124" s="208" t="s">
        <v>233</v>
      </c>
      <c r="G124" s="209" t="s">
        <v>133</v>
      </c>
      <c r="H124" s="210">
        <v>21</v>
      </c>
      <c r="I124" s="211"/>
      <c r="J124" s="212">
        <f>ROUND(I124*H124,2)</f>
        <v>0</v>
      </c>
      <c r="K124" s="208" t="s">
        <v>134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135</v>
      </c>
      <c r="AT124" s="217" t="s">
        <v>130</v>
      </c>
      <c r="AU124" s="217" t="s">
        <v>81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135</v>
      </c>
      <c r="BM124" s="217" t="s">
        <v>545</v>
      </c>
    </row>
    <row r="125" s="2" customFormat="1">
      <c r="A125" s="40"/>
      <c r="B125" s="41"/>
      <c r="C125" s="42"/>
      <c r="D125" s="219" t="s">
        <v>137</v>
      </c>
      <c r="E125" s="42"/>
      <c r="F125" s="220" t="s">
        <v>235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81</v>
      </c>
    </row>
    <row r="126" s="2" customFormat="1">
      <c r="A126" s="40"/>
      <c r="B126" s="41"/>
      <c r="C126" s="42"/>
      <c r="D126" s="224" t="s">
        <v>139</v>
      </c>
      <c r="E126" s="42"/>
      <c r="F126" s="225" t="s">
        <v>236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139</v>
      </c>
      <c r="AU126" s="19" t="s">
        <v>81</v>
      </c>
    </row>
    <row r="127" s="2" customFormat="1" ht="21.75" customHeight="1">
      <c r="A127" s="40"/>
      <c r="B127" s="41"/>
      <c r="C127" s="206" t="s">
        <v>212</v>
      </c>
      <c r="D127" s="206" t="s">
        <v>130</v>
      </c>
      <c r="E127" s="207" t="s">
        <v>238</v>
      </c>
      <c r="F127" s="208" t="s">
        <v>239</v>
      </c>
      <c r="G127" s="209" t="s">
        <v>133</v>
      </c>
      <c r="H127" s="210">
        <v>21</v>
      </c>
      <c r="I127" s="211"/>
      <c r="J127" s="212">
        <f>ROUND(I127*H127,2)</f>
        <v>0</v>
      </c>
      <c r="K127" s="208" t="s">
        <v>134</v>
      </c>
      <c r="L127" s="46"/>
      <c r="M127" s="213" t="s">
        <v>19</v>
      </c>
      <c r="N127" s="214" t="s">
        <v>42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135</v>
      </c>
      <c r="AT127" s="217" t="s">
        <v>130</v>
      </c>
      <c r="AU127" s="217" t="s">
        <v>81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79</v>
      </c>
      <c r="BK127" s="218">
        <f>ROUND(I127*H127,2)</f>
        <v>0</v>
      </c>
      <c r="BL127" s="19" t="s">
        <v>135</v>
      </c>
      <c r="BM127" s="217" t="s">
        <v>546</v>
      </c>
    </row>
    <row r="128" s="2" customFormat="1">
      <c r="A128" s="40"/>
      <c r="B128" s="41"/>
      <c r="C128" s="42"/>
      <c r="D128" s="219" t="s">
        <v>137</v>
      </c>
      <c r="E128" s="42"/>
      <c r="F128" s="220" t="s">
        <v>241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81</v>
      </c>
    </row>
    <row r="129" s="2" customFormat="1">
      <c r="A129" s="40"/>
      <c r="B129" s="41"/>
      <c r="C129" s="42"/>
      <c r="D129" s="224" t="s">
        <v>139</v>
      </c>
      <c r="E129" s="42"/>
      <c r="F129" s="225" t="s">
        <v>242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139</v>
      </c>
      <c r="AU129" s="19" t="s">
        <v>81</v>
      </c>
    </row>
    <row r="130" s="2" customFormat="1" ht="33" customHeight="1">
      <c r="A130" s="40"/>
      <c r="B130" s="41"/>
      <c r="C130" s="206" t="s">
        <v>220</v>
      </c>
      <c r="D130" s="206" t="s">
        <v>130</v>
      </c>
      <c r="E130" s="207" t="s">
        <v>244</v>
      </c>
      <c r="F130" s="208" t="s">
        <v>245</v>
      </c>
      <c r="G130" s="209" t="s">
        <v>133</v>
      </c>
      <c r="H130" s="210">
        <v>21</v>
      </c>
      <c r="I130" s="211"/>
      <c r="J130" s="212">
        <f>ROUND(I130*H130,2)</f>
        <v>0</v>
      </c>
      <c r="K130" s="208" t="s">
        <v>134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135</v>
      </c>
      <c r="AT130" s="217" t="s">
        <v>130</v>
      </c>
      <c r="AU130" s="217" t="s">
        <v>81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135</v>
      </c>
      <c r="BM130" s="217" t="s">
        <v>547</v>
      </c>
    </row>
    <row r="131" s="2" customFormat="1">
      <c r="A131" s="40"/>
      <c r="B131" s="41"/>
      <c r="C131" s="42"/>
      <c r="D131" s="219" t="s">
        <v>137</v>
      </c>
      <c r="E131" s="42"/>
      <c r="F131" s="220" t="s">
        <v>247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137</v>
      </c>
      <c r="AU131" s="19" t="s">
        <v>81</v>
      </c>
    </row>
    <row r="132" s="2" customFormat="1">
      <c r="A132" s="40"/>
      <c r="B132" s="41"/>
      <c r="C132" s="42"/>
      <c r="D132" s="224" t="s">
        <v>139</v>
      </c>
      <c r="E132" s="42"/>
      <c r="F132" s="225" t="s">
        <v>248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139</v>
      </c>
      <c r="AU132" s="19" t="s">
        <v>81</v>
      </c>
    </row>
    <row r="133" s="12" customFormat="1" ht="22.8" customHeight="1">
      <c r="A133" s="12"/>
      <c r="B133" s="190"/>
      <c r="C133" s="191"/>
      <c r="D133" s="192" t="s">
        <v>70</v>
      </c>
      <c r="E133" s="204" t="s">
        <v>190</v>
      </c>
      <c r="F133" s="204" t="s">
        <v>258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SUM(P134:P192)</f>
        <v>0</v>
      </c>
      <c r="Q133" s="198"/>
      <c r="R133" s="199">
        <f>SUM(R134:R192)</f>
        <v>5.8306782000000004</v>
      </c>
      <c r="S133" s="198"/>
      <c r="T133" s="200">
        <f>SUM(T134:T192)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79</v>
      </c>
      <c r="AT133" s="202" t="s">
        <v>70</v>
      </c>
      <c r="AU133" s="202" t="s">
        <v>79</v>
      </c>
      <c r="AY133" s="201" t="s">
        <v>128</v>
      </c>
      <c r="BK133" s="203">
        <f>SUM(BK134:BK192)</f>
        <v>0</v>
      </c>
    </row>
    <row r="134" s="2" customFormat="1" ht="24.15" customHeight="1">
      <c r="A134" s="40"/>
      <c r="B134" s="41"/>
      <c r="C134" s="206" t="s">
        <v>226</v>
      </c>
      <c r="D134" s="206" t="s">
        <v>130</v>
      </c>
      <c r="E134" s="207" t="s">
        <v>548</v>
      </c>
      <c r="F134" s="208" t="s">
        <v>549</v>
      </c>
      <c r="G134" s="209" t="s">
        <v>264</v>
      </c>
      <c r="H134" s="210">
        <v>4</v>
      </c>
      <c r="I134" s="211"/>
      <c r="J134" s="212">
        <f>ROUND(I134*H134,2)</f>
        <v>0</v>
      </c>
      <c r="K134" s="208" t="s">
        <v>550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0.56032000000000004</v>
      </c>
      <c r="R134" s="215">
        <f>Q134*H134</f>
        <v>2.2412800000000002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135</v>
      </c>
      <c r="AT134" s="217" t="s">
        <v>130</v>
      </c>
      <c r="AU134" s="217" t="s">
        <v>81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135</v>
      </c>
      <c r="BM134" s="217" t="s">
        <v>551</v>
      </c>
    </row>
    <row r="135" s="2" customFormat="1">
      <c r="A135" s="40"/>
      <c r="B135" s="41"/>
      <c r="C135" s="42"/>
      <c r="D135" s="219" t="s">
        <v>137</v>
      </c>
      <c r="E135" s="42"/>
      <c r="F135" s="220" t="s">
        <v>552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81</v>
      </c>
    </row>
    <row r="136" s="2" customFormat="1" ht="24.15" customHeight="1">
      <c r="A136" s="40"/>
      <c r="B136" s="41"/>
      <c r="C136" s="206" t="s">
        <v>147</v>
      </c>
      <c r="D136" s="206" t="s">
        <v>130</v>
      </c>
      <c r="E136" s="207" t="s">
        <v>553</v>
      </c>
      <c r="F136" s="208" t="s">
        <v>554</v>
      </c>
      <c r="G136" s="209" t="s">
        <v>434</v>
      </c>
      <c r="H136" s="210">
        <v>9</v>
      </c>
      <c r="I136" s="211"/>
      <c r="J136" s="212">
        <f>ROUND(I136*H136,2)</f>
        <v>0</v>
      </c>
      <c r="K136" s="208" t="s">
        <v>134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0.00069999999999999999</v>
      </c>
      <c r="R136" s="215">
        <f>Q136*H136</f>
        <v>0.0063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135</v>
      </c>
      <c r="AT136" s="217" t="s">
        <v>130</v>
      </c>
      <c r="AU136" s="217" t="s">
        <v>81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135</v>
      </c>
      <c r="BM136" s="217" t="s">
        <v>555</v>
      </c>
    </row>
    <row r="137" s="2" customFormat="1">
      <c r="A137" s="40"/>
      <c r="B137" s="41"/>
      <c r="C137" s="42"/>
      <c r="D137" s="219" t="s">
        <v>137</v>
      </c>
      <c r="E137" s="42"/>
      <c r="F137" s="220" t="s">
        <v>556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81</v>
      </c>
    </row>
    <row r="138" s="2" customFormat="1">
      <c r="A138" s="40"/>
      <c r="B138" s="41"/>
      <c r="C138" s="42"/>
      <c r="D138" s="224" t="s">
        <v>139</v>
      </c>
      <c r="E138" s="42"/>
      <c r="F138" s="225" t="s">
        <v>557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139</v>
      </c>
      <c r="AU138" s="19" t="s">
        <v>81</v>
      </c>
    </row>
    <row r="139" s="15" customFormat="1">
      <c r="A139" s="15"/>
      <c r="B139" s="248"/>
      <c r="C139" s="249"/>
      <c r="D139" s="219" t="s">
        <v>141</v>
      </c>
      <c r="E139" s="250" t="s">
        <v>19</v>
      </c>
      <c r="F139" s="251" t="s">
        <v>558</v>
      </c>
      <c r="G139" s="249"/>
      <c r="H139" s="250" t="s">
        <v>19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141</v>
      </c>
      <c r="AU139" s="257" t="s">
        <v>81</v>
      </c>
      <c r="AV139" s="15" t="s">
        <v>79</v>
      </c>
      <c r="AW139" s="15" t="s">
        <v>32</v>
      </c>
      <c r="AX139" s="15" t="s">
        <v>71</v>
      </c>
      <c r="AY139" s="257" t="s">
        <v>128</v>
      </c>
    </row>
    <row r="140" s="13" customFormat="1">
      <c r="A140" s="13"/>
      <c r="B140" s="226"/>
      <c r="C140" s="227"/>
      <c r="D140" s="219" t="s">
        <v>141</v>
      </c>
      <c r="E140" s="228" t="s">
        <v>19</v>
      </c>
      <c r="F140" s="229" t="s">
        <v>153</v>
      </c>
      <c r="G140" s="227"/>
      <c r="H140" s="230">
        <v>3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141</v>
      </c>
      <c r="AU140" s="236" t="s">
        <v>81</v>
      </c>
      <c r="AV140" s="13" t="s">
        <v>81</v>
      </c>
      <c r="AW140" s="13" t="s">
        <v>32</v>
      </c>
      <c r="AX140" s="13" t="s">
        <v>71</v>
      </c>
      <c r="AY140" s="236" t="s">
        <v>128</v>
      </c>
    </row>
    <row r="141" s="15" customFormat="1">
      <c r="A141" s="15"/>
      <c r="B141" s="248"/>
      <c r="C141" s="249"/>
      <c r="D141" s="219" t="s">
        <v>141</v>
      </c>
      <c r="E141" s="250" t="s">
        <v>19</v>
      </c>
      <c r="F141" s="251" t="s">
        <v>559</v>
      </c>
      <c r="G141" s="249"/>
      <c r="H141" s="250" t="s">
        <v>19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141</v>
      </c>
      <c r="AU141" s="257" t="s">
        <v>81</v>
      </c>
      <c r="AV141" s="15" t="s">
        <v>79</v>
      </c>
      <c r="AW141" s="15" t="s">
        <v>32</v>
      </c>
      <c r="AX141" s="15" t="s">
        <v>71</v>
      </c>
      <c r="AY141" s="257" t="s">
        <v>128</v>
      </c>
    </row>
    <row r="142" s="13" customFormat="1">
      <c r="A142" s="13"/>
      <c r="B142" s="226"/>
      <c r="C142" s="227"/>
      <c r="D142" s="219" t="s">
        <v>141</v>
      </c>
      <c r="E142" s="228" t="s">
        <v>19</v>
      </c>
      <c r="F142" s="229" t="s">
        <v>135</v>
      </c>
      <c r="G142" s="227"/>
      <c r="H142" s="230">
        <v>4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141</v>
      </c>
      <c r="AU142" s="236" t="s">
        <v>81</v>
      </c>
      <c r="AV142" s="13" t="s">
        <v>81</v>
      </c>
      <c r="AW142" s="13" t="s">
        <v>32</v>
      </c>
      <c r="AX142" s="13" t="s">
        <v>71</v>
      </c>
      <c r="AY142" s="236" t="s">
        <v>128</v>
      </c>
    </row>
    <row r="143" s="15" customFormat="1">
      <c r="A143" s="15"/>
      <c r="B143" s="248"/>
      <c r="C143" s="249"/>
      <c r="D143" s="219" t="s">
        <v>141</v>
      </c>
      <c r="E143" s="250" t="s">
        <v>19</v>
      </c>
      <c r="F143" s="251" t="s">
        <v>560</v>
      </c>
      <c r="G143" s="249"/>
      <c r="H143" s="250" t="s">
        <v>19</v>
      </c>
      <c r="I143" s="252"/>
      <c r="J143" s="249"/>
      <c r="K143" s="249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141</v>
      </c>
      <c r="AU143" s="257" t="s">
        <v>81</v>
      </c>
      <c r="AV143" s="15" t="s">
        <v>79</v>
      </c>
      <c r="AW143" s="15" t="s">
        <v>32</v>
      </c>
      <c r="AX143" s="15" t="s">
        <v>71</v>
      </c>
      <c r="AY143" s="257" t="s">
        <v>128</v>
      </c>
    </row>
    <row r="144" s="13" customFormat="1">
      <c r="A144" s="13"/>
      <c r="B144" s="226"/>
      <c r="C144" s="227"/>
      <c r="D144" s="219" t="s">
        <v>141</v>
      </c>
      <c r="E144" s="228" t="s">
        <v>19</v>
      </c>
      <c r="F144" s="229" t="s">
        <v>81</v>
      </c>
      <c r="G144" s="227"/>
      <c r="H144" s="230">
        <v>2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141</v>
      </c>
      <c r="AU144" s="236" t="s">
        <v>81</v>
      </c>
      <c r="AV144" s="13" t="s">
        <v>81</v>
      </c>
      <c r="AW144" s="13" t="s">
        <v>32</v>
      </c>
      <c r="AX144" s="13" t="s">
        <v>71</v>
      </c>
      <c r="AY144" s="236" t="s">
        <v>128</v>
      </c>
    </row>
    <row r="145" s="14" customFormat="1">
      <c r="A145" s="14"/>
      <c r="B145" s="237"/>
      <c r="C145" s="238"/>
      <c r="D145" s="219" t="s">
        <v>141</v>
      </c>
      <c r="E145" s="239" t="s">
        <v>19</v>
      </c>
      <c r="F145" s="240" t="s">
        <v>143</v>
      </c>
      <c r="G145" s="238"/>
      <c r="H145" s="241">
        <v>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141</v>
      </c>
      <c r="AU145" s="247" t="s">
        <v>81</v>
      </c>
      <c r="AV145" s="14" t="s">
        <v>135</v>
      </c>
      <c r="AW145" s="14" t="s">
        <v>32</v>
      </c>
      <c r="AX145" s="14" t="s">
        <v>79</v>
      </c>
      <c r="AY145" s="247" t="s">
        <v>128</v>
      </c>
    </row>
    <row r="146" s="2" customFormat="1" ht="24.15" customHeight="1">
      <c r="A146" s="40"/>
      <c r="B146" s="41"/>
      <c r="C146" s="258" t="s">
        <v>237</v>
      </c>
      <c r="D146" s="258" t="s">
        <v>178</v>
      </c>
      <c r="E146" s="259" t="s">
        <v>561</v>
      </c>
      <c r="F146" s="260" t="s">
        <v>562</v>
      </c>
      <c r="G146" s="261" t="s">
        <v>434</v>
      </c>
      <c r="H146" s="262">
        <v>3</v>
      </c>
      <c r="I146" s="263"/>
      <c r="J146" s="264">
        <f>ROUND(I146*H146,2)</f>
        <v>0</v>
      </c>
      <c r="K146" s="260" t="s">
        <v>134</v>
      </c>
      <c r="L146" s="265"/>
      <c r="M146" s="266" t="s">
        <v>19</v>
      </c>
      <c r="N146" s="267" t="s">
        <v>42</v>
      </c>
      <c r="O146" s="86"/>
      <c r="P146" s="215">
        <f>O146*H146</f>
        <v>0</v>
      </c>
      <c r="Q146" s="215">
        <v>0.0035000000000000001</v>
      </c>
      <c r="R146" s="215">
        <f>Q146*H146</f>
        <v>0.010500000000000001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182</v>
      </c>
      <c r="AT146" s="217" t="s">
        <v>178</v>
      </c>
      <c r="AU146" s="217" t="s">
        <v>81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79</v>
      </c>
      <c r="BK146" s="218">
        <f>ROUND(I146*H146,2)</f>
        <v>0</v>
      </c>
      <c r="BL146" s="19" t="s">
        <v>135</v>
      </c>
      <c r="BM146" s="217" t="s">
        <v>563</v>
      </c>
    </row>
    <row r="147" s="2" customFormat="1">
      <c r="A147" s="40"/>
      <c r="B147" s="41"/>
      <c r="C147" s="42"/>
      <c r="D147" s="219" t="s">
        <v>137</v>
      </c>
      <c r="E147" s="42"/>
      <c r="F147" s="220" t="s">
        <v>562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81</v>
      </c>
    </row>
    <row r="148" s="2" customFormat="1" ht="24.15" customHeight="1">
      <c r="A148" s="40"/>
      <c r="B148" s="41"/>
      <c r="C148" s="258" t="s">
        <v>243</v>
      </c>
      <c r="D148" s="258" t="s">
        <v>178</v>
      </c>
      <c r="E148" s="259" t="s">
        <v>564</v>
      </c>
      <c r="F148" s="260" t="s">
        <v>565</v>
      </c>
      <c r="G148" s="261" t="s">
        <v>434</v>
      </c>
      <c r="H148" s="262">
        <v>2</v>
      </c>
      <c r="I148" s="263"/>
      <c r="J148" s="264">
        <f>ROUND(I148*H148,2)</f>
        <v>0</v>
      </c>
      <c r="K148" s="260" t="s">
        <v>134</v>
      </c>
      <c r="L148" s="265"/>
      <c r="M148" s="266" t="s">
        <v>19</v>
      </c>
      <c r="N148" s="267" t="s">
        <v>42</v>
      </c>
      <c r="O148" s="86"/>
      <c r="P148" s="215">
        <f>O148*H148</f>
        <v>0</v>
      </c>
      <c r="Q148" s="215">
        <v>0.0025000000000000001</v>
      </c>
      <c r="R148" s="215">
        <f>Q148*H148</f>
        <v>0.0050000000000000001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182</v>
      </c>
      <c r="AT148" s="217" t="s">
        <v>178</v>
      </c>
      <c r="AU148" s="217" t="s">
        <v>81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135</v>
      </c>
      <c r="BM148" s="217" t="s">
        <v>566</v>
      </c>
    </row>
    <row r="149" s="2" customFormat="1">
      <c r="A149" s="40"/>
      <c r="B149" s="41"/>
      <c r="C149" s="42"/>
      <c r="D149" s="219" t="s">
        <v>137</v>
      </c>
      <c r="E149" s="42"/>
      <c r="F149" s="220" t="s">
        <v>565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81</v>
      </c>
    </row>
    <row r="150" s="2" customFormat="1" ht="16.5" customHeight="1">
      <c r="A150" s="40"/>
      <c r="B150" s="41"/>
      <c r="C150" s="258" t="s">
        <v>250</v>
      </c>
      <c r="D150" s="258" t="s">
        <v>178</v>
      </c>
      <c r="E150" s="259" t="s">
        <v>567</v>
      </c>
      <c r="F150" s="260" t="s">
        <v>568</v>
      </c>
      <c r="G150" s="261" t="s">
        <v>434</v>
      </c>
      <c r="H150" s="262">
        <v>4</v>
      </c>
      <c r="I150" s="263"/>
      <c r="J150" s="264">
        <f>ROUND(I150*H150,2)</f>
        <v>0</v>
      </c>
      <c r="K150" s="260" t="s">
        <v>134</v>
      </c>
      <c r="L150" s="265"/>
      <c r="M150" s="266" t="s">
        <v>19</v>
      </c>
      <c r="N150" s="267" t="s">
        <v>42</v>
      </c>
      <c r="O150" s="86"/>
      <c r="P150" s="215">
        <f>O150*H150</f>
        <v>0</v>
      </c>
      <c r="Q150" s="215">
        <v>0.0016999999999999999</v>
      </c>
      <c r="R150" s="215">
        <f>Q150*H150</f>
        <v>0.0067999999999999996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182</v>
      </c>
      <c r="AT150" s="217" t="s">
        <v>178</v>
      </c>
      <c r="AU150" s="217" t="s">
        <v>81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135</v>
      </c>
      <c r="BM150" s="217" t="s">
        <v>569</v>
      </c>
    </row>
    <row r="151" s="2" customFormat="1">
      <c r="A151" s="40"/>
      <c r="B151" s="41"/>
      <c r="C151" s="42"/>
      <c r="D151" s="219" t="s">
        <v>137</v>
      </c>
      <c r="E151" s="42"/>
      <c r="F151" s="220" t="s">
        <v>568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137</v>
      </c>
      <c r="AU151" s="19" t="s">
        <v>81</v>
      </c>
    </row>
    <row r="152" s="2" customFormat="1" ht="24.15" customHeight="1">
      <c r="A152" s="40"/>
      <c r="B152" s="41"/>
      <c r="C152" s="206" t="s">
        <v>261</v>
      </c>
      <c r="D152" s="206" t="s">
        <v>130</v>
      </c>
      <c r="E152" s="207" t="s">
        <v>570</v>
      </c>
      <c r="F152" s="208" t="s">
        <v>571</v>
      </c>
      <c r="G152" s="209" t="s">
        <v>434</v>
      </c>
      <c r="H152" s="210">
        <v>3</v>
      </c>
      <c r="I152" s="211"/>
      <c r="J152" s="212">
        <f>ROUND(I152*H152,2)</f>
        <v>0</v>
      </c>
      <c r="K152" s="208" t="s">
        <v>134</v>
      </c>
      <c r="L152" s="46"/>
      <c r="M152" s="213" t="s">
        <v>19</v>
      </c>
      <c r="N152" s="214" t="s">
        <v>42</v>
      </c>
      <c r="O152" s="86"/>
      <c r="P152" s="215">
        <f>O152*H152</f>
        <v>0</v>
      </c>
      <c r="Q152" s="215">
        <v>0.11241</v>
      </c>
      <c r="R152" s="215">
        <f>Q152*H152</f>
        <v>0.33722999999999997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135</v>
      </c>
      <c r="AT152" s="217" t="s">
        <v>130</v>
      </c>
      <c r="AU152" s="217" t="s">
        <v>81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79</v>
      </c>
      <c r="BK152" s="218">
        <f>ROUND(I152*H152,2)</f>
        <v>0</v>
      </c>
      <c r="BL152" s="19" t="s">
        <v>135</v>
      </c>
      <c r="BM152" s="217" t="s">
        <v>572</v>
      </c>
    </row>
    <row r="153" s="2" customFormat="1">
      <c r="A153" s="40"/>
      <c r="B153" s="41"/>
      <c r="C153" s="42"/>
      <c r="D153" s="219" t="s">
        <v>137</v>
      </c>
      <c r="E153" s="42"/>
      <c r="F153" s="220" t="s">
        <v>573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81</v>
      </c>
    </row>
    <row r="154" s="2" customFormat="1">
      <c r="A154" s="40"/>
      <c r="B154" s="41"/>
      <c r="C154" s="42"/>
      <c r="D154" s="224" t="s">
        <v>139</v>
      </c>
      <c r="E154" s="42"/>
      <c r="F154" s="225" t="s">
        <v>574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139</v>
      </c>
      <c r="AU154" s="19" t="s">
        <v>81</v>
      </c>
    </row>
    <row r="155" s="2" customFormat="1" ht="21.75" customHeight="1">
      <c r="A155" s="40"/>
      <c r="B155" s="41"/>
      <c r="C155" s="258" t="s">
        <v>7</v>
      </c>
      <c r="D155" s="258" t="s">
        <v>178</v>
      </c>
      <c r="E155" s="259" t="s">
        <v>575</v>
      </c>
      <c r="F155" s="260" t="s">
        <v>576</v>
      </c>
      <c r="G155" s="261" t="s">
        <v>434</v>
      </c>
      <c r="H155" s="262">
        <v>3</v>
      </c>
      <c r="I155" s="263"/>
      <c r="J155" s="264">
        <f>ROUND(I155*H155,2)</f>
        <v>0</v>
      </c>
      <c r="K155" s="260" t="s">
        <v>134</v>
      </c>
      <c r="L155" s="265"/>
      <c r="M155" s="266" t="s">
        <v>19</v>
      </c>
      <c r="N155" s="267" t="s">
        <v>42</v>
      </c>
      <c r="O155" s="86"/>
      <c r="P155" s="215">
        <f>O155*H155</f>
        <v>0</v>
      </c>
      <c r="Q155" s="215">
        <v>0.0025000000000000001</v>
      </c>
      <c r="R155" s="215">
        <f>Q155*H155</f>
        <v>0.0074999999999999997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182</v>
      </c>
      <c r="AT155" s="217" t="s">
        <v>178</v>
      </c>
      <c r="AU155" s="217" t="s">
        <v>81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135</v>
      </c>
      <c r="BM155" s="217" t="s">
        <v>577</v>
      </c>
    </row>
    <row r="156" s="2" customFormat="1">
      <c r="A156" s="40"/>
      <c r="B156" s="41"/>
      <c r="C156" s="42"/>
      <c r="D156" s="219" t="s">
        <v>137</v>
      </c>
      <c r="E156" s="42"/>
      <c r="F156" s="220" t="s">
        <v>576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81</v>
      </c>
    </row>
    <row r="157" s="2" customFormat="1" ht="16.5" customHeight="1">
      <c r="A157" s="40"/>
      <c r="B157" s="41"/>
      <c r="C157" s="258" t="s">
        <v>282</v>
      </c>
      <c r="D157" s="258" t="s">
        <v>178</v>
      </c>
      <c r="E157" s="259" t="s">
        <v>578</v>
      </c>
      <c r="F157" s="260" t="s">
        <v>579</v>
      </c>
      <c r="G157" s="261" t="s">
        <v>434</v>
      </c>
      <c r="H157" s="262">
        <v>3</v>
      </c>
      <c r="I157" s="263"/>
      <c r="J157" s="264">
        <f>ROUND(I157*H157,2)</f>
        <v>0</v>
      </c>
      <c r="K157" s="260" t="s">
        <v>134</v>
      </c>
      <c r="L157" s="265"/>
      <c r="M157" s="266" t="s">
        <v>19</v>
      </c>
      <c r="N157" s="267" t="s">
        <v>42</v>
      </c>
      <c r="O157" s="86"/>
      <c r="P157" s="215">
        <f>O157*H157</f>
        <v>0</v>
      </c>
      <c r="Q157" s="215">
        <v>0.0030000000000000001</v>
      </c>
      <c r="R157" s="215">
        <f>Q157*H157</f>
        <v>0.0090000000000000011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182</v>
      </c>
      <c r="AT157" s="217" t="s">
        <v>178</v>
      </c>
      <c r="AU157" s="217" t="s">
        <v>81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79</v>
      </c>
      <c r="BK157" s="218">
        <f>ROUND(I157*H157,2)</f>
        <v>0</v>
      </c>
      <c r="BL157" s="19" t="s">
        <v>135</v>
      </c>
      <c r="BM157" s="217" t="s">
        <v>580</v>
      </c>
    </row>
    <row r="158" s="2" customFormat="1">
      <c r="A158" s="40"/>
      <c r="B158" s="41"/>
      <c r="C158" s="42"/>
      <c r="D158" s="219" t="s">
        <v>137</v>
      </c>
      <c r="E158" s="42"/>
      <c r="F158" s="220" t="s">
        <v>579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137</v>
      </c>
      <c r="AU158" s="19" t="s">
        <v>81</v>
      </c>
    </row>
    <row r="159" s="2" customFormat="1" ht="24.15" customHeight="1">
      <c r="A159" s="40"/>
      <c r="B159" s="41"/>
      <c r="C159" s="206" t="s">
        <v>289</v>
      </c>
      <c r="D159" s="206" t="s">
        <v>130</v>
      </c>
      <c r="E159" s="207" t="s">
        <v>581</v>
      </c>
      <c r="F159" s="208" t="s">
        <v>582</v>
      </c>
      <c r="G159" s="209" t="s">
        <v>264</v>
      </c>
      <c r="H159" s="210">
        <v>245</v>
      </c>
      <c r="I159" s="211"/>
      <c r="J159" s="212">
        <f>ROUND(I159*H159,2)</f>
        <v>0</v>
      </c>
      <c r="K159" s="208" t="s">
        <v>134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0.00010000000000000001</v>
      </c>
      <c r="R159" s="215">
        <f>Q159*H159</f>
        <v>0.024500000000000001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135</v>
      </c>
      <c r="AT159" s="217" t="s">
        <v>130</v>
      </c>
      <c r="AU159" s="217" t="s">
        <v>81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135</v>
      </c>
      <c r="BM159" s="217" t="s">
        <v>583</v>
      </c>
    </row>
    <row r="160" s="2" customFormat="1">
      <c r="A160" s="40"/>
      <c r="B160" s="41"/>
      <c r="C160" s="42"/>
      <c r="D160" s="219" t="s">
        <v>137</v>
      </c>
      <c r="E160" s="42"/>
      <c r="F160" s="220" t="s">
        <v>584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81</v>
      </c>
    </row>
    <row r="161" s="2" customFormat="1">
      <c r="A161" s="40"/>
      <c r="B161" s="41"/>
      <c r="C161" s="42"/>
      <c r="D161" s="224" t="s">
        <v>139</v>
      </c>
      <c r="E161" s="42"/>
      <c r="F161" s="225" t="s">
        <v>585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139</v>
      </c>
      <c r="AU161" s="19" t="s">
        <v>81</v>
      </c>
    </row>
    <row r="162" s="15" customFormat="1">
      <c r="A162" s="15"/>
      <c r="B162" s="248"/>
      <c r="C162" s="249"/>
      <c r="D162" s="219" t="s">
        <v>141</v>
      </c>
      <c r="E162" s="250" t="s">
        <v>19</v>
      </c>
      <c r="F162" s="251" t="s">
        <v>586</v>
      </c>
      <c r="G162" s="249"/>
      <c r="H162" s="250" t="s">
        <v>19</v>
      </c>
      <c r="I162" s="252"/>
      <c r="J162" s="249"/>
      <c r="K162" s="249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141</v>
      </c>
      <c r="AU162" s="257" t="s">
        <v>81</v>
      </c>
      <c r="AV162" s="15" t="s">
        <v>79</v>
      </c>
      <c r="AW162" s="15" t="s">
        <v>32</v>
      </c>
      <c r="AX162" s="15" t="s">
        <v>71</v>
      </c>
      <c r="AY162" s="257" t="s">
        <v>128</v>
      </c>
    </row>
    <row r="163" s="13" customFormat="1">
      <c r="A163" s="13"/>
      <c r="B163" s="226"/>
      <c r="C163" s="227"/>
      <c r="D163" s="219" t="s">
        <v>141</v>
      </c>
      <c r="E163" s="228" t="s">
        <v>19</v>
      </c>
      <c r="F163" s="229" t="s">
        <v>587</v>
      </c>
      <c r="G163" s="227"/>
      <c r="H163" s="230">
        <v>105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141</v>
      </c>
      <c r="AU163" s="236" t="s">
        <v>81</v>
      </c>
      <c r="AV163" s="13" t="s">
        <v>81</v>
      </c>
      <c r="AW163" s="13" t="s">
        <v>32</v>
      </c>
      <c r="AX163" s="13" t="s">
        <v>71</v>
      </c>
      <c r="AY163" s="236" t="s">
        <v>128</v>
      </c>
    </row>
    <row r="164" s="15" customFormat="1">
      <c r="A164" s="15"/>
      <c r="B164" s="248"/>
      <c r="C164" s="249"/>
      <c r="D164" s="219" t="s">
        <v>141</v>
      </c>
      <c r="E164" s="250" t="s">
        <v>19</v>
      </c>
      <c r="F164" s="251" t="s">
        <v>588</v>
      </c>
      <c r="G164" s="249"/>
      <c r="H164" s="250" t="s">
        <v>19</v>
      </c>
      <c r="I164" s="252"/>
      <c r="J164" s="249"/>
      <c r="K164" s="249"/>
      <c r="L164" s="253"/>
      <c r="M164" s="254"/>
      <c r="N164" s="255"/>
      <c r="O164" s="255"/>
      <c r="P164" s="255"/>
      <c r="Q164" s="255"/>
      <c r="R164" s="255"/>
      <c r="S164" s="255"/>
      <c r="T164" s="25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141</v>
      </c>
      <c r="AU164" s="257" t="s">
        <v>81</v>
      </c>
      <c r="AV164" s="15" t="s">
        <v>79</v>
      </c>
      <c r="AW164" s="15" t="s">
        <v>32</v>
      </c>
      <c r="AX164" s="15" t="s">
        <v>71</v>
      </c>
      <c r="AY164" s="257" t="s">
        <v>128</v>
      </c>
    </row>
    <row r="165" s="13" customFormat="1">
      <c r="A165" s="13"/>
      <c r="B165" s="226"/>
      <c r="C165" s="227"/>
      <c r="D165" s="219" t="s">
        <v>141</v>
      </c>
      <c r="E165" s="228" t="s">
        <v>19</v>
      </c>
      <c r="F165" s="229" t="s">
        <v>589</v>
      </c>
      <c r="G165" s="227"/>
      <c r="H165" s="230">
        <v>140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141</v>
      </c>
      <c r="AU165" s="236" t="s">
        <v>81</v>
      </c>
      <c r="AV165" s="13" t="s">
        <v>81</v>
      </c>
      <c r="AW165" s="13" t="s">
        <v>32</v>
      </c>
      <c r="AX165" s="13" t="s">
        <v>71</v>
      </c>
      <c r="AY165" s="236" t="s">
        <v>128</v>
      </c>
    </row>
    <row r="166" s="14" customFormat="1">
      <c r="A166" s="14"/>
      <c r="B166" s="237"/>
      <c r="C166" s="238"/>
      <c r="D166" s="219" t="s">
        <v>141</v>
      </c>
      <c r="E166" s="239" t="s">
        <v>19</v>
      </c>
      <c r="F166" s="240" t="s">
        <v>143</v>
      </c>
      <c r="G166" s="238"/>
      <c r="H166" s="241">
        <v>245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141</v>
      </c>
      <c r="AU166" s="247" t="s">
        <v>81</v>
      </c>
      <c r="AV166" s="14" t="s">
        <v>135</v>
      </c>
      <c r="AW166" s="14" t="s">
        <v>32</v>
      </c>
      <c r="AX166" s="14" t="s">
        <v>79</v>
      </c>
      <c r="AY166" s="247" t="s">
        <v>128</v>
      </c>
    </row>
    <row r="167" s="2" customFormat="1" ht="24.15" customHeight="1">
      <c r="A167" s="40"/>
      <c r="B167" s="41"/>
      <c r="C167" s="206" t="s">
        <v>296</v>
      </c>
      <c r="D167" s="206" t="s">
        <v>130</v>
      </c>
      <c r="E167" s="207" t="s">
        <v>590</v>
      </c>
      <c r="F167" s="208" t="s">
        <v>591</v>
      </c>
      <c r="G167" s="209" t="s">
        <v>264</v>
      </c>
      <c r="H167" s="210">
        <v>12</v>
      </c>
      <c r="I167" s="211"/>
      <c r="J167" s="212">
        <f>ROUND(I167*H167,2)</f>
        <v>0</v>
      </c>
      <c r="K167" s="208" t="s">
        <v>134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5.0000000000000002E-05</v>
      </c>
      <c r="R167" s="215">
        <f>Q167*H167</f>
        <v>0.00060000000000000006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135</v>
      </c>
      <c r="AT167" s="217" t="s">
        <v>130</v>
      </c>
      <c r="AU167" s="217" t="s">
        <v>81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135</v>
      </c>
      <c r="BM167" s="217" t="s">
        <v>592</v>
      </c>
    </row>
    <row r="168" s="2" customFormat="1">
      <c r="A168" s="40"/>
      <c r="B168" s="41"/>
      <c r="C168" s="42"/>
      <c r="D168" s="219" t="s">
        <v>137</v>
      </c>
      <c r="E168" s="42"/>
      <c r="F168" s="220" t="s">
        <v>593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81</v>
      </c>
    </row>
    <row r="169" s="2" customFormat="1">
      <c r="A169" s="40"/>
      <c r="B169" s="41"/>
      <c r="C169" s="42"/>
      <c r="D169" s="224" t="s">
        <v>139</v>
      </c>
      <c r="E169" s="42"/>
      <c r="F169" s="225" t="s">
        <v>594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139</v>
      </c>
      <c r="AU169" s="19" t="s">
        <v>81</v>
      </c>
    </row>
    <row r="170" s="15" customFormat="1">
      <c r="A170" s="15"/>
      <c r="B170" s="248"/>
      <c r="C170" s="249"/>
      <c r="D170" s="219" t="s">
        <v>141</v>
      </c>
      <c r="E170" s="250" t="s">
        <v>19</v>
      </c>
      <c r="F170" s="251" t="s">
        <v>595</v>
      </c>
      <c r="G170" s="249"/>
      <c r="H170" s="250" t="s">
        <v>19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141</v>
      </c>
      <c r="AU170" s="257" t="s">
        <v>81</v>
      </c>
      <c r="AV170" s="15" t="s">
        <v>79</v>
      </c>
      <c r="AW170" s="15" t="s">
        <v>32</v>
      </c>
      <c r="AX170" s="15" t="s">
        <v>71</v>
      </c>
      <c r="AY170" s="257" t="s">
        <v>128</v>
      </c>
    </row>
    <row r="171" s="13" customFormat="1">
      <c r="A171" s="13"/>
      <c r="B171" s="226"/>
      <c r="C171" s="227"/>
      <c r="D171" s="219" t="s">
        <v>141</v>
      </c>
      <c r="E171" s="228" t="s">
        <v>19</v>
      </c>
      <c r="F171" s="229" t="s">
        <v>8</v>
      </c>
      <c r="G171" s="227"/>
      <c r="H171" s="230">
        <v>12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141</v>
      </c>
      <c r="AU171" s="236" t="s">
        <v>81</v>
      </c>
      <c r="AV171" s="13" t="s">
        <v>81</v>
      </c>
      <c r="AW171" s="13" t="s">
        <v>32</v>
      </c>
      <c r="AX171" s="13" t="s">
        <v>79</v>
      </c>
      <c r="AY171" s="236" t="s">
        <v>128</v>
      </c>
    </row>
    <row r="172" s="2" customFormat="1" ht="24.15" customHeight="1">
      <c r="A172" s="40"/>
      <c r="B172" s="41"/>
      <c r="C172" s="206" t="s">
        <v>302</v>
      </c>
      <c r="D172" s="206" t="s">
        <v>130</v>
      </c>
      <c r="E172" s="207" t="s">
        <v>596</v>
      </c>
      <c r="F172" s="208" t="s">
        <v>597</v>
      </c>
      <c r="G172" s="209" t="s">
        <v>133</v>
      </c>
      <c r="H172" s="210">
        <v>9.5</v>
      </c>
      <c r="I172" s="211"/>
      <c r="J172" s="212">
        <f>ROUND(I172*H172,2)</f>
        <v>0</v>
      </c>
      <c r="K172" s="208" t="s">
        <v>134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0.0011999999999999999</v>
      </c>
      <c r="R172" s="215">
        <f>Q172*H172</f>
        <v>0.011399999999999999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135</v>
      </c>
      <c r="AT172" s="217" t="s">
        <v>130</v>
      </c>
      <c r="AU172" s="217" t="s">
        <v>81</v>
      </c>
      <c r="AY172" s="19" t="s">
        <v>128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79</v>
      </c>
      <c r="BK172" s="218">
        <f>ROUND(I172*H172,2)</f>
        <v>0</v>
      </c>
      <c r="BL172" s="19" t="s">
        <v>135</v>
      </c>
      <c r="BM172" s="217" t="s">
        <v>598</v>
      </c>
    </row>
    <row r="173" s="2" customFormat="1">
      <c r="A173" s="40"/>
      <c r="B173" s="41"/>
      <c r="C173" s="42"/>
      <c r="D173" s="219" t="s">
        <v>137</v>
      </c>
      <c r="E173" s="42"/>
      <c r="F173" s="220" t="s">
        <v>599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81</v>
      </c>
    </row>
    <row r="174" s="2" customFormat="1">
      <c r="A174" s="40"/>
      <c r="B174" s="41"/>
      <c r="C174" s="42"/>
      <c r="D174" s="224" t="s">
        <v>139</v>
      </c>
      <c r="E174" s="42"/>
      <c r="F174" s="225" t="s">
        <v>600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139</v>
      </c>
      <c r="AU174" s="19" t="s">
        <v>81</v>
      </c>
    </row>
    <row r="175" s="15" customFormat="1">
      <c r="A175" s="15"/>
      <c r="B175" s="248"/>
      <c r="C175" s="249"/>
      <c r="D175" s="219" t="s">
        <v>141</v>
      </c>
      <c r="E175" s="250" t="s">
        <v>19</v>
      </c>
      <c r="F175" s="251" t="s">
        <v>601</v>
      </c>
      <c r="G175" s="249"/>
      <c r="H175" s="250" t="s">
        <v>19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141</v>
      </c>
      <c r="AU175" s="257" t="s">
        <v>81</v>
      </c>
      <c r="AV175" s="15" t="s">
        <v>79</v>
      </c>
      <c r="AW175" s="15" t="s">
        <v>32</v>
      </c>
      <c r="AX175" s="15" t="s">
        <v>71</v>
      </c>
      <c r="AY175" s="257" t="s">
        <v>128</v>
      </c>
    </row>
    <row r="176" s="13" customFormat="1">
      <c r="A176" s="13"/>
      <c r="B176" s="226"/>
      <c r="C176" s="227"/>
      <c r="D176" s="219" t="s">
        <v>141</v>
      </c>
      <c r="E176" s="228" t="s">
        <v>19</v>
      </c>
      <c r="F176" s="229" t="s">
        <v>602</v>
      </c>
      <c r="G176" s="227"/>
      <c r="H176" s="230">
        <v>9.5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141</v>
      </c>
      <c r="AU176" s="236" t="s">
        <v>81</v>
      </c>
      <c r="AV176" s="13" t="s">
        <v>81</v>
      </c>
      <c r="AW176" s="13" t="s">
        <v>32</v>
      </c>
      <c r="AX176" s="13" t="s">
        <v>79</v>
      </c>
      <c r="AY176" s="236" t="s">
        <v>128</v>
      </c>
    </row>
    <row r="177" s="2" customFormat="1" ht="33" customHeight="1">
      <c r="A177" s="40"/>
      <c r="B177" s="41"/>
      <c r="C177" s="206" t="s">
        <v>308</v>
      </c>
      <c r="D177" s="206" t="s">
        <v>130</v>
      </c>
      <c r="E177" s="207" t="s">
        <v>603</v>
      </c>
      <c r="F177" s="208" t="s">
        <v>604</v>
      </c>
      <c r="G177" s="209" t="s">
        <v>264</v>
      </c>
      <c r="H177" s="210">
        <v>13</v>
      </c>
      <c r="I177" s="211"/>
      <c r="J177" s="212">
        <f>ROUND(I177*H177,2)</f>
        <v>0</v>
      </c>
      <c r="K177" s="208" t="s">
        <v>134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0.14041999999999999</v>
      </c>
      <c r="R177" s="215">
        <f>Q177*H177</f>
        <v>1.8254599999999999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135</v>
      </c>
      <c r="AT177" s="217" t="s">
        <v>130</v>
      </c>
      <c r="AU177" s="217" t="s">
        <v>81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135</v>
      </c>
      <c r="BM177" s="217" t="s">
        <v>605</v>
      </c>
    </row>
    <row r="178" s="2" customFormat="1">
      <c r="A178" s="40"/>
      <c r="B178" s="41"/>
      <c r="C178" s="42"/>
      <c r="D178" s="219" t="s">
        <v>137</v>
      </c>
      <c r="E178" s="42"/>
      <c r="F178" s="220" t="s">
        <v>606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81</v>
      </c>
    </row>
    <row r="179" s="2" customFormat="1">
      <c r="A179" s="40"/>
      <c r="B179" s="41"/>
      <c r="C179" s="42"/>
      <c r="D179" s="224" t="s">
        <v>139</v>
      </c>
      <c r="E179" s="42"/>
      <c r="F179" s="225" t="s">
        <v>607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139</v>
      </c>
      <c r="AU179" s="19" t="s">
        <v>81</v>
      </c>
    </row>
    <row r="180" s="2" customFormat="1" ht="16.5" customHeight="1">
      <c r="A180" s="40"/>
      <c r="B180" s="41"/>
      <c r="C180" s="258" t="s">
        <v>314</v>
      </c>
      <c r="D180" s="258" t="s">
        <v>178</v>
      </c>
      <c r="E180" s="259" t="s">
        <v>608</v>
      </c>
      <c r="F180" s="260" t="s">
        <v>609</v>
      </c>
      <c r="G180" s="261" t="s">
        <v>264</v>
      </c>
      <c r="H180" s="262">
        <v>13.26</v>
      </c>
      <c r="I180" s="263"/>
      <c r="J180" s="264">
        <f>ROUND(I180*H180,2)</f>
        <v>0</v>
      </c>
      <c r="K180" s="260" t="s">
        <v>134</v>
      </c>
      <c r="L180" s="265"/>
      <c r="M180" s="266" t="s">
        <v>19</v>
      </c>
      <c r="N180" s="267" t="s">
        <v>42</v>
      </c>
      <c r="O180" s="86"/>
      <c r="P180" s="215">
        <f>O180*H180</f>
        <v>0</v>
      </c>
      <c r="Q180" s="215">
        <v>0.029000000000000001</v>
      </c>
      <c r="R180" s="215">
        <f>Q180*H180</f>
        <v>0.38453999999999999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182</v>
      </c>
      <c r="AT180" s="217" t="s">
        <v>178</v>
      </c>
      <c r="AU180" s="217" t="s">
        <v>81</v>
      </c>
      <c r="AY180" s="19" t="s">
        <v>128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79</v>
      </c>
      <c r="BK180" s="218">
        <f>ROUND(I180*H180,2)</f>
        <v>0</v>
      </c>
      <c r="BL180" s="19" t="s">
        <v>135</v>
      </c>
      <c r="BM180" s="217" t="s">
        <v>610</v>
      </c>
    </row>
    <row r="181" s="2" customFormat="1">
      <c r="A181" s="40"/>
      <c r="B181" s="41"/>
      <c r="C181" s="42"/>
      <c r="D181" s="219" t="s">
        <v>137</v>
      </c>
      <c r="E181" s="42"/>
      <c r="F181" s="220" t="s">
        <v>609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137</v>
      </c>
      <c r="AU181" s="19" t="s">
        <v>81</v>
      </c>
    </row>
    <row r="182" s="13" customFormat="1">
      <c r="A182" s="13"/>
      <c r="B182" s="226"/>
      <c r="C182" s="227"/>
      <c r="D182" s="219" t="s">
        <v>141</v>
      </c>
      <c r="E182" s="228" t="s">
        <v>19</v>
      </c>
      <c r="F182" s="229" t="s">
        <v>611</v>
      </c>
      <c r="G182" s="227"/>
      <c r="H182" s="230">
        <v>13.26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141</v>
      </c>
      <c r="AU182" s="236" t="s">
        <v>81</v>
      </c>
      <c r="AV182" s="13" t="s">
        <v>81</v>
      </c>
      <c r="AW182" s="13" t="s">
        <v>32</v>
      </c>
      <c r="AX182" s="13" t="s">
        <v>79</v>
      </c>
      <c r="AY182" s="236" t="s">
        <v>128</v>
      </c>
    </row>
    <row r="183" s="2" customFormat="1" ht="24.15" customHeight="1">
      <c r="A183" s="40"/>
      <c r="B183" s="41"/>
      <c r="C183" s="206" t="s">
        <v>321</v>
      </c>
      <c r="D183" s="206" t="s">
        <v>130</v>
      </c>
      <c r="E183" s="207" t="s">
        <v>612</v>
      </c>
      <c r="F183" s="208" t="s">
        <v>613</v>
      </c>
      <c r="G183" s="209" t="s">
        <v>146</v>
      </c>
      <c r="H183" s="210">
        <v>0.41999999999999998</v>
      </c>
      <c r="I183" s="211"/>
      <c r="J183" s="212">
        <f>ROUND(I183*H183,2)</f>
        <v>0</v>
      </c>
      <c r="K183" s="208" t="s">
        <v>134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2.2563399999999998</v>
      </c>
      <c r="R183" s="215">
        <f>Q183*H183</f>
        <v>0.94766279999999992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135</v>
      </c>
      <c r="AT183" s="217" t="s">
        <v>130</v>
      </c>
      <c r="AU183" s="217" t="s">
        <v>81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135</v>
      </c>
      <c r="BM183" s="217" t="s">
        <v>614</v>
      </c>
    </row>
    <row r="184" s="2" customFormat="1">
      <c r="A184" s="40"/>
      <c r="B184" s="41"/>
      <c r="C184" s="42"/>
      <c r="D184" s="219" t="s">
        <v>137</v>
      </c>
      <c r="E184" s="42"/>
      <c r="F184" s="220" t="s">
        <v>613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81</v>
      </c>
    </row>
    <row r="185" s="2" customFormat="1">
      <c r="A185" s="40"/>
      <c r="B185" s="41"/>
      <c r="C185" s="42"/>
      <c r="D185" s="224" t="s">
        <v>139</v>
      </c>
      <c r="E185" s="42"/>
      <c r="F185" s="225" t="s">
        <v>615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139</v>
      </c>
      <c r="AU185" s="19" t="s">
        <v>81</v>
      </c>
    </row>
    <row r="186" s="15" customFormat="1">
      <c r="A186" s="15"/>
      <c r="B186" s="248"/>
      <c r="C186" s="249"/>
      <c r="D186" s="219" t="s">
        <v>141</v>
      </c>
      <c r="E186" s="250" t="s">
        <v>19</v>
      </c>
      <c r="F186" s="251" t="s">
        <v>616</v>
      </c>
      <c r="G186" s="249"/>
      <c r="H186" s="250" t="s">
        <v>19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7" t="s">
        <v>141</v>
      </c>
      <c r="AU186" s="257" t="s">
        <v>81</v>
      </c>
      <c r="AV186" s="15" t="s">
        <v>79</v>
      </c>
      <c r="AW186" s="15" t="s">
        <v>32</v>
      </c>
      <c r="AX186" s="15" t="s">
        <v>71</v>
      </c>
      <c r="AY186" s="257" t="s">
        <v>128</v>
      </c>
    </row>
    <row r="187" s="13" customFormat="1">
      <c r="A187" s="13"/>
      <c r="B187" s="226"/>
      <c r="C187" s="227"/>
      <c r="D187" s="219" t="s">
        <v>141</v>
      </c>
      <c r="E187" s="228" t="s">
        <v>19</v>
      </c>
      <c r="F187" s="229" t="s">
        <v>617</v>
      </c>
      <c r="G187" s="227"/>
      <c r="H187" s="230">
        <v>0.41999999999999998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141</v>
      </c>
      <c r="AU187" s="236" t="s">
        <v>81</v>
      </c>
      <c r="AV187" s="13" t="s">
        <v>81</v>
      </c>
      <c r="AW187" s="13" t="s">
        <v>32</v>
      </c>
      <c r="AX187" s="13" t="s">
        <v>79</v>
      </c>
      <c r="AY187" s="236" t="s">
        <v>128</v>
      </c>
    </row>
    <row r="188" s="2" customFormat="1" ht="24.15" customHeight="1">
      <c r="A188" s="40"/>
      <c r="B188" s="41"/>
      <c r="C188" s="258" t="s">
        <v>328</v>
      </c>
      <c r="D188" s="258" t="s">
        <v>178</v>
      </c>
      <c r="E188" s="259" t="s">
        <v>618</v>
      </c>
      <c r="F188" s="260" t="s">
        <v>619</v>
      </c>
      <c r="G188" s="261" t="s">
        <v>133</v>
      </c>
      <c r="H188" s="262">
        <v>0.41999999999999998</v>
      </c>
      <c r="I188" s="263"/>
      <c r="J188" s="264">
        <f>ROUND(I188*H188,2)</f>
        <v>0</v>
      </c>
      <c r="K188" s="260" t="s">
        <v>134</v>
      </c>
      <c r="L188" s="265"/>
      <c r="M188" s="266" t="s">
        <v>19</v>
      </c>
      <c r="N188" s="267" t="s">
        <v>42</v>
      </c>
      <c r="O188" s="86"/>
      <c r="P188" s="215">
        <f>O188*H188</f>
        <v>0</v>
      </c>
      <c r="Q188" s="215">
        <v>0.0078700000000000003</v>
      </c>
      <c r="R188" s="215">
        <f>Q188*H188</f>
        <v>0.0033054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182</v>
      </c>
      <c r="AT188" s="217" t="s">
        <v>178</v>
      </c>
      <c r="AU188" s="217" t="s">
        <v>81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79</v>
      </c>
      <c r="BK188" s="218">
        <f>ROUND(I188*H188,2)</f>
        <v>0</v>
      </c>
      <c r="BL188" s="19" t="s">
        <v>135</v>
      </c>
      <c r="BM188" s="217" t="s">
        <v>620</v>
      </c>
    </row>
    <row r="189" s="2" customFormat="1">
      <c r="A189" s="40"/>
      <c r="B189" s="41"/>
      <c r="C189" s="42"/>
      <c r="D189" s="219" t="s">
        <v>137</v>
      </c>
      <c r="E189" s="42"/>
      <c r="F189" s="220" t="s">
        <v>619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81</v>
      </c>
    </row>
    <row r="190" s="2" customFormat="1" ht="33" customHeight="1">
      <c r="A190" s="40"/>
      <c r="B190" s="41"/>
      <c r="C190" s="206" t="s">
        <v>334</v>
      </c>
      <c r="D190" s="206" t="s">
        <v>130</v>
      </c>
      <c r="E190" s="207" t="s">
        <v>262</v>
      </c>
      <c r="F190" s="208" t="s">
        <v>263</v>
      </c>
      <c r="G190" s="209" t="s">
        <v>264</v>
      </c>
      <c r="H190" s="210">
        <v>16</v>
      </c>
      <c r="I190" s="211"/>
      <c r="J190" s="212">
        <f>ROUND(I190*H190,2)</f>
        <v>0</v>
      </c>
      <c r="K190" s="208" t="s">
        <v>134</v>
      </c>
      <c r="L190" s="46"/>
      <c r="M190" s="213" t="s">
        <v>19</v>
      </c>
      <c r="N190" s="214" t="s">
        <v>42</v>
      </c>
      <c r="O190" s="86"/>
      <c r="P190" s="215">
        <f>O190*H190</f>
        <v>0</v>
      </c>
      <c r="Q190" s="215">
        <v>0.00059999999999999995</v>
      </c>
      <c r="R190" s="215">
        <f>Q190*H190</f>
        <v>0.0095999999999999992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135</v>
      </c>
      <c r="AT190" s="217" t="s">
        <v>130</v>
      </c>
      <c r="AU190" s="217" t="s">
        <v>81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79</v>
      </c>
      <c r="BK190" s="218">
        <f>ROUND(I190*H190,2)</f>
        <v>0</v>
      </c>
      <c r="BL190" s="19" t="s">
        <v>135</v>
      </c>
      <c r="BM190" s="217" t="s">
        <v>621</v>
      </c>
    </row>
    <row r="191" s="2" customFormat="1">
      <c r="A191" s="40"/>
      <c r="B191" s="41"/>
      <c r="C191" s="42"/>
      <c r="D191" s="219" t="s">
        <v>137</v>
      </c>
      <c r="E191" s="42"/>
      <c r="F191" s="220" t="s">
        <v>266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81</v>
      </c>
    </row>
    <row r="192" s="2" customFormat="1">
      <c r="A192" s="40"/>
      <c r="B192" s="41"/>
      <c r="C192" s="42"/>
      <c r="D192" s="224" t="s">
        <v>139</v>
      </c>
      <c r="E192" s="42"/>
      <c r="F192" s="225" t="s">
        <v>267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139</v>
      </c>
      <c r="AU192" s="19" t="s">
        <v>81</v>
      </c>
    </row>
    <row r="193" s="12" customFormat="1" ht="22.8" customHeight="1">
      <c r="A193" s="12"/>
      <c r="B193" s="190"/>
      <c r="C193" s="191"/>
      <c r="D193" s="192" t="s">
        <v>70</v>
      </c>
      <c r="E193" s="204" t="s">
        <v>340</v>
      </c>
      <c r="F193" s="204" t="s">
        <v>341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SUM(P194:P207)</f>
        <v>0</v>
      </c>
      <c r="Q193" s="198"/>
      <c r="R193" s="199">
        <f>SUM(R194:R207)</f>
        <v>0</v>
      </c>
      <c r="S193" s="198"/>
      <c r="T193" s="200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79</v>
      </c>
      <c r="AT193" s="202" t="s">
        <v>70</v>
      </c>
      <c r="AU193" s="202" t="s">
        <v>79</v>
      </c>
      <c r="AY193" s="201" t="s">
        <v>128</v>
      </c>
      <c r="BK193" s="203">
        <f>SUM(BK194:BK207)</f>
        <v>0</v>
      </c>
    </row>
    <row r="194" s="2" customFormat="1" ht="21.75" customHeight="1">
      <c r="A194" s="40"/>
      <c r="B194" s="41"/>
      <c r="C194" s="206" t="s">
        <v>342</v>
      </c>
      <c r="D194" s="206" t="s">
        <v>130</v>
      </c>
      <c r="E194" s="207" t="s">
        <v>622</v>
      </c>
      <c r="F194" s="208" t="s">
        <v>623</v>
      </c>
      <c r="G194" s="209" t="s">
        <v>181</v>
      </c>
      <c r="H194" s="210">
        <v>3.2799999999999998</v>
      </c>
      <c r="I194" s="211"/>
      <c r="J194" s="212">
        <f>ROUND(I194*H194,2)</f>
        <v>0</v>
      </c>
      <c r="K194" s="208" t="s">
        <v>134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135</v>
      </c>
      <c r="AT194" s="217" t="s">
        <v>130</v>
      </c>
      <c r="AU194" s="217" t="s">
        <v>81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135</v>
      </c>
      <c r="BM194" s="217" t="s">
        <v>624</v>
      </c>
    </row>
    <row r="195" s="2" customFormat="1">
      <c r="A195" s="40"/>
      <c r="B195" s="41"/>
      <c r="C195" s="42"/>
      <c r="D195" s="219" t="s">
        <v>137</v>
      </c>
      <c r="E195" s="42"/>
      <c r="F195" s="220" t="s">
        <v>625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81</v>
      </c>
    </row>
    <row r="196" s="2" customFormat="1">
      <c r="A196" s="40"/>
      <c r="B196" s="41"/>
      <c r="C196" s="42"/>
      <c r="D196" s="224" t="s">
        <v>139</v>
      </c>
      <c r="E196" s="42"/>
      <c r="F196" s="225" t="s">
        <v>626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139</v>
      </c>
      <c r="AU196" s="19" t="s">
        <v>81</v>
      </c>
    </row>
    <row r="197" s="2" customFormat="1" ht="24.15" customHeight="1">
      <c r="A197" s="40"/>
      <c r="B197" s="41"/>
      <c r="C197" s="206" t="s">
        <v>348</v>
      </c>
      <c r="D197" s="206" t="s">
        <v>130</v>
      </c>
      <c r="E197" s="207" t="s">
        <v>627</v>
      </c>
      <c r="F197" s="208" t="s">
        <v>628</v>
      </c>
      <c r="G197" s="209" t="s">
        <v>181</v>
      </c>
      <c r="H197" s="210">
        <v>29.52</v>
      </c>
      <c r="I197" s="211"/>
      <c r="J197" s="212">
        <f>ROUND(I197*H197,2)</f>
        <v>0</v>
      </c>
      <c r="K197" s="208" t="s">
        <v>134</v>
      </c>
      <c r="L197" s="46"/>
      <c r="M197" s="213" t="s">
        <v>19</v>
      </c>
      <c r="N197" s="214" t="s">
        <v>42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135</v>
      </c>
      <c r="AT197" s="217" t="s">
        <v>130</v>
      </c>
      <c r="AU197" s="217" t="s">
        <v>81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79</v>
      </c>
      <c r="BK197" s="218">
        <f>ROUND(I197*H197,2)</f>
        <v>0</v>
      </c>
      <c r="BL197" s="19" t="s">
        <v>135</v>
      </c>
      <c r="BM197" s="217" t="s">
        <v>629</v>
      </c>
    </row>
    <row r="198" s="2" customFormat="1">
      <c r="A198" s="40"/>
      <c r="B198" s="41"/>
      <c r="C198" s="42"/>
      <c r="D198" s="219" t="s">
        <v>137</v>
      </c>
      <c r="E198" s="42"/>
      <c r="F198" s="220" t="s">
        <v>630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81</v>
      </c>
    </row>
    <row r="199" s="2" customFormat="1">
      <c r="A199" s="40"/>
      <c r="B199" s="41"/>
      <c r="C199" s="42"/>
      <c r="D199" s="224" t="s">
        <v>139</v>
      </c>
      <c r="E199" s="42"/>
      <c r="F199" s="225" t="s">
        <v>631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139</v>
      </c>
      <c r="AU199" s="19" t="s">
        <v>81</v>
      </c>
    </row>
    <row r="200" s="13" customFormat="1">
      <c r="A200" s="13"/>
      <c r="B200" s="226"/>
      <c r="C200" s="227"/>
      <c r="D200" s="219" t="s">
        <v>141</v>
      </c>
      <c r="E200" s="228" t="s">
        <v>19</v>
      </c>
      <c r="F200" s="229" t="s">
        <v>632</v>
      </c>
      <c r="G200" s="227"/>
      <c r="H200" s="230">
        <v>29.52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141</v>
      </c>
      <c r="AU200" s="236" t="s">
        <v>81</v>
      </c>
      <c r="AV200" s="13" t="s">
        <v>81</v>
      </c>
      <c r="AW200" s="13" t="s">
        <v>32</v>
      </c>
      <c r="AX200" s="13" t="s">
        <v>79</v>
      </c>
      <c r="AY200" s="236" t="s">
        <v>128</v>
      </c>
    </row>
    <row r="201" s="2" customFormat="1" ht="24.15" customHeight="1">
      <c r="A201" s="40"/>
      <c r="B201" s="41"/>
      <c r="C201" s="206" t="s">
        <v>354</v>
      </c>
      <c r="D201" s="206" t="s">
        <v>130</v>
      </c>
      <c r="E201" s="207" t="s">
        <v>633</v>
      </c>
      <c r="F201" s="208" t="s">
        <v>634</v>
      </c>
      <c r="G201" s="209" t="s">
        <v>181</v>
      </c>
      <c r="H201" s="210">
        <v>21</v>
      </c>
      <c r="I201" s="211"/>
      <c r="J201" s="212">
        <f>ROUND(I201*H201,2)</f>
        <v>0</v>
      </c>
      <c r="K201" s="208" t="s">
        <v>134</v>
      </c>
      <c r="L201" s="46"/>
      <c r="M201" s="213" t="s">
        <v>19</v>
      </c>
      <c r="N201" s="214" t="s">
        <v>42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135</v>
      </c>
      <c r="AT201" s="217" t="s">
        <v>130</v>
      </c>
      <c r="AU201" s="217" t="s">
        <v>81</v>
      </c>
      <c r="AY201" s="19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79</v>
      </c>
      <c r="BK201" s="218">
        <f>ROUND(I201*H201,2)</f>
        <v>0</v>
      </c>
      <c r="BL201" s="19" t="s">
        <v>135</v>
      </c>
      <c r="BM201" s="217" t="s">
        <v>635</v>
      </c>
    </row>
    <row r="202" s="2" customFormat="1">
      <c r="A202" s="40"/>
      <c r="B202" s="41"/>
      <c r="C202" s="42"/>
      <c r="D202" s="219" t="s">
        <v>137</v>
      </c>
      <c r="E202" s="42"/>
      <c r="F202" s="220" t="s">
        <v>636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81</v>
      </c>
    </row>
    <row r="203" s="2" customFormat="1">
      <c r="A203" s="40"/>
      <c r="B203" s="41"/>
      <c r="C203" s="42"/>
      <c r="D203" s="224" t="s">
        <v>139</v>
      </c>
      <c r="E203" s="42"/>
      <c r="F203" s="225" t="s">
        <v>637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139</v>
      </c>
      <c r="AU203" s="19" t="s">
        <v>81</v>
      </c>
    </row>
    <row r="204" s="13" customFormat="1">
      <c r="A204" s="13"/>
      <c r="B204" s="226"/>
      <c r="C204" s="227"/>
      <c r="D204" s="219" t="s">
        <v>141</v>
      </c>
      <c r="E204" s="228" t="s">
        <v>19</v>
      </c>
      <c r="F204" s="229" t="s">
        <v>638</v>
      </c>
      <c r="G204" s="227"/>
      <c r="H204" s="230">
        <v>21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141</v>
      </c>
      <c r="AU204" s="236" t="s">
        <v>81</v>
      </c>
      <c r="AV204" s="13" t="s">
        <v>81</v>
      </c>
      <c r="AW204" s="13" t="s">
        <v>32</v>
      </c>
      <c r="AX204" s="13" t="s">
        <v>79</v>
      </c>
      <c r="AY204" s="236" t="s">
        <v>128</v>
      </c>
    </row>
    <row r="205" s="2" customFormat="1" ht="37.8" customHeight="1">
      <c r="A205" s="40"/>
      <c r="B205" s="41"/>
      <c r="C205" s="206" t="s">
        <v>361</v>
      </c>
      <c r="D205" s="206" t="s">
        <v>130</v>
      </c>
      <c r="E205" s="207" t="s">
        <v>639</v>
      </c>
      <c r="F205" s="208" t="s">
        <v>640</v>
      </c>
      <c r="G205" s="209" t="s">
        <v>181</v>
      </c>
      <c r="H205" s="210">
        <v>3.2799999999999998</v>
      </c>
      <c r="I205" s="211"/>
      <c r="J205" s="212">
        <f>ROUND(I205*H205,2)</f>
        <v>0</v>
      </c>
      <c r="K205" s="208" t="s">
        <v>134</v>
      </c>
      <c r="L205" s="46"/>
      <c r="M205" s="213" t="s">
        <v>19</v>
      </c>
      <c r="N205" s="214" t="s">
        <v>42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135</v>
      </c>
      <c r="AT205" s="217" t="s">
        <v>130</v>
      </c>
      <c r="AU205" s="217" t="s">
        <v>81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79</v>
      </c>
      <c r="BK205" s="218">
        <f>ROUND(I205*H205,2)</f>
        <v>0</v>
      </c>
      <c r="BL205" s="19" t="s">
        <v>135</v>
      </c>
      <c r="BM205" s="217" t="s">
        <v>641</v>
      </c>
    </row>
    <row r="206" s="2" customFormat="1">
      <c r="A206" s="40"/>
      <c r="B206" s="41"/>
      <c r="C206" s="42"/>
      <c r="D206" s="219" t="s">
        <v>137</v>
      </c>
      <c r="E206" s="42"/>
      <c r="F206" s="220" t="s">
        <v>642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137</v>
      </c>
      <c r="AU206" s="19" t="s">
        <v>81</v>
      </c>
    </row>
    <row r="207" s="2" customFormat="1">
      <c r="A207" s="40"/>
      <c r="B207" s="41"/>
      <c r="C207" s="42"/>
      <c r="D207" s="224" t="s">
        <v>139</v>
      </c>
      <c r="E207" s="42"/>
      <c r="F207" s="225" t="s">
        <v>643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139</v>
      </c>
      <c r="AU207" s="19" t="s">
        <v>81</v>
      </c>
    </row>
    <row r="208" s="12" customFormat="1" ht="22.8" customHeight="1">
      <c r="A208" s="12"/>
      <c r="B208" s="190"/>
      <c r="C208" s="191"/>
      <c r="D208" s="192" t="s">
        <v>70</v>
      </c>
      <c r="E208" s="204" t="s">
        <v>374</v>
      </c>
      <c r="F208" s="204" t="s">
        <v>375</v>
      </c>
      <c r="G208" s="191"/>
      <c r="H208" s="191"/>
      <c r="I208" s="194"/>
      <c r="J208" s="205">
        <f>BK208</f>
        <v>0</v>
      </c>
      <c r="K208" s="191"/>
      <c r="L208" s="196"/>
      <c r="M208" s="197"/>
      <c r="N208" s="198"/>
      <c r="O208" s="198"/>
      <c r="P208" s="199">
        <f>SUM(P209:P211)</f>
        <v>0</v>
      </c>
      <c r="Q208" s="198"/>
      <c r="R208" s="199">
        <f>SUM(R209:R211)</f>
        <v>0</v>
      </c>
      <c r="S208" s="198"/>
      <c r="T208" s="200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79</v>
      </c>
      <c r="AT208" s="202" t="s">
        <v>70</v>
      </c>
      <c r="AU208" s="202" t="s">
        <v>79</v>
      </c>
      <c r="AY208" s="201" t="s">
        <v>128</v>
      </c>
      <c r="BK208" s="203">
        <f>SUM(BK209:BK211)</f>
        <v>0</v>
      </c>
    </row>
    <row r="209" s="2" customFormat="1" ht="33" customHeight="1">
      <c r="A209" s="40"/>
      <c r="B209" s="41"/>
      <c r="C209" s="206" t="s">
        <v>152</v>
      </c>
      <c r="D209" s="206" t="s">
        <v>130</v>
      </c>
      <c r="E209" s="207" t="s">
        <v>644</v>
      </c>
      <c r="F209" s="208" t="s">
        <v>645</v>
      </c>
      <c r="G209" s="209" t="s">
        <v>181</v>
      </c>
      <c r="H209" s="210">
        <v>17.631</v>
      </c>
      <c r="I209" s="211"/>
      <c r="J209" s="212">
        <f>ROUND(I209*H209,2)</f>
        <v>0</v>
      </c>
      <c r="K209" s="208" t="s">
        <v>134</v>
      </c>
      <c r="L209" s="46"/>
      <c r="M209" s="213" t="s">
        <v>19</v>
      </c>
      <c r="N209" s="214" t="s">
        <v>42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135</v>
      </c>
      <c r="AT209" s="217" t="s">
        <v>130</v>
      </c>
      <c r="AU209" s="217" t="s">
        <v>81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79</v>
      </c>
      <c r="BK209" s="218">
        <f>ROUND(I209*H209,2)</f>
        <v>0</v>
      </c>
      <c r="BL209" s="19" t="s">
        <v>135</v>
      </c>
      <c r="BM209" s="217" t="s">
        <v>646</v>
      </c>
    </row>
    <row r="210" s="2" customFormat="1">
      <c r="A210" s="40"/>
      <c r="B210" s="41"/>
      <c r="C210" s="42"/>
      <c r="D210" s="219" t="s">
        <v>137</v>
      </c>
      <c r="E210" s="42"/>
      <c r="F210" s="220" t="s">
        <v>647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81</v>
      </c>
    </row>
    <row r="211" s="2" customFormat="1">
      <c r="A211" s="40"/>
      <c r="B211" s="41"/>
      <c r="C211" s="42"/>
      <c r="D211" s="224" t="s">
        <v>139</v>
      </c>
      <c r="E211" s="42"/>
      <c r="F211" s="225" t="s">
        <v>648</v>
      </c>
      <c r="G211" s="42"/>
      <c r="H211" s="42"/>
      <c r="I211" s="221"/>
      <c r="J211" s="42"/>
      <c r="K211" s="42"/>
      <c r="L211" s="46"/>
      <c r="M211" s="271"/>
      <c r="N211" s="272"/>
      <c r="O211" s="273"/>
      <c r="P211" s="273"/>
      <c r="Q211" s="273"/>
      <c r="R211" s="273"/>
      <c r="S211" s="273"/>
      <c r="T211" s="274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139</v>
      </c>
      <c r="AU211" s="19" t="s">
        <v>81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dtBP/mUuMjhcFGDnO3AD2C8vb3jyskt5TBYo2IScZPe3rHo85Nl8mULF0muqRlIxrRLZy5OlO5mQPTR4dZdcxA==" hashValue="onufGZ1/EmXAlXL4bLU5BZI1mvib++nHogKL8ai2LAWJNKrDH+odAq05XDsm5z95TN18PFSXsMOg0FQh4P1OzQ==" algorithmName="SHA-512" password="C635"/>
  <autoFilter ref="C84:K2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113202111"/>
    <hyperlink ref="F93" r:id="rId2" display="https://podminky.urs.cz/item/CS_URS_2025_01/122151501"/>
    <hyperlink ref="F97" r:id="rId3" display="https://podminky.urs.cz/item/CS_URS_2025_01/162751117"/>
    <hyperlink ref="F100" r:id="rId4" display="https://podminky.urs.cz/item/CS_URS_2025_01/181311103"/>
    <hyperlink ref="F106" r:id="rId5" display="https://podminky.urs.cz/item/CS_URS_2025_01/181411131"/>
    <hyperlink ref="F112" r:id="rId6" display="https://podminky.urs.cz/item/CS_URS_2025_01/181911101"/>
    <hyperlink ref="F115" r:id="rId7" display="https://podminky.urs.cz/item/CS_URS_2025_01/181911102"/>
    <hyperlink ref="F119" r:id="rId8" display="https://podminky.urs.cz/item/CS_URS_2025_01/564851011"/>
    <hyperlink ref="F123" r:id="rId9" display="https://podminky.urs.cz/item/CS_URS_2025_01/565155101"/>
    <hyperlink ref="F126" r:id="rId10" display="https://podminky.urs.cz/item/CS_URS_2025_01/573211108"/>
    <hyperlink ref="F129" r:id="rId11" display="https://podminky.urs.cz/item/CS_URS_2025_01/573211112"/>
    <hyperlink ref="F132" r:id="rId12" display="https://podminky.urs.cz/item/CS_URS_2025_01/577144111"/>
    <hyperlink ref="F138" r:id="rId13" display="https://podminky.urs.cz/item/CS_URS_2025_01/914111111"/>
    <hyperlink ref="F154" r:id="rId14" display="https://podminky.urs.cz/item/CS_URS_2025_01/914511112"/>
    <hyperlink ref="F161" r:id="rId15" display="https://podminky.urs.cz/item/CS_URS_2025_01/915111111"/>
    <hyperlink ref="F169" r:id="rId16" display="https://podminky.urs.cz/item/CS_URS_2025_01/915111121"/>
    <hyperlink ref="F174" r:id="rId17" display="https://podminky.urs.cz/item/CS_URS_2025_01/915131111"/>
    <hyperlink ref="F179" r:id="rId18" display="https://podminky.urs.cz/item/CS_URS_2025_01/916231213"/>
    <hyperlink ref="F185" r:id="rId19" display="https://podminky.urs.cz/item/CS_URS_2025_01/916991121"/>
    <hyperlink ref="F192" r:id="rId20" display="https://podminky.urs.cz/item/CS_URS_2025_01/919732221"/>
    <hyperlink ref="F196" r:id="rId21" display="https://podminky.urs.cz/item/CS_URS_2025_01/997221561"/>
    <hyperlink ref="F199" r:id="rId22" display="https://podminky.urs.cz/item/CS_URS_2025_01/997221569"/>
    <hyperlink ref="F203" r:id="rId23" display="https://podminky.urs.cz/item/CS_URS_2025_01/997221655"/>
    <hyperlink ref="F207" r:id="rId24" display="https://podminky.urs.cz/item/CS_URS_2025_01/997221861"/>
    <hyperlink ref="F211" r:id="rId25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Hlavní schodiště SPŠD a dopravní projekt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31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ROUND((SUM(BE86:BE199)),  2)</f>
        <v>0</v>
      </c>
      <c r="G33" s="40"/>
      <c r="H33" s="40"/>
      <c r="I33" s="150">
        <v>0.20999999999999999</v>
      </c>
      <c r="J33" s="149">
        <f>ROUND(((SUM(BE86:BE199))*I33),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ROUND((SUM(BF86:BF199)),  2)</f>
        <v>0</v>
      </c>
      <c r="G34" s="40"/>
      <c r="H34" s="40"/>
      <c r="I34" s="150">
        <v>0.12</v>
      </c>
      <c r="J34" s="149">
        <f>ROUND(((SUM(BF86:BF199))*I34),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ROUND((SUM(BG86:BG199)),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ROUND((SUM(BH86:BH199)),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ROUND((SUM(BI86:BI199)),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Hlavní schodiště SPŠD a dopravní projekt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3. - ELEKTROINSTALACE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SPŠD Plzeň, Karlovarská 99, Plzeň 323 00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SPŠD Plzeň, Karlovarská 99, Plzeň 323 00</v>
      </c>
      <c r="G54" s="42"/>
      <c r="H54" s="42"/>
      <c r="I54" s="34" t="s">
        <v>30</v>
      </c>
      <c r="J54" s="38" t="str">
        <f>E21</f>
        <v>Planstav a.s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Michal Jirka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650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651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652</v>
      </c>
      <c r="E62" s="170"/>
      <c r="F62" s="170"/>
      <c r="G62" s="170"/>
      <c r="H62" s="170"/>
      <c r="I62" s="170"/>
      <c r="J62" s="171">
        <f>J127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653</v>
      </c>
      <c r="E63" s="170"/>
      <c r="F63" s="170"/>
      <c r="G63" s="170"/>
      <c r="H63" s="170"/>
      <c r="I63" s="170"/>
      <c r="J63" s="171">
        <f>J134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654</v>
      </c>
      <c r="E64" s="170"/>
      <c r="F64" s="170"/>
      <c r="G64" s="170"/>
      <c r="H64" s="170"/>
      <c r="I64" s="170"/>
      <c r="J64" s="171">
        <f>J173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655</v>
      </c>
      <c r="E65" s="170"/>
      <c r="F65" s="170"/>
      <c r="G65" s="170"/>
      <c r="H65" s="170"/>
      <c r="I65" s="170"/>
      <c r="J65" s="171">
        <f>J176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656</v>
      </c>
      <c r="E66" s="170"/>
      <c r="F66" s="170"/>
      <c r="G66" s="170"/>
      <c r="H66" s="170"/>
      <c r="I66" s="170"/>
      <c r="J66" s="171">
        <f>J189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Hlavní schodiště SPŠD a dopravní projekt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 xml:space="preserve">3. - ELEKTROINSTALACE 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SPŠD Plzeň, Karlovarská 99, Plzeň 323 00</v>
      </c>
      <c r="G80" s="42"/>
      <c r="H80" s="42"/>
      <c r="I80" s="34" t="s">
        <v>23</v>
      </c>
      <c r="J80" s="74" t="str">
        <f>IF(J12="","",J12)</f>
        <v>14. 5. 2025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SPŠD Plzeň, Karlovarská 99, Plzeň 323 00</v>
      </c>
      <c r="G82" s="42"/>
      <c r="H82" s="42"/>
      <c r="I82" s="34" t="s">
        <v>30</v>
      </c>
      <c r="J82" s="38" t="str">
        <f>E21</f>
        <v>Planstav a.s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>Michal Jirka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114</v>
      </c>
      <c r="D85" s="182" t="s">
        <v>56</v>
      </c>
      <c r="E85" s="182" t="s">
        <v>52</v>
      </c>
      <c r="F85" s="182" t="s">
        <v>53</v>
      </c>
      <c r="G85" s="182" t="s">
        <v>115</v>
      </c>
      <c r="H85" s="182" t="s">
        <v>116</v>
      </c>
      <c r="I85" s="182" t="s">
        <v>117</v>
      </c>
      <c r="J85" s="182" t="s">
        <v>96</v>
      </c>
      <c r="K85" s="183" t="s">
        <v>118</v>
      </c>
      <c r="L85" s="184"/>
      <c r="M85" s="94" t="s">
        <v>19</v>
      </c>
      <c r="N85" s="95" t="s">
        <v>41</v>
      </c>
      <c r="O85" s="95" t="s">
        <v>119</v>
      </c>
      <c r="P85" s="95" t="s">
        <v>120</v>
      </c>
      <c r="Q85" s="95" t="s">
        <v>121</v>
      </c>
      <c r="R85" s="95" t="s">
        <v>122</v>
      </c>
      <c r="S85" s="95" t="s">
        <v>123</v>
      </c>
      <c r="T85" s="96" t="s">
        <v>124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125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P87+P90+P127+P134+P173+P176+P189</f>
        <v>0</v>
      </c>
      <c r="Q86" s="98"/>
      <c r="R86" s="187">
        <f>R87+R90+R127+R134+R173+R176+R189</f>
        <v>0</v>
      </c>
      <c r="S86" s="98"/>
      <c r="T86" s="188">
        <f>T87+T90+T127+T134+T173+T176+T189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97</v>
      </c>
      <c r="BK86" s="189">
        <f>BK87+BK90+BK127+BK134+BK173+BK176+BK189</f>
        <v>0</v>
      </c>
    </row>
    <row r="87" s="12" customFormat="1" ht="25.92" customHeight="1">
      <c r="A87" s="12"/>
      <c r="B87" s="190"/>
      <c r="C87" s="191"/>
      <c r="D87" s="192" t="s">
        <v>70</v>
      </c>
      <c r="E87" s="193" t="s">
        <v>657</v>
      </c>
      <c r="F87" s="193" t="s">
        <v>658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SUM(P88:P89)</f>
        <v>0</v>
      </c>
      <c r="Q87" s="198"/>
      <c r="R87" s="199">
        <f>SUM(R88:R89)</f>
        <v>0</v>
      </c>
      <c r="S87" s="198"/>
      <c r="T87" s="20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79</v>
      </c>
      <c r="AT87" s="202" t="s">
        <v>70</v>
      </c>
      <c r="AU87" s="202" t="s">
        <v>71</v>
      </c>
      <c r="AY87" s="201" t="s">
        <v>128</v>
      </c>
      <c r="BK87" s="203">
        <f>SUM(BK88:BK89)</f>
        <v>0</v>
      </c>
    </row>
    <row r="88" s="2" customFormat="1" ht="24.15" customHeight="1">
      <c r="A88" s="40"/>
      <c r="B88" s="41"/>
      <c r="C88" s="258" t="s">
        <v>79</v>
      </c>
      <c r="D88" s="258" t="s">
        <v>178</v>
      </c>
      <c r="E88" s="259" t="s">
        <v>659</v>
      </c>
      <c r="F88" s="260" t="s">
        <v>660</v>
      </c>
      <c r="G88" s="261" t="s">
        <v>661</v>
      </c>
      <c r="H88" s="262">
        <v>1</v>
      </c>
      <c r="I88" s="263"/>
      <c r="J88" s="264">
        <f>ROUND(I88*H88,2)</f>
        <v>0</v>
      </c>
      <c r="K88" s="260" t="s">
        <v>405</v>
      </c>
      <c r="L88" s="265"/>
      <c r="M88" s="266" t="s">
        <v>19</v>
      </c>
      <c r="N88" s="267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182</v>
      </c>
      <c r="AT88" s="217" t="s">
        <v>178</v>
      </c>
      <c r="AU88" s="217" t="s">
        <v>79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135</v>
      </c>
      <c r="BM88" s="217" t="s">
        <v>81</v>
      </c>
    </row>
    <row r="89" s="2" customFormat="1">
      <c r="A89" s="40"/>
      <c r="B89" s="41"/>
      <c r="C89" s="42"/>
      <c r="D89" s="219" t="s">
        <v>137</v>
      </c>
      <c r="E89" s="42"/>
      <c r="F89" s="220" t="s">
        <v>660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79</v>
      </c>
    </row>
    <row r="90" s="12" customFormat="1" ht="25.92" customHeight="1">
      <c r="A90" s="12"/>
      <c r="B90" s="190"/>
      <c r="C90" s="191"/>
      <c r="D90" s="192" t="s">
        <v>70</v>
      </c>
      <c r="E90" s="193" t="s">
        <v>662</v>
      </c>
      <c r="F90" s="193" t="s">
        <v>663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SUM(P91:P126)</f>
        <v>0</v>
      </c>
      <c r="Q90" s="198"/>
      <c r="R90" s="199">
        <f>SUM(R91:R126)</f>
        <v>0</v>
      </c>
      <c r="S90" s="198"/>
      <c r="T90" s="200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71</v>
      </c>
      <c r="AY90" s="201" t="s">
        <v>128</v>
      </c>
      <c r="BK90" s="203">
        <f>SUM(BK91:BK126)</f>
        <v>0</v>
      </c>
    </row>
    <row r="91" s="2" customFormat="1" ht="16.5" customHeight="1">
      <c r="A91" s="40"/>
      <c r="B91" s="41"/>
      <c r="C91" s="258" t="s">
        <v>81</v>
      </c>
      <c r="D91" s="258" t="s">
        <v>178</v>
      </c>
      <c r="E91" s="259" t="s">
        <v>664</v>
      </c>
      <c r="F91" s="260" t="s">
        <v>665</v>
      </c>
      <c r="G91" s="261" t="s">
        <v>264</v>
      </c>
      <c r="H91" s="262">
        <v>90</v>
      </c>
      <c r="I91" s="263"/>
      <c r="J91" s="264">
        <f>ROUND(I91*H91,2)</f>
        <v>0</v>
      </c>
      <c r="K91" s="260" t="s">
        <v>405</v>
      </c>
      <c r="L91" s="265"/>
      <c r="M91" s="266" t="s">
        <v>19</v>
      </c>
      <c r="N91" s="267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182</v>
      </c>
      <c r="AT91" s="217" t="s">
        <v>178</v>
      </c>
      <c r="AU91" s="217" t="s">
        <v>79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135</v>
      </c>
      <c r="BM91" s="217" t="s">
        <v>135</v>
      </c>
    </row>
    <row r="92" s="2" customFormat="1">
      <c r="A92" s="40"/>
      <c r="B92" s="41"/>
      <c r="C92" s="42"/>
      <c r="D92" s="219" t="s">
        <v>137</v>
      </c>
      <c r="E92" s="42"/>
      <c r="F92" s="220" t="s">
        <v>665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79</v>
      </c>
    </row>
    <row r="93" s="2" customFormat="1" ht="16.5" customHeight="1">
      <c r="A93" s="40"/>
      <c r="B93" s="41"/>
      <c r="C93" s="258" t="s">
        <v>153</v>
      </c>
      <c r="D93" s="258" t="s">
        <v>178</v>
      </c>
      <c r="E93" s="259" t="s">
        <v>666</v>
      </c>
      <c r="F93" s="260" t="s">
        <v>667</v>
      </c>
      <c r="G93" s="261" t="s">
        <v>264</v>
      </c>
      <c r="H93" s="262">
        <v>40</v>
      </c>
      <c r="I93" s="263"/>
      <c r="J93" s="264">
        <f>ROUND(I93*H93,2)</f>
        <v>0</v>
      </c>
      <c r="K93" s="260" t="s">
        <v>405</v>
      </c>
      <c r="L93" s="265"/>
      <c r="M93" s="266" t="s">
        <v>19</v>
      </c>
      <c r="N93" s="267" t="s">
        <v>42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182</v>
      </c>
      <c r="AT93" s="217" t="s">
        <v>178</v>
      </c>
      <c r="AU93" s="217" t="s">
        <v>79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135</v>
      </c>
      <c r="BM93" s="217" t="s">
        <v>170</v>
      </c>
    </row>
    <row r="94" s="2" customFormat="1">
      <c r="A94" s="40"/>
      <c r="B94" s="41"/>
      <c r="C94" s="42"/>
      <c r="D94" s="219" t="s">
        <v>137</v>
      </c>
      <c r="E94" s="42"/>
      <c r="F94" s="220" t="s">
        <v>667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137</v>
      </c>
      <c r="AU94" s="19" t="s">
        <v>79</v>
      </c>
    </row>
    <row r="95" s="2" customFormat="1" ht="16.5" customHeight="1">
      <c r="A95" s="40"/>
      <c r="B95" s="41"/>
      <c r="C95" s="258" t="s">
        <v>135</v>
      </c>
      <c r="D95" s="258" t="s">
        <v>178</v>
      </c>
      <c r="E95" s="259" t="s">
        <v>668</v>
      </c>
      <c r="F95" s="260" t="s">
        <v>669</v>
      </c>
      <c r="G95" s="261" t="s">
        <v>264</v>
      </c>
      <c r="H95" s="262">
        <v>320</v>
      </c>
      <c r="I95" s="263"/>
      <c r="J95" s="264">
        <f>ROUND(I95*H95,2)</f>
        <v>0</v>
      </c>
      <c r="K95" s="260" t="s">
        <v>405</v>
      </c>
      <c r="L95" s="265"/>
      <c r="M95" s="266" t="s">
        <v>19</v>
      </c>
      <c r="N95" s="267" t="s">
        <v>42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182</v>
      </c>
      <c r="AT95" s="217" t="s">
        <v>178</v>
      </c>
      <c r="AU95" s="217" t="s">
        <v>79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79</v>
      </c>
      <c r="BK95" s="218">
        <f>ROUND(I95*H95,2)</f>
        <v>0</v>
      </c>
      <c r="BL95" s="19" t="s">
        <v>135</v>
      </c>
      <c r="BM95" s="217" t="s">
        <v>182</v>
      </c>
    </row>
    <row r="96" s="2" customFormat="1">
      <c r="A96" s="40"/>
      <c r="B96" s="41"/>
      <c r="C96" s="42"/>
      <c r="D96" s="219" t="s">
        <v>137</v>
      </c>
      <c r="E96" s="42"/>
      <c r="F96" s="220" t="s">
        <v>669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79</v>
      </c>
    </row>
    <row r="97" s="2" customFormat="1" ht="16.5" customHeight="1">
      <c r="A97" s="40"/>
      <c r="B97" s="41"/>
      <c r="C97" s="258" t="s">
        <v>164</v>
      </c>
      <c r="D97" s="258" t="s">
        <v>178</v>
      </c>
      <c r="E97" s="259" t="s">
        <v>670</v>
      </c>
      <c r="F97" s="260" t="s">
        <v>671</v>
      </c>
      <c r="G97" s="261" t="s">
        <v>264</v>
      </c>
      <c r="H97" s="262">
        <v>120</v>
      </c>
      <c r="I97" s="263"/>
      <c r="J97" s="264">
        <f>ROUND(I97*H97,2)</f>
        <v>0</v>
      </c>
      <c r="K97" s="260" t="s">
        <v>405</v>
      </c>
      <c r="L97" s="265"/>
      <c r="M97" s="266" t="s">
        <v>19</v>
      </c>
      <c r="N97" s="267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182</v>
      </c>
      <c r="AT97" s="217" t="s">
        <v>178</v>
      </c>
      <c r="AU97" s="217" t="s">
        <v>79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135</v>
      </c>
      <c r="BM97" s="217" t="s">
        <v>196</v>
      </c>
    </row>
    <row r="98" s="2" customFormat="1">
      <c r="A98" s="40"/>
      <c r="B98" s="41"/>
      <c r="C98" s="42"/>
      <c r="D98" s="219" t="s">
        <v>137</v>
      </c>
      <c r="E98" s="42"/>
      <c r="F98" s="220" t="s">
        <v>671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79</v>
      </c>
    </row>
    <row r="99" s="2" customFormat="1" ht="16.5" customHeight="1">
      <c r="A99" s="40"/>
      <c r="B99" s="41"/>
      <c r="C99" s="258" t="s">
        <v>170</v>
      </c>
      <c r="D99" s="258" t="s">
        <v>178</v>
      </c>
      <c r="E99" s="259" t="s">
        <v>672</v>
      </c>
      <c r="F99" s="260" t="s">
        <v>673</v>
      </c>
      <c r="G99" s="261" t="s">
        <v>661</v>
      </c>
      <c r="H99" s="262">
        <v>4</v>
      </c>
      <c r="I99" s="263"/>
      <c r="J99" s="264">
        <f>ROUND(I99*H99,2)</f>
        <v>0</v>
      </c>
      <c r="K99" s="260" t="s">
        <v>405</v>
      </c>
      <c r="L99" s="265"/>
      <c r="M99" s="266" t="s">
        <v>19</v>
      </c>
      <c r="N99" s="267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182</v>
      </c>
      <c r="AT99" s="217" t="s">
        <v>178</v>
      </c>
      <c r="AU99" s="217" t="s">
        <v>79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135</v>
      </c>
      <c r="BM99" s="217" t="s">
        <v>8</v>
      </c>
    </row>
    <row r="100" s="2" customFormat="1">
      <c r="A100" s="40"/>
      <c r="B100" s="41"/>
      <c r="C100" s="42"/>
      <c r="D100" s="219" t="s">
        <v>137</v>
      </c>
      <c r="E100" s="42"/>
      <c r="F100" s="220" t="s">
        <v>673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79</v>
      </c>
    </row>
    <row r="101" s="2" customFormat="1" ht="16.5" customHeight="1">
      <c r="A101" s="40"/>
      <c r="B101" s="41"/>
      <c r="C101" s="258" t="s">
        <v>177</v>
      </c>
      <c r="D101" s="258" t="s">
        <v>178</v>
      </c>
      <c r="E101" s="259" t="s">
        <v>674</v>
      </c>
      <c r="F101" s="260" t="s">
        <v>675</v>
      </c>
      <c r="G101" s="261" t="s">
        <v>264</v>
      </c>
      <c r="H101" s="262">
        <v>46</v>
      </c>
      <c r="I101" s="263"/>
      <c r="J101" s="264">
        <f>ROUND(I101*H101,2)</f>
        <v>0</v>
      </c>
      <c r="K101" s="260" t="s">
        <v>405</v>
      </c>
      <c r="L101" s="265"/>
      <c r="M101" s="266" t="s">
        <v>19</v>
      </c>
      <c r="N101" s="267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182</v>
      </c>
      <c r="AT101" s="217" t="s">
        <v>178</v>
      </c>
      <c r="AU101" s="217" t="s">
        <v>79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135</v>
      </c>
      <c r="BM101" s="217" t="s">
        <v>220</v>
      </c>
    </row>
    <row r="102" s="2" customFormat="1">
      <c r="A102" s="40"/>
      <c r="B102" s="41"/>
      <c r="C102" s="42"/>
      <c r="D102" s="219" t="s">
        <v>137</v>
      </c>
      <c r="E102" s="42"/>
      <c r="F102" s="220" t="s">
        <v>675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79</v>
      </c>
    </row>
    <row r="103" s="2" customFormat="1" ht="16.5" customHeight="1">
      <c r="A103" s="40"/>
      <c r="B103" s="41"/>
      <c r="C103" s="258" t="s">
        <v>182</v>
      </c>
      <c r="D103" s="258" t="s">
        <v>178</v>
      </c>
      <c r="E103" s="259" t="s">
        <v>676</v>
      </c>
      <c r="F103" s="260" t="s">
        <v>677</v>
      </c>
      <c r="G103" s="261" t="s">
        <v>264</v>
      </c>
      <c r="H103" s="262">
        <v>30</v>
      </c>
      <c r="I103" s="263"/>
      <c r="J103" s="264">
        <f>ROUND(I103*H103,2)</f>
        <v>0</v>
      </c>
      <c r="K103" s="260" t="s">
        <v>405</v>
      </c>
      <c r="L103" s="265"/>
      <c r="M103" s="266" t="s">
        <v>19</v>
      </c>
      <c r="N103" s="267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182</v>
      </c>
      <c r="AT103" s="217" t="s">
        <v>178</v>
      </c>
      <c r="AU103" s="217" t="s">
        <v>79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135</v>
      </c>
      <c r="BM103" s="217" t="s">
        <v>147</v>
      </c>
    </row>
    <row r="104" s="2" customFormat="1">
      <c r="A104" s="40"/>
      <c r="B104" s="41"/>
      <c r="C104" s="42"/>
      <c r="D104" s="219" t="s">
        <v>137</v>
      </c>
      <c r="E104" s="42"/>
      <c r="F104" s="220" t="s">
        <v>677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137</v>
      </c>
      <c r="AU104" s="19" t="s">
        <v>79</v>
      </c>
    </row>
    <row r="105" s="2" customFormat="1" ht="16.5" customHeight="1">
      <c r="A105" s="40"/>
      <c r="B105" s="41"/>
      <c r="C105" s="258" t="s">
        <v>190</v>
      </c>
      <c r="D105" s="258" t="s">
        <v>178</v>
      </c>
      <c r="E105" s="259" t="s">
        <v>678</v>
      </c>
      <c r="F105" s="260" t="s">
        <v>679</v>
      </c>
      <c r="G105" s="261" t="s">
        <v>661</v>
      </c>
      <c r="H105" s="262">
        <v>1</v>
      </c>
      <c r="I105" s="263"/>
      <c r="J105" s="264">
        <f>ROUND(I105*H105,2)</f>
        <v>0</v>
      </c>
      <c r="K105" s="260" t="s">
        <v>405</v>
      </c>
      <c r="L105" s="265"/>
      <c r="M105" s="266" t="s">
        <v>19</v>
      </c>
      <c r="N105" s="267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182</v>
      </c>
      <c r="AT105" s="217" t="s">
        <v>178</v>
      </c>
      <c r="AU105" s="217" t="s">
        <v>79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135</v>
      </c>
      <c r="BM105" s="217" t="s">
        <v>243</v>
      </c>
    </row>
    <row r="106" s="2" customFormat="1">
      <c r="A106" s="40"/>
      <c r="B106" s="41"/>
      <c r="C106" s="42"/>
      <c r="D106" s="219" t="s">
        <v>137</v>
      </c>
      <c r="E106" s="42"/>
      <c r="F106" s="220" t="s">
        <v>679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79</v>
      </c>
    </row>
    <row r="107" s="2" customFormat="1" ht="24.15" customHeight="1">
      <c r="A107" s="40"/>
      <c r="B107" s="41"/>
      <c r="C107" s="258" t="s">
        <v>196</v>
      </c>
      <c r="D107" s="258" t="s">
        <v>178</v>
      </c>
      <c r="E107" s="259" t="s">
        <v>680</v>
      </c>
      <c r="F107" s="260" t="s">
        <v>681</v>
      </c>
      <c r="G107" s="261" t="s">
        <v>661</v>
      </c>
      <c r="H107" s="262">
        <v>1</v>
      </c>
      <c r="I107" s="263"/>
      <c r="J107" s="264">
        <f>ROUND(I107*H107,2)</f>
        <v>0</v>
      </c>
      <c r="K107" s="260" t="s">
        <v>405</v>
      </c>
      <c r="L107" s="265"/>
      <c r="M107" s="266" t="s">
        <v>19</v>
      </c>
      <c r="N107" s="267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182</v>
      </c>
      <c r="AT107" s="217" t="s">
        <v>178</v>
      </c>
      <c r="AU107" s="217" t="s">
        <v>79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135</v>
      </c>
      <c r="BM107" s="217" t="s">
        <v>261</v>
      </c>
    </row>
    <row r="108" s="2" customFormat="1">
      <c r="A108" s="40"/>
      <c r="B108" s="41"/>
      <c r="C108" s="42"/>
      <c r="D108" s="219" t="s">
        <v>137</v>
      </c>
      <c r="E108" s="42"/>
      <c r="F108" s="220" t="s">
        <v>681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79</v>
      </c>
    </row>
    <row r="109" s="2" customFormat="1" ht="16.5" customHeight="1">
      <c r="A109" s="40"/>
      <c r="B109" s="41"/>
      <c r="C109" s="258" t="s">
        <v>201</v>
      </c>
      <c r="D109" s="258" t="s">
        <v>178</v>
      </c>
      <c r="E109" s="259" t="s">
        <v>682</v>
      </c>
      <c r="F109" s="260" t="s">
        <v>683</v>
      </c>
      <c r="G109" s="261" t="s">
        <v>661</v>
      </c>
      <c r="H109" s="262">
        <v>1</v>
      </c>
      <c r="I109" s="263"/>
      <c r="J109" s="264">
        <f>ROUND(I109*H109,2)</f>
        <v>0</v>
      </c>
      <c r="K109" s="260" t="s">
        <v>405</v>
      </c>
      <c r="L109" s="265"/>
      <c r="M109" s="266" t="s">
        <v>19</v>
      </c>
      <c r="N109" s="267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182</v>
      </c>
      <c r="AT109" s="217" t="s">
        <v>178</v>
      </c>
      <c r="AU109" s="217" t="s">
        <v>79</v>
      </c>
      <c r="AY109" s="19" t="s">
        <v>128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135</v>
      </c>
      <c r="BM109" s="217" t="s">
        <v>282</v>
      </c>
    </row>
    <row r="110" s="2" customFormat="1">
      <c r="A110" s="40"/>
      <c r="B110" s="41"/>
      <c r="C110" s="42"/>
      <c r="D110" s="219" t="s">
        <v>137</v>
      </c>
      <c r="E110" s="42"/>
      <c r="F110" s="220" t="s">
        <v>683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79</v>
      </c>
    </row>
    <row r="111" s="2" customFormat="1" ht="16.5" customHeight="1">
      <c r="A111" s="40"/>
      <c r="B111" s="41"/>
      <c r="C111" s="258" t="s">
        <v>8</v>
      </c>
      <c r="D111" s="258" t="s">
        <v>178</v>
      </c>
      <c r="E111" s="259" t="s">
        <v>684</v>
      </c>
      <c r="F111" s="260" t="s">
        <v>685</v>
      </c>
      <c r="G111" s="261" t="s">
        <v>661</v>
      </c>
      <c r="H111" s="262">
        <v>1</v>
      </c>
      <c r="I111" s="263"/>
      <c r="J111" s="264">
        <f>ROUND(I111*H111,2)</f>
        <v>0</v>
      </c>
      <c r="K111" s="260" t="s">
        <v>405</v>
      </c>
      <c r="L111" s="265"/>
      <c r="M111" s="266" t="s">
        <v>19</v>
      </c>
      <c r="N111" s="267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182</v>
      </c>
      <c r="AT111" s="217" t="s">
        <v>178</v>
      </c>
      <c r="AU111" s="217" t="s">
        <v>79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135</v>
      </c>
      <c r="BM111" s="217" t="s">
        <v>296</v>
      </c>
    </row>
    <row r="112" s="2" customFormat="1">
      <c r="A112" s="40"/>
      <c r="B112" s="41"/>
      <c r="C112" s="42"/>
      <c r="D112" s="219" t="s">
        <v>137</v>
      </c>
      <c r="E112" s="42"/>
      <c r="F112" s="220" t="s">
        <v>685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79</v>
      </c>
    </row>
    <row r="113" s="2" customFormat="1" ht="24.15" customHeight="1">
      <c r="A113" s="40"/>
      <c r="B113" s="41"/>
      <c r="C113" s="258" t="s">
        <v>212</v>
      </c>
      <c r="D113" s="258" t="s">
        <v>178</v>
      </c>
      <c r="E113" s="259" t="s">
        <v>686</v>
      </c>
      <c r="F113" s="260" t="s">
        <v>687</v>
      </c>
      <c r="G113" s="261" t="s">
        <v>661</v>
      </c>
      <c r="H113" s="262">
        <v>1</v>
      </c>
      <c r="I113" s="263"/>
      <c r="J113" s="264">
        <f>ROUND(I113*H113,2)</f>
        <v>0</v>
      </c>
      <c r="K113" s="260" t="s">
        <v>405</v>
      </c>
      <c r="L113" s="265"/>
      <c r="M113" s="266" t="s">
        <v>19</v>
      </c>
      <c r="N113" s="267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182</v>
      </c>
      <c r="AT113" s="217" t="s">
        <v>178</v>
      </c>
      <c r="AU113" s="217" t="s">
        <v>79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135</v>
      </c>
      <c r="BM113" s="217" t="s">
        <v>308</v>
      </c>
    </row>
    <row r="114" s="2" customFormat="1">
      <c r="A114" s="40"/>
      <c r="B114" s="41"/>
      <c r="C114" s="42"/>
      <c r="D114" s="219" t="s">
        <v>137</v>
      </c>
      <c r="E114" s="42"/>
      <c r="F114" s="220" t="s">
        <v>687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79</v>
      </c>
    </row>
    <row r="115" s="2" customFormat="1" ht="24.15" customHeight="1">
      <c r="A115" s="40"/>
      <c r="B115" s="41"/>
      <c r="C115" s="258" t="s">
        <v>220</v>
      </c>
      <c r="D115" s="258" t="s">
        <v>178</v>
      </c>
      <c r="E115" s="259" t="s">
        <v>688</v>
      </c>
      <c r="F115" s="260" t="s">
        <v>689</v>
      </c>
      <c r="G115" s="261" t="s">
        <v>661</v>
      </c>
      <c r="H115" s="262">
        <v>1</v>
      </c>
      <c r="I115" s="263"/>
      <c r="J115" s="264">
        <f>ROUND(I115*H115,2)</f>
        <v>0</v>
      </c>
      <c r="K115" s="260" t="s">
        <v>405</v>
      </c>
      <c r="L115" s="265"/>
      <c r="M115" s="266" t="s">
        <v>19</v>
      </c>
      <c r="N115" s="267" t="s">
        <v>42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182</v>
      </c>
      <c r="AT115" s="217" t="s">
        <v>178</v>
      </c>
      <c r="AU115" s="217" t="s">
        <v>79</v>
      </c>
      <c r="AY115" s="19" t="s">
        <v>128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135</v>
      </c>
      <c r="BM115" s="217" t="s">
        <v>321</v>
      </c>
    </row>
    <row r="116" s="2" customFormat="1">
      <c r="A116" s="40"/>
      <c r="B116" s="41"/>
      <c r="C116" s="42"/>
      <c r="D116" s="219" t="s">
        <v>137</v>
      </c>
      <c r="E116" s="42"/>
      <c r="F116" s="220" t="s">
        <v>689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79</v>
      </c>
    </row>
    <row r="117" s="2" customFormat="1" ht="16.5" customHeight="1">
      <c r="A117" s="40"/>
      <c r="B117" s="41"/>
      <c r="C117" s="258" t="s">
        <v>226</v>
      </c>
      <c r="D117" s="258" t="s">
        <v>178</v>
      </c>
      <c r="E117" s="259" t="s">
        <v>690</v>
      </c>
      <c r="F117" s="260" t="s">
        <v>691</v>
      </c>
      <c r="G117" s="261" t="s">
        <v>661</v>
      </c>
      <c r="H117" s="262">
        <v>1</v>
      </c>
      <c r="I117" s="263"/>
      <c r="J117" s="264">
        <f>ROUND(I117*H117,2)</f>
        <v>0</v>
      </c>
      <c r="K117" s="260" t="s">
        <v>405</v>
      </c>
      <c r="L117" s="265"/>
      <c r="M117" s="266" t="s">
        <v>19</v>
      </c>
      <c r="N117" s="267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182</v>
      </c>
      <c r="AT117" s="217" t="s">
        <v>178</v>
      </c>
      <c r="AU117" s="217" t="s">
        <v>79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135</v>
      </c>
      <c r="BM117" s="217" t="s">
        <v>334</v>
      </c>
    </row>
    <row r="118" s="2" customFormat="1">
      <c r="A118" s="40"/>
      <c r="B118" s="41"/>
      <c r="C118" s="42"/>
      <c r="D118" s="219" t="s">
        <v>137</v>
      </c>
      <c r="E118" s="42"/>
      <c r="F118" s="220" t="s">
        <v>691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79</v>
      </c>
    </row>
    <row r="119" s="2" customFormat="1" ht="16.5" customHeight="1">
      <c r="A119" s="40"/>
      <c r="B119" s="41"/>
      <c r="C119" s="258" t="s">
        <v>147</v>
      </c>
      <c r="D119" s="258" t="s">
        <v>178</v>
      </c>
      <c r="E119" s="259" t="s">
        <v>692</v>
      </c>
      <c r="F119" s="260" t="s">
        <v>693</v>
      </c>
      <c r="G119" s="261" t="s">
        <v>661</v>
      </c>
      <c r="H119" s="262">
        <v>1</v>
      </c>
      <c r="I119" s="263"/>
      <c r="J119" s="264">
        <f>ROUND(I119*H119,2)</f>
        <v>0</v>
      </c>
      <c r="K119" s="260" t="s">
        <v>405</v>
      </c>
      <c r="L119" s="265"/>
      <c r="M119" s="266" t="s">
        <v>19</v>
      </c>
      <c r="N119" s="267" t="s">
        <v>42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182</v>
      </c>
      <c r="AT119" s="217" t="s">
        <v>178</v>
      </c>
      <c r="AU119" s="217" t="s">
        <v>79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79</v>
      </c>
      <c r="BK119" s="218">
        <f>ROUND(I119*H119,2)</f>
        <v>0</v>
      </c>
      <c r="BL119" s="19" t="s">
        <v>135</v>
      </c>
      <c r="BM119" s="217" t="s">
        <v>348</v>
      </c>
    </row>
    <row r="120" s="2" customFormat="1">
      <c r="A120" s="40"/>
      <c r="B120" s="41"/>
      <c r="C120" s="42"/>
      <c r="D120" s="219" t="s">
        <v>137</v>
      </c>
      <c r="E120" s="42"/>
      <c r="F120" s="220" t="s">
        <v>693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79</v>
      </c>
    </row>
    <row r="121" s="2" customFormat="1" ht="16.5" customHeight="1">
      <c r="A121" s="40"/>
      <c r="B121" s="41"/>
      <c r="C121" s="258" t="s">
        <v>237</v>
      </c>
      <c r="D121" s="258" t="s">
        <v>178</v>
      </c>
      <c r="E121" s="259" t="s">
        <v>694</v>
      </c>
      <c r="F121" s="260" t="s">
        <v>695</v>
      </c>
      <c r="G121" s="261" t="s">
        <v>264</v>
      </c>
      <c r="H121" s="262">
        <v>1</v>
      </c>
      <c r="I121" s="263"/>
      <c r="J121" s="264">
        <f>ROUND(I121*H121,2)</f>
        <v>0</v>
      </c>
      <c r="K121" s="260" t="s">
        <v>405</v>
      </c>
      <c r="L121" s="265"/>
      <c r="M121" s="266" t="s">
        <v>19</v>
      </c>
      <c r="N121" s="267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182</v>
      </c>
      <c r="AT121" s="217" t="s">
        <v>178</v>
      </c>
      <c r="AU121" s="217" t="s">
        <v>79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135</v>
      </c>
      <c r="BM121" s="217" t="s">
        <v>361</v>
      </c>
    </row>
    <row r="122" s="2" customFormat="1">
      <c r="A122" s="40"/>
      <c r="B122" s="41"/>
      <c r="C122" s="42"/>
      <c r="D122" s="219" t="s">
        <v>137</v>
      </c>
      <c r="E122" s="42"/>
      <c r="F122" s="220" t="s">
        <v>695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79</v>
      </c>
    </row>
    <row r="123" s="2" customFormat="1" ht="33" customHeight="1">
      <c r="A123" s="40"/>
      <c r="B123" s="41"/>
      <c r="C123" s="258" t="s">
        <v>243</v>
      </c>
      <c r="D123" s="258" t="s">
        <v>178</v>
      </c>
      <c r="E123" s="259" t="s">
        <v>696</v>
      </c>
      <c r="F123" s="260" t="s">
        <v>697</v>
      </c>
      <c r="G123" s="261" t="s">
        <v>661</v>
      </c>
      <c r="H123" s="262">
        <v>1</v>
      </c>
      <c r="I123" s="263"/>
      <c r="J123" s="264">
        <f>ROUND(I123*H123,2)</f>
        <v>0</v>
      </c>
      <c r="K123" s="260" t="s">
        <v>405</v>
      </c>
      <c r="L123" s="265"/>
      <c r="M123" s="266" t="s">
        <v>19</v>
      </c>
      <c r="N123" s="267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182</v>
      </c>
      <c r="AT123" s="217" t="s">
        <v>178</v>
      </c>
      <c r="AU123" s="217" t="s">
        <v>79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135</v>
      </c>
      <c r="BM123" s="217" t="s">
        <v>376</v>
      </c>
    </row>
    <row r="124" s="2" customFormat="1">
      <c r="A124" s="40"/>
      <c r="B124" s="41"/>
      <c r="C124" s="42"/>
      <c r="D124" s="219" t="s">
        <v>137</v>
      </c>
      <c r="E124" s="42"/>
      <c r="F124" s="220" t="s">
        <v>697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137</v>
      </c>
      <c r="AU124" s="19" t="s">
        <v>79</v>
      </c>
    </row>
    <row r="125" s="2" customFormat="1" ht="16.5" customHeight="1">
      <c r="A125" s="40"/>
      <c r="B125" s="41"/>
      <c r="C125" s="258" t="s">
        <v>250</v>
      </c>
      <c r="D125" s="258" t="s">
        <v>178</v>
      </c>
      <c r="E125" s="259" t="s">
        <v>698</v>
      </c>
      <c r="F125" s="260" t="s">
        <v>699</v>
      </c>
      <c r="G125" s="261" t="s">
        <v>661</v>
      </c>
      <c r="H125" s="262">
        <v>1</v>
      </c>
      <c r="I125" s="263"/>
      <c r="J125" s="264">
        <f>ROUND(I125*H125,2)</f>
        <v>0</v>
      </c>
      <c r="K125" s="260" t="s">
        <v>405</v>
      </c>
      <c r="L125" s="265"/>
      <c r="M125" s="266" t="s">
        <v>19</v>
      </c>
      <c r="N125" s="267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182</v>
      </c>
      <c r="AT125" s="217" t="s">
        <v>178</v>
      </c>
      <c r="AU125" s="217" t="s">
        <v>79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135</v>
      </c>
      <c r="BM125" s="217" t="s">
        <v>396</v>
      </c>
    </row>
    <row r="126" s="2" customFormat="1">
      <c r="A126" s="40"/>
      <c r="B126" s="41"/>
      <c r="C126" s="42"/>
      <c r="D126" s="219" t="s">
        <v>137</v>
      </c>
      <c r="E126" s="42"/>
      <c r="F126" s="220" t="s">
        <v>699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137</v>
      </c>
      <c r="AU126" s="19" t="s">
        <v>79</v>
      </c>
    </row>
    <row r="127" s="12" customFormat="1" ht="25.92" customHeight="1">
      <c r="A127" s="12"/>
      <c r="B127" s="190"/>
      <c r="C127" s="191"/>
      <c r="D127" s="192" t="s">
        <v>70</v>
      </c>
      <c r="E127" s="193" t="s">
        <v>700</v>
      </c>
      <c r="F127" s="193" t="s">
        <v>701</v>
      </c>
      <c r="G127" s="191"/>
      <c r="H127" s="191"/>
      <c r="I127" s="194"/>
      <c r="J127" s="195">
        <f>BK127</f>
        <v>0</v>
      </c>
      <c r="K127" s="191"/>
      <c r="L127" s="196"/>
      <c r="M127" s="197"/>
      <c r="N127" s="198"/>
      <c r="O127" s="198"/>
      <c r="P127" s="199">
        <f>SUM(P128:P133)</f>
        <v>0</v>
      </c>
      <c r="Q127" s="198"/>
      <c r="R127" s="199">
        <f>SUM(R128:R133)</f>
        <v>0</v>
      </c>
      <c r="S127" s="198"/>
      <c r="T127" s="20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79</v>
      </c>
      <c r="AT127" s="202" t="s">
        <v>70</v>
      </c>
      <c r="AU127" s="202" t="s">
        <v>71</v>
      </c>
      <c r="AY127" s="201" t="s">
        <v>128</v>
      </c>
      <c r="BK127" s="203">
        <f>SUM(BK128:BK133)</f>
        <v>0</v>
      </c>
    </row>
    <row r="128" s="2" customFormat="1" ht="16.5" customHeight="1">
      <c r="A128" s="40"/>
      <c r="B128" s="41"/>
      <c r="C128" s="258" t="s">
        <v>261</v>
      </c>
      <c r="D128" s="258" t="s">
        <v>178</v>
      </c>
      <c r="E128" s="259" t="s">
        <v>702</v>
      </c>
      <c r="F128" s="260" t="s">
        <v>703</v>
      </c>
      <c r="G128" s="261" t="s">
        <v>264</v>
      </c>
      <c r="H128" s="262">
        <v>40</v>
      </c>
      <c r="I128" s="263"/>
      <c r="J128" s="264">
        <f>ROUND(I128*H128,2)</f>
        <v>0</v>
      </c>
      <c r="K128" s="260" t="s">
        <v>405</v>
      </c>
      <c r="L128" s="265"/>
      <c r="M128" s="266" t="s">
        <v>19</v>
      </c>
      <c r="N128" s="267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182</v>
      </c>
      <c r="AT128" s="217" t="s">
        <v>178</v>
      </c>
      <c r="AU128" s="217" t="s">
        <v>79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135</v>
      </c>
      <c r="BM128" s="217" t="s">
        <v>409</v>
      </c>
    </row>
    <row r="129" s="2" customFormat="1">
      <c r="A129" s="40"/>
      <c r="B129" s="41"/>
      <c r="C129" s="42"/>
      <c r="D129" s="219" t="s">
        <v>137</v>
      </c>
      <c r="E129" s="42"/>
      <c r="F129" s="220" t="s">
        <v>703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79</v>
      </c>
    </row>
    <row r="130" s="2" customFormat="1" ht="21.75" customHeight="1">
      <c r="A130" s="40"/>
      <c r="B130" s="41"/>
      <c r="C130" s="258" t="s">
        <v>7</v>
      </c>
      <c r="D130" s="258" t="s">
        <v>178</v>
      </c>
      <c r="E130" s="259" t="s">
        <v>704</v>
      </c>
      <c r="F130" s="260" t="s">
        <v>705</v>
      </c>
      <c r="G130" s="261" t="s">
        <v>264</v>
      </c>
      <c r="H130" s="262">
        <v>80</v>
      </c>
      <c r="I130" s="263"/>
      <c r="J130" s="264">
        <f>ROUND(I130*H130,2)</f>
        <v>0</v>
      </c>
      <c r="K130" s="260" t="s">
        <v>405</v>
      </c>
      <c r="L130" s="265"/>
      <c r="M130" s="266" t="s">
        <v>19</v>
      </c>
      <c r="N130" s="267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182</v>
      </c>
      <c r="AT130" s="217" t="s">
        <v>178</v>
      </c>
      <c r="AU130" s="217" t="s">
        <v>79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135</v>
      </c>
      <c r="BM130" s="217" t="s">
        <v>424</v>
      </c>
    </row>
    <row r="131" s="2" customFormat="1">
      <c r="A131" s="40"/>
      <c r="B131" s="41"/>
      <c r="C131" s="42"/>
      <c r="D131" s="219" t="s">
        <v>137</v>
      </c>
      <c r="E131" s="42"/>
      <c r="F131" s="220" t="s">
        <v>705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137</v>
      </c>
      <c r="AU131" s="19" t="s">
        <v>79</v>
      </c>
    </row>
    <row r="132" s="2" customFormat="1" ht="16.5" customHeight="1">
      <c r="A132" s="40"/>
      <c r="B132" s="41"/>
      <c r="C132" s="258" t="s">
        <v>282</v>
      </c>
      <c r="D132" s="258" t="s">
        <v>178</v>
      </c>
      <c r="E132" s="259" t="s">
        <v>706</v>
      </c>
      <c r="F132" s="260" t="s">
        <v>707</v>
      </c>
      <c r="G132" s="261" t="s">
        <v>661</v>
      </c>
      <c r="H132" s="262">
        <v>14</v>
      </c>
      <c r="I132" s="263"/>
      <c r="J132" s="264">
        <f>ROUND(I132*H132,2)</f>
        <v>0</v>
      </c>
      <c r="K132" s="260" t="s">
        <v>405</v>
      </c>
      <c r="L132" s="265"/>
      <c r="M132" s="266" t="s">
        <v>19</v>
      </c>
      <c r="N132" s="267" t="s">
        <v>42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182</v>
      </c>
      <c r="AT132" s="217" t="s">
        <v>178</v>
      </c>
      <c r="AU132" s="217" t="s">
        <v>79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79</v>
      </c>
      <c r="BK132" s="218">
        <f>ROUND(I132*H132,2)</f>
        <v>0</v>
      </c>
      <c r="BL132" s="19" t="s">
        <v>135</v>
      </c>
      <c r="BM132" s="217" t="s">
        <v>436</v>
      </c>
    </row>
    <row r="133" s="2" customFormat="1">
      <c r="A133" s="40"/>
      <c r="B133" s="41"/>
      <c r="C133" s="42"/>
      <c r="D133" s="219" t="s">
        <v>137</v>
      </c>
      <c r="E133" s="42"/>
      <c r="F133" s="220" t="s">
        <v>707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137</v>
      </c>
      <c r="AU133" s="19" t="s">
        <v>79</v>
      </c>
    </row>
    <row r="134" s="12" customFormat="1" ht="25.92" customHeight="1">
      <c r="A134" s="12"/>
      <c r="B134" s="190"/>
      <c r="C134" s="191"/>
      <c r="D134" s="192" t="s">
        <v>70</v>
      </c>
      <c r="E134" s="193" t="s">
        <v>708</v>
      </c>
      <c r="F134" s="193" t="s">
        <v>709</v>
      </c>
      <c r="G134" s="191"/>
      <c r="H134" s="191"/>
      <c r="I134" s="194"/>
      <c r="J134" s="195">
        <f>BK134</f>
        <v>0</v>
      </c>
      <c r="K134" s="191"/>
      <c r="L134" s="196"/>
      <c r="M134" s="197"/>
      <c r="N134" s="198"/>
      <c r="O134" s="198"/>
      <c r="P134" s="199">
        <f>SUM(P135:P172)</f>
        <v>0</v>
      </c>
      <c r="Q134" s="198"/>
      <c r="R134" s="199">
        <f>SUM(R135:R172)</f>
        <v>0</v>
      </c>
      <c r="S134" s="198"/>
      <c r="T134" s="200">
        <f>SUM(T135:T172)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79</v>
      </c>
      <c r="AT134" s="202" t="s">
        <v>70</v>
      </c>
      <c r="AU134" s="202" t="s">
        <v>71</v>
      </c>
      <c r="AY134" s="201" t="s">
        <v>128</v>
      </c>
      <c r="BK134" s="203">
        <f>SUM(BK135:BK172)</f>
        <v>0</v>
      </c>
    </row>
    <row r="135" s="2" customFormat="1" ht="16.5" customHeight="1">
      <c r="A135" s="40"/>
      <c r="B135" s="41"/>
      <c r="C135" s="206" t="s">
        <v>289</v>
      </c>
      <c r="D135" s="206" t="s">
        <v>130</v>
      </c>
      <c r="E135" s="207" t="s">
        <v>710</v>
      </c>
      <c r="F135" s="208" t="s">
        <v>711</v>
      </c>
      <c r="G135" s="209" t="s">
        <v>264</v>
      </c>
      <c r="H135" s="210">
        <v>90</v>
      </c>
      <c r="I135" s="211"/>
      <c r="J135" s="212">
        <f>ROUND(I135*H135,2)</f>
        <v>0</v>
      </c>
      <c r="K135" s="208" t="s">
        <v>405</v>
      </c>
      <c r="L135" s="46"/>
      <c r="M135" s="213" t="s">
        <v>19</v>
      </c>
      <c r="N135" s="214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135</v>
      </c>
      <c r="AT135" s="217" t="s">
        <v>130</v>
      </c>
      <c r="AU135" s="217" t="s">
        <v>79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79</v>
      </c>
      <c r="BK135" s="218">
        <f>ROUND(I135*H135,2)</f>
        <v>0</v>
      </c>
      <c r="BL135" s="19" t="s">
        <v>135</v>
      </c>
      <c r="BM135" s="217" t="s">
        <v>452</v>
      </c>
    </row>
    <row r="136" s="2" customFormat="1">
      <c r="A136" s="40"/>
      <c r="B136" s="41"/>
      <c r="C136" s="42"/>
      <c r="D136" s="219" t="s">
        <v>137</v>
      </c>
      <c r="E136" s="42"/>
      <c r="F136" s="220" t="s">
        <v>711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79</v>
      </c>
    </row>
    <row r="137" s="2" customFormat="1" ht="16.5" customHeight="1">
      <c r="A137" s="40"/>
      <c r="B137" s="41"/>
      <c r="C137" s="206" t="s">
        <v>296</v>
      </c>
      <c r="D137" s="206" t="s">
        <v>130</v>
      </c>
      <c r="E137" s="207" t="s">
        <v>712</v>
      </c>
      <c r="F137" s="208" t="s">
        <v>713</v>
      </c>
      <c r="G137" s="209" t="s">
        <v>264</v>
      </c>
      <c r="H137" s="210">
        <v>40</v>
      </c>
      <c r="I137" s="211"/>
      <c r="J137" s="212">
        <f>ROUND(I137*H137,2)</f>
        <v>0</v>
      </c>
      <c r="K137" s="208" t="s">
        <v>405</v>
      </c>
      <c r="L137" s="46"/>
      <c r="M137" s="213" t="s">
        <v>19</v>
      </c>
      <c r="N137" s="214" t="s">
        <v>42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135</v>
      </c>
      <c r="AT137" s="217" t="s">
        <v>130</v>
      </c>
      <c r="AU137" s="217" t="s">
        <v>79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135</v>
      </c>
      <c r="BM137" s="217" t="s">
        <v>469</v>
      </c>
    </row>
    <row r="138" s="2" customFormat="1">
      <c r="A138" s="40"/>
      <c r="B138" s="41"/>
      <c r="C138" s="42"/>
      <c r="D138" s="219" t="s">
        <v>137</v>
      </c>
      <c r="E138" s="42"/>
      <c r="F138" s="220" t="s">
        <v>713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137</v>
      </c>
      <c r="AU138" s="19" t="s">
        <v>79</v>
      </c>
    </row>
    <row r="139" s="2" customFormat="1" ht="21.75" customHeight="1">
      <c r="A139" s="40"/>
      <c r="B139" s="41"/>
      <c r="C139" s="206" t="s">
        <v>302</v>
      </c>
      <c r="D139" s="206" t="s">
        <v>130</v>
      </c>
      <c r="E139" s="207" t="s">
        <v>714</v>
      </c>
      <c r="F139" s="208" t="s">
        <v>715</v>
      </c>
      <c r="G139" s="209" t="s">
        <v>661</v>
      </c>
      <c r="H139" s="210">
        <v>6</v>
      </c>
      <c r="I139" s="211"/>
      <c r="J139" s="212">
        <f>ROUND(I139*H139,2)</f>
        <v>0</v>
      </c>
      <c r="K139" s="208" t="s">
        <v>405</v>
      </c>
      <c r="L139" s="46"/>
      <c r="M139" s="213" t="s">
        <v>19</v>
      </c>
      <c r="N139" s="214" t="s">
        <v>42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135</v>
      </c>
      <c r="AT139" s="217" t="s">
        <v>130</v>
      </c>
      <c r="AU139" s="217" t="s">
        <v>79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135</v>
      </c>
      <c r="BM139" s="217" t="s">
        <v>481</v>
      </c>
    </row>
    <row r="140" s="2" customFormat="1">
      <c r="A140" s="40"/>
      <c r="B140" s="41"/>
      <c r="C140" s="42"/>
      <c r="D140" s="219" t="s">
        <v>137</v>
      </c>
      <c r="E140" s="42"/>
      <c r="F140" s="220" t="s">
        <v>715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79</v>
      </c>
    </row>
    <row r="141" s="2" customFormat="1" ht="21.75" customHeight="1">
      <c r="A141" s="40"/>
      <c r="B141" s="41"/>
      <c r="C141" s="206" t="s">
        <v>308</v>
      </c>
      <c r="D141" s="206" t="s">
        <v>130</v>
      </c>
      <c r="E141" s="207" t="s">
        <v>716</v>
      </c>
      <c r="F141" s="208" t="s">
        <v>717</v>
      </c>
      <c r="G141" s="209" t="s">
        <v>264</v>
      </c>
      <c r="H141" s="210">
        <v>320</v>
      </c>
      <c r="I141" s="211"/>
      <c r="J141" s="212">
        <f>ROUND(I141*H141,2)</f>
        <v>0</v>
      </c>
      <c r="K141" s="208" t="s">
        <v>405</v>
      </c>
      <c r="L141" s="46"/>
      <c r="M141" s="213" t="s">
        <v>19</v>
      </c>
      <c r="N141" s="214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135</v>
      </c>
      <c r="AT141" s="217" t="s">
        <v>130</v>
      </c>
      <c r="AU141" s="217" t="s">
        <v>79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135</v>
      </c>
      <c r="BM141" s="217" t="s">
        <v>498</v>
      </c>
    </row>
    <row r="142" s="2" customFormat="1">
      <c r="A142" s="40"/>
      <c r="B142" s="41"/>
      <c r="C142" s="42"/>
      <c r="D142" s="219" t="s">
        <v>137</v>
      </c>
      <c r="E142" s="42"/>
      <c r="F142" s="220" t="s">
        <v>717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137</v>
      </c>
      <c r="AU142" s="19" t="s">
        <v>79</v>
      </c>
    </row>
    <row r="143" s="2" customFormat="1" ht="21.75" customHeight="1">
      <c r="A143" s="40"/>
      <c r="B143" s="41"/>
      <c r="C143" s="206" t="s">
        <v>314</v>
      </c>
      <c r="D143" s="206" t="s">
        <v>130</v>
      </c>
      <c r="E143" s="207" t="s">
        <v>718</v>
      </c>
      <c r="F143" s="208" t="s">
        <v>717</v>
      </c>
      <c r="G143" s="209" t="s">
        <v>264</v>
      </c>
      <c r="H143" s="210">
        <v>120</v>
      </c>
      <c r="I143" s="211"/>
      <c r="J143" s="212">
        <f>ROUND(I143*H143,2)</f>
        <v>0</v>
      </c>
      <c r="K143" s="208" t="s">
        <v>405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135</v>
      </c>
      <c r="AT143" s="217" t="s">
        <v>130</v>
      </c>
      <c r="AU143" s="217" t="s">
        <v>79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135</v>
      </c>
      <c r="BM143" s="217" t="s">
        <v>719</v>
      </c>
    </row>
    <row r="144" s="2" customFormat="1">
      <c r="A144" s="40"/>
      <c r="B144" s="41"/>
      <c r="C144" s="42"/>
      <c r="D144" s="219" t="s">
        <v>137</v>
      </c>
      <c r="E144" s="42"/>
      <c r="F144" s="220" t="s">
        <v>717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79</v>
      </c>
    </row>
    <row r="145" s="2" customFormat="1" ht="21.75" customHeight="1">
      <c r="A145" s="40"/>
      <c r="B145" s="41"/>
      <c r="C145" s="206" t="s">
        <v>321</v>
      </c>
      <c r="D145" s="206" t="s">
        <v>130</v>
      </c>
      <c r="E145" s="207" t="s">
        <v>716</v>
      </c>
      <c r="F145" s="208" t="s">
        <v>717</v>
      </c>
      <c r="G145" s="209" t="s">
        <v>264</v>
      </c>
      <c r="H145" s="210">
        <v>4</v>
      </c>
      <c r="I145" s="211"/>
      <c r="J145" s="212">
        <f>ROUND(I145*H145,2)</f>
        <v>0</v>
      </c>
      <c r="K145" s="208" t="s">
        <v>405</v>
      </c>
      <c r="L145" s="46"/>
      <c r="M145" s="213" t="s">
        <v>19</v>
      </c>
      <c r="N145" s="214" t="s">
        <v>42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135</v>
      </c>
      <c r="AT145" s="217" t="s">
        <v>130</v>
      </c>
      <c r="AU145" s="217" t="s">
        <v>79</v>
      </c>
      <c r="AY145" s="19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79</v>
      </c>
      <c r="BK145" s="218">
        <f>ROUND(I145*H145,2)</f>
        <v>0</v>
      </c>
      <c r="BL145" s="19" t="s">
        <v>135</v>
      </c>
      <c r="BM145" s="217" t="s">
        <v>720</v>
      </c>
    </row>
    <row r="146" s="2" customFormat="1">
      <c r="A146" s="40"/>
      <c r="B146" s="41"/>
      <c r="C146" s="42"/>
      <c r="D146" s="219" t="s">
        <v>137</v>
      </c>
      <c r="E146" s="42"/>
      <c r="F146" s="220" t="s">
        <v>717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137</v>
      </c>
      <c r="AU146" s="19" t="s">
        <v>79</v>
      </c>
    </row>
    <row r="147" s="2" customFormat="1" ht="16.5" customHeight="1">
      <c r="A147" s="40"/>
      <c r="B147" s="41"/>
      <c r="C147" s="206" t="s">
        <v>328</v>
      </c>
      <c r="D147" s="206" t="s">
        <v>130</v>
      </c>
      <c r="E147" s="207" t="s">
        <v>721</v>
      </c>
      <c r="F147" s="208" t="s">
        <v>722</v>
      </c>
      <c r="G147" s="209" t="s">
        <v>264</v>
      </c>
      <c r="H147" s="210">
        <v>30</v>
      </c>
      <c r="I147" s="211"/>
      <c r="J147" s="212">
        <f>ROUND(I147*H147,2)</f>
        <v>0</v>
      </c>
      <c r="K147" s="208" t="s">
        <v>405</v>
      </c>
      <c r="L147" s="46"/>
      <c r="M147" s="213" t="s">
        <v>19</v>
      </c>
      <c r="N147" s="214" t="s">
        <v>42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135</v>
      </c>
      <c r="AT147" s="217" t="s">
        <v>130</v>
      </c>
      <c r="AU147" s="217" t="s">
        <v>79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79</v>
      </c>
      <c r="BK147" s="218">
        <f>ROUND(I147*H147,2)</f>
        <v>0</v>
      </c>
      <c r="BL147" s="19" t="s">
        <v>135</v>
      </c>
      <c r="BM147" s="217" t="s">
        <v>723</v>
      </c>
    </row>
    <row r="148" s="2" customFormat="1">
      <c r="A148" s="40"/>
      <c r="B148" s="41"/>
      <c r="C148" s="42"/>
      <c r="D148" s="219" t="s">
        <v>137</v>
      </c>
      <c r="E148" s="42"/>
      <c r="F148" s="220" t="s">
        <v>722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137</v>
      </c>
      <c r="AU148" s="19" t="s">
        <v>79</v>
      </c>
    </row>
    <row r="149" s="2" customFormat="1" ht="16.5" customHeight="1">
      <c r="A149" s="40"/>
      <c r="B149" s="41"/>
      <c r="C149" s="206" t="s">
        <v>334</v>
      </c>
      <c r="D149" s="206" t="s">
        <v>130</v>
      </c>
      <c r="E149" s="207" t="s">
        <v>721</v>
      </c>
      <c r="F149" s="208" t="s">
        <v>722</v>
      </c>
      <c r="G149" s="209" t="s">
        <v>264</v>
      </c>
      <c r="H149" s="210">
        <v>30</v>
      </c>
      <c r="I149" s="211"/>
      <c r="J149" s="212">
        <f>ROUND(I149*H149,2)</f>
        <v>0</v>
      </c>
      <c r="K149" s="208" t="s">
        <v>405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135</v>
      </c>
      <c r="AT149" s="217" t="s">
        <v>130</v>
      </c>
      <c r="AU149" s="217" t="s">
        <v>79</v>
      </c>
      <c r="AY149" s="19" t="s">
        <v>128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79</v>
      </c>
      <c r="BK149" s="218">
        <f>ROUND(I149*H149,2)</f>
        <v>0</v>
      </c>
      <c r="BL149" s="19" t="s">
        <v>135</v>
      </c>
      <c r="BM149" s="217" t="s">
        <v>724</v>
      </c>
    </row>
    <row r="150" s="2" customFormat="1">
      <c r="A150" s="40"/>
      <c r="B150" s="41"/>
      <c r="C150" s="42"/>
      <c r="D150" s="219" t="s">
        <v>137</v>
      </c>
      <c r="E150" s="42"/>
      <c r="F150" s="220" t="s">
        <v>722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79</v>
      </c>
    </row>
    <row r="151" s="2" customFormat="1" ht="16.5" customHeight="1">
      <c r="A151" s="40"/>
      <c r="B151" s="41"/>
      <c r="C151" s="206" t="s">
        <v>342</v>
      </c>
      <c r="D151" s="206" t="s">
        <v>130</v>
      </c>
      <c r="E151" s="207" t="s">
        <v>725</v>
      </c>
      <c r="F151" s="208" t="s">
        <v>726</v>
      </c>
      <c r="G151" s="209" t="s">
        <v>661</v>
      </c>
      <c r="H151" s="210">
        <v>1</v>
      </c>
      <c r="I151" s="211"/>
      <c r="J151" s="212">
        <f>ROUND(I151*H151,2)</f>
        <v>0</v>
      </c>
      <c r="K151" s="208" t="s">
        <v>405</v>
      </c>
      <c r="L151" s="46"/>
      <c r="M151" s="213" t="s">
        <v>19</v>
      </c>
      <c r="N151" s="214" t="s">
        <v>42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135</v>
      </c>
      <c r="AT151" s="217" t="s">
        <v>130</v>
      </c>
      <c r="AU151" s="217" t="s">
        <v>79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79</v>
      </c>
      <c r="BK151" s="218">
        <f>ROUND(I151*H151,2)</f>
        <v>0</v>
      </c>
      <c r="BL151" s="19" t="s">
        <v>135</v>
      </c>
      <c r="BM151" s="217" t="s">
        <v>727</v>
      </c>
    </row>
    <row r="152" s="2" customFormat="1">
      <c r="A152" s="40"/>
      <c r="B152" s="41"/>
      <c r="C152" s="42"/>
      <c r="D152" s="219" t="s">
        <v>137</v>
      </c>
      <c r="E152" s="42"/>
      <c r="F152" s="220" t="s">
        <v>726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137</v>
      </c>
      <c r="AU152" s="19" t="s">
        <v>79</v>
      </c>
    </row>
    <row r="153" s="2" customFormat="1" ht="16.5" customHeight="1">
      <c r="A153" s="40"/>
      <c r="B153" s="41"/>
      <c r="C153" s="206" t="s">
        <v>348</v>
      </c>
      <c r="D153" s="206" t="s">
        <v>130</v>
      </c>
      <c r="E153" s="207" t="s">
        <v>728</v>
      </c>
      <c r="F153" s="208" t="s">
        <v>729</v>
      </c>
      <c r="G153" s="209" t="s">
        <v>264</v>
      </c>
      <c r="H153" s="210">
        <v>1</v>
      </c>
      <c r="I153" s="211"/>
      <c r="J153" s="212">
        <f>ROUND(I153*H153,2)</f>
        <v>0</v>
      </c>
      <c r="K153" s="208" t="s">
        <v>405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135</v>
      </c>
      <c r="AT153" s="217" t="s">
        <v>130</v>
      </c>
      <c r="AU153" s="217" t="s">
        <v>79</v>
      </c>
      <c r="AY153" s="19" t="s">
        <v>128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135</v>
      </c>
      <c r="BM153" s="217" t="s">
        <v>730</v>
      </c>
    </row>
    <row r="154" s="2" customFormat="1">
      <c r="A154" s="40"/>
      <c r="B154" s="41"/>
      <c r="C154" s="42"/>
      <c r="D154" s="219" t="s">
        <v>137</v>
      </c>
      <c r="E154" s="42"/>
      <c r="F154" s="220" t="s">
        <v>729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79</v>
      </c>
    </row>
    <row r="155" s="2" customFormat="1" ht="16.5" customHeight="1">
      <c r="A155" s="40"/>
      <c r="B155" s="41"/>
      <c r="C155" s="206" t="s">
        <v>354</v>
      </c>
      <c r="D155" s="206" t="s">
        <v>130</v>
      </c>
      <c r="E155" s="207" t="s">
        <v>728</v>
      </c>
      <c r="F155" s="208" t="s">
        <v>729</v>
      </c>
      <c r="G155" s="209" t="s">
        <v>264</v>
      </c>
      <c r="H155" s="210">
        <v>1</v>
      </c>
      <c r="I155" s="211"/>
      <c r="J155" s="212">
        <f>ROUND(I155*H155,2)</f>
        <v>0</v>
      </c>
      <c r="K155" s="208" t="s">
        <v>405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135</v>
      </c>
      <c r="AT155" s="217" t="s">
        <v>130</v>
      </c>
      <c r="AU155" s="217" t="s">
        <v>79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135</v>
      </c>
      <c r="BM155" s="217" t="s">
        <v>731</v>
      </c>
    </row>
    <row r="156" s="2" customFormat="1">
      <c r="A156" s="40"/>
      <c r="B156" s="41"/>
      <c r="C156" s="42"/>
      <c r="D156" s="219" t="s">
        <v>137</v>
      </c>
      <c r="E156" s="42"/>
      <c r="F156" s="220" t="s">
        <v>729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79</v>
      </c>
    </row>
    <row r="157" s="2" customFormat="1" ht="16.5" customHeight="1">
      <c r="A157" s="40"/>
      <c r="B157" s="41"/>
      <c r="C157" s="206" t="s">
        <v>361</v>
      </c>
      <c r="D157" s="206" t="s">
        <v>130</v>
      </c>
      <c r="E157" s="207" t="s">
        <v>732</v>
      </c>
      <c r="F157" s="208" t="s">
        <v>733</v>
      </c>
      <c r="G157" s="209" t="s">
        <v>264</v>
      </c>
      <c r="H157" s="210">
        <v>1</v>
      </c>
      <c r="I157" s="211"/>
      <c r="J157" s="212">
        <f>ROUND(I157*H157,2)</f>
        <v>0</v>
      </c>
      <c r="K157" s="208" t="s">
        <v>405</v>
      </c>
      <c r="L157" s="46"/>
      <c r="M157" s="213" t="s">
        <v>19</v>
      </c>
      <c r="N157" s="214" t="s">
        <v>42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135</v>
      </c>
      <c r="AT157" s="217" t="s">
        <v>130</v>
      </c>
      <c r="AU157" s="217" t="s">
        <v>79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79</v>
      </c>
      <c r="BK157" s="218">
        <f>ROUND(I157*H157,2)</f>
        <v>0</v>
      </c>
      <c r="BL157" s="19" t="s">
        <v>135</v>
      </c>
      <c r="BM157" s="217" t="s">
        <v>734</v>
      </c>
    </row>
    <row r="158" s="2" customFormat="1">
      <c r="A158" s="40"/>
      <c r="B158" s="41"/>
      <c r="C158" s="42"/>
      <c r="D158" s="219" t="s">
        <v>137</v>
      </c>
      <c r="E158" s="42"/>
      <c r="F158" s="220" t="s">
        <v>733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137</v>
      </c>
      <c r="AU158" s="19" t="s">
        <v>79</v>
      </c>
    </row>
    <row r="159" s="2" customFormat="1" ht="16.5" customHeight="1">
      <c r="A159" s="40"/>
      <c r="B159" s="41"/>
      <c r="C159" s="206" t="s">
        <v>152</v>
      </c>
      <c r="D159" s="206" t="s">
        <v>130</v>
      </c>
      <c r="E159" s="207" t="s">
        <v>735</v>
      </c>
      <c r="F159" s="208" t="s">
        <v>736</v>
      </c>
      <c r="G159" s="209" t="s">
        <v>737</v>
      </c>
      <c r="H159" s="210">
        <v>1</v>
      </c>
      <c r="I159" s="211"/>
      <c r="J159" s="212">
        <f>ROUND(I159*H159,2)</f>
        <v>0</v>
      </c>
      <c r="K159" s="208" t="s">
        <v>405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135</v>
      </c>
      <c r="AT159" s="217" t="s">
        <v>130</v>
      </c>
      <c r="AU159" s="217" t="s">
        <v>79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135</v>
      </c>
      <c r="BM159" s="217" t="s">
        <v>738</v>
      </c>
    </row>
    <row r="160" s="2" customFormat="1">
      <c r="A160" s="40"/>
      <c r="B160" s="41"/>
      <c r="C160" s="42"/>
      <c r="D160" s="219" t="s">
        <v>137</v>
      </c>
      <c r="E160" s="42"/>
      <c r="F160" s="220" t="s">
        <v>736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79</v>
      </c>
    </row>
    <row r="161" s="2" customFormat="1" ht="16.5" customHeight="1">
      <c r="A161" s="40"/>
      <c r="B161" s="41"/>
      <c r="C161" s="206" t="s">
        <v>376</v>
      </c>
      <c r="D161" s="206" t="s">
        <v>130</v>
      </c>
      <c r="E161" s="207" t="s">
        <v>739</v>
      </c>
      <c r="F161" s="208" t="s">
        <v>740</v>
      </c>
      <c r="G161" s="209" t="s">
        <v>661</v>
      </c>
      <c r="H161" s="210">
        <v>1</v>
      </c>
      <c r="I161" s="211"/>
      <c r="J161" s="212">
        <f>ROUND(I161*H161,2)</f>
        <v>0</v>
      </c>
      <c r="K161" s="208" t="s">
        <v>405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135</v>
      </c>
      <c r="AT161" s="217" t="s">
        <v>130</v>
      </c>
      <c r="AU161" s="217" t="s">
        <v>79</v>
      </c>
      <c r="AY161" s="19" t="s">
        <v>128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135</v>
      </c>
      <c r="BM161" s="217" t="s">
        <v>741</v>
      </c>
    </row>
    <row r="162" s="2" customFormat="1">
      <c r="A162" s="40"/>
      <c r="B162" s="41"/>
      <c r="C162" s="42"/>
      <c r="D162" s="219" t="s">
        <v>137</v>
      </c>
      <c r="E162" s="42"/>
      <c r="F162" s="220" t="s">
        <v>740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79</v>
      </c>
    </row>
    <row r="163" s="2" customFormat="1" ht="16.5" customHeight="1">
      <c r="A163" s="40"/>
      <c r="B163" s="41"/>
      <c r="C163" s="206" t="s">
        <v>386</v>
      </c>
      <c r="D163" s="206" t="s">
        <v>130</v>
      </c>
      <c r="E163" s="207" t="s">
        <v>742</v>
      </c>
      <c r="F163" s="208" t="s">
        <v>743</v>
      </c>
      <c r="G163" s="209" t="s">
        <v>492</v>
      </c>
      <c r="H163" s="210">
        <v>8</v>
      </c>
      <c r="I163" s="211"/>
      <c r="J163" s="212">
        <f>ROUND(I163*H163,2)</f>
        <v>0</v>
      </c>
      <c r="K163" s="208" t="s">
        <v>405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135</v>
      </c>
      <c r="AT163" s="217" t="s">
        <v>130</v>
      </c>
      <c r="AU163" s="217" t="s">
        <v>79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135</v>
      </c>
      <c r="BM163" s="217" t="s">
        <v>744</v>
      </c>
    </row>
    <row r="164" s="2" customFormat="1">
      <c r="A164" s="40"/>
      <c r="B164" s="41"/>
      <c r="C164" s="42"/>
      <c r="D164" s="219" t="s">
        <v>137</v>
      </c>
      <c r="E164" s="42"/>
      <c r="F164" s="220" t="s">
        <v>743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79</v>
      </c>
    </row>
    <row r="165" s="2" customFormat="1" ht="16.5" customHeight="1">
      <c r="A165" s="40"/>
      <c r="B165" s="41"/>
      <c r="C165" s="206" t="s">
        <v>396</v>
      </c>
      <c r="D165" s="206" t="s">
        <v>130</v>
      </c>
      <c r="E165" s="207" t="s">
        <v>745</v>
      </c>
      <c r="F165" s="208" t="s">
        <v>746</v>
      </c>
      <c r="G165" s="209" t="s">
        <v>661</v>
      </c>
      <c r="H165" s="210">
        <v>1</v>
      </c>
      <c r="I165" s="211"/>
      <c r="J165" s="212">
        <f>ROUND(I165*H165,2)</f>
        <v>0</v>
      </c>
      <c r="K165" s="208" t="s">
        <v>405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135</v>
      </c>
      <c r="AT165" s="217" t="s">
        <v>130</v>
      </c>
      <c r="AU165" s="217" t="s">
        <v>79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79</v>
      </c>
      <c r="BK165" s="218">
        <f>ROUND(I165*H165,2)</f>
        <v>0</v>
      </c>
      <c r="BL165" s="19" t="s">
        <v>135</v>
      </c>
      <c r="BM165" s="217" t="s">
        <v>747</v>
      </c>
    </row>
    <row r="166" s="2" customFormat="1">
      <c r="A166" s="40"/>
      <c r="B166" s="41"/>
      <c r="C166" s="42"/>
      <c r="D166" s="219" t="s">
        <v>137</v>
      </c>
      <c r="E166" s="42"/>
      <c r="F166" s="220" t="s">
        <v>746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137</v>
      </c>
      <c r="AU166" s="19" t="s">
        <v>79</v>
      </c>
    </row>
    <row r="167" s="2" customFormat="1" ht="16.5" customHeight="1">
      <c r="A167" s="40"/>
      <c r="B167" s="41"/>
      <c r="C167" s="206" t="s">
        <v>402</v>
      </c>
      <c r="D167" s="206" t="s">
        <v>130</v>
      </c>
      <c r="E167" s="207" t="s">
        <v>748</v>
      </c>
      <c r="F167" s="208" t="s">
        <v>749</v>
      </c>
      <c r="G167" s="209" t="s">
        <v>492</v>
      </c>
      <c r="H167" s="210">
        <v>16</v>
      </c>
      <c r="I167" s="211"/>
      <c r="J167" s="212">
        <f>ROUND(I167*H167,2)</f>
        <v>0</v>
      </c>
      <c r="K167" s="208" t="s">
        <v>405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135</v>
      </c>
      <c r="AT167" s="217" t="s">
        <v>130</v>
      </c>
      <c r="AU167" s="217" t="s">
        <v>79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135</v>
      </c>
      <c r="BM167" s="217" t="s">
        <v>750</v>
      </c>
    </row>
    <row r="168" s="2" customFormat="1">
      <c r="A168" s="40"/>
      <c r="B168" s="41"/>
      <c r="C168" s="42"/>
      <c r="D168" s="219" t="s">
        <v>137</v>
      </c>
      <c r="E168" s="42"/>
      <c r="F168" s="220" t="s">
        <v>749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79</v>
      </c>
    </row>
    <row r="169" s="2" customFormat="1" ht="16.5" customHeight="1">
      <c r="A169" s="40"/>
      <c r="B169" s="41"/>
      <c r="C169" s="206" t="s">
        <v>409</v>
      </c>
      <c r="D169" s="206" t="s">
        <v>130</v>
      </c>
      <c r="E169" s="207" t="s">
        <v>751</v>
      </c>
      <c r="F169" s="208" t="s">
        <v>752</v>
      </c>
      <c r="G169" s="209" t="s">
        <v>661</v>
      </c>
      <c r="H169" s="210">
        <v>1</v>
      </c>
      <c r="I169" s="211"/>
      <c r="J169" s="212">
        <f>ROUND(I169*H169,2)</f>
        <v>0</v>
      </c>
      <c r="K169" s="208" t="s">
        <v>405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135</v>
      </c>
      <c r="AT169" s="217" t="s">
        <v>130</v>
      </c>
      <c r="AU169" s="217" t="s">
        <v>79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135</v>
      </c>
      <c r="BM169" s="217" t="s">
        <v>753</v>
      </c>
    </row>
    <row r="170" s="2" customFormat="1">
      <c r="A170" s="40"/>
      <c r="B170" s="41"/>
      <c r="C170" s="42"/>
      <c r="D170" s="219" t="s">
        <v>137</v>
      </c>
      <c r="E170" s="42"/>
      <c r="F170" s="220" t="s">
        <v>752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137</v>
      </c>
      <c r="AU170" s="19" t="s">
        <v>79</v>
      </c>
    </row>
    <row r="171" s="2" customFormat="1" ht="16.5" customHeight="1">
      <c r="A171" s="40"/>
      <c r="B171" s="41"/>
      <c r="C171" s="206" t="s">
        <v>416</v>
      </c>
      <c r="D171" s="206" t="s">
        <v>130</v>
      </c>
      <c r="E171" s="207" t="s">
        <v>754</v>
      </c>
      <c r="F171" s="208" t="s">
        <v>755</v>
      </c>
      <c r="G171" s="209" t="s">
        <v>661</v>
      </c>
      <c r="H171" s="210">
        <v>1</v>
      </c>
      <c r="I171" s="211"/>
      <c r="J171" s="212">
        <f>ROUND(I171*H171,2)</f>
        <v>0</v>
      </c>
      <c r="K171" s="208" t="s">
        <v>405</v>
      </c>
      <c r="L171" s="46"/>
      <c r="M171" s="213" t="s">
        <v>19</v>
      </c>
      <c r="N171" s="214" t="s">
        <v>42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135</v>
      </c>
      <c r="AT171" s="217" t="s">
        <v>130</v>
      </c>
      <c r="AU171" s="217" t="s">
        <v>79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79</v>
      </c>
      <c r="BK171" s="218">
        <f>ROUND(I171*H171,2)</f>
        <v>0</v>
      </c>
      <c r="BL171" s="19" t="s">
        <v>135</v>
      </c>
      <c r="BM171" s="217" t="s">
        <v>756</v>
      </c>
    </row>
    <row r="172" s="2" customFormat="1">
      <c r="A172" s="40"/>
      <c r="B172" s="41"/>
      <c r="C172" s="42"/>
      <c r="D172" s="219" t="s">
        <v>137</v>
      </c>
      <c r="E172" s="42"/>
      <c r="F172" s="220" t="s">
        <v>755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79</v>
      </c>
    </row>
    <row r="173" s="12" customFormat="1" ht="25.92" customHeight="1">
      <c r="A173" s="12"/>
      <c r="B173" s="190"/>
      <c r="C173" s="191"/>
      <c r="D173" s="192" t="s">
        <v>70</v>
      </c>
      <c r="E173" s="193" t="s">
        <v>757</v>
      </c>
      <c r="F173" s="193" t="s">
        <v>758</v>
      </c>
      <c r="G173" s="191"/>
      <c r="H173" s="191"/>
      <c r="I173" s="194"/>
      <c r="J173" s="195">
        <f>BK173</f>
        <v>0</v>
      </c>
      <c r="K173" s="191"/>
      <c r="L173" s="196"/>
      <c r="M173" s="197"/>
      <c r="N173" s="198"/>
      <c r="O173" s="198"/>
      <c r="P173" s="199">
        <f>SUM(P174:P175)</f>
        <v>0</v>
      </c>
      <c r="Q173" s="198"/>
      <c r="R173" s="199">
        <f>SUM(R174:R175)</f>
        <v>0</v>
      </c>
      <c r="S173" s="198"/>
      <c r="T173" s="200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79</v>
      </c>
      <c r="AT173" s="202" t="s">
        <v>70</v>
      </c>
      <c r="AU173" s="202" t="s">
        <v>71</v>
      </c>
      <c r="AY173" s="201" t="s">
        <v>128</v>
      </c>
      <c r="BK173" s="203">
        <f>SUM(BK174:BK175)</f>
        <v>0</v>
      </c>
    </row>
    <row r="174" s="2" customFormat="1" ht="21.75" customHeight="1">
      <c r="A174" s="40"/>
      <c r="B174" s="41"/>
      <c r="C174" s="206" t="s">
        <v>424</v>
      </c>
      <c r="D174" s="206" t="s">
        <v>130</v>
      </c>
      <c r="E174" s="207" t="s">
        <v>759</v>
      </c>
      <c r="F174" s="208" t="s">
        <v>760</v>
      </c>
      <c r="G174" s="209" t="s">
        <v>492</v>
      </c>
      <c r="H174" s="210">
        <v>16</v>
      </c>
      <c r="I174" s="211"/>
      <c r="J174" s="212">
        <f>ROUND(I174*H174,2)</f>
        <v>0</v>
      </c>
      <c r="K174" s="208" t="s">
        <v>405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135</v>
      </c>
      <c r="AT174" s="217" t="s">
        <v>130</v>
      </c>
      <c r="AU174" s="217" t="s">
        <v>79</v>
      </c>
      <c r="AY174" s="19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135</v>
      </c>
      <c r="BM174" s="217" t="s">
        <v>761</v>
      </c>
    </row>
    <row r="175" s="2" customFormat="1">
      <c r="A175" s="40"/>
      <c r="B175" s="41"/>
      <c r="C175" s="42"/>
      <c r="D175" s="219" t="s">
        <v>137</v>
      </c>
      <c r="E175" s="42"/>
      <c r="F175" s="220" t="s">
        <v>762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79</v>
      </c>
    </row>
    <row r="176" s="12" customFormat="1" ht="25.92" customHeight="1">
      <c r="A176" s="12"/>
      <c r="B176" s="190"/>
      <c r="C176" s="191"/>
      <c r="D176" s="192" t="s">
        <v>70</v>
      </c>
      <c r="E176" s="193" t="s">
        <v>763</v>
      </c>
      <c r="F176" s="193" t="s">
        <v>129</v>
      </c>
      <c r="G176" s="191"/>
      <c r="H176" s="191"/>
      <c r="I176" s="194"/>
      <c r="J176" s="195">
        <f>BK176</f>
        <v>0</v>
      </c>
      <c r="K176" s="191"/>
      <c r="L176" s="196"/>
      <c r="M176" s="197"/>
      <c r="N176" s="198"/>
      <c r="O176" s="198"/>
      <c r="P176" s="199">
        <f>SUM(P177:P188)</f>
        <v>0</v>
      </c>
      <c r="Q176" s="198"/>
      <c r="R176" s="199">
        <f>SUM(R177:R188)</f>
        <v>0</v>
      </c>
      <c r="S176" s="198"/>
      <c r="T176" s="200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1" t="s">
        <v>79</v>
      </c>
      <c r="AT176" s="202" t="s">
        <v>70</v>
      </c>
      <c r="AU176" s="202" t="s">
        <v>71</v>
      </c>
      <c r="AY176" s="201" t="s">
        <v>128</v>
      </c>
      <c r="BK176" s="203">
        <f>SUM(BK177:BK188)</f>
        <v>0</v>
      </c>
    </row>
    <row r="177" s="2" customFormat="1" ht="16.5" customHeight="1">
      <c r="A177" s="40"/>
      <c r="B177" s="41"/>
      <c r="C177" s="206" t="s">
        <v>431</v>
      </c>
      <c r="D177" s="206" t="s">
        <v>130</v>
      </c>
      <c r="E177" s="207" t="s">
        <v>764</v>
      </c>
      <c r="F177" s="208" t="s">
        <v>765</v>
      </c>
      <c r="G177" s="209" t="s">
        <v>264</v>
      </c>
      <c r="H177" s="210">
        <v>40</v>
      </c>
      <c r="I177" s="211"/>
      <c r="J177" s="212">
        <f>ROUND(I177*H177,2)</f>
        <v>0</v>
      </c>
      <c r="K177" s="208" t="s">
        <v>405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135</v>
      </c>
      <c r="AT177" s="217" t="s">
        <v>130</v>
      </c>
      <c r="AU177" s="217" t="s">
        <v>79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135</v>
      </c>
      <c r="BM177" s="217" t="s">
        <v>766</v>
      </c>
    </row>
    <row r="178" s="2" customFormat="1">
      <c r="A178" s="40"/>
      <c r="B178" s="41"/>
      <c r="C178" s="42"/>
      <c r="D178" s="219" t="s">
        <v>137</v>
      </c>
      <c r="E178" s="42"/>
      <c r="F178" s="220" t="s">
        <v>765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79</v>
      </c>
    </row>
    <row r="179" s="2" customFormat="1" ht="16.5" customHeight="1">
      <c r="A179" s="40"/>
      <c r="B179" s="41"/>
      <c r="C179" s="206" t="s">
        <v>436</v>
      </c>
      <c r="D179" s="206" t="s">
        <v>130</v>
      </c>
      <c r="E179" s="207" t="s">
        <v>767</v>
      </c>
      <c r="F179" s="208" t="s">
        <v>768</v>
      </c>
      <c r="G179" s="209" t="s">
        <v>264</v>
      </c>
      <c r="H179" s="210">
        <v>40</v>
      </c>
      <c r="I179" s="211"/>
      <c r="J179" s="212">
        <f>ROUND(I179*H179,2)</f>
        <v>0</v>
      </c>
      <c r="K179" s="208" t="s">
        <v>405</v>
      </c>
      <c r="L179" s="46"/>
      <c r="M179" s="213" t="s">
        <v>19</v>
      </c>
      <c r="N179" s="214" t="s">
        <v>42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135</v>
      </c>
      <c r="AT179" s="217" t="s">
        <v>130</v>
      </c>
      <c r="AU179" s="217" t="s">
        <v>79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79</v>
      </c>
      <c r="BK179" s="218">
        <f>ROUND(I179*H179,2)</f>
        <v>0</v>
      </c>
      <c r="BL179" s="19" t="s">
        <v>135</v>
      </c>
      <c r="BM179" s="217" t="s">
        <v>769</v>
      </c>
    </row>
    <row r="180" s="2" customFormat="1">
      <c r="A180" s="40"/>
      <c r="B180" s="41"/>
      <c r="C180" s="42"/>
      <c r="D180" s="219" t="s">
        <v>137</v>
      </c>
      <c r="E180" s="42"/>
      <c r="F180" s="220" t="s">
        <v>768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137</v>
      </c>
      <c r="AU180" s="19" t="s">
        <v>79</v>
      </c>
    </row>
    <row r="181" s="2" customFormat="1" ht="16.5" customHeight="1">
      <c r="A181" s="40"/>
      <c r="B181" s="41"/>
      <c r="C181" s="206" t="s">
        <v>444</v>
      </c>
      <c r="D181" s="206" t="s">
        <v>130</v>
      </c>
      <c r="E181" s="207" t="s">
        <v>770</v>
      </c>
      <c r="F181" s="208" t="s">
        <v>771</v>
      </c>
      <c r="G181" s="209" t="s">
        <v>264</v>
      </c>
      <c r="H181" s="210">
        <v>80</v>
      </c>
      <c r="I181" s="211"/>
      <c r="J181" s="212">
        <f>ROUND(I181*H181,2)</f>
        <v>0</v>
      </c>
      <c r="K181" s="208" t="s">
        <v>405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135</v>
      </c>
      <c r="AT181" s="217" t="s">
        <v>130</v>
      </c>
      <c r="AU181" s="217" t="s">
        <v>79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135</v>
      </c>
      <c r="BM181" s="217" t="s">
        <v>772</v>
      </c>
    </row>
    <row r="182" s="2" customFormat="1">
      <c r="A182" s="40"/>
      <c r="B182" s="41"/>
      <c r="C182" s="42"/>
      <c r="D182" s="219" t="s">
        <v>137</v>
      </c>
      <c r="E182" s="42"/>
      <c r="F182" s="220" t="s">
        <v>771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79</v>
      </c>
    </row>
    <row r="183" s="2" customFormat="1" ht="16.5" customHeight="1">
      <c r="A183" s="40"/>
      <c r="B183" s="41"/>
      <c r="C183" s="206" t="s">
        <v>452</v>
      </c>
      <c r="D183" s="206" t="s">
        <v>130</v>
      </c>
      <c r="E183" s="207" t="s">
        <v>773</v>
      </c>
      <c r="F183" s="208" t="s">
        <v>774</v>
      </c>
      <c r="G183" s="209" t="s">
        <v>264</v>
      </c>
      <c r="H183" s="210">
        <v>40</v>
      </c>
      <c r="I183" s="211"/>
      <c r="J183" s="212">
        <f>ROUND(I183*H183,2)</f>
        <v>0</v>
      </c>
      <c r="K183" s="208" t="s">
        <v>405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135</v>
      </c>
      <c r="AT183" s="217" t="s">
        <v>130</v>
      </c>
      <c r="AU183" s="217" t="s">
        <v>79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135</v>
      </c>
      <c r="BM183" s="217" t="s">
        <v>775</v>
      </c>
    </row>
    <row r="184" s="2" customFormat="1">
      <c r="A184" s="40"/>
      <c r="B184" s="41"/>
      <c r="C184" s="42"/>
      <c r="D184" s="219" t="s">
        <v>137</v>
      </c>
      <c r="E184" s="42"/>
      <c r="F184" s="220" t="s">
        <v>774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79</v>
      </c>
    </row>
    <row r="185" s="2" customFormat="1" ht="16.5" customHeight="1">
      <c r="A185" s="40"/>
      <c r="B185" s="41"/>
      <c r="C185" s="206" t="s">
        <v>460</v>
      </c>
      <c r="D185" s="206" t="s">
        <v>130</v>
      </c>
      <c r="E185" s="207" t="s">
        <v>776</v>
      </c>
      <c r="F185" s="208" t="s">
        <v>777</v>
      </c>
      <c r="G185" s="209" t="s">
        <v>146</v>
      </c>
      <c r="H185" s="210">
        <v>0.16</v>
      </c>
      <c r="I185" s="211"/>
      <c r="J185" s="212">
        <f>ROUND(I185*H185,2)</f>
        <v>0</v>
      </c>
      <c r="K185" s="208" t="s">
        <v>405</v>
      </c>
      <c r="L185" s="46"/>
      <c r="M185" s="213" t="s">
        <v>19</v>
      </c>
      <c r="N185" s="214" t="s">
        <v>42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135</v>
      </c>
      <c r="AT185" s="217" t="s">
        <v>130</v>
      </c>
      <c r="AU185" s="217" t="s">
        <v>79</v>
      </c>
      <c r="AY185" s="19" t="s">
        <v>128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79</v>
      </c>
      <c r="BK185" s="218">
        <f>ROUND(I185*H185,2)</f>
        <v>0</v>
      </c>
      <c r="BL185" s="19" t="s">
        <v>135</v>
      </c>
      <c r="BM185" s="217" t="s">
        <v>778</v>
      </c>
    </row>
    <row r="186" s="2" customFormat="1">
      <c r="A186" s="40"/>
      <c r="B186" s="41"/>
      <c r="C186" s="42"/>
      <c r="D186" s="219" t="s">
        <v>137</v>
      </c>
      <c r="E186" s="42"/>
      <c r="F186" s="220" t="s">
        <v>777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137</v>
      </c>
      <c r="AU186" s="19" t="s">
        <v>79</v>
      </c>
    </row>
    <row r="187" s="2" customFormat="1" ht="16.5" customHeight="1">
      <c r="A187" s="40"/>
      <c r="B187" s="41"/>
      <c r="C187" s="206" t="s">
        <v>469</v>
      </c>
      <c r="D187" s="206" t="s">
        <v>130</v>
      </c>
      <c r="E187" s="207" t="s">
        <v>779</v>
      </c>
      <c r="F187" s="208" t="s">
        <v>780</v>
      </c>
      <c r="G187" s="209" t="s">
        <v>133</v>
      </c>
      <c r="H187" s="210">
        <v>20</v>
      </c>
      <c r="I187" s="211"/>
      <c r="J187" s="212">
        <f>ROUND(I187*H187,2)</f>
        <v>0</v>
      </c>
      <c r="K187" s="208" t="s">
        <v>405</v>
      </c>
      <c r="L187" s="46"/>
      <c r="M187" s="213" t="s">
        <v>19</v>
      </c>
      <c r="N187" s="214" t="s">
        <v>42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135</v>
      </c>
      <c r="AT187" s="217" t="s">
        <v>130</v>
      </c>
      <c r="AU187" s="217" t="s">
        <v>79</v>
      </c>
      <c r="AY187" s="19" t="s">
        <v>128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79</v>
      </c>
      <c r="BK187" s="218">
        <f>ROUND(I187*H187,2)</f>
        <v>0</v>
      </c>
      <c r="BL187" s="19" t="s">
        <v>135</v>
      </c>
      <c r="BM187" s="217" t="s">
        <v>781</v>
      </c>
    </row>
    <row r="188" s="2" customFormat="1">
      <c r="A188" s="40"/>
      <c r="B188" s="41"/>
      <c r="C188" s="42"/>
      <c r="D188" s="219" t="s">
        <v>137</v>
      </c>
      <c r="E188" s="42"/>
      <c r="F188" s="220" t="s">
        <v>780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137</v>
      </c>
      <c r="AU188" s="19" t="s">
        <v>79</v>
      </c>
    </row>
    <row r="189" s="12" customFormat="1" ht="25.92" customHeight="1">
      <c r="A189" s="12"/>
      <c r="B189" s="190"/>
      <c r="C189" s="191"/>
      <c r="D189" s="192" t="s">
        <v>70</v>
      </c>
      <c r="E189" s="193" t="s">
        <v>782</v>
      </c>
      <c r="F189" s="193" t="s">
        <v>783</v>
      </c>
      <c r="G189" s="191"/>
      <c r="H189" s="191"/>
      <c r="I189" s="194"/>
      <c r="J189" s="195">
        <f>BK189</f>
        <v>0</v>
      </c>
      <c r="K189" s="191"/>
      <c r="L189" s="196"/>
      <c r="M189" s="197"/>
      <c r="N189" s="198"/>
      <c r="O189" s="198"/>
      <c r="P189" s="199">
        <f>SUM(P190:P199)</f>
        <v>0</v>
      </c>
      <c r="Q189" s="198"/>
      <c r="R189" s="199">
        <f>SUM(R190:R199)</f>
        <v>0</v>
      </c>
      <c r="S189" s="198"/>
      <c r="T189" s="200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79</v>
      </c>
      <c r="AT189" s="202" t="s">
        <v>70</v>
      </c>
      <c r="AU189" s="202" t="s">
        <v>71</v>
      </c>
      <c r="AY189" s="201" t="s">
        <v>128</v>
      </c>
      <c r="BK189" s="203">
        <f>SUM(BK190:BK199)</f>
        <v>0</v>
      </c>
    </row>
    <row r="190" s="2" customFormat="1" ht="16.5" customHeight="1">
      <c r="A190" s="40"/>
      <c r="B190" s="41"/>
      <c r="C190" s="206" t="s">
        <v>475</v>
      </c>
      <c r="D190" s="206" t="s">
        <v>130</v>
      </c>
      <c r="E190" s="207" t="s">
        <v>784</v>
      </c>
      <c r="F190" s="208" t="s">
        <v>785</v>
      </c>
      <c r="G190" s="209" t="s">
        <v>661</v>
      </c>
      <c r="H190" s="210">
        <v>1</v>
      </c>
      <c r="I190" s="211"/>
      <c r="J190" s="212">
        <f>ROUND(I190*H190,2)</f>
        <v>0</v>
      </c>
      <c r="K190" s="208" t="s">
        <v>405</v>
      </c>
      <c r="L190" s="46"/>
      <c r="M190" s="213" t="s">
        <v>19</v>
      </c>
      <c r="N190" s="214" t="s">
        <v>42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135</v>
      </c>
      <c r="AT190" s="217" t="s">
        <v>130</v>
      </c>
      <c r="AU190" s="217" t="s">
        <v>79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79</v>
      </c>
      <c r="BK190" s="218">
        <f>ROUND(I190*H190,2)</f>
        <v>0</v>
      </c>
      <c r="BL190" s="19" t="s">
        <v>135</v>
      </c>
      <c r="BM190" s="217" t="s">
        <v>269</v>
      </c>
    </row>
    <row r="191" s="2" customFormat="1">
      <c r="A191" s="40"/>
      <c r="B191" s="41"/>
      <c r="C191" s="42"/>
      <c r="D191" s="219" t="s">
        <v>137</v>
      </c>
      <c r="E191" s="42"/>
      <c r="F191" s="220" t="s">
        <v>785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79</v>
      </c>
    </row>
    <row r="192" s="2" customFormat="1" ht="16.5" customHeight="1">
      <c r="A192" s="40"/>
      <c r="B192" s="41"/>
      <c r="C192" s="206" t="s">
        <v>481</v>
      </c>
      <c r="D192" s="206" t="s">
        <v>130</v>
      </c>
      <c r="E192" s="207" t="s">
        <v>786</v>
      </c>
      <c r="F192" s="208" t="s">
        <v>787</v>
      </c>
      <c r="G192" s="209" t="s">
        <v>661</v>
      </c>
      <c r="H192" s="210">
        <v>1</v>
      </c>
      <c r="I192" s="211"/>
      <c r="J192" s="212">
        <f>ROUND(I192*H192,2)</f>
        <v>0</v>
      </c>
      <c r="K192" s="208" t="s">
        <v>405</v>
      </c>
      <c r="L192" s="46"/>
      <c r="M192" s="213" t="s">
        <v>19</v>
      </c>
      <c r="N192" s="214" t="s">
        <v>42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135</v>
      </c>
      <c r="AT192" s="217" t="s">
        <v>130</v>
      </c>
      <c r="AU192" s="217" t="s">
        <v>79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79</v>
      </c>
      <c r="BK192" s="218">
        <f>ROUND(I192*H192,2)</f>
        <v>0</v>
      </c>
      <c r="BL192" s="19" t="s">
        <v>135</v>
      </c>
      <c r="BM192" s="217" t="s">
        <v>788</v>
      </c>
    </row>
    <row r="193" s="2" customFormat="1">
      <c r="A193" s="40"/>
      <c r="B193" s="41"/>
      <c r="C193" s="42"/>
      <c r="D193" s="219" t="s">
        <v>137</v>
      </c>
      <c r="E193" s="42"/>
      <c r="F193" s="220" t="s">
        <v>787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137</v>
      </c>
      <c r="AU193" s="19" t="s">
        <v>79</v>
      </c>
    </row>
    <row r="194" s="2" customFormat="1" ht="16.5" customHeight="1">
      <c r="A194" s="40"/>
      <c r="B194" s="41"/>
      <c r="C194" s="206" t="s">
        <v>489</v>
      </c>
      <c r="D194" s="206" t="s">
        <v>130</v>
      </c>
      <c r="E194" s="207" t="s">
        <v>789</v>
      </c>
      <c r="F194" s="208" t="s">
        <v>790</v>
      </c>
      <c r="G194" s="209" t="s">
        <v>661</v>
      </c>
      <c r="H194" s="210">
        <v>1</v>
      </c>
      <c r="I194" s="211"/>
      <c r="J194" s="212">
        <f>ROUND(I194*H194,2)</f>
        <v>0</v>
      </c>
      <c r="K194" s="208" t="s">
        <v>405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135</v>
      </c>
      <c r="AT194" s="217" t="s">
        <v>130</v>
      </c>
      <c r="AU194" s="217" t="s">
        <v>79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135</v>
      </c>
      <c r="BM194" s="217" t="s">
        <v>791</v>
      </c>
    </row>
    <row r="195" s="2" customFormat="1">
      <c r="A195" s="40"/>
      <c r="B195" s="41"/>
      <c r="C195" s="42"/>
      <c r="D195" s="219" t="s">
        <v>137</v>
      </c>
      <c r="E195" s="42"/>
      <c r="F195" s="220" t="s">
        <v>790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79</v>
      </c>
    </row>
    <row r="196" s="2" customFormat="1" ht="16.5" customHeight="1">
      <c r="A196" s="40"/>
      <c r="B196" s="41"/>
      <c r="C196" s="206" t="s">
        <v>498</v>
      </c>
      <c r="D196" s="206" t="s">
        <v>130</v>
      </c>
      <c r="E196" s="207" t="s">
        <v>792</v>
      </c>
      <c r="F196" s="208" t="s">
        <v>793</v>
      </c>
      <c r="G196" s="209" t="s">
        <v>737</v>
      </c>
      <c r="H196" s="210">
        <v>1</v>
      </c>
      <c r="I196" s="211"/>
      <c r="J196" s="212">
        <f>ROUND(I196*H196,2)</f>
        <v>0</v>
      </c>
      <c r="K196" s="208" t="s">
        <v>405</v>
      </c>
      <c r="L196" s="46"/>
      <c r="M196" s="213" t="s">
        <v>19</v>
      </c>
      <c r="N196" s="214" t="s">
        <v>42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135</v>
      </c>
      <c r="AT196" s="217" t="s">
        <v>130</v>
      </c>
      <c r="AU196" s="217" t="s">
        <v>79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79</v>
      </c>
      <c r="BK196" s="218">
        <f>ROUND(I196*H196,2)</f>
        <v>0</v>
      </c>
      <c r="BL196" s="19" t="s">
        <v>135</v>
      </c>
      <c r="BM196" s="217" t="s">
        <v>794</v>
      </c>
    </row>
    <row r="197" s="2" customFormat="1">
      <c r="A197" s="40"/>
      <c r="B197" s="41"/>
      <c r="C197" s="42"/>
      <c r="D197" s="219" t="s">
        <v>137</v>
      </c>
      <c r="E197" s="42"/>
      <c r="F197" s="220" t="s">
        <v>793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79</v>
      </c>
    </row>
    <row r="198" s="2" customFormat="1" ht="16.5" customHeight="1">
      <c r="A198" s="40"/>
      <c r="B198" s="41"/>
      <c r="C198" s="206" t="s">
        <v>795</v>
      </c>
      <c r="D198" s="206" t="s">
        <v>130</v>
      </c>
      <c r="E198" s="207" t="s">
        <v>796</v>
      </c>
      <c r="F198" s="208" t="s">
        <v>797</v>
      </c>
      <c r="G198" s="209" t="s">
        <v>737</v>
      </c>
      <c r="H198" s="210">
        <v>2</v>
      </c>
      <c r="I198" s="211"/>
      <c r="J198" s="212">
        <f>ROUND(I198*H198,2)</f>
        <v>0</v>
      </c>
      <c r="K198" s="208" t="s">
        <v>405</v>
      </c>
      <c r="L198" s="46"/>
      <c r="M198" s="213" t="s">
        <v>19</v>
      </c>
      <c r="N198" s="214" t="s">
        <v>42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135</v>
      </c>
      <c r="AT198" s="217" t="s">
        <v>130</v>
      </c>
      <c r="AU198" s="217" t="s">
        <v>79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79</v>
      </c>
      <c r="BK198" s="218">
        <f>ROUND(I198*H198,2)</f>
        <v>0</v>
      </c>
      <c r="BL198" s="19" t="s">
        <v>135</v>
      </c>
      <c r="BM198" s="217" t="s">
        <v>798</v>
      </c>
    </row>
    <row r="199" s="2" customFormat="1">
      <c r="A199" s="40"/>
      <c r="B199" s="41"/>
      <c r="C199" s="42"/>
      <c r="D199" s="219" t="s">
        <v>137</v>
      </c>
      <c r="E199" s="42"/>
      <c r="F199" s="220" t="s">
        <v>797</v>
      </c>
      <c r="G199" s="42"/>
      <c r="H199" s="42"/>
      <c r="I199" s="221"/>
      <c r="J199" s="42"/>
      <c r="K199" s="42"/>
      <c r="L199" s="46"/>
      <c r="M199" s="271"/>
      <c r="N199" s="272"/>
      <c r="O199" s="273"/>
      <c r="P199" s="273"/>
      <c r="Q199" s="273"/>
      <c r="R199" s="273"/>
      <c r="S199" s="273"/>
      <c r="T199" s="27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79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uNLDxgZpwtrBZFBns6+GOhcdfweSDA1HIlx4oDE6jG0upU1rhU9EqMcxWedYOXR+RAi60U77c6YJlRI24undIg==" hashValue="cxnkYHsp8mrLQvD288Euejb/IZ1jgN1VCdOb45Oa0UkgQEV6epTTkg0wmRggQRMQ9ZlyQxp66HJHvuUJ0skbsg==" algorithmName="SHA-512" password="C635"/>
  <autoFilter ref="C85:K19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Hlavní schodiště SPŠD a dopravní projekt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31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ROUND((SUM(BE82:BE97)),  2)</f>
        <v>0</v>
      </c>
      <c r="G33" s="40"/>
      <c r="H33" s="40"/>
      <c r="I33" s="150">
        <v>0.20999999999999999</v>
      </c>
      <c r="J33" s="149">
        <f>ROUND(((SUM(BE82:BE97))*I33),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ROUND((SUM(BF82:BF97)),  2)</f>
        <v>0</v>
      </c>
      <c r="G34" s="40"/>
      <c r="H34" s="40"/>
      <c r="I34" s="150">
        <v>0.12</v>
      </c>
      <c r="J34" s="149">
        <f>ROUND(((SUM(BF82:BF97))*I34),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ROUND((SUM(BH82:BH97)),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Hlavní schodiště SPŠD a dopravní projekt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SPŠD Plzeň, Karlovarská 99, Plzeň 323 00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SPŠD Plzeň, Karlovarská 99, Plzeň 323 00</v>
      </c>
      <c r="G54" s="42"/>
      <c r="H54" s="42"/>
      <c r="I54" s="34" t="s">
        <v>30</v>
      </c>
      <c r="J54" s="38" t="str">
        <f>E21</f>
        <v>Planstav a.s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Michal Jirka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800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801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802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113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Hlavní schodiště SPŠD a dopravní projekt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VON - VEDLEJŠÍ A OSTATNÍ ROZPOČTOVÉ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SPŠD Plzeň, Karlovarská 99, Plzeň 323 00</v>
      </c>
      <c r="G76" s="42"/>
      <c r="H76" s="42"/>
      <c r="I76" s="34" t="s">
        <v>23</v>
      </c>
      <c r="J76" s="74" t="str">
        <f>IF(J12="","",J12)</f>
        <v>14. 5. 2025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SPŠD Plzeň, Karlovarská 99, Plzeň 323 00</v>
      </c>
      <c r="G78" s="42"/>
      <c r="H78" s="42"/>
      <c r="I78" s="34" t="s">
        <v>30</v>
      </c>
      <c r="J78" s="38" t="str">
        <f>E21</f>
        <v>Planstav a.s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>Michal Jirka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114</v>
      </c>
      <c r="D81" s="182" t="s">
        <v>56</v>
      </c>
      <c r="E81" s="182" t="s">
        <v>52</v>
      </c>
      <c r="F81" s="182" t="s">
        <v>53</v>
      </c>
      <c r="G81" s="182" t="s">
        <v>115</v>
      </c>
      <c r="H81" s="182" t="s">
        <v>116</v>
      </c>
      <c r="I81" s="182" t="s">
        <v>117</v>
      </c>
      <c r="J81" s="182" t="s">
        <v>96</v>
      </c>
      <c r="K81" s="183" t="s">
        <v>118</v>
      </c>
      <c r="L81" s="184"/>
      <c r="M81" s="94" t="s">
        <v>19</v>
      </c>
      <c r="N81" s="95" t="s">
        <v>41</v>
      </c>
      <c r="O81" s="95" t="s">
        <v>119</v>
      </c>
      <c r="P81" s="95" t="s">
        <v>120</v>
      </c>
      <c r="Q81" s="95" t="s">
        <v>121</v>
      </c>
      <c r="R81" s="95" t="s">
        <v>122</v>
      </c>
      <c r="S81" s="95" t="s">
        <v>123</v>
      </c>
      <c r="T81" s="96" t="s">
        <v>124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125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97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70</v>
      </c>
      <c r="E83" s="193" t="s">
        <v>803</v>
      </c>
      <c r="F83" s="193" t="s">
        <v>804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P84+P94</f>
        <v>0</v>
      </c>
      <c r="Q83" s="198"/>
      <c r="R83" s="199">
        <f>R84+R94</f>
        <v>0</v>
      </c>
      <c r="S83" s="198"/>
      <c r="T83" s="200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164</v>
      </c>
      <c r="AT83" s="202" t="s">
        <v>70</v>
      </c>
      <c r="AU83" s="202" t="s">
        <v>71</v>
      </c>
      <c r="AY83" s="201" t="s">
        <v>128</v>
      </c>
      <c r="BK83" s="203">
        <f>BK84+BK94</f>
        <v>0</v>
      </c>
    </row>
    <row r="84" s="12" customFormat="1" ht="22.8" customHeight="1">
      <c r="A84" s="12"/>
      <c r="B84" s="190"/>
      <c r="C84" s="191"/>
      <c r="D84" s="192" t="s">
        <v>70</v>
      </c>
      <c r="E84" s="204" t="s">
        <v>805</v>
      </c>
      <c r="F84" s="204" t="s">
        <v>806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SUM(P85:P93)</f>
        <v>0</v>
      </c>
      <c r="Q84" s="198"/>
      <c r="R84" s="199">
        <f>SUM(R85:R93)</f>
        <v>0</v>
      </c>
      <c r="S84" s="198"/>
      <c r="T84" s="200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164</v>
      </c>
      <c r="AT84" s="202" t="s">
        <v>70</v>
      </c>
      <c r="AU84" s="202" t="s">
        <v>79</v>
      </c>
      <c r="AY84" s="201" t="s">
        <v>128</v>
      </c>
      <c r="BK84" s="203">
        <f>SUM(BK85:BK93)</f>
        <v>0</v>
      </c>
    </row>
    <row r="85" s="2" customFormat="1" ht="16.5" customHeight="1">
      <c r="A85" s="40"/>
      <c r="B85" s="41"/>
      <c r="C85" s="206" t="s">
        <v>79</v>
      </c>
      <c r="D85" s="206" t="s">
        <v>130</v>
      </c>
      <c r="E85" s="207" t="s">
        <v>807</v>
      </c>
      <c r="F85" s="208" t="s">
        <v>808</v>
      </c>
      <c r="G85" s="209" t="s">
        <v>809</v>
      </c>
      <c r="H85" s="210">
        <v>1</v>
      </c>
      <c r="I85" s="211"/>
      <c r="J85" s="212">
        <f>ROUND(I85*H85,2)</f>
        <v>0</v>
      </c>
      <c r="K85" s="208" t="s">
        <v>134</v>
      </c>
      <c r="L85" s="46"/>
      <c r="M85" s="213" t="s">
        <v>19</v>
      </c>
      <c r="N85" s="214" t="s">
        <v>42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810</v>
      </c>
      <c r="AT85" s="217" t="s">
        <v>130</v>
      </c>
      <c r="AU85" s="217" t="s">
        <v>81</v>
      </c>
      <c r="AY85" s="19" t="s">
        <v>128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79</v>
      </c>
      <c r="BK85" s="218">
        <f>ROUND(I85*H85,2)</f>
        <v>0</v>
      </c>
      <c r="BL85" s="19" t="s">
        <v>810</v>
      </c>
      <c r="BM85" s="217" t="s">
        <v>811</v>
      </c>
    </row>
    <row r="86" s="2" customFormat="1">
      <c r="A86" s="40"/>
      <c r="B86" s="41"/>
      <c r="C86" s="42"/>
      <c r="D86" s="219" t="s">
        <v>137</v>
      </c>
      <c r="E86" s="42"/>
      <c r="F86" s="220" t="s">
        <v>808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137</v>
      </c>
      <c r="AU86" s="19" t="s">
        <v>81</v>
      </c>
    </row>
    <row r="87" s="2" customFormat="1">
      <c r="A87" s="40"/>
      <c r="B87" s="41"/>
      <c r="C87" s="42"/>
      <c r="D87" s="224" t="s">
        <v>139</v>
      </c>
      <c r="E87" s="42"/>
      <c r="F87" s="225" t="s">
        <v>812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139</v>
      </c>
      <c r="AU87" s="19" t="s">
        <v>81</v>
      </c>
    </row>
    <row r="88" s="2" customFormat="1" ht="16.5" customHeight="1">
      <c r="A88" s="40"/>
      <c r="B88" s="41"/>
      <c r="C88" s="206" t="s">
        <v>81</v>
      </c>
      <c r="D88" s="206" t="s">
        <v>130</v>
      </c>
      <c r="E88" s="207" t="s">
        <v>813</v>
      </c>
      <c r="F88" s="208" t="s">
        <v>814</v>
      </c>
      <c r="G88" s="209" t="s">
        <v>809</v>
      </c>
      <c r="H88" s="210">
        <v>1</v>
      </c>
      <c r="I88" s="211"/>
      <c r="J88" s="212">
        <f>ROUND(I88*H88,2)</f>
        <v>0</v>
      </c>
      <c r="K88" s="208" t="s">
        <v>134</v>
      </c>
      <c r="L88" s="46"/>
      <c r="M88" s="213" t="s">
        <v>19</v>
      </c>
      <c r="N88" s="214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810</v>
      </c>
      <c r="AT88" s="217" t="s">
        <v>130</v>
      </c>
      <c r="AU88" s="217" t="s">
        <v>81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810</v>
      </c>
      <c r="BM88" s="217" t="s">
        <v>815</v>
      </c>
    </row>
    <row r="89" s="2" customFormat="1">
      <c r="A89" s="40"/>
      <c r="B89" s="41"/>
      <c r="C89" s="42"/>
      <c r="D89" s="219" t="s">
        <v>137</v>
      </c>
      <c r="E89" s="42"/>
      <c r="F89" s="220" t="s">
        <v>814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81</v>
      </c>
    </row>
    <row r="90" s="2" customFormat="1">
      <c r="A90" s="40"/>
      <c r="B90" s="41"/>
      <c r="C90" s="42"/>
      <c r="D90" s="224" t="s">
        <v>139</v>
      </c>
      <c r="E90" s="42"/>
      <c r="F90" s="225" t="s">
        <v>816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139</v>
      </c>
      <c r="AU90" s="19" t="s">
        <v>81</v>
      </c>
    </row>
    <row r="91" s="2" customFormat="1" ht="16.5" customHeight="1">
      <c r="A91" s="40"/>
      <c r="B91" s="41"/>
      <c r="C91" s="206" t="s">
        <v>153</v>
      </c>
      <c r="D91" s="206" t="s">
        <v>130</v>
      </c>
      <c r="E91" s="207" t="s">
        <v>817</v>
      </c>
      <c r="F91" s="208" t="s">
        <v>818</v>
      </c>
      <c r="G91" s="209" t="s">
        <v>809</v>
      </c>
      <c r="H91" s="210">
        <v>1</v>
      </c>
      <c r="I91" s="211"/>
      <c r="J91" s="212">
        <f>ROUND(I91*H91,2)</f>
        <v>0</v>
      </c>
      <c r="K91" s="208" t="s">
        <v>134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810</v>
      </c>
      <c r="AT91" s="217" t="s">
        <v>130</v>
      </c>
      <c r="AU91" s="217" t="s">
        <v>81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810</v>
      </c>
      <c r="BM91" s="217" t="s">
        <v>819</v>
      </c>
    </row>
    <row r="92" s="2" customFormat="1">
      <c r="A92" s="40"/>
      <c r="B92" s="41"/>
      <c r="C92" s="42"/>
      <c r="D92" s="219" t="s">
        <v>137</v>
      </c>
      <c r="E92" s="42"/>
      <c r="F92" s="220" t="s">
        <v>818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81</v>
      </c>
    </row>
    <row r="93" s="2" customFormat="1">
      <c r="A93" s="40"/>
      <c r="B93" s="41"/>
      <c r="C93" s="42"/>
      <c r="D93" s="224" t="s">
        <v>139</v>
      </c>
      <c r="E93" s="42"/>
      <c r="F93" s="225" t="s">
        <v>820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81</v>
      </c>
    </row>
    <row r="94" s="12" customFormat="1" ht="22.8" customHeight="1">
      <c r="A94" s="12"/>
      <c r="B94" s="190"/>
      <c r="C94" s="191"/>
      <c r="D94" s="192" t="s">
        <v>70</v>
      </c>
      <c r="E94" s="204" t="s">
        <v>821</v>
      </c>
      <c r="F94" s="204" t="s">
        <v>822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SUM(P95:P97)</f>
        <v>0</v>
      </c>
      <c r="Q94" s="198"/>
      <c r="R94" s="199">
        <f>SUM(R95:R97)</f>
        <v>0</v>
      </c>
      <c r="S94" s="198"/>
      <c r="T94" s="200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164</v>
      </c>
      <c r="AT94" s="202" t="s">
        <v>70</v>
      </c>
      <c r="AU94" s="202" t="s">
        <v>79</v>
      </c>
      <c r="AY94" s="201" t="s">
        <v>128</v>
      </c>
      <c r="BK94" s="203">
        <f>SUM(BK95:BK97)</f>
        <v>0</v>
      </c>
    </row>
    <row r="95" s="2" customFormat="1" ht="16.5" customHeight="1">
      <c r="A95" s="40"/>
      <c r="B95" s="41"/>
      <c r="C95" s="206" t="s">
        <v>135</v>
      </c>
      <c r="D95" s="206" t="s">
        <v>130</v>
      </c>
      <c r="E95" s="207" t="s">
        <v>823</v>
      </c>
      <c r="F95" s="208" t="s">
        <v>822</v>
      </c>
      <c r="G95" s="209" t="s">
        <v>809</v>
      </c>
      <c r="H95" s="210">
        <v>1</v>
      </c>
      <c r="I95" s="211"/>
      <c r="J95" s="212">
        <f>ROUND(I95*H95,2)</f>
        <v>0</v>
      </c>
      <c r="K95" s="208" t="s">
        <v>134</v>
      </c>
      <c r="L95" s="46"/>
      <c r="M95" s="213" t="s">
        <v>19</v>
      </c>
      <c r="N95" s="214" t="s">
        <v>42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810</v>
      </c>
      <c r="AT95" s="217" t="s">
        <v>130</v>
      </c>
      <c r="AU95" s="217" t="s">
        <v>81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79</v>
      </c>
      <c r="BK95" s="218">
        <f>ROUND(I95*H95,2)</f>
        <v>0</v>
      </c>
      <c r="BL95" s="19" t="s">
        <v>810</v>
      </c>
      <c r="BM95" s="217" t="s">
        <v>824</v>
      </c>
    </row>
    <row r="96" s="2" customFormat="1">
      <c r="A96" s="40"/>
      <c r="B96" s="41"/>
      <c r="C96" s="42"/>
      <c r="D96" s="219" t="s">
        <v>137</v>
      </c>
      <c r="E96" s="42"/>
      <c r="F96" s="220" t="s">
        <v>822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81</v>
      </c>
    </row>
    <row r="97" s="2" customFormat="1">
      <c r="A97" s="40"/>
      <c r="B97" s="41"/>
      <c r="C97" s="42"/>
      <c r="D97" s="224" t="s">
        <v>139</v>
      </c>
      <c r="E97" s="42"/>
      <c r="F97" s="225" t="s">
        <v>825</v>
      </c>
      <c r="G97" s="42"/>
      <c r="H97" s="42"/>
      <c r="I97" s="221"/>
      <c r="J97" s="42"/>
      <c r="K97" s="42"/>
      <c r="L97" s="46"/>
      <c r="M97" s="271"/>
      <c r="N97" s="272"/>
      <c r="O97" s="273"/>
      <c r="P97" s="273"/>
      <c r="Q97" s="273"/>
      <c r="R97" s="273"/>
      <c r="S97" s="273"/>
      <c r="T97" s="274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139</v>
      </c>
      <c r="AU97" s="19" t="s">
        <v>81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VDvTLzvuDJSn2enbR7ZIKb+JfiPGixVJjOrvS0//ooWICd+Ja8Mm7Vjs7n8rH6rfZqhDDVzyjfc5yzgBGDoiRg==" hashValue="bVAlx0BRw6lGKE6Ke66bOr20tqFKhwPIzC8kyig0/B8KtjYsT1xXeHLFkMGnm++HK33htWrg/cpRW3gsz+vzKQ==" algorithmName="SHA-512" password="C6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012164000"/>
    <hyperlink ref="F90" r:id="rId2" display="https://podminky.urs.cz/item/CS_URS_2025_01/012444000"/>
    <hyperlink ref="F93" r:id="rId3" display="https://podminky.urs.cz/item/CS_URS_2025_01/013254000"/>
    <hyperlink ref="F97" r:id="rId4" display="https://podminky.urs.cz/item/CS_URS_2025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826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827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828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829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830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831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832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833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834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835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836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78</v>
      </c>
      <c r="F18" s="286" t="s">
        <v>837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838</v>
      </c>
      <c r="F19" s="286" t="s">
        <v>839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840</v>
      </c>
      <c r="F20" s="286" t="s">
        <v>841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88</v>
      </c>
      <c r="F21" s="286" t="s">
        <v>842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843</v>
      </c>
      <c r="F22" s="286" t="s">
        <v>844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845</v>
      </c>
      <c r="F23" s="286" t="s">
        <v>846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847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848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849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850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851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852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853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854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855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114</v>
      </c>
      <c r="F36" s="286"/>
      <c r="G36" s="286" t="s">
        <v>856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857</v>
      </c>
      <c r="F37" s="286"/>
      <c r="G37" s="286" t="s">
        <v>858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52</v>
      </c>
      <c r="F38" s="286"/>
      <c r="G38" s="286" t="s">
        <v>859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53</v>
      </c>
      <c r="F39" s="286"/>
      <c r="G39" s="286" t="s">
        <v>860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115</v>
      </c>
      <c r="F40" s="286"/>
      <c r="G40" s="286" t="s">
        <v>861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116</v>
      </c>
      <c r="F41" s="286"/>
      <c r="G41" s="286" t="s">
        <v>862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863</v>
      </c>
      <c r="F42" s="286"/>
      <c r="G42" s="286" t="s">
        <v>864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865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866</v>
      </c>
      <c r="F44" s="286"/>
      <c r="G44" s="286" t="s">
        <v>867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118</v>
      </c>
      <c r="F45" s="286"/>
      <c r="G45" s="286" t="s">
        <v>868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869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870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871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872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873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874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875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876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877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878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879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880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881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882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883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884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885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886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887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888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889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890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891</v>
      </c>
      <c r="D76" s="304"/>
      <c r="E76" s="304"/>
      <c r="F76" s="304" t="s">
        <v>892</v>
      </c>
      <c r="G76" s="305"/>
      <c r="H76" s="304" t="s">
        <v>53</v>
      </c>
      <c r="I76" s="304" t="s">
        <v>56</v>
      </c>
      <c r="J76" s="304" t="s">
        <v>893</v>
      </c>
      <c r="K76" s="303"/>
    </row>
    <row r="77" s="1" customFormat="1" ht="17.25" customHeight="1">
      <c r="B77" s="301"/>
      <c r="C77" s="306" t="s">
        <v>894</v>
      </c>
      <c r="D77" s="306"/>
      <c r="E77" s="306"/>
      <c r="F77" s="307" t="s">
        <v>895</v>
      </c>
      <c r="G77" s="308"/>
      <c r="H77" s="306"/>
      <c r="I77" s="306"/>
      <c r="J77" s="306" t="s">
        <v>896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52</v>
      </c>
      <c r="D79" s="311"/>
      <c r="E79" s="311"/>
      <c r="F79" s="312" t="s">
        <v>897</v>
      </c>
      <c r="G79" s="313"/>
      <c r="H79" s="289" t="s">
        <v>898</v>
      </c>
      <c r="I79" s="289" t="s">
        <v>899</v>
      </c>
      <c r="J79" s="289">
        <v>20</v>
      </c>
      <c r="K79" s="303"/>
    </row>
    <row r="80" s="1" customFormat="1" ht="15" customHeight="1">
      <c r="B80" s="301"/>
      <c r="C80" s="289" t="s">
        <v>900</v>
      </c>
      <c r="D80" s="289"/>
      <c r="E80" s="289"/>
      <c r="F80" s="312" t="s">
        <v>897</v>
      </c>
      <c r="G80" s="313"/>
      <c r="H80" s="289" t="s">
        <v>901</v>
      </c>
      <c r="I80" s="289" t="s">
        <v>899</v>
      </c>
      <c r="J80" s="289">
        <v>120</v>
      </c>
      <c r="K80" s="303"/>
    </row>
    <row r="81" s="1" customFormat="1" ht="15" customHeight="1">
      <c r="B81" s="314"/>
      <c r="C81" s="289" t="s">
        <v>902</v>
      </c>
      <c r="D81" s="289"/>
      <c r="E81" s="289"/>
      <c r="F81" s="312" t="s">
        <v>903</v>
      </c>
      <c r="G81" s="313"/>
      <c r="H81" s="289" t="s">
        <v>904</v>
      </c>
      <c r="I81" s="289" t="s">
        <v>899</v>
      </c>
      <c r="J81" s="289">
        <v>50</v>
      </c>
      <c r="K81" s="303"/>
    </row>
    <row r="82" s="1" customFormat="1" ht="15" customHeight="1">
      <c r="B82" s="314"/>
      <c r="C82" s="289" t="s">
        <v>905</v>
      </c>
      <c r="D82" s="289"/>
      <c r="E82" s="289"/>
      <c r="F82" s="312" t="s">
        <v>897</v>
      </c>
      <c r="G82" s="313"/>
      <c r="H82" s="289" t="s">
        <v>906</v>
      </c>
      <c r="I82" s="289" t="s">
        <v>907</v>
      </c>
      <c r="J82" s="289"/>
      <c r="K82" s="303"/>
    </row>
    <row r="83" s="1" customFormat="1" ht="15" customHeight="1">
      <c r="B83" s="314"/>
      <c r="C83" s="315" t="s">
        <v>908</v>
      </c>
      <c r="D83" s="315"/>
      <c r="E83" s="315"/>
      <c r="F83" s="316" t="s">
        <v>903</v>
      </c>
      <c r="G83" s="315"/>
      <c r="H83" s="315" t="s">
        <v>909</v>
      </c>
      <c r="I83" s="315" t="s">
        <v>899</v>
      </c>
      <c r="J83" s="315">
        <v>15</v>
      </c>
      <c r="K83" s="303"/>
    </row>
    <row r="84" s="1" customFormat="1" ht="15" customHeight="1">
      <c r="B84" s="314"/>
      <c r="C84" s="315" t="s">
        <v>910</v>
      </c>
      <c r="D84" s="315"/>
      <c r="E84" s="315"/>
      <c r="F84" s="316" t="s">
        <v>903</v>
      </c>
      <c r="G84" s="315"/>
      <c r="H84" s="315" t="s">
        <v>911</v>
      </c>
      <c r="I84" s="315" t="s">
        <v>899</v>
      </c>
      <c r="J84" s="315">
        <v>15</v>
      </c>
      <c r="K84" s="303"/>
    </row>
    <row r="85" s="1" customFormat="1" ht="15" customHeight="1">
      <c r="B85" s="314"/>
      <c r="C85" s="315" t="s">
        <v>912</v>
      </c>
      <c r="D85" s="315"/>
      <c r="E85" s="315"/>
      <c r="F85" s="316" t="s">
        <v>903</v>
      </c>
      <c r="G85" s="315"/>
      <c r="H85" s="315" t="s">
        <v>913</v>
      </c>
      <c r="I85" s="315" t="s">
        <v>899</v>
      </c>
      <c r="J85" s="315">
        <v>20</v>
      </c>
      <c r="K85" s="303"/>
    </row>
    <row r="86" s="1" customFormat="1" ht="15" customHeight="1">
      <c r="B86" s="314"/>
      <c r="C86" s="315" t="s">
        <v>914</v>
      </c>
      <c r="D86" s="315"/>
      <c r="E86" s="315"/>
      <c r="F86" s="316" t="s">
        <v>903</v>
      </c>
      <c r="G86" s="315"/>
      <c r="H86" s="315" t="s">
        <v>915</v>
      </c>
      <c r="I86" s="315" t="s">
        <v>899</v>
      </c>
      <c r="J86" s="315">
        <v>20</v>
      </c>
      <c r="K86" s="303"/>
    </row>
    <row r="87" s="1" customFormat="1" ht="15" customHeight="1">
      <c r="B87" s="314"/>
      <c r="C87" s="289" t="s">
        <v>916</v>
      </c>
      <c r="D87" s="289"/>
      <c r="E87" s="289"/>
      <c r="F87" s="312" t="s">
        <v>903</v>
      </c>
      <c r="G87" s="313"/>
      <c r="H87" s="289" t="s">
        <v>917</v>
      </c>
      <c r="I87" s="289" t="s">
        <v>899</v>
      </c>
      <c r="J87" s="289">
        <v>50</v>
      </c>
      <c r="K87" s="303"/>
    </row>
    <row r="88" s="1" customFormat="1" ht="15" customHeight="1">
      <c r="B88" s="314"/>
      <c r="C88" s="289" t="s">
        <v>918</v>
      </c>
      <c r="D88" s="289"/>
      <c r="E88" s="289"/>
      <c r="F88" s="312" t="s">
        <v>903</v>
      </c>
      <c r="G88" s="313"/>
      <c r="H88" s="289" t="s">
        <v>919</v>
      </c>
      <c r="I88" s="289" t="s">
        <v>899</v>
      </c>
      <c r="J88" s="289">
        <v>20</v>
      </c>
      <c r="K88" s="303"/>
    </row>
    <row r="89" s="1" customFormat="1" ht="15" customHeight="1">
      <c r="B89" s="314"/>
      <c r="C89" s="289" t="s">
        <v>920</v>
      </c>
      <c r="D89" s="289"/>
      <c r="E89" s="289"/>
      <c r="F89" s="312" t="s">
        <v>903</v>
      </c>
      <c r="G89" s="313"/>
      <c r="H89" s="289" t="s">
        <v>921</v>
      </c>
      <c r="I89" s="289" t="s">
        <v>899</v>
      </c>
      <c r="J89" s="289">
        <v>20</v>
      </c>
      <c r="K89" s="303"/>
    </row>
    <row r="90" s="1" customFormat="1" ht="15" customHeight="1">
      <c r="B90" s="314"/>
      <c r="C90" s="289" t="s">
        <v>922</v>
      </c>
      <c r="D90" s="289"/>
      <c r="E90" s="289"/>
      <c r="F90" s="312" t="s">
        <v>903</v>
      </c>
      <c r="G90" s="313"/>
      <c r="H90" s="289" t="s">
        <v>923</v>
      </c>
      <c r="I90" s="289" t="s">
        <v>899</v>
      </c>
      <c r="J90" s="289">
        <v>50</v>
      </c>
      <c r="K90" s="303"/>
    </row>
    <row r="91" s="1" customFormat="1" ht="15" customHeight="1">
      <c r="B91" s="314"/>
      <c r="C91" s="289" t="s">
        <v>924</v>
      </c>
      <c r="D91" s="289"/>
      <c r="E91" s="289"/>
      <c r="F91" s="312" t="s">
        <v>903</v>
      </c>
      <c r="G91" s="313"/>
      <c r="H91" s="289" t="s">
        <v>924</v>
      </c>
      <c r="I91" s="289" t="s">
        <v>899</v>
      </c>
      <c r="J91" s="289">
        <v>50</v>
      </c>
      <c r="K91" s="303"/>
    </row>
    <row r="92" s="1" customFormat="1" ht="15" customHeight="1">
      <c r="B92" s="314"/>
      <c r="C92" s="289" t="s">
        <v>925</v>
      </c>
      <c r="D92" s="289"/>
      <c r="E92" s="289"/>
      <c r="F92" s="312" t="s">
        <v>903</v>
      </c>
      <c r="G92" s="313"/>
      <c r="H92" s="289" t="s">
        <v>926</v>
      </c>
      <c r="I92" s="289" t="s">
        <v>899</v>
      </c>
      <c r="J92" s="289">
        <v>255</v>
      </c>
      <c r="K92" s="303"/>
    </row>
    <row r="93" s="1" customFormat="1" ht="15" customHeight="1">
      <c r="B93" s="314"/>
      <c r="C93" s="289" t="s">
        <v>927</v>
      </c>
      <c r="D93" s="289"/>
      <c r="E93" s="289"/>
      <c r="F93" s="312" t="s">
        <v>897</v>
      </c>
      <c r="G93" s="313"/>
      <c r="H93" s="289" t="s">
        <v>928</v>
      </c>
      <c r="I93" s="289" t="s">
        <v>929</v>
      </c>
      <c r="J93" s="289"/>
      <c r="K93" s="303"/>
    </row>
    <row r="94" s="1" customFormat="1" ht="15" customHeight="1">
      <c r="B94" s="314"/>
      <c r="C94" s="289" t="s">
        <v>930</v>
      </c>
      <c r="D94" s="289"/>
      <c r="E94" s="289"/>
      <c r="F94" s="312" t="s">
        <v>897</v>
      </c>
      <c r="G94" s="313"/>
      <c r="H94" s="289" t="s">
        <v>931</v>
      </c>
      <c r="I94" s="289" t="s">
        <v>932</v>
      </c>
      <c r="J94" s="289"/>
      <c r="K94" s="303"/>
    </row>
    <row r="95" s="1" customFormat="1" ht="15" customHeight="1">
      <c r="B95" s="314"/>
      <c r="C95" s="289" t="s">
        <v>933</v>
      </c>
      <c r="D95" s="289"/>
      <c r="E95" s="289"/>
      <c r="F95" s="312" t="s">
        <v>897</v>
      </c>
      <c r="G95" s="313"/>
      <c r="H95" s="289" t="s">
        <v>933</v>
      </c>
      <c r="I95" s="289" t="s">
        <v>932</v>
      </c>
      <c r="J95" s="289"/>
      <c r="K95" s="303"/>
    </row>
    <row r="96" s="1" customFormat="1" ht="15" customHeight="1">
      <c r="B96" s="314"/>
      <c r="C96" s="289" t="s">
        <v>37</v>
      </c>
      <c r="D96" s="289"/>
      <c r="E96" s="289"/>
      <c r="F96" s="312" t="s">
        <v>897</v>
      </c>
      <c r="G96" s="313"/>
      <c r="H96" s="289" t="s">
        <v>934</v>
      </c>
      <c r="I96" s="289" t="s">
        <v>932</v>
      </c>
      <c r="J96" s="289"/>
      <c r="K96" s="303"/>
    </row>
    <row r="97" s="1" customFormat="1" ht="15" customHeight="1">
      <c r="B97" s="314"/>
      <c r="C97" s="289" t="s">
        <v>47</v>
      </c>
      <c r="D97" s="289"/>
      <c r="E97" s="289"/>
      <c r="F97" s="312" t="s">
        <v>897</v>
      </c>
      <c r="G97" s="313"/>
      <c r="H97" s="289" t="s">
        <v>935</v>
      </c>
      <c r="I97" s="289" t="s">
        <v>932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936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891</v>
      </c>
      <c r="D103" s="304"/>
      <c r="E103" s="304"/>
      <c r="F103" s="304" t="s">
        <v>892</v>
      </c>
      <c r="G103" s="305"/>
      <c r="H103" s="304" t="s">
        <v>53</v>
      </c>
      <c r="I103" s="304" t="s">
        <v>56</v>
      </c>
      <c r="J103" s="304" t="s">
        <v>893</v>
      </c>
      <c r="K103" s="303"/>
    </row>
    <row r="104" s="1" customFormat="1" ht="17.25" customHeight="1">
      <c r="B104" s="301"/>
      <c r="C104" s="306" t="s">
        <v>894</v>
      </c>
      <c r="D104" s="306"/>
      <c r="E104" s="306"/>
      <c r="F104" s="307" t="s">
        <v>895</v>
      </c>
      <c r="G104" s="308"/>
      <c r="H104" s="306"/>
      <c r="I104" s="306"/>
      <c r="J104" s="306" t="s">
        <v>896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52</v>
      </c>
      <c r="D106" s="311"/>
      <c r="E106" s="311"/>
      <c r="F106" s="312" t="s">
        <v>897</v>
      </c>
      <c r="G106" s="289"/>
      <c r="H106" s="289" t="s">
        <v>937</v>
      </c>
      <c r="I106" s="289" t="s">
        <v>899</v>
      </c>
      <c r="J106" s="289">
        <v>20</v>
      </c>
      <c r="K106" s="303"/>
    </row>
    <row r="107" s="1" customFormat="1" ht="15" customHeight="1">
      <c r="B107" s="301"/>
      <c r="C107" s="289" t="s">
        <v>900</v>
      </c>
      <c r="D107" s="289"/>
      <c r="E107" s="289"/>
      <c r="F107" s="312" t="s">
        <v>897</v>
      </c>
      <c r="G107" s="289"/>
      <c r="H107" s="289" t="s">
        <v>937</v>
      </c>
      <c r="I107" s="289" t="s">
        <v>899</v>
      </c>
      <c r="J107" s="289">
        <v>120</v>
      </c>
      <c r="K107" s="303"/>
    </row>
    <row r="108" s="1" customFormat="1" ht="15" customHeight="1">
      <c r="B108" s="314"/>
      <c r="C108" s="289" t="s">
        <v>902</v>
      </c>
      <c r="D108" s="289"/>
      <c r="E108" s="289"/>
      <c r="F108" s="312" t="s">
        <v>903</v>
      </c>
      <c r="G108" s="289"/>
      <c r="H108" s="289" t="s">
        <v>937</v>
      </c>
      <c r="I108" s="289" t="s">
        <v>899</v>
      </c>
      <c r="J108" s="289">
        <v>50</v>
      </c>
      <c r="K108" s="303"/>
    </row>
    <row r="109" s="1" customFormat="1" ht="15" customHeight="1">
      <c r="B109" s="314"/>
      <c r="C109" s="289" t="s">
        <v>905</v>
      </c>
      <c r="D109" s="289"/>
      <c r="E109" s="289"/>
      <c r="F109" s="312" t="s">
        <v>897</v>
      </c>
      <c r="G109" s="289"/>
      <c r="H109" s="289" t="s">
        <v>937</v>
      </c>
      <c r="I109" s="289" t="s">
        <v>907</v>
      </c>
      <c r="J109" s="289"/>
      <c r="K109" s="303"/>
    </row>
    <row r="110" s="1" customFormat="1" ht="15" customHeight="1">
      <c r="B110" s="314"/>
      <c r="C110" s="289" t="s">
        <v>916</v>
      </c>
      <c r="D110" s="289"/>
      <c r="E110" s="289"/>
      <c r="F110" s="312" t="s">
        <v>903</v>
      </c>
      <c r="G110" s="289"/>
      <c r="H110" s="289" t="s">
        <v>937</v>
      </c>
      <c r="I110" s="289" t="s">
        <v>899</v>
      </c>
      <c r="J110" s="289">
        <v>50</v>
      </c>
      <c r="K110" s="303"/>
    </row>
    <row r="111" s="1" customFormat="1" ht="15" customHeight="1">
      <c r="B111" s="314"/>
      <c r="C111" s="289" t="s">
        <v>924</v>
      </c>
      <c r="D111" s="289"/>
      <c r="E111" s="289"/>
      <c r="F111" s="312" t="s">
        <v>903</v>
      </c>
      <c r="G111" s="289"/>
      <c r="H111" s="289" t="s">
        <v>937</v>
      </c>
      <c r="I111" s="289" t="s">
        <v>899</v>
      </c>
      <c r="J111" s="289">
        <v>50</v>
      </c>
      <c r="K111" s="303"/>
    </row>
    <row r="112" s="1" customFormat="1" ht="15" customHeight="1">
      <c r="B112" s="314"/>
      <c r="C112" s="289" t="s">
        <v>922</v>
      </c>
      <c r="D112" s="289"/>
      <c r="E112" s="289"/>
      <c r="F112" s="312" t="s">
        <v>903</v>
      </c>
      <c r="G112" s="289"/>
      <c r="H112" s="289" t="s">
        <v>937</v>
      </c>
      <c r="I112" s="289" t="s">
        <v>899</v>
      </c>
      <c r="J112" s="289">
        <v>50</v>
      </c>
      <c r="K112" s="303"/>
    </row>
    <row r="113" s="1" customFormat="1" ht="15" customHeight="1">
      <c r="B113" s="314"/>
      <c r="C113" s="289" t="s">
        <v>52</v>
      </c>
      <c r="D113" s="289"/>
      <c r="E113" s="289"/>
      <c r="F113" s="312" t="s">
        <v>897</v>
      </c>
      <c r="G113" s="289"/>
      <c r="H113" s="289" t="s">
        <v>938</v>
      </c>
      <c r="I113" s="289" t="s">
        <v>899</v>
      </c>
      <c r="J113" s="289">
        <v>20</v>
      </c>
      <c r="K113" s="303"/>
    </row>
    <row r="114" s="1" customFormat="1" ht="15" customHeight="1">
      <c r="B114" s="314"/>
      <c r="C114" s="289" t="s">
        <v>939</v>
      </c>
      <c r="D114" s="289"/>
      <c r="E114" s="289"/>
      <c r="F114" s="312" t="s">
        <v>897</v>
      </c>
      <c r="G114" s="289"/>
      <c r="H114" s="289" t="s">
        <v>940</v>
      </c>
      <c r="I114" s="289" t="s">
        <v>899</v>
      </c>
      <c r="J114" s="289">
        <v>120</v>
      </c>
      <c r="K114" s="303"/>
    </row>
    <row r="115" s="1" customFormat="1" ht="15" customHeight="1">
      <c r="B115" s="314"/>
      <c r="C115" s="289" t="s">
        <v>37</v>
      </c>
      <c r="D115" s="289"/>
      <c r="E115" s="289"/>
      <c r="F115" s="312" t="s">
        <v>897</v>
      </c>
      <c r="G115" s="289"/>
      <c r="H115" s="289" t="s">
        <v>941</v>
      </c>
      <c r="I115" s="289" t="s">
        <v>932</v>
      </c>
      <c r="J115" s="289"/>
      <c r="K115" s="303"/>
    </row>
    <row r="116" s="1" customFormat="1" ht="15" customHeight="1">
      <c r="B116" s="314"/>
      <c r="C116" s="289" t="s">
        <v>47</v>
      </c>
      <c r="D116" s="289"/>
      <c r="E116" s="289"/>
      <c r="F116" s="312" t="s">
        <v>897</v>
      </c>
      <c r="G116" s="289"/>
      <c r="H116" s="289" t="s">
        <v>942</v>
      </c>
      <c r="I116" s="289" t="s">
        <v>932</v>
      </c>
      <c r="J116" s="289"/>
      <c r="K116" s="303"/>
    </row>
    <row r="117" s="1" customFormat="1" ht="15" customHeight="1">
      <c r="B117" s="314"/>
      <c r="C117" s="289" t="s">
        <v>56</v>
      </c>
      <c r="D117" s="289"/>
      <c r="E117" s="289"/>
      <c r="F117" s="312" t="s">
        <v>897</v>
      </c>
      <c r="G117" s="289"/>
      <c r="H117" s="289" t="s">
        <v>943</v>
      </c>
      <c r="I117" s="289" t="s">
        <v>944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945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891</v>
      </c>
      <c r="D123" s="304"/>
      <c r="E123" s="304"/>
      <c r="F123" s="304" t="s">
        <v>892</v>
      </c>
      <c r="G123" s="305"/>
      <c r="H123" s="304" t="s">
        <v>53</v>
      </c>
      <c r="I123" s="304" t="s">
        <v>56</v>
      </c>
      <c r="J123" s="304" t="s">
        <v>893</v>
      </c>
      <c r="K123" s="333"/>
    </row>
    <row r="124" s="1" customFormat="1" ht="17.25" customHeight="1">
      <c r="B124" s="332"/>
      <c r="C124" s="306" t="s">
        <v>894</v>
      </c>
      <c r="D124" s="306"/>
      <c r="E124" s="306"/>
      <c r="F124" s="307" t="s">
        <v>895</v>
      </c>
      <c r="G124" s="308"/>
      <c r="H124" s="306"/>
      <c r="I124" s="306"/>
      <c r="J124" s="306" t="s">
        <v>896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900</v>
      </c>
      <c r="D126" s="311"/>
      <c r="E126" s="311"/>
      <c r="F126" s="312" t="s">
        <v>897</v>
      </c>
      <c r="G126" s="289"/>
      <c r="H126" s="289" t="s">
        <v>937</v>
      </c>
      <c r="I126" s="289" t="s">
        <v>899</v>
      </c>
      <c r="J126" s="289">
        <v>120</v>
      </c>
      <c r="K126" s="337"/>
    </row>
    <row r="127" s="1" customFormat="1" ht="15" customHeight="1">
      <c r="B127" s="334"/>
      <c r="C127" s="289" t="s">
        <v>946</v>
      </c>
      <c r="D127" s="289"/>
      <c r="E127" s="289"/>
      <c r="F127" s="312" t="s">
        <v>897</v>
      </c>
      <c r="G127" s="289"/>
      <c r="H127" s="289" t="s">
        <v>947</v>
      </c>
      <c r="I127" s="289" t="s">
        <v>899</v>
      </c>
      <c r="J127" s="289" t="s">
        <v>948</v>
      </c>
      <c r="K127" s="337"/>
    </row>
    <row r="128" s="1" customFormat="1" ht="15" customHeight="1">
      <c r="B128" s="334"/>
      <c r="C128" s="289" t="s">
        <v>845</v>
      </c>
      <c r="D128" s="289"/>
      <c r="E128" s="289"/>
      <c r="F128" s="312" t="s">
        <v>897</v>
      </c>
      <c r="G128" s="289"/>
      <c r="H128" s="289" t="s">
        <v>949</v>
      </c>
      <c r="I128" s="289" t="s">
        <v>899</v>
      </c>
      <c r="J128" s="289" t="s">
        <v>948</v>
      </c>
      <c r="K128" s="337"/>
    </row>
    <row r="129" s="1" customFormat="1" ht="15" customHeight="1">
      <c r="B129" s="334"/>
      <c r="C129" s="289" t="s">
        <v>908</v>
      </c>
      <c r="D129" s="289"/>
      <c r="E129" s="289"/>
      <c r="F129" s="312" t="s">
        <v>903</v>
      </c>
      <c r="G129" s="289"/>
      <c r="H129" s="289" t="s">
        <v>909</v>
      </c>
      <c r="I129" s="289" t="s">
        <v>899</v>
      </c>
      <c r="J129" s="289">
        <v>15</v>
      </c>
      <c r="K129" s="337"/>
    </row>
    <row r="130" s="1" customFormat="1" ht="15" customHeight="1">
      <c r="B130" s="334"/>
      <c r="C130" s="315" t="s">
        <v>910</v>
      </c>
      <c r="D130" s="315"/>
      <c r="E130" s="315"/>
      <c r="F130" s="316" t="s">
        <v>903</v>
      </c>
      <c r="G130" s="315"/>
      <c r="H130" s="315" t="s">
        <v>911</v>
      </c>
      <c r="I130" s="315" t="s">
        <v>899</v>
      </c>
      <c r="J130" s="315">
        <v>15</v>
      </c>
      <c r="K130" s="337"/>
    </row>
    <row r="131" s="1" customFormat="1" ht="15" customHeight="1">
      <c r="B131" s="334"/>
      <c r="C131" s="315" t="s">
        <v>912</v>
      </c>
      <c r="D131" s="315"/>
      <c r="E131" s="315"/>
      <c r="F131" s="316" t="s">
        <v>903</v>
      </c>
      <c r="G131" s="315"/>
      <c r="H131" s="315" t="s">
        <v>913</v>
      </c>
      <c r="I131" s="315" t="s">
        <v>899</v>
      </c>
      <c r="J131" s="315">
        <v>20</v>
      </c>
      <c r="K131" s="337"/>
    </row>
    <row r="132" s="1" customFormat="1" ht="15" customHeight="1">
      <c r="B132" s="334"/>
      <c r="C132" s="315" t="s">
        <v>914</v>
      </c>
      <c r="D132" s="315"/>
      <c r="E132" s="315"/>
      <c r="F132" s="316" t="s">
        <v>903</v>
      </c>
      <c r="G132" s="315"/>
      <c r="H132" s="315" t="s">
        <v>915</v>
      </c>
      <c r="I132" s="315" t="s">
        <v>899</v>
      </c>
      <c r="J132" s="315">
        <v>20</v>
      </c>
      <c r="K132" s="337"/>
    </row>
    <row r="133" s="1" customFormat="1" ht="15" customHeight="1">
      <c r="B133" s="334"/>
      <c r="C133" s="289" t="s">
        <v>902</v>
      </c>
      <c r="D133" s="289"/>
      <c r="E133" s="289"/>
      <c r="F133" s="312" t="s">
        <v>903</v>
      </c>
      <c r="G133" s="289"/>
      <c r="H133" s="289" t="s">
        <v>937</v>
      </c>
      <c r="I133" s="289" t="s">
        <v>899</v>
      </c>
      <c r="J133" s="289">
        <v>50</v>
      </c>
      <c r="K133" s="337"/>
    </row>
    <row r="134" s="1" customFormat="1" ht="15" customHeight="1">
      <c r="B134" s="334"/>
      <c r="C134" s="289" t="s">
        <v>916</v>
      </c>
      <c r="D134" s="289"/>
      <c r="E134" s="289"/>
      <c r="F134" s="312" t="s">
        <v>903</v>
      </c>
      <c r="G134" s="289"/>
      <c r="H134" s="289" t="s">
        <v>937</v>
      </c>
      <c r="I134" s="289" t="s">
        <v>899</v>
      </c>
      <c r="J134" s="289">
        <v>50</v>
      </c>
      <c r="K134" s="337"/>
    </row>
    <row r="135" s="1" customFormat="1" ht="15" customHeight="1">
      <c r="B135" s="334"/>
      <c r="C135" s="289" t="s">
        <v>922</v>
      </c>
      <c r="D135" s="289"/>
      <c r="E135" s="289"/>
      <c r="F135" s="312" t="s">
        <v>903</v>
      </c>
      <c r="G135" s="289"/>
      <c r="H135" s="289" t="s">
        <v>937</v>
      </c>
      <c r="I135" s="289" t="s">
        <v>899</v>
      </c>
      <c r="J135" s="289">
        <v>50</v>
      </c>
      <c r="K135" s="337"/>
    </row>
    <row r="136" s="1" customFormat="1" ht="15" customHeight="1">
      <c r="B136" s="334"/>
      <c r="C136" s="289" t="s">
        <v>924</v>
      </c>
      <c r="D136" s="289"/>
      <c r="E136" s="289"/>
      <c r="F136" s="312" t="s">
        <v>903</v>
      </c>
      <c r="G136" s="289"/>
      <c r="H136" s="289" t="s">
        <v>937</v>
      </c>
      <c r="I136" s="289" t="s">
        <v>899</v>
      </c>
      <c r="J136" s="289">
        <v>50</v>
      </c>
      <c r="K136" s="337"/>
    </row>
    <row r="137" s="1" customFormat="1" ht="15" customHeight="1">
      <c r="B137" s="334"/>
      <c r="C137" s="289" t="s">
        <v>925</v>
      </c>
      <c r="D137" s="289"/>
      <c r="E137" s="289"/>
      <c r="F137" s="312" t="s">
        <v>903</v>
      </c>
      <c r="G137" s="289"/>
      <c r="H137" s="289" t="s">
        <v>950</v>
      </c>
      <c r="I137" s="289" t="s">
        <v>899</v>
      </c>
      <c r="J137" s="289">
        <v>255</v>
      </c>
      <c r="K137" s="337"/>
    </row>
    <row r="138" s="1" customFormat="1" ht="15" customHeight="1">
      <c r="B138" s="334"/>
      <c r="C138" s="289" t="s">
        <v>927</v>
      </c>
      <c r="D138" s="289"/>
      <c r="E138" s="289"/>
      <c r="F138" s="312" t="s">
        <v>897</v>
      </c>
      <c r="G138" s="289"/>
      <c r="H138" s="289" t="s">
        <v>951</v>
      </c>
      <c r="I138" s="289" t="s">
        <v>929</v>
      </c>
      <c r="J138" s="289"/>
      <c r="K138" s="337"/>
    </row>
    <row r="139" s="1" customFormat="1" ht="15" customHeight="1">
      <c r="B139" s="334"/>
      <c r="C139" s="289" t="s">
        <v>930</v>
      </c>
      <c r="D139" s="289"/>
      <c r="E139" s="289"/>
      <c r="F139" s="312" t="s">
        <v>897</v>
      </c>
      <c r="G139" s="289"/>
      <c r="H139" s="289" t="s">
        <v>952</v>
      </c>
      <c r="I139" s="289" t="s">
        <v>932</v>
      </c>
      <c r="J139" s="289"/>
      <c r="K139" s="337"/>
    </row>
    <row r="140" s="1" customFormat="1" ht="15" customHeight="1">
      <c r="B140" s="334"/>
      <c r="C140" s="289" t="s">
        <v>933</v>
      </c>
      <c r="D140" s="289"/>
      <c r="E140" s="289"/>
      <c r="F140" s="312" t="s">
        <v>897</v>
      </c>
      <c r="G140" s="289"/>
      <c r="H140" s="289" t="s">
        <v>933</v>
      </c>
      <c r="I140" s="289" t="s">
        <v>932</v>
      </c>
      <c r="J140" s="289"/>
      <c r="K140" s="337"/>
    </row>
    <row r="141" s="1" customFormat="1" ht="15" customHeight="1">
      <c r="B141" s="334"/>
      <c r="C141" s="289" t="s">
        <v>37</v>
      </c>
      <c r="D141" s="289"/>
      <c r="E141" s="289"/>
      <c r="F141" s="312" t="s">
        <v>897</v>
      </c>
      <c r="G141" s="289"/>
      <c r="H141" s="289" t="s">
        <v>953</v>
      </c>
      <c r="I141" s="289" t="s">
        <v>932</v>
      </c>
      <c r="J141" s="289"/>
      <c r="K141" s="337"/>
    </row>
    <row r="142" s="1" customFormat="1" ht="15" customHeight="1">
      <c r="B142" s="334"/>
      <c r="C142" s="289" t="s">
        <v>954</v>
      </c>
      <c r="D142" s="289"/>
      <c r="E142" s="289"/>
      <c r="F142" s="312" t="s">
        <v>897</v>
      </c>
      <c r="G142" s="289"/>
      <c r="H142" s="289" t="s">
        <v>955</v>
      </c>
      <c r="I142" s="289" t="s">
        <v>932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956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891</v>
      </c>
      <c r="D148" s="304"/>
      <c r="E148" s="304"/>
      <c r="F148" s="304" t="s">
        <v>892</v>
      </c>
      <c r="G148" s="305"/>
      <c r="H148" s="304" t="s">
        <v>53</v>
      </c>
      <c r="I148" s="304" t="s">
        <v>56</v>
      </c>
      <c r="J148" s="304" t="s">
        <v>893</v>
      </c>
      <c r="K148" s="303"/>
    </row>
    <row r="149" s="1" customFormat="1" ht="17.25" customHeight="1">
      <c r="B149" s="301"/>
      <c r="C149" s="306" t="s">
        <v>894</v>
      </c>
      <c r="D149" s="306"/>
      <c r="E149" s="306"/>
      <c r="F149" s="307" t="s">
        <v>895</v>
      </c>
      <c r="G149" s="308"/>
      <c r="H149" s="306"/>
      <c r="I149" s="306"/>
      <c r="J149" s="306" t="s">
        <v>896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900</v>
      </c>
      <c r="D151" s="289"/>
      <c r="E151" s="289"/>
      <c r="F151" s="342" t="s">
        <v>897</v>
      </c>
      <c r="G151" s="289"/>
      <c r="H151" s="341" t="s">
        <v>937</v>
      </c>
      <c r="I151" s="341" t="s">
        <v>899</v>
      </c>
      <c r="J151" s="341">
        <v>120</v>
      </c>
      <c r="K151" s="337"/>
    </row>
    <row r="152" s="1" customFormat="1" ht="15" customHeight="1">
      <c r="B152" s="314"/>
      <c r="C152" s="341" t="s">
        <v>946</v>
      </c>
      <c r="D152" s="289"/>
      <c r="E152" s="289"/>
      <c r="F152" s="342" t="s">
        <v>897</v>
      </c>
      <c r="G152" s="289"/>
      <c r="H152" s="341" t="s">
        <v>957</v>
      </c>
      <c r="I152" s="341" t="s">
        <v>899</v>
      </c>
      <c r="J152" s="341" t="s">
        <v>948</v>
      </c>
      <c r="K152" s="337"/>
    </row>
    <row r="153" s="1" customFormat="1" ht="15" customHeight="1">
      <c r="B153" s="314"/>
      <c r="C153" s="341" t="s">
        <v>845</v>
      </c>
      <c r="D153" s="289"/>
      <c r="E153" s="289"/>
      <c r="F153" s="342" t="s">
        <v>897</v>
      </c>
      <c r="G153" s="289"/>
      <c r="H153" s="341" t="s">
        <v>958</v>
      </c>
      <c r="I153" s="341" t="s">
        <v>899</v>
      </c>
      <c r="J153" s="341" t="s">
        <v>948</v>
      </c>
      <c r="K153" s="337"/>
    </row>
    <row r="154" s="1" customFormat="1" ht="15" customHeight="1">
      <c r="B154" s="314"/>
      <c r="C154" s="341" t="s">
        <v>902</v>
      </c>
      <c r="D154" s="289"/>
      <c r="E154" s="289"/>
      <c r="F154" s="342" t="s">
        <v>903</v>
      </c>
      <c r="G154" s="289"/>
      <c r="H154" s="341" t="s">
        <v>937</v>
      </c>
      <c r="I154" s="341" t="s">
        <v>899</v>
      </c>
      <c r="J154" s="341">
        <v>50</v>
      </c>
      <c r="K154" s="337"/>
    </row>
    <row r="155" s="1" customFormat="1" ht="15" customHeight="1">
      <c r="B155" s="314"/>
      <c r="C155" s="341" t="s">
        <v>905</v>
      </c>
      <c r="D155" s="289"/>
      <c r="E155" s="289"/>
      <c r="F155" s="342" t="s">
        <v>897</v>
      </c>
      <c r="G155" s="289"/>
      <c r="H155" s="341" t="s">
        <v>937</v>
      </c>
      <c r="I155" s="341" t="s">
        <v>907</v>
      </c>
      <c r="J155" s="341"/>
      <c r="K155" s="337"/>
    </row>
    <row r="156" s="1" customFormat="1" ht="15" customHeight="1">
      <c r="B156" s="314"/>
      <c r="C156" s="341" t="s">
        <v>916</v>
      </c>
      <c r="D156" s="289"/>
      <c r="E156" s="289"/>
      <c r="F156" s="342" t="s">
        <v>903</v>
      </c>
      <c r="G156" s="289"/>
      <c r="H156" s="341" t="s">
        <v>937</v>
      </c>
      <c r="I156" s="341" t="s">
        <v>899</v>
      </c>
      <c r="J156" s="341">
        <v>50</v>
      </c>
      <c r="K156" s="337"/>
    </row>
    <row r="157" s="1" customFormat="1" ht="15" customHeight="1">
      <c r="B157" s="314"/>
      <c r="C157" s="341" t="s">
        <v>924</v>
      </c>
      <c r="D157" s="289"/>
      <c r="E157" s="289"/>
      <c r="F157" s="342" t="s">
        <v>903</v>
      </c>
      <c r="G157" s="289"/>
      <c r="H157" s="341" t="s">
        <v>937</v>
      </c>
      <c r="I157" s="341" t="s">
        <v>899</v>
      </c>
      <c r="J157" s="341">
        <v>50</v>
      </c>
      <c r="K157" s="337"/>
    </row>
    <row r="158" s="1" customFormat="1" ht="15" customHeight="1">
      <c r="B158" s="314"/>
      <c r="C158" s="341" t="s">
        <v>922</v>
      </c>
      <c r="D158" s="289"/>
      <c r="E158" s="289"/>
      <c r="F158" s="342" t="s">
        <v>903</v>
      </c>
      <c r="G158" s="289"/>
      <c r="H158" s="341" t="s">
        <v>937</v>
      </c>
      <c r="I158" s="341" t="s">
        <v>899</v>
      </c>
      <c r="J158" s="341">
        <v>50</v>
      </c>
      <c r="K158" s="337"/>
    </row>
    <row r="159" s="1" customFormat="1" ht="15" customHeight="1">
      <c r="B159" s="314"/>
      <c r="C159" s="341" t="s">
        <v>95</v>
      </c>
      <c r="D159" s="289"/>
      <c r="E159" s="289"/>
      <c r="F159" s="342" t="s">
        <v>897</v>
      </c>
      <c r="G159" s="289"/>
      <c r="H159" s="341" t="s">
        <v>959</v>
      </c>
      <c r="I159" s="341" t="s">
        <v>899</v>
      </c>
      <c r="J159" s="341" t="s">
        <v>960</v>
      </c>
      <c r="K159" s="337"/>
    </row>
    <row r="160" s="1" customFormat="1" ht="15" customHeight="1">
      <c r="B160" s="314"/>
      <c r="C160" s="341" t="s">
        <v>961</v>
      </c>
      <c r="D160" s="289"/>
      <c r="E160" s="289"/>
      <c r="F160" s="342" t="s">
        <v>897</v>
      </c>
      <c r="G160" s="289"/>
      <c r="H160" s="341" t="s">
        <v>962</v>
      </c>
      <c r="I160" s="341" t="s">
        <v>932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963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891</v>
      </c>
      <c r="D166" s="304"/>
      <c r="E166" s="304"/>
      <c r="F166" s="304" t="s">
        <v>892</v>
      </c>
      <c r="G166" s="346"/>
      <c r="H166" s="347" t="s">
        <v>53</v>
      </c>
      <c r="I166" s="347" t="s">
        <v>56</v>
      </c>
      <c r="J166" s="304" t="s">
        <v>893</v>
      </c>
      <c r="K166" s="281"/>
    </row>
    <row r="167" s="1" customFormat="1" ht="17.25" customHeight="1">
      <c r="B167" s="282"/>
      <c r="C167" s="306" t="s">
        <v>894</v>
      </c>
      <c r="D167" s="306"/>
      <c r="E167" s="306"/>
      <c r="F167" s="307" t="s">
        <v>895</v>
      </c>
      <c r="G167" s="348"/>
      <c r="H167" s="349"/>
      <c r="I167" s="349"/>
      <c r="J167" s="306" t="s">
        <v>896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900</v>
      </c>
      <c r="D169" s="289"/>
      <c r="E169" s="289"/>
      <c r="F169" s="312" t="s">
        <v>897</v>
      </c>
      <c r="G169" s="289"/>
      <c r="H169" s="289" t="s">
        <v>937</v>
      </c>
      <c r="I169" s="289" t="s">
        <v>899</v>
      </c>
      <c r="J169" s="289">
        <v>120</v>
      </c>
      <c r="K169" s="337"/>
    </row>
    <row r="170" s="1" customFormat="1" ht="15" customHeight="1">
      <c r="B170" s="314"/>
      <c r="C170" s="289" t="s">
        <v>946</v>
      </c>
      <c r="D170" s="289"/>
      <c r="E170" s="289"/>
      <c r="F170" s="312" t="s">
        <v>897</v>
      </c>
      <c r="G170" s="289"/>
      <c r="H170" s="289" t="s">
        <v>947</v>
      </c>
      <c r="I170" s="289" t="s">
        <v>899</v>
      </c>
      <c r="J170" s="289" t="s">
        <v>948</v>
      </c>
      <c r="K170" s="337"/>
    </row>
    <row r="171" s="1" customFormat="1" ht="15" customHeight="1">
      <c r="B171" s="314"/>
      <c r="C171" s="289" t="s">
        <v>845</v>
      </c>
      <c r="D171" s="289"/>
      <c r="E171" s="289"/>
      <c r="F171" s="312" t="s">
        <v>897</v>
      </c>
      <c r="G171" s="289"/>
      <c r="H171" s="289" t="s">
        <v>964</v>
      </c>
      <c r="I171" s="289" t="s">
        <v>899</v>
      </c>
      <c r="J171" s="289" t="s">
        <v>948</v>
      </c>
      <c r="K171" s="337"/>
    </row>
    <row r="172" s="1" customFormat="1" ht="15" customHeight="1">
      <c r="B172" s="314"/>
      <c r="C172" s="289" t="s">
        <v>902</v>
      </c>
      <c r="D172" s="289"/>
      <c r="E172" s="289"/>
      <c r="F172" s="312" t="s">
        <v>903</v>
      </c>
      <c r="G172" s="289"/>
      <c r="H172" s="289" t="s">
        <v>964</v>
      </c>
      <c r="I172" s="289" t="s">
        <v>899</v>
      </c>
      <c r="J172" s="289">
        <v>50</v>
      </c>
      <c r="K172" s="337"/>
    </row>
    <row r="173" s="1" customFormat="1" ht="15" customHeight="1">
      <c r="B173" s="314"/>
      <c r="C173" s="289" t="s">
        <v>905</v>
      </c>
      <c r="D173" s="289"/>
      <c r="E173" s="289"/>
      <c r="F173" s="312" t="s">
        <v>897</v>
      </c>
      <c r="G173" s="289"/>
      <c r="H173" s="289" t="s">
        <v>964</v>
      </c>
      <c r="I173" s="289" t="s">
        <v>907</v>
      </c>
      <c r="J173" s="289"/>
      <c r="K173" s="337"/>
    </row>
    <row r="174" s="1" customFormat="1" ht="15" customHeight="1">
      <c r="B174" s="314"/>
      <c r="C174" s="289" t="s">
        <v>916</v>
      </c>
      <c r="D174" s="289"/>
      <c r="E174" s="289"/>
      <c r="F174" s="312" t="s">
        <v>903</v>
      </c>
      <c r="G174" s="289"/>
      <c r="H174" s="289" t="s">
        <v>964</v>
      </c>
      <c r="I174" s="289" t="s">
        <v>899</v>
      </c>
      <c r="J174" s="289">
        <v>50</v>
      </c>
      <c r="K174" s="337"/>
    </row>
    <row r="175" s="1" customFormat="1" ht="15" customHeight="1">
      <c r="B175" s="314"/>
      <c r="C175" s="289" t="s">
        <v>924</v>
      </c>
      <c r="D175" s="289"/>
      <c r="E175" s="289"/>
      <c r="F175" s="312" t="s">
        <v>903</v>
      </c>
      <c r="G175" s="289"/>
      <c r="H175" s="289" t="s">
        <v>964</v>
      </c>
      <c r="I175" s="289" t="s">
        <v>899</v>
      </c>
      <c r="J175" s="289">
        <v>50</v>
      </c>
      <c r="K175" s="337"/>
    </row>
    <row r="176" s="1" customFormat="1" ht="15" customHeight="1">
      <c r="B176" s="314"/>
      <c r="C176" s="289" t="s">
        <v>922</v>
      </c>
      <c r="D176" s="289"/>
      <c r="E176" s="289"/>
      <c r="F176" s="312" t="s">
        <v>903</v>
      </c>
      <c r="G176" s="289"/>
      <c r="H176" s="289" t="s">
        <v>964</v>
      </c>
      <c r="I176" s="289" t="s">
        <v>899</v>
      </c>
      <c r="J176" s="289">
        <v>50</v>
      </c>
      <c r="K176" s="337"/>
    </row>
    <row r="177" s="1" customFormat="1" ht="15" customHeight="1">
      <c r="B177" s="314"/>
      <c r="C177" s="289" t="s">
        <v>114</v>
      </c>
      <c r="D177" s="289"/>
      <c r="E177" s="289"/>
      <c r="F177" s="312" t="s">
        <v>897</v>
      </c>
      <c r="G177" s="289"/>
      <c r="H177" s="289" t="s">
        <v>965</v>
      </c>
      <c r="I177" s="289" t="s">
        <v>966</v>
      </c>
      <c r="J177" s="289"/>
      <c r="K177" s="337"/>
    </row>
    <row r="178" s="1" customFormat="1" ht="15" customHeight="1">
      <c r="B178" s="314"/>
      <c r="C178" s="289" t="s">
        <v>56</v>
      </c>
      <c r="D178" s="289"/>
      <c r="E178" s="289"/>
      <c r="F178" s="312" t="s">
        <v>897</v>
      </c>
      <c r="G178" s="289"/>
      <c r="H178" s="289" t="s">
        <v>967</v>
      </c>
      <c r="I178" s="289" t="s">
        <v>968</v>
      </c>
      <c r="J178" s="289">
        <v>1</v>
      </c>
      <c r="K178" s="337"/>
    </row>
    <row r="179" s="1" customFormat="1" ht="15" customHeight="1">
      <c r="B179" s="314"/>
      <c r="C179" s="289" t="s">
        <v>52</v>
      </c>
      <c r="D179" s="289"/>
      <c r="E179" s="289"/>
      <c r="F179" s="312" t="s">
        <v>897</v>
      </c>
      <c r="G179" s="289"/>
      <c r="H179" s="289" t="s">
        <v>969</v>
      </c>
      <c r="I179" s="289" t="s">
        <v>899</v>
      </c>
      <c r="J179" s="289">
        <v>20</v>
      </c>
      <c r="K179" s="337"/>
    </row>
    <row r="180" s="1" customFormat="1" ht="15" customHeight="1">
      <c r="B180" s="314"/>
      <c r="C180" s="289" t="s">
        <v>53</v>
      </c>
      <c r="D180" s="289"/>
      <c r="E180" s="289"/>
      <c r="F180" s="312" t="s">
        <v>897</v>
      </c>
      <c r="G180" s="289"/>
      <c r="H180" s="289" t="s">
        <v>970</v>
      </c>
      <c r="I180" s="289" t="s">
        <v>899</v>
      </c>
      <c r="J180" s="289">
        <v>255</v>
      </c>
      <c r="K180" s="337"/>
    </row>
    <row r="181" s="1" customFormat="1" ht="15" customHeight="1">
      <c r="B181" s="314"/>
      <c r="C181" s="289" t="s">
        <v>115</v>
      </c>
      <c r="D181" s="289"/>
      <c r="E181" s="289"/>
      <c r="F181" s="312" t="s">
        <v>897</v>
      </c>
      <c r="G181" s="289"/>
      <c r="H181" s="289" t="s">
        <v>861</v>
      </c>
      <c r="I181" s="289" t="s">
        <v>899</v>
      </c>
      <c r="J181" s="289">
        <v>10</v>
      </c>
      <c r="K181" s="337"/>
    </row>
    <row r="182" s="1" customFormat="1" ht="15" customHeight="1">
      <c r="B182" s="314"/>
      <c r="C182" s="289" t="s">
        <v>116</v>
      </c>
      <c r="D182" s="289"/>
      <c r="E182" s="289"/>
      <c r="F182" s="312" t="s">
        <v>897</v>
      </c>
      <c r="G182" s="289"/>
      <c r="H182" s="289" t="s">
        <v>971</v>
      </c>
      <c r="I182" s="289" t="s">
        <v>932</v>
      </c>
      <c r="J182" s="289"/>
      <c r="K182" s="337"/>
    </row>
    <row r="183" s="1" customFormat="1" ht="15" customHeight="1">
      <c r="B183" s="314"/>
      <c r="C183" s="289" t="s">
        <v>972</v>
      </c>
      <c r="D183" s="289"/>
      <c r="E183" s="289"/>
      <c r="F183" s="312" t="s">
        <v>897</v>
      </c>
      <c r="G183" s="289"/>
      <c r="H183" s="289" t="s">
        <v>973</v>
      </c>
      <c r="I183" s="289" t="s">
        <v>932</v>
      </c>
      <c r="J183" s="289"/>
      <c r="K183" s="337"/>
    </row>
    <row r="184" s="1" customFormat="1" ht="15" customHeight="1">
      <c r="B184" s="314"/>
      <c r="C184" s="289" t="s">
        <v>961</v>
      </c>
      <c r="D184" s="289"/>
      <c r="E184" s="289"/>
      <c r="F184" s="312" t="s">
        <v>897</v>
      </c>
      <c r="G184" s="289"/>
      <c r="H184" s="289" t="s">
        <v>974</v>
      </c>
      <c r="I184" s="289" t="s">
        <v>932</v>
      </c>
      <c r="J184" s="289"/>
      <c r="K184" s="337"/>
    </row>
    <row r="185" s="1" customFormat="1" ht="15" customHeight="1">
      <c r="B185" s="314"/>
      <c r="C185" s="289" t="s">
        <v>118</v>
      </c>
      <c r="D185" s="289"/>
      <c r="E185" s="289"/>
      <c r="F185" s="312" t="s">
        <v>903</v>
      </c>
      <c r="G185" s="289"/>
      <c r="H185" s="289" t="s">
        <v>975</v>
      </c>
      <c r="I185" s="289" t="s">
        <v>899</v>
      </c>
      <c r="J185" s="289">
        <v>50</v>
      </c>
      <c r="K185" s="337"/>
    </row>
    <row r="186" s="1" customFormat="1" ht="15" customHeight="1">
      <c r="B186" s="314"/>
      <c r="C186" s="289" t="s">
        <v>976</v>
      </c>
      <c r="D186" s="289"/>
      <c r="E186" s="289"/>
      <c r="F186" s="312" t="s">
        <v>903</v>
      </c>
      <c r="G186" s="289"/>
      <c r="H186" s="289" t="s">
        <v>977</v>
      </c>
      <c r="I186" s="289" t="s">
        <v>978</v>
      </c>
      <c r="J186" s="289"/>
      <c r="K186" s="337"/>
    </row>
    <row r="187" s="1" customFormat="1" ht="15" customHeight="1">
      <c r="B187" s="314"/>
      <c r="C187" s="289" t="s">
        <v>979</v>
      </c>
      <c r="D187" s="289"/>
      <c r="E187" s="289"/>
      <c r="F187" s="312" t="s">
        <v>903</v>
      </c>
      <c r="G187" s="289"/>
      <c r="H187" s="289" t="s">
        <v>980</v>
      </c>
      <c r="I187" s="289" t="s">
        <v>978</v>
      </c>
      <c r="J187" s="289"/>
      <c r="K187" s="337"/>
    </row>
    <row r="188" s="1" customFormat="1" ht="15" customHeight="1">
      <c r="B188" s="314"/>
      <c r="C188" s="289" t="s">
        <v>981</v>
      </c>
      <c r="D188" s="289"/>
      <c r="E188" s="289"/>
      <c r="F188" s="312" t="s">
        <v>903</v>
      </c>
      <c r="G188" s="289"/>
      <c r="H188" s="289" t="s">
        <v>982</v>
      </c>
      <c r="I188" s="289" t="s">
        <v>978</v>
      </c>
      <c r="J188" s="289"/>
      <c r="K188" s="337"/>
    </row>
    <row r="189" s="1" customFormat="1" ht="15" customHeight="1">
      <c r="B189" s="314"/>
      <c r="C189" s="350" t="s">
        <v>983</v>
      </c>
      <c r="D189" s="289"/>
      <c r="E189" s="289"/>
      <c r="F189" s="312" t="s">
        <v>903</v>
      </c>
      <c r="G189" s="289"/>
      <c r="H189" s="289" t="s">
        <v>984</v>
      </c>
      <c r="I189" s="289" t="s">
        <v>985</v>
      </c>
      <c r="J189" s="351" t="s">
        <v>986</v>
      </c>
      <c r="K189" s="337"/>
    </row>
    <row r="190" s="17" customFormat="1" ht="15" customHeight="1">
      <c r="B190" s="352"/>
      <c r="C190" s="353" t="s">
        <v>987</v>
      </c>
      <c r="D190" s="354"/>
      <c r="E190" s="354"/>
      <c r="F190" s="355" t="s">
        <v>903</v>
      </c>
      <c r="G190" s="354"/>
      <c r="H190" s="354" t="s">
        <v>988</v>
      </c>
      <c r="I190" s="354" t="s">
        <v>985</v>
      </c>
      <c r="J190" s="356" t="s">
        <v>986</v>
      </c>
      <c r="K190" s="357"/>
    </row>
    <row r="191" s="1" customFormat="1" ht="15" customHeight="1">
      <c r="B191" s="314"/>
      <c r="C191" s="350" t="s">
        <v>41</v>
      </c>
      <c r="D191" s="289"/>
      <c r="E191" s="289"/>
      <c r="F191" s="312" t="s">
        <v>897</v>
      </c>
      <c r="G191" s="289"/>
      <c r="H191" s="286" t="s">
        <v>989</v>
      </c>
      <c r="I191" s="289" t="s">
        <v>990</v>
      </c>
      <c r="J191" s="289"/>
      <c r="K191" s="337"/>
    </row>
    <row r="192" s="1" customFormat="1" ht="15" customHeight="1">
      <c r="B192" s="314"/>
      <c r="C192" s="350" t="s">
        <v>991</v>
      </c>
      <c r="D192" s="289"/>
      <c r="E192" s="289"/>
      <c r="F192" s="312" t="s">
        <v>897</v>
      </c>
      <c r="G192" s="289"/>
      <c r="H192" s="289" t="s">
        <v>992</v>
      </c>
      <c r="I192" s="289" t="s">
        <v>932</v>
      </c>
      <c r="J192" s="289"/>
      <c r="K192" s="337"/>
    </row>
    <row r="193" s="1" customFormat="1" ht="15" customHeight="1">
      <c r="B193" s="314"/>
      <c r="C193" s="350" t="s">
        <v>993</v>
      </c>
      <c r="D193" s="289"/>
      <c r="E193" s="289"/>
      <c r="F193" s="312" t="s">
        <v>897</v>
      </c>
      <c r="G193" s="289"/>
      <c r="H193" s="289" t="s">
        <v>994</v>
      </c>
      <c r="I193" s="289" t="s">
        <v>932</v>
      </c>
      <c r="J193" s="289"/>
      <c r="K193" s="337"/>
    </row>
    <row r="194" s="1" customFormat="1" ht="15" customHeight="1">
      <c r="B194" s="314"/>
      <c r="C194" s="350" t="s">
        <v>995</v>
      </c>
      <c r="D194" s="289"/>
      <c r="E194" s="289"/>
      <c r="F194" s="312" t="s">
        <v>903</v>
      </c>
      <c r="G194" s="289"/>
      <c r="H194" s="289" t="s">
        <v>996</v>
      </c>
      <c r="I194" s="289" t="s">
        <v>932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997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998</v>
      </c>
      <c r="D201" s="359"/>
      <c r="E201" s="359"/>
      <c r="F201" s="359" t="s">
        <v>999</v>
      </c>
      <c r="G201" s="360"/>
      <c r="H201" s="359" t="s">
        <v>1000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990</v>
      </c>
      <c r="D203" s="289"/>
      <c r="E203" s="289"/>
      <c r="F203" s="312" t="s">
        <v>42</v>
      </c>
      <c r="G203" s="289"/>
      <c r="H203" s="289" t="s">
        <v>1001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43</v>
      </c>
      <c r="G204" s="289"/>
      <c r="H204" s="289" t="s">
        <v>1002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46</v>
      </c>
      <c r="G205" s="289"/>
      <c r="H205" s="289" t="s">
        <v>1003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44</v>
      </c>
      <c r="G206" s="289"/>
      <c r="H206" s="289" t="s">
        <v>1004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45</v>
      </c>
      <c r="G207" s="289"/>
      <c r="H207" s="289" t="s">
        <v>1005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944</v>
      </c>
      <c r="D209" s="289"/>
      <c r="E209" s="289"/>
      <c r="F209" s="312" t="s">
        <v>78</v>
      </c>
      <c r="G209" s="289"/>
      <c r="H209" s="289" t="s">
        <v>1006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840</v>
      </c>
      <c r="G210" s="289"/>
      <c r="H210" s="289" t="s">
        <v>841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838</v>
      </c>
      <c r="G211" s="289"/>
      <c r="H211" s="289" t="s">
        <v>1007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88</v>
      </c>
      <c r="G212" s="350"/>
      <c r="H212" s="341" t="s">
        <v>842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843</v>
      </c>
      <c r="G213" s="350"/>
      <c r="H213" s="341" t="s">
        <v>783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968</v>
      </c>
      <c r="D215" s="289"/>
      <c r="E215" s="289"/>
      <c r="F215" s="312">
        <v>1</v>
      </c>
      <c r="G215" s="350"/>
      <c r="H215" s="341" t="s">
        <v>1008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1009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1010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1011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Jirka</dc:creator>
  <cp:lastModifiedBy>Michal Jirka</cp:lastModifiedBy>
  <dcterms:created xsi:type="dcterms:W3CDTF">2025-06-06T05:17:03Z</dcterms:created>
  <dcterms:modified xsi:type="dcterms:W3CDTF">2025-06-06T05:17:08Z</dcterms:modified>
</cp:coreProperties>
</file>