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Oprava zádržného syst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Oprava zádržného syst...'!$C$132:$K$455</definedName>
    <definedName name="_xlnm.Print_Area" localSheetId="1">'1 - Oprava zádržného syst...'!$C$4:$J$76,'1 - Oprava zádržného syst...'!$C$82:$J$114,'1 - Oprava zádržného syst...'!$C$120:$J$455</definedName>
    <definedName name="_xlnm.Print_Titles" localSheetId="1">'1 - Oprava zádržného syst...'!$132:$132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452"/>
  <c r="BH452"/>
  <c r="BG452"/>
  <c r="BF452"/>
  <c r="T452"/>
  <c r="T451"/>
  <c r="R452"/>
  <c r="R451"/>
  <c r="P452"/>
  <c r="P451"/>
  <c r="BI445"/>
  <c r="BH445"/>
  <c r="BG445"/>
  <c r="BF445"/>
  <c r="T445"/>
  <c r="T444"/>
  <c r="R445"/>
  <c r="R444"/>
  <c r="P445"/>
  <c r="P444"/>
  <c r="BI440"/>
  <c r="BH440"/>
  <c r="BG440"/>
  <c r="BF440"/>
  <c r="T440"/>
  <c r="R440"/>
  <c r="P440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T430"/>
  <c r="R431"/>
  <c r="R430"/>
  <c r="P431"/>
  <c r="P430"/>
  <c r="BI426"/>
  <c r="BH426"/>
  <c r="BG426"/>
  <c r="BF426"/>
  <c r="T426"/>
  <c r="T425"/>
  <c r="R426"/>
  <c r="R425"/>
  <c r="P426"/>
  <c r="P425"/>
  <c r="BI419"/>
  <c r="BH419"/>
  <c r="BG419"/>
  <c r="BF419"/>
  <c r="T419"/>
  <c r="R419"/>
  <c r="P419"/>
  <c r="BI417"/>
  <c r="BH417"/>
  <c r="BG417"/>
  <c r="BF417"/>
  <c r="T417"/>
  <c r="R417"/>
  <c r="P417"/>
  <c r="BI412"/>
  <c r="BH412"/>
  <c r="BG412"/>
  <c r="BF412"/>
  <c r="T412"/>
  <c r="R412"/>
  <c r="P412"/>
  <c r="BI408"/>
  <c r="BH408"/>
  <c r="BG408"/>
  <c r="BF408"/>
  <c r="T408"/>
  <c r="T407"/>
  <c r="R408"/>
  <c r="R407"/>
  <c r="P408"/>
  <c r="P407"/>
  <c r="BI403"/>
  <c r="BH403"/>
  <c r="BG403"/>
  <c r="BF403"/>
  <c r="T403"/>
  <c r="R403"/>
  <c r="P403"/>
  <c r="BI399"/>
  <c r="BH399"/>
  <c r="BG399"/>
  <c r="BF399"/>
  <c r="T399"/>
  <c r="R399"/>
  <c r="P399"/>
  <c r="BI394"/>
  <c r="BH394"/>
  <c r="BG394"/>
  <c r="BF394"/>
  <c r="T394"/>
  <c r="R394"/>
  <c r="P394"/>
  <c r="BI392"/>
  <c r="BH392"/>
  <c r="BG392"/>
  <c r="BF392"/>
  <c r="T392"/>
  <c r="R392"/>
  <c r="P392"/>
  <c r="BI388"/>
  <c r="BH388"/>
  <c r="BG388"/>
  <c r="BF388"/>
  <c r="T388"/>
  <c r="R388"/>
  <c r="P388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3"/>
  <c r="BH283"/>
  <c r="BG283"/>
  <c r="BF283"/>
  <c r="T283"/>
  <c r="R283"/>
  <c r="P283"/>
  <c r="BI279"/>
  <c r="BH279"/>
  <c r="BG279"/>
  <c r="BF279"/>
  <c r="T279"/>
  <c r="R279"/>
  <c r="P279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1"/>
  <c r="BH241"/>
  <c r="BG241"/>
  <c r="BF241"/>
  <c r="T241"/>
  <c r="T240"/>
  <c r="R241"/>
  <c r="R240"/>
  <c r="P241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F129"/>
  <c r="F127"/>
  <c r="E125"/>
  <c r="F91"/>
  <c r="F89"/>
  <c r="E87"/>
  <c r="J24"/>
  <c r="E24"/>
  <c r="J130"/>
  <c r="J23"/>
  <c r="J21"/>
  <c r="E21"/>
  <c r="J91"/>
  <c r="J20"/>
  <c r="J18"/>
  <c r="E18"/>
  <c r="F130"/>
  <c r="J17"/>
  <c r="J12"/>
  <c r="J127"/>
  <c r="E7"/>
  <c r="E123"/>
  <c i="1" r="L90"/>
  <c r="AM90"/>
  <c r="AM89"/>
  <c r="L89"/>
  <c r="AM87"/>
  <c r="L87"/>
  <c r="L85"/>
  <c r="L84"/>
  <c i="2" r="BK412"/>
  <c r="BK362"/>
  <c r="J338"/>
  <c r="BK304"/>
  <c r="J262"/>
  <c r="J182"/>
  <c r="BK163"/>
  <c r="BK136"/>
  <c r="J408"/>
  <c r="J378"/>
  <c r="J334"/>
  <c r="BK322"/>
  <c r="J294"/>
  <c r="J270"/>
  <c r="BK228"/>
  <c r="J187"/>
  <c r="BK140"/>
  <c r="J440"/>
  <c r="J403"/>
  <c r="J392"/>
  <c r="BK366"/>
  <c r="J346"/>
  <c r="BK300"/>
  <c r="J266"/>
  <c r="J236"/>
  <c r="BK216"/>
  <c r="BK197"/>
  <c r="BK156"/>
  <c r="BK452"/>
  <c r="J426"/>
  <c r="J412"/>
  <c r="BK386"/>
  <c r="BK342"/>
  <c r="J283"/>
  <c r="J256"/>
  <c r="BK212"/>
  <c r="J197"/>
  <c r="BK170"/>
  <c i="1" r="AS94"/>
  <c i="2" r="J431"/>
  <c r="BK378"/>
  <c r="BK346"/>
  <c r="J313"/>
  <c r="BK290"/>
  <c r="BK224"/>
  <c r="J178"/>
  <c r="BK161"/>
  <c r="BK436"/>
  <c r="BK403"/>
  <c r="BK374"/>
  <c r="BK354"/>
  <c r="J326"/>
  <c r="J304"/>
  <c r="BK274"/>
  <c r="J250"/>
  <c r="J220"/>
  <c r="BK182"/>
  <c r="J136"/>
  <c r="BK426"/>
  <c r="J394"/>
  <c r="J374"/>
  <c r="J317"/>
  <c r="J290"/>
  <c r="BK270"/>
  <c r="BK256"/>
  <c r="BK232"/>
  <c r="BK220"/>
  <c r="J201"/>
  <c r="J165"/>
  <c r="BK148"/>
  <c r="BK445"/>
  <c r="BK434"/>
  <c r="BK417"/>
  <c r="BK392"/>
  <c r="J366"/>
  <c r="BK317"/>
  <c r="BK262"/>
  <c r="BK241"/>
  <c r="J205"/>
  <c r="BK174"/>
  <c r="J140"/>
  <c r="BK394"/>
  <c r="BK350"/>
  <c r="J322"/>
  <c r="BK294"/>
  <c r="BK236"/>
  <c r="BK187"/>
  <c r="BK165"/>
  <c r="J156"/>
  <c r="BK431"/>
  <c r="J386"/>
  <c r="J358"/>
  <c r="BK330"/>
  <c r="BK313"/>
  <c r="J258"/>
  <c r="BK246"/>
  <c r="J212"/>
  <c r="BK152"/>
  <c r="J452"/>
  <c r="BK399"/>
  <c r="J382"/>
  <c r="J362"/>
  <c r="J342"/>
  <c r="J309"/>
  <c r="J279"/>
  <c r="BK250"/>
  <c r="J224"/>
  <c r="BK205"/>
  <c r="J170"/>
  <c r="J152"/>
  <c r="J144"/>
  <c r="J436"/>
  <c r="BK408"/>
  <c r="J370"/>
  <c r="BK326"/>
  <c r="BK279"/>
  <c r="BK258"/>
  <c r="J232"/>
  <c r="J192"/>
  <c r="J161"/>
  <c r="J399"/>
  <c r="BK358"/>
  <c r="BK334"/>
  <c r="J300"/>
  <c r="BK283"/>
  <c r="J216"/>
  <c r="J174"/>
  <c r="J445"/>
  <c r="BK419"/>
  <c r="BK382"/>
  <c r="BK370"/>
  <c r="BK338"/>
  <c r="BK309"/>
  <c r="BK296"/>
  <c r="BK254"/>
  <c r="J241"/>
  <c r="BK201"/>
  <c r="J148"/>
  <c r="J434"/>
  <c r="J417"/>
  <c r="BK388"/>
  <c r="J350"/>
  <c r="J330"/>
  <c r="J296"/>
  <c r="J274"/>
  <c r="J246"/>
  <c r="J228"/>
  <c r="BK207"/>
  <c r="BK192"/>
  <c r="J163"/>
  <c r="BK440"/>
  <c r="J419"/>
  <c r="J388"/>
  <c r="J354"/>
  <c r="BK266"/>
  <c r="J254"/>
  <c r="J207"/>
  <c r="BK178"/>
  <c r="BK144"/>
  <c l="1" r="R135"/>
  <c r="P160"/>
  <c r="T186"/>
  <c r="T211"/>
  <c r="R245"/>
  <c r="R385"/>
  <c r="BK411"/>
  <c r="BK410"/>
  <c r="J410"/>
  <c r="J106"/>
  <c r="BK135"/>
  <c r="J135"/>
  <c r="J98"/>
  <c r="BK160"/>
  <c r="J160"/>
  <c r="J99"/>
  <c r="BK186"/>
  <c r="J186"/>
  <c r="J100"/>
  <c r="BK211"/>
  <c r="J211"/>
  <c r="J101"/>
  <c r="T245"/>
  <c r="P385"/>
  <c r="T411"/>
  <c r="T410"/>
  <c r="P433"/>
  <c r="P424"/>
  <c r="T135"/>
  <c r="T160"/>
  <c r="R186"/>
  <c r="R211"/>
  <c r="P245"/>
  <c r="T385"/>
  <c r="P411"/>
  <c r="P410"/>
  <c r="T433"/>
  <c r="T424"/>
  <c r="P135"/>
  <c r="R160"/>
  <c r="P186"/>
  <c r="P211"/>
  <c r="BK245"/>
  <c r="J245"/>
  <c r="J103"/>
  <c r="BK385"/>
  <c r="J385"/>
  <c r="J104"/>
  <c r="R411"/>
  <c r="R410"/>
  <c r="BK433"/>
  <c r="J433"/>
  <c r="J111"/>
  <c r="R433"/>
  <c r="R424"/>
  <c r="BK240"/>
  <c r="J240"/>
  <c r="J102"/>
  <c r="BK444"/>
  <c r="J444"/>
  <c r="J112"/>
  <c r="BK425"/>
  <c r="BK451"/>
  <c r="J451"/>
  <c r="J113"/>
  <c r="BK407"/>
  <c r="J407"/>
  <c r="J105"/>
  <c r="BK430"/>
  <c r="J430"/>
  <c r="J110"/>
  <c r="J89"/>
  <c r="J92"/>
  <c r="J129"/>
  <c r="BE152"/>
  <c r="BE182"/>
  <c r="BE232"/>
  <c r="BE274"/>
  <c r="BE294"/>
  <c r="BE300"/>
  <c r="BE304"/>
  <c r="BE330"/>
  <c r="BE334"/>
  <c r="BE350"/>
  <c r="BE370"/>
  <c r="BE378"/>
  <c r="BE394"/>
  <c r="BE431"/>
  <c r="BE452"/>
  <c r="E85"/>
  <c r="BE136"/>
  <c r="BE156"/>
  <c r="BE165"/>
  <c r="BE178"/>
  <c r="BE258"/>
  <c r="BE290"/>
  <c r="BE317"/>
  <c r="BE354"/>
  <c r="BE374"/>
  <c r="BE392"/>
  <c r="BE403"/>
  <c r="BE412"/>
  <c r="BE419"/>
  <c r="BE436"/>
  <c r="BE445"/>
  <c r="F92"/>
  <c r="BE161"/>
  <c r="BE163"/>
  <c r="BE170"/>
  <c r="BE174"/>
  <c r="BE187"/>
  <c r="BE201"/>
  <c r="BE205"/>
  <c r="BE212"/>
  <c r="BE220"/>
  <c r="BE224"/>
  <c r="BE262"/>
  <c r="BE279"/>
  <c r="BE283"/>
  <c r="BE309"/>
  <c r="BE313"/>
  <c r="BE326"/>
  <c r="BE346"/>
  <c r="BE358"/>
  <c r="BE362"/>
  <c r="BE366"/>
  <c r="BE386"/>
  <c r="BE417"/>
  <c r="BE434"/>
  <c r="BE440"/>
  <c r="BE140"/>
  <c r="BE144"/>
  <c r="BE148"/>
  <c r="BE192"/>
  <c r="BE197"/>
  <c r="BE207"/>
  <c r="BE216"/>
  <c r="BE228"/>
  <c r="BE236"/>
  <c r="BE241"/>
  <c r="BE246"/>
  <c r="BE250"/>
  <c r="BE254"/>
  <c r="BE256"/>
  <c r="BE266"/>
  <c r="BE270"/>
  <c r="BE296"/>
  <c r="BE322"/>
  <c r="BE338"/>
  <c r="BE342"/>
  <c r="BE382"/>
  <c r="BE388"/>
  <c r="BE399"/>
  <c r="BE408"/>
  <c r="BE426"/>
  <c r="F37"/>
  <c i="1" r="BD95"/>
  <c r="BD94"/>
  <c r="W33"/>
  <c i="2" r="F34"/>
  <c i="1" r="BA95"/>
  <c r="BA94"/>
  <c r="AW94"/>
  <c r="AK30"/>
  <c i="2" r="J34"/>
  <c i="1" r="AW95"/>
  <c i="2" r="F35"/>
  <c i="1" r="BB95"/>
  <c r="BB94"/>
  <c r="AX94"/>
  <c i="2" r="F36"/>
  <c i="1" r="BC95"/>
  <c r="BC94"/>
  <c r="W32"/>
  <c i="2" l="1" r="T134"/>
  <c r="T133"/>
  <c r="BK424"/>
  <c r="J424"/>
  <c r="J108"/>
  <c r="P134"/>
  <c r="P133"/>
  <c i="1" r="AU95"/>
  <c i="2" r="R134"/>
  <c r="R133"/>
  <c r="BK134"/>
  <c r="J134"/>
  <c r="J97"/>
  <c r="J411"/>
  <c r="J107"/>
  <c r="J425"/>
  <c r="J109"/>
  <c i="1" r="AY94"/>
  <c r="W31"/>
  <c i="2" r="J33"/>
  <c i="1" r="AV95"/>
  <c r="AT95"/>
  <c r="AU94"/>
  <c r="W30"/>
  <c i="2" r="F33"/>
  <c i="1" r="AZ95"/>
  <c r="AZ94"/>
  <c r="W29"/>
  <c i="2" l="1" r="BK133"/>
  <c r="J133"/>
  <c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<sst xmlns="http://schemas.openxmlformats.org/spreadsheetml/2006/main">
  <si>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</si>
  <si>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</si>
  <si>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</si>
  <si>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</si>
  <si>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</si>
  <si>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{21c13815-577b-41b4-a2e7-f705da523911}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</si>
  <si>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</si>
  <si>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</si>
  <si>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</si>
  <si>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</si>
  <si>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</si>
  <si>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</si>
  <si>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</si>
  <si>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</si>
  <si>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</si>
  <si>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</si>
  <si>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</si>
  <si>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zádržného systému - most ev.č. 17112-4 Ujčín</t>
  </si>
  <si>
    <t>KSO:</t>
  </si>
  <si>
    <t>CC-CZ:</t>
  </si>
  <si>
    <t>Místo:</t>
  </si>
  <si>
    <t xml:space="preserve"> </t>
  </si>
  <si>
    <t>Datum:</t>
  </si>
  <si>
    <t>27. 5. 2025</t>
  </si>
  <si>
    <t>Zadavatel:</t>
  </si>
  <si>
    <t>IČ:</t>
  </si>
  <si>
    <t>SÚSPK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</si>
  <si>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</si>
  <si>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</si>
  <si>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</si>
  <si>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</si>
  <si>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</si>
  <si>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</si>
  <si>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</si>
  <si>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</si>
  <si>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</si>
  <si>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</si>
  <si>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</si>
  <si>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</si>
  <si>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</si>
  <si>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</si>
  <si>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</si>
  <si>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</si>
  <si>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</si>
  <si>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</si>
  <si>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</si>
  <si>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</si>
  <si>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</si>
  <si>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</si>
  <si>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</si>
  <si>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</si>
  <si>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</si>
  <si>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</si>
  <si>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</si>
  <si>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</si>
  <si>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</si>
  <si>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</si>
  <si>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</si>
  <si>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</si>
  <si>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</si>
  <si>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</si>
  <si>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</si>
  <si>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</si>
  <si>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</si>
  <si>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</si>
  <si>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</si>
  <si>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</si>
  <si>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</si>
  <si>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</si>
  <si>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</si>
  <si>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</si>
  <si>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</si>
  <si>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</si>
  <si>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</si>
  <si>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</si>
  <si>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</si>
  <si>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</si>
  <si>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</si>
  <si>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</si>
  <si>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</si>
  <si>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</si>
  <si>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{fa83b7b7-c855-4115-aead-ec60079a8b22}</t>
  </si>
  <si>
    <t>2</t>
  </si>
  <si>
    <t>KRYCÍ LIST SOUPISU PRACÍ</t>
  </si>
  <si>
    <t>Objekt:</t>
  </si>
  <si>
    <t>1 - Oprava zádržného systému - most ev.č. 17112-4 Ujčín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</si>
  <si>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</si>
  <si>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</si>
  <si>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</si>
  <si>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</si>
  <si>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</si>
  <si>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</si>
  <si>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</si>
  <si>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</si>
  <si>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</si>
  <si>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</si>
  <si>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</si>
  <si>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</si>
  <si>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</si>
  <si>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</si>
  <si>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</si>
  <si>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</si>
  <si>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</si>
  <si>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</si>
  <si>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</si>
  <si>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</si>
  <si>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</si>
  <si>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</si>
  <si>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</si>
  <si>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</si>
  <si>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</si>
  <si>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</si>
  <si>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</si>
  <si>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</si>
  <si>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</si>
  <si>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</si>
  <si>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</si>
  <si>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</si>
  <si>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</si>
  <si>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</si>
  <si>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</si>
  <si>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</si>
  <si>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</si>
  <si>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</si>
  <si>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</si>
  <si>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</si>
  <si>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113107325</t>
  </si>
  <si>
    <t>Odstranění podkladu z kameniva drceného tl přes 400 do 500 mm strojně pl do 50 m2</t>
  </si>
  <si>
    <t>m2</t>
  </si>
  <si>
    <t>4</t>
  </si>
  <si>
    <t>1104157916</t>
  </si>
  <si>
    <t>PP</t>
  </si>
  <si>
    <t>Odstranění podkladů nebo krytů strojně plochy jednotlivě do 50 m2 s přemístěním hmot na skládku na vzdálenost do 3 m nebo s naložením na dopravní prostředek z kameniva hrubého drceného, o tl. vrstvy přes 400 do 500 mm</t>
  </si>
  <si>
    <t>VV</t>
  </si>
  <si>
    <t>2,5*(7,6+2*1)+1,5*(7,6+2*1)</t>
  </si>
  <si>
    <t>Součet</t>
  </si>
  <si>
    <t>113107343</t>
  </si>
  <si>
    <t>Odstranění podkladu živičného tl přes 100 do 150 mm strojně pl do 50 m2</t>
  </si>
  <si>
    <t>1501378173</t>
  </si>
  <si>
    <t>Odstranění podkladů nebo krytů strojně plochy jednotlivě do 50 m2 s přemístěním hmot na skládku na vzdálenost do 3 m nebo s naložením na dopravní prostředek živičných, o tl. vrstvy přes 100 do 150 mm</t>
  </si>
  <si>
    <t>3</t>
  </si>
  <si>
    <t>113154522</t>
  </si>
  <si>
    <t>Frézování živičného krytu tl 40 mm pruh š přes 0,5 m pl do 500 m2</t>
  </si>
  <si>
    <t>246131787</t>
  </si>
  <si>
    <t>Frézování živičného podkladu nebo krytu s naložením hmot na dopravní prostředek plochy do 500 m2 pruhu šířky přes 0,5 m, tloušťky vrstvy 40 mm</t>
  </si>
  <si>
    <t>7,7*7,6+6,5*(2*5)</t>
  </si>
  <si>
    <t>113202111</t>
  </si>
  <si>
    <t>Vytrhání obrub krajníků obrubníků stojatých</t>
  </si>
  <si>
    <t>m</t>
  </si>
  <si>
    <t>1636277130</t>
  </si>
  <si>
    <t>Vytrhání obrub s vybouráním lože, s přemístěním hmot na skládku na vzdálenost do 3 m nebo s naložením na dopravní prostředek z krajníků nebo obrubníků stojatých</t>
  </si>
  <si>
    <t>2*7,6</t>
  </si>
  <si>
    <t>5</t>
  </si>
  <si>
    <t>122251101</t>
  </si>
  <si>
    <t>Odkopávky a prokopávky nezapažené v hornině třídy těžitelnosti I skupiny 3 objem do 20 m3 strojně</t>
  </si>
  <si>
    <t>m3</t>
  </si>
  <si>
    <t>756449554</t>
  </si>
  <si>
    <t>Odkopávky a prokopávky nezapažené strojně v hornině třídy těžitelnosti I skupiny 3 do 20 m3</t>
  </si>
  <si>
    <t>6*5,5*3,5</t>
  </si>
  <si>
    <t>6</t>
  </si>
  <si>
    <t>162751117</t>
  </si>
  <si>
    <t>Vodorovné přemístění přes 9 000 do 10000 m výkopku/sypaniny z horniny třídy těžitelnosti I skupiny 1 až 3</t>
  </si>
  <si>
    <t>-1182835606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</si>
  <si>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</si>
  <si>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Svislé a kompletní konstrukce</t>
  </si>
  <si>
    <t>7</t>
  </si>
  <si>
    <t>317171126</t>
  </si>
  <si>
    <t>Kotvení monolitického betonu římsy do mostovky kotvou do vývrtu</t>
  </si>
  <si>
    <t>kus</t>
  </si>
  <si>
    <t>1809242188</t>
  </si>
  <si>
    <t>8</t>
  </si>
  <si>
    <t>M</t>
  </si>
  <si>
    <t>54879992</t>
  </si>
  <si>
    <t>kotva římsy M24 do vývrtu, NRk = 210 KN</t>
  </si>
  <si>
    <t>-1440559198</t>
  </si>
  <si>
    <t>9</t>
  </si>
  <si>
    <t>317321118</t>
  </si>
  <si>
    <t>Mostní římsy ze ŽB C 30/37</t>
  </si>
  <si>
    <t>-585819535</t>
  </si>
  <si>
    <t>Římsy ze železového betonu C 30/37</t>
  </si>
  <si>
    <t>0,3*7,6"L římsa</t>
  </si>
  <si>
    <t>0,52*0,65*7,6" P římsa</t>
  </si>
  <si>
    <t>10</t>
  </si>
  <si>
    <t>317353121</t>
  </si>
  <si>
    <t>Bednění mostních říms všech tvarů - zřízení</t>
  </si>
  <si>
    <t>1401788406</t>
  </si>
  <si>
    <t>Bednění mostní římsy zřízení všech tvarů</t>
  </si>
  <si>
    <t>2*(2*1*(7,6+0,75))</t>
  </si>
  <si>
    <t>11</t>
  </si>
  <si>
    <t>317353221</t>
  </si>
  <si>
    <t>Bednění mostních říms všech tvarů - odstranění</t>
  </si>
  <si>
    <t>-2001612571</t>
  </si>
  <si>
    <t>Bednění mostní římsy odstranění všech tvarů</t>
  </si>
  <si>
    <t>2*(2*1*(7,6+1,75))</t>
  </si>
  <si>
    <t>317361116</t>
  </si>
  <si>
    <t>Výztuž mostních říms z betonářské oceli 10 505</t>
  </si>
  <si>
    <t>t</t>
  </si>
  <si>
    <t>-1262273818</t>
  </si>
  <si>
    <t>Výztuž mostních železobetonových říms z betonářské oceli 10 505 (R) nebo BSt 500</t>
  </si>
  <si>
    <t>0,220*4,9</t>
  </si>
  <si>
    <t>13</t>
  </si>
  <si>
    <t>R001</t>
  </si>
  <si>
    <t>Jednostanně závěsné bednění pro opravu NK</t>
  </si>
  <si>
    <t>KPL</t>
  </si>
  <si>
    <t>-223843334</t>
  </si>
  <si>
    <t>ednostranně závěsné bednění pro opravu NK</t>
  </si>
  <si>
    <t>Vodorovné konstrukce</t>
  </si>
  <si>
    <t>14</t>
  </si>
  <si>
    <t>421351131</t>
  </si>
  <si>
    <t>Bednění boční stěny konstrukcí mostů výšky do 350 mm - zřízení</t>
  </si>
  <si>
    <t>1129415106</t>
  </si>
  <si>
    <t>Bednění deskových konstrukcí mostů z betonu železového nebo předpjatého zřízení boční stěny výšky do 350 mm</t>
  </si>
  <si>
    <t>(0,5+0,3)*4+2*(0,5*0,6+0,3*0,5)</t>
  </si>
  <si>
    <t>2*(2*1,3*0,6+0,4*0,6)</t>
  </si>
  <si>
    <t>15</t>
  </si>
  <si>
    <t>421351231</t>
  </si>
  <si>
    <t>Bednění stěny boční konstrukcí mostů výšky do 350 mm - odstranění</t>
  </si>
  <si>
    <t>-1697579426</t>
  </si>
  <si>
    <t>Bednění deskových konstrukcí mostů z betonu železového nebo předpjatého odstranění boční stěny výšky do 350 mm</t>
  </si>
  <si>
    <t>16</t>
  </si>
  <si>
    <t>421361236</t>
  </si>
  <si>
    <t>Výztuž ŽB spřahující desky z betonářské oceli 10 505</t>
  </si>
  <si>
    <t>2129635313</t>
  </si>
  <si>
    <t>Výztuž deskových konstrukcí z betonářské oceli 10 505 (R) nebo BSt 500 spřahující desky</t>
  </si>
  <si>
    <t>1,4*0,220</t>
  </si>
  <si>
    <t>17</t>
  </si>
  <si>
    <t>458311131</t>
  </si>
  <si>
    <t>Filtrační vrstvy za opěrou z betonu drenážního hutněného po vrstvách</t>
  </si>
  <si>
    <t>473141921</t>
  </si>
  <si>
    <t>Výplňové klíny a filtrační vrstvy za opěrou z betonu hutněného po vrstvách filtračního drenážního</t>
  </si>
  <si>
    <t>(1,5*2*0,8)*4</t>
  </si>
  <si>
    <t>462511111</t>
  </si>
  <si>
    <t>Zához prostoru z lomového kamene</t>
  </si>
  <si>
    <t>-1201394415</t>
  </si>
  <si>
    <t>19</t>
  </si>
  <si>
    <t>465513156</t>
  </si>
  <si>
    <t>Dlažba svahu u opěr z upraveného lomového žulového kamene tl 200 mm do lože C 25/30 pl do 10 m2</t>
  </si>
  <si>
    <t>673459755</t>
  </si>
  <si>
    <t>Dlažba svahu u mostních opěr z upraveného lomového žulového kamene s vyspárováním maltou MC 25, šíře spáry 15 mm do betonového lože C 25/30 tloušťky 200 mm, plochy do 10 m2</t>
  </si>
  <si>
    <t>4*0,75*3,5</t>
  </si>
  <si>
    <t>Komunikace pozemní</t>
  </si>
  <si>
    <t>20</t>
  </si>
  <si>
    <t>511121011</t>
  </si>
  <si>
    <t>Nájezd finišerové soupravy</t>
  </si>
  <si>
    <t>-1089813398</t>
  </si>
  <si>
    <t>564962111</t>
  </si>
  <si>
    <t>Podklad z mechanicky zpevněného kameniva MZK tl 200 mm</t>
  </si>
  <si>
    <t>649637246</t>
  </si>
  <si>
    <t>Podklad z mechanicky zpevněného kameniva MZK (minerální beton) s rozprostřením a s hutněním, po zhutnění tl. 200 mm</t>
  </si>
  <si>
    <t>4*3,5*7</t>
  </si>
  <si>
    <t>22</t>
  </si>
  <si>
    <t>565165121</t>
  </si>
  <si>
    <t>Asfaltový beton vrstva podkladní ACP 16 (obalované kamenivo OKS) tl 80 mm š přes 3 m</t>
  </si>
  <si>
    <t>-794541691</t>
  </si>
  <si>
    <t>Asfaltový beton vrstva podkladní ACP 16 (obalované kamenivo střednězrnné - OKS) s rozprostřením a zhutněním v pruhu šířky přes 3 m, po zhutnění tl. 80 mm</t>
  </si>
  <si>
    <t>(7,6+2*1)*2,5+(7,6+2*1)*2</t>
  </si>
  <si>
    <t>23</t>
  </si>
  <si>
    <t>569931132</t>
  </si>
  <si>
    <t>Zpevnění krajnic asfaltovým recyklátem tl 100 mm</t>
  </si>
  <si>
    <t>1449825810</t>
  </si>
  <si>
    <t>Zpevnění krajnic nebo komunikací pro pěší s rozprostřením a zhutněním, po zhutnění asfaltovým recyklátem tl. 100 mm</t>
  </si>
  <si>
    <t>4*5*0,8</t>
  </si>
  <si>
    <t>24</t>
  </si>
  <si>
    <t>573211112</t>
  </si>
  <si>
    <t>Postřik živičný spojovací z asfaltu v množství 0,70 kg/m2</t>
  </si>
  <si>
    <t>-1429408140</t>
  </si>
  <si>
    <t>Postřik spojovací PS bez posypu kamenivem z asfaltu silničního, v množství 0,70 kg/m2</t>
  </si>
  <si>
    <t>2*3*(9,6+2*5)</t>
  </si>
  <si>
    <t>25</t>
  </si>
  <si>
    <t>577144141</t>
  </si>
  <si>
    <t>Asfaltový beton vrstva obrusná ACO 11 (ABS) tl 50 mm š přes 3 m z modifikovaného asfaltu</t>
  </si>
  <si>
    <t>1947813304</t>
  </si>
  <si>
    <t>Asfaltový beton vrstva obrusná ACO 11 (ABS) s rozprostřením a se zhutněním z modifikovaného asfaltu v pruhu šířky přes 3 m, po zhutnění tl. 50 mm</t>
  </si>
  <si>
    <t>7,7*(7,6+2*1)+2*4*6,5</t>
  </si>
  <si>
    <t>26</t>
  </si>
  <si>
    <t>599632111</t>
  </si>
  <si>
    <t>Vyplnění spár dlažby z lomového kamene MC se zatřením</t>
  </si>
  <si>
    <t>572669342</t>
  </si>
  <si>
    <t>Vyplnění spár dlažby (přídlažby) z lomového kamene v jakémkoliv sklonu plochy a jakékoliv tloušťky cementovou maltou se zatřením</t>
  </si>
  <si>
    <t>10"odhad kamenná dlažba</t>
  </si>
  <si>
    <t>Úpravy povrchů, podlahy a osazování výplní</t>
  </si>
  <si>
    <t>27</t>
  </si>
  <si>
    <t>628633111</t>
  </si>
  <si>
    <t>Spárování kamenného zdiva mostů aktivovanou maltou spára hl do 40 mm dl do 6 m/m2</t>
  </si>
  <si>
    <t>245635505</t>
  </si>
  <si>
    <t>Spárování zdiva pilířů, opěr a křídel mostů z lomového kamene aktivovanou maltou, hloubky do 40 mm délka spáry na 1 m2 upravované plochy do 6 m</t>
  </si>
  <si>
    <t>5"Odhad</t>
  </si>
  <si>
    <t>Ostatní konstrukce a práce, bourání</t>
  </si>
  <si>
    <t>28</t>
  </si>
  <si>
    <t>911331141</t>
  </si>
  <si>
    <t>Svodidlo ocelové jednostranné zádržnosti H2 se zaberaněním sloupků ve vzdálenosti do 2 m</t>
  </si>
  <si>
    <t>-290096229</t>
  </si>
  <si>
    <t>Silniční svodidlo ocelové se zaberaněním sloupků jednostranné úroveň zádržnosti H2 vzdálenosti sloupků do 2 m</t>
  </si>
  <si>
    <t>4*4</t>
  </si>
  <si>
    <t>29</t>
  </si>
  <si>
    <t>911334122</t>
  </si>
  <si>
    <t>Svodidlo ocelové zábradelní zádržnosti H2 kotvené do římsy s výplní z tyčí</t>
  </si>
  <si>
    <t>-1826891540</t>
  </si>
  <si>
    <t>Zábradelní svodidla ocelová s osazením sloupků kotvením do římsy, se svodnicí úrovně zádržnosti H2 s výplní z tyčí</t>
  </si>
  <si>
    <t>23,2"Zábradelní svodidlo</t>
  </si>
  <si>
    <t>30</t>
  </si>
  <si>
    <t>912311111</t>
  </si>
  <si>
    <t>Montáž odrazky na ocelové svodidlo</t>
  </si>
  <si>
    <t>-1949416227</t>
  </si>
  <si>
    <t>Montáž odrazek na svodidla ocelová</t>
  </si>
  <si>
    <t>31</t>
  </si>
  <si>
    <t>40445175</t>
  </si>
  <si>
    <t>odrazka na svodidla V.1.B</t>
  </si>
  <si>
    <t>-149974921</t>
  </si>
  <si>
    <t>32</t>
  </si>
  <si>
    <t>915111111</t>
  </si>
  <si>
    <t>Vodorovné dopravní značení dělící čáry souvislé š 125 mm základní bílá barva</t>
  </si>
  <si>
    <t>-1425053271</t>
  </si>
  <si>
    <t>Vodorovné dopravní značení stříkané barvou dělící čára šířky 125 mm souvislá bílá základní</t>
  </si>
  <si>
    <t>2*20</t>
  </si>
  <si>
    <t>33</t>
  </si>
  <si>
    <t>915611111</t>
  </si>
  <si>
    <t>Předznačení vodorovného liniového značení</t>
  </si>
  <si>
    <t>-671353631</t>
  </si>
  <si>
    <t>Předznačení pro vodorovné značení stříkané barvou nebo prováděné z nátěrových hmot liniové dělicí čáry, vodicí proužky</t>
  </si>
  <si>
    <t>34</t>
  </si>
  <si>
    <t>916131213</t>
  </si>
  <si>
    <t>Osazení silničního obrubníku betonového stojatého s boční opěrou do lože z betonu prostého</t>
  </si>
  <si>
    <t>1426055277</t>
  </si>
  <si>
    <t>Osazení silničního obrubníku betonového se zřízením lože, s vyplněním a zatřením spár cementovou maltou stojatého s boční opěrou z betonu prostého, do lože z betonu prostého</t>
  </si>
  <si>
    <t>8*1</t>
  </si>
  <si>
    <t>35</t>
  </si>
  <si>
    <t>59217076</t>
  </si>
  <si>
    <t>obrubník silniční betonový přechodový 1000x150x250mm</t>
  </si>
  <si>
    <t>-1880700197</t>
  </si>
  <si>
    <t>8*1,02</t>
  </si>
  <si>
    <t>36</t>
  </si>
  <si>
    <t>919112114</t>
  </si>
  <si>
    <t>Řezání dilatačních spár š 4 mm hl přes 90 do 100 mm příčných nebo podélných v živičném krytu</t>
  </si>
  <si>
    <t>762351125</t>
  </si>
  <si>
    <t>Řezání dilatačních spár v živičném krytu příčných nebo podélných, šířky 4 mm, hloubky přes 90 do 100 mm</t>
  </si>
  <si>
    <t>4*6,5</t>
  </si>
  <si>
    <t>10*2</t>
  </si>
  <si>
    <t>37</t>
  </si>
  <si>
    <t>919726124</t>
  </si>
  <si>
    <t>Geotextilie pro ochranu, separaci a filtraci netkaná měrná hm přes 500 do 800 g/m2</t>
  </si>
  <si>
    <t>1076999862</t>
  </si>
  <si>
    <t>Geotextilie netkaná pro ochranu, separaci nebo filtraci měrná hmotnost přes 500 do 800 g/m2</t>
  </si>
  <si>
    <t>(5*4)+(4*0,5*2)</t>
  </si>
  <si>
    <t>38</t>
  </si>
  <si>
    <t>919732211</t>
  </si>
  <si>
    <t>Styčná spára napojení nového živičného povrchu na stávající za tepla š 15 mm hl 25 mm s prořezáním</t>
  </si>
  <si>
    <t>-986618544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</si>
  <si>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</si>
  <si>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2*6,5</t>
  </si>
  <si>
    <t>2*7,7</t>
  </si>
  <si>
    <t>2*(7,6+2+1)</t>
  </si>
  <si>
    <t>7,6</t>
  </si>
  <si>
    <t>39</t>
  </si>
  <si>
    <t>931995111</t>
  </si>
  <si>
    <t>Nátěr v pracovní spáře betonářské výztuže 2x ochranný</t>
  </si>
  <si>
    <t>1970897990</t>
  </si>
  <si>
    <t>Nátěr betonářské výztuže v pracovní spáře 2x ochranný</t>
  </si>
  <si>
    <t>40</t>
  </si>
  <si>
    <t>938121111</t>
  </si>
  <si>
    <t>Odstranění náletových křovin, dřevin a travnatého porostu ve výškách v okolí říms a křídel</t>
  </si>
  <si>
    <t>-317844808</t>
  </si>
  <si>
    <t>Odstraňování náletových křovin, dřevin a travnatého porostu ve výškách v okolí mostních říms a křídel</t>
  </si>
  <si>
    <t>41</t>
  </si>
  <si>
    <t>938904111</t>
  </si>
  <si>
    <t>Odstranění bahna ze savek, kašen a obtokových kanálů</t>
  </si>
  <si>
    <t>1112097847</t>
  </si>
  <si>
    <t>Dokončovací práce na dosavadních konstrukcích odstranění usazeného bahna s naložením na dopravní prostředek nebo s přemístěním na výšku do 6 m a odklizením na hromady do vzdálenosti 50 m ze savek, šachet, jímek, kašen a obtokových kanálů plavebních komor</t>
  </si>
  <si>
    <t>4*0,75*15</t>
  </si>
  <si>
    <t>42</t>
  </si>
  <si>
    <t>953334121</t>
  </si>
  <si>
    <t>Bobtnavý pásek do pracovních spar betonových kcí bentonitový 20 x 25 mm</t>
  </si>
  <si>
    <t>-307070808</t>
  </si>
  <si>
    <t>Bobtnavý pásek do pracovních spar betonových konstrukcí bentonitový, rozměru 20 x 25 mm</t>
  </si>
  <si>
    <t>43</t>
  </si>
  <si>
    <t>963051111</t>
  </si>
  <si>
    <t>Bourání mostní nosné konstrukce z ŽB</t>
  </si>
  <si>
    <t>774529112</t>
  </si>
  <si>
    <t>Bourání mostních konstrukcí nosných konstrukcí ze železového betonu</t>
  </si>
  <si>
    <t>7,6*(0,32*0,5+0,25*0,1)</t>
  </si>
  <si>
    <t>2*((1,8*0,6*0,4)+(4*0,3*0,4)+(7,6*0,5*0,5))</t>
  </si>
  <si>
    <t>44</t>
  </si>
  <si>
    <t>966075141</t>
  </si>
  <si>
    <t>Odstranění kovového zábradlí vcelku</t>
  </si>
  <si>
    <t>-1531411562</t>
  </si>
  <si>
    <t>Odstranění různých konstrukcí na mostech kovového zábradlí vcelku</t>
  </si>
  <si>
    <t>2*7,3</t>
  </si>
  <si>
    <t>45</t>
  </si>
  <si>
    <t>977151111</t>
  </si>
  <si>
    <t>Jádrové vrty diamantovými korunkami do stavebních materiálů D do 35 mm</t>
  </si>
  <si>
    <t>-366916271</t>
  </si>
  <si>
    <t>Jádrové vrty diamantovými korunkami do stavebních materiálů (železobetonu, betonu, cihel, obkladů, dlažeb, kamene) průměru do 35 mm</t>
  </si>
  <si>
    <t>186*0,35</t>
  </si>
  <si>
    <t>46</t>
  </si>
  <si>
    <t>977312111</t>
  </si>
  <si>
    <t>Řezání stávajících betonových mazanin vyztužených hl do 50 mm</t>
  </si>
  <si>
    <t>217488943</t>
  </si>
  <si>
    <t>Řezání stávajících betonových mazanin s vyztužením hloubky do 50 mm</t>
  </si>
  <si>
    <t>4*7,3</t>
  </si>
  <si>
    <t>4*3,2</t>
  </si>
  <si>
    <t>47</t>
  </si>
  <si>
    <t>985112113</t>
  </si>
  <si>
    <t>Odsekání degradovaného betonu stěn tl přes 30 do 50 mm</t>
  </si>
  <si>
    <t>-1654225654</t>
  </si>
  <si>
    <t>Odsekání degradovaného betonu stěn, tloušťky přes 30 do 50 mm</t>
  </si>
  <si>
    <t>48</t>
  </si>
  <si>
    <t>985112123</t>
  </si>
  <si>
    <t>Odsekání degradovaného betonu líce kleneb a podhledů tl přes 30 do 50 mm</t>
  </si>
  <si>
    <t>-1857661883</t>
  </si>
  <si>
    <t>Odsekání degradovaného betonu líce kleneb a podhledů, tloušťky přes 30 do 50 mm</t>
  </si>
  <si>
    <t>49</t>
  </si>
  <si>
    <t>985112192</t>
  </si>
  <si>
    <t>Příplatek k odsekání degradovaného betonu za práci ve stísněném prostoru</t>
  </si>
  <si>
    <t>1196360489</t>
  </si>
  <si>
    <t>Odsekání degradovaného betonu Příplatek k cenám za práci ve stísněném prostoru</t>
  </si>
  <si>
    <t>50</t>
  </si>
  <si>
    <t>985112193</t>
  </si>
  <si>
    <t>Příplatek k odsekání degradovaného betonu za plochu do 10 m2 jednotlivě</t>
  </si>
  <si>
    <t>294928424</t>
  </si>
  <si>
    <t>Odsekání degradovaného betonu Příplatek k cenám za plochu do 10 m2 jednotlivě</t>
  </si>
  <si>
    <t>51</t>
  </si>
  <si>
    <t>985121101</t>
  </si>
  <si>
    <t>Tryskání degradovaného betonu stěn a rubu kleneb sušeným pískem</t>
  </si>
  <si>
    <t>-552105272</t>
  </si>
  <si>
    <t>Tryskání degradovaného betonu stěn, rubu kleneb a podlah křemičitým pískem sušeným</t>
  </si>
  <si>
    <t>2*3*4+4*0,75*1,8+4*5</t>
  </si>
  <si>
    <t>52</t>
  </si>
  <si>
    <t>985311211</t>
  </si>
  <si>
    <t>Reprofilace líce kleneb a podhledů cementovou sanační maltou tl do 10 mm</t>
  </si>
  <si>
    <t>1221172349</t>
  </si>
  <si>
    <t>Reprofilace betonu sanačními maltami na cementové bázi ručně líce kleneb a podhledů, tloušťky do 10 mm</t>
  </si>
  <si>
    <t>11,2</t>
  </si>
  <si>
    <t>53</t>
  </si>
  <si>
    <t>985311213</t>
  </si>
  <si>
    <t>Reprofilace líce kleneb a podhledů cementovou sanační maltou tl přes 20 do 30 mm</t>
  </si>
  <si>
    <t>-1881097298</t>
  </si>
  <si>
    <t>Reprofilace betonu sanačními maltami na cementové bázi ručně líce kleneb a podhledů, tloušťky přes 20 do 30 mm</t>
  </si>
  <si>
    <t>6,6</t>
  </si>
  <si>
    <t>54</t>
  </si>
  <si>
    <t>985311214</t>
  </si>
  <si>
    <t>Reprofilace líce kleneb a podhledů cementovou sanační maltou tl přes 30 do 40 mm</t>
  </si>
  <si>
    <t>-1864026420</t>
  </si>
  <si>
    <t>Reprofilace betonu sanačními maltami na cementové bázi ručně líce kleneb a podhledů, tloušťky přes 30 do 40 mm</t>
  </si>
  <si>
    <t>6,1</t>
  </si>
  <si>
    <t>55</t>
  </si>
  <si>
    <t>985311215</t>
  </si>
  <si>
    <t>Reprofilace líce kleneb a podhledů cementovou sanační maltou tl přes 40 do 50 mm</t>
  </si>
  <si>
    <t>-646923555</t>
  </si>
  <si>
    <t>Reprofilace betonu sanačními maltami na cementové bázi ručně líce kleneb a podhledů, tloušťky přes 40 do 50 mm</t>
  </si>
  <si>
    <t>4,8</t>
  </si>
  <si>
    <t>56</t>
  </si>
  <si>
    <t>985312134</t>
  </si>
  <si>
    <t>Stěrka k vyrovnání betonových ploch rubu kleneb a podlah tl do 5 mm</t>
  </si>
  <si>
    <t>492862492</t>
  </si>
  <si>
    <t>Stěrka k vyrovnání ploch reprofilovaného betonu rubu kleneb a podlah, tloušťky do 5 mm</t>
  </si>
  <si>
    <t>3*4*2</t>
  </si>
  <si>
    <t>57</t>
  </si>
  <si>
    <t>985321211</t>
  </si>
  <si>
    <t>Ochranný nátěr výztuže na epoxidové bázi stěn, líce kleneb a podhledů 1 vrstva tl 1 mm</t>
  </si>
  <si>
    <t>-32113763</t>
  </si>
  <si>
    <t>Ochranný nátěr betonářské výztuže 1 vrstva tloušťky 1 mm na epoxidové bázi stěn, líce kleneb a podhledů</t>
  </si>
  <si>
    <t>58</t>
  </si>
  <si>
    <t>985321212</t>
  </si>
  <si>
    <t>Ochranný nátěr výztuže na epoxidové bázi rubu kleneb a podlah 1 vrstva tl 1 mm</t>
  </si>
  <si>
    <t>-1040872044</t>
  </si>
  <si>
    <t>Ochranný nátěr betonářské výztuže 1 vrstva tloušťky 1 mm na epoxidové bázi rubu kleneb a podlah</t>
  </si>
  <si>
    <t>4,7*2,2</t>
  </si>
  <si>
    <t>59</t>
  </si>
  <si>
    <t>985321911</t>
  </si>
  <si>
    <t>Příplatek k cenám ochranného nátěru výztuže za práce ve stísněném prostoru</t>
  </si>
  <si>
    <t>-615121698</t>
  </si>
  <si>
    <t>Ochranný nátěr betonářské výztuže Příplatek k cenám za práci ve stísněném prostoru</t>
  </si>
  <si>
    <t>60</t>
  </si>
  <si>
    <t>985321912</t>
  </si>
  <si>
    <t>Příplatek k cenám ochranného nátěru výztuže za plochu do 10 m2 jednotlivě</t>
  </si>
  <si>
    <t>-404354124</t>
  </si>
  <si>
    <t>Ochranný nátěr betonářské výztuže Příplatek k cenám za plochu do 10 m2 jednotlivě</t>
  </si>
  <si>
    <t>61</t>
  </si>
  <si>
    <t>985323211</t>
  </si>
  <si>
    <t>Spojovací (adhezní) můstek reprofilovaného betonu na epoxidové bázi tl 1 mm</t>
  </si>
  <si>
    <t>1008913441</t>
  </si>
  <si>
    <t>Spojovací (adhezní) můstek reprofilovaného betonu na epoxidové bázi, tloušťky 1 mm</t>
  </si>
  <si>
    <t>62</t>
  </si>
  <si>
    <t>985323212</t>
  </si>
  <si>
    <t>Spojovací (adhezní) můstek reprofilovaného betonu na epoxidové bázi tl 2 mm</t>
  </si>
  <si>
    <t>1275986853</t>
  </si>
  <si>
    <t>Spojovací (adhezní) můstek reprofilovaného betonu na epoxidové bázi, tloušťky 2 mm</t>
  </si>
  <si>
    <t>9,7+6,1+4,8</t>
  </si>
  <si>
    <t>997</t>
  </si>
  <si>
    <t>Doprava suti a vybouraných hmot</t>
  </si>
  <si>
    <t>63</t>
  </si>
  <si>
    <t>997002511</t>
  </si>
  <si>
    <t>Vodorovné přemístění suti a vybouraných hmot bez naložení ale se složením a urovnáním do 1 km</t>
  </si>
  <si>
    <t>-1621448460</t>
  </si>
  <si>
    <t>Vodorovné přemístění suti a vybouraných hmot bez naložení, se složením a hrubým urovnáním na vzdálenost do 1 km</t>
  </si>
  <si>
    <t>64</t>
  </si>
  <si>
    <t>997002519</t>
  </si>
  <si>
    <t>Příplatek ZKD 1 km přemístění suti a vybouraných hmot</t>
  </si>
  <si>
    <t>494880577</t>
  </si>
  <si>
    <t>Vodorovné přemístění suti a vybouraných hmot bez naložení, se složením a hrubým urovnáním Příplatek k ceně za každý další započatý 1 km přes 1 km</t>
  </si>
  <si>
    <t>147,97*20</t>
  </si>
  <si>
    <t>65</t>
  </si>
  <si>
    <t>997002611</t>
  </si>
  <si>
    <t>Nakládání suti a vybouraných hmot</t>
  </si>
  <si>
    <t>-1729591647</t>
  </si>
  <si>
    <t>Nakládání suti a vybouraných hmot na dopravní prostředek pro vodorovné přemístění</t>
  </si>
  <si>
    <t>66</t>
  </si>
  <si>
    <t>997013862</t>
  </si>
  <si>
    <t>Poplatek za uložení stavebního odpadu na recyklační skládce (skládkovné) z armovaného betonu kód odpadu 17 01 01</t>
  </si>
  <si>
    <t>-58128349</t>
  </si>
  <si>
    <t>Poplatek za uložení stavebního odpadu na recyklační skládce (skládkovné) z armovaného betonu zatříděného do Katalogu odpadů pod kódem 17 01 01</t>
  </si>
  <si>
    <t>(7,6*(0,32*0,5+0,25*0,1))*2,5</t>
  </si>
  <si>
    <t>(2*((1,8*0,6*0,4)+(4*0,3*0,4)+(7,6*0,5*0,5)))*2,5</t>
  </si>
  <si>
    <t>67</t>
  </si>
  <si>
    <t>997013873</t>
  </si>
  <si>
    <t>Poplatek za uložení stavebního odpadu na recyklační skládce (skládkovné) zeminy a kamení zatříděného do Katalogu odpadů pod kódem 17 05 04</t>
  </si>
  <si>
    <t>-2024720256</t>
  </si>
  <si>
    <t>88,2</t>
  </si>
  <si>
    <t>68</t>
  </si>
  <si>
    <t>997013875</t>
  </si>
  <si>
    <t>Poplatek za uložení stavebního odpadu na recyklační skládce (skládkovné) asfaltového bez obsahu dehtu zatříděného do Katalogu odpadů pod kódem 17 03 02</t>
  </si>
  <si>
    <t>1981482980</t>
  </si>
  <si>
    <t>37,162+27,048</t>
  </si>
  <si>
    <t>998</t>
  </si>
  <si>
    <t>Přesun hmot</t>
  </si>
  <si>
    <t>69</t>
  </si>
  <si>
    <t>998212111</t>
  </si>
  <si>
    <t>Přesun hmot pro mosty zděné, monolitické betonové nebo ocelové v do 20 m</t>
  </si>
  <si>
    <t>365239549</t>
  </si>
  <si>
    <t>Přesun hmot pro mosty zděné, betonové monolitické, spřažené ocelobetonové nebo kovové vodorovná dopravní vzdálenost do 100 m výška mostu do 20 m</t>
  </si>
  <si>
    <t>PSV</t>
  </si>
  <si>
    <t>Práce a dodávky PSV</t>
  </si>
  <si>
    <t>711</t>
  </si>
  <si>
    <t>Izolace proti vodě, vlhkosti a plynům</t>
  </si>
  <si>
    <t>70</t>
  </si>
  <si>
    <t>711141811</t>
  </si>
  <si>
    <t>Odstranění izolace proti vodě, vlhkosti a plynům z pásů NAIP přitavených jednovrstvých z plochy vodorovné</t>
  </si>
  <si>
    <t>1555815052</t>
  </si>
  <si>
    <t>Odstranění izolace proti vodě, vlhkosti a plynům z přitavených pásů NAIP z plochy vodorovné V jednovrstvé</t>
  </si>
  <si>
    <t>1,5*6</t>
  </si>
  <si>
    <t>2,5*6</t>
  </si>
  <si>
    <t>71</t>
  </si>
  <si>
    <t>998711121</t>
  </si>
  <si>
    <t>Přesun hmot tonážní pro izolace proti vodě, vlhkosti a plynům ruční v objektech v do 6 m</t>
  </si>
  <si>
    <t>-405783348</t>
  </si>
  <si>
    <t>Přesun hmot pro izolace proti vodě, vlhkosti a plynům stanovený z hmotnosti přesunovaného materiálu vodorovná dopravní vzdálenost do 50 m ruční (bez užití mechanizace) v objektech výšky do 6 m</t>
  </si>
  <si>
    <t>72</t>
  </si>
  <si>
    <t>R003</t>
  </si>
  <si>
    <t>Provedení izolačního systému mostovky typu PMMA v souladu s ČSN 73 6242, schválený ISM ministerstvem dopravy</t>
  </si>
  <si>
    <t>1894216871</t>
  </si>
  <si>
    <t>rovedení izolačního systému mostovky typu PMMA v souladu s ČSN 73 6242, schválený ISM ministertvem dopravy</t>
  </si>
  <si>
    <t>VRN</t>
  </si>
  <si>
    <t>Vedlejší rozpočtové náklady</t>
  </si>
  <si>
    <t>VRN1</t>
  </si>
  <si>
    <t>Průzkumné, zeměměřičské a projektové práce</t>
  </si>
  <si>
    <t>73</t>
  </si>
  <si>
    <t>013002000</t>
  </si>
  <si>
    <t>Projektové práce - RDS</t>
  </si>
  <si>
    <t>1024</t>
  </si>
  <si>
    <t>837923725</t>
  </si>
  <si>
    <t>Projektové práce</t>
  </si>
  <si>
    <t>VRN3</t>
  </si>
  <si>
    <t>Zařízení staveniště</t>
  </si>
  <si>
    <t>74</t>
  </si>
  <si>
    <t>030001000</t>
  </si>
  <si>
    <t>1509739721</t>
  </si>
  <si>
    <t>VRN4</t>
  </si>
  <si>
    <t>Inženýrská činnost</t>
  </si>
  <si>
    <t>75</t>
  </si>
  <si>
    <t>045203000</t>
  </si>
  <si>
    <t>Kompletační činnost</t>
  </si>
  <si>
    <t>1388303339</t>
  </si>
  <si>
    <t>76</t>
  </si>
  <si>
    <t>049002000</t>
  </si>
  <si>
    <t>Inženýrská činnost ostatní</t>
  </si>
  <si>
    <t>1369436017</t>
  </si>
  <si>
    <t>1"aktualizace dat BMS"</t>
  </si>
  <si>
    <t>77</t>
  </si>
  <si>
    <t>049203000</t>
  </si>
  <si>
    <t>Náklady stanovené zvláštními předpisy</t>
  </si>
  <si>
    <t>1426066405</t>
  </si>
  <si>
    <t>1."HPM</t>
  </si>
  <si>
    <t>VRN6</t>
  </si>
  <si>
    <t>Územní vlivy</t>
  </si>
  <si>
    <t>78</t>
  </si>
  <si>
    <t>062002000</t>
  </si>
  <si>
    <t>Ztížené dopravní podmínky</t>
  </si>
  <si>
    <t>778860795</t>
  </si>
  <si>
    <t>1"Poznámka k položce:</t>
  </si>
  <si>
    <t>Příplatek za provádění opravy po polovinách a za provozu</t>
  </si>
  <si>
    <t>Položka obsahuje dočasné konstrukční vrstvy pro zajištění provozu</t>
  </si>
  <si>
    <t>vč. přesunu staveniště dle DIO</t>
  </si>
  <si>
    <t>VRN7</t>
  </si>
  <si>
    <t>Provozní vlivy</t>
  </si>
  <si>
    <t>79</t>
  </si>
  <si>
    <t>072203000</t>
  </si>
  <si>
    <t>Silniční provoz - zajištění DIO (dopravní značení)</t>
  </si>
  <si>
    <t>-2132685674</t>
  </si>
  <si>
    <t>1"vč. 30 m betonových svodidel po dobu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</si>
</sst>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zádržného systému - most ev.č. 17112-4 Ujčín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24.7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Oprava zádržného syst...'!J30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'1 - Oprava zádržného syst...'!P133</f>
        <v>0</v>
      </c>
      <c r="AV95" s="128">
        <f>'1 - Oprava zádržného syst...'!J33</f>
        <v>0</v>
      </c>
      <c r="AW95" s="128">
        <f>'1 - Oprava zádržného syst...'!J34</f>
        <v>0</v>
      </c>
      <c r="AX95" s="128">
        <f>'1 - Oprava zádržného syst...'!J35</f>
        <v>0</v>
      </c>
      <c r="AY95" s="128">
        <f>'1 - Oprava zádržného syst...'!J36</f>
        <v>0</v>
      </c>
      <c r="AZ95" s="128">
        <f>'1 - Oprava zádržného syst...'!F33</f>
        <v>0</v>
      </c>
      <c r="BA95" s="128">
        <f>'1 - Oprava zádržného syst...'!F34</f>
        <v>0</v>
      </c>
      <c r="BB95" s="128">
        <f>'1 - Oprava zádržného syst...'!F35</f>
        <v>0</v>
      </c>
      <c r="BC95" s="128">
        <f>'1 - Oprava zádržného syst...'!F36</f>
        <v>0</v>
      </c>
      <c r="BD95" s="130">
        <f>'1 - Oprava zádržného syst...'!F37</f>
        <v>0</v>
      </c>
      <c r="BE95" s="7"/>
      <c r="BT95" s="131" t="s">
        <v>79</v>
      </c>
      <c r="BV95" s="131" t="s">
        <v>76</v>
      </c>
      <c r="BW95" s="131" t="s">
        <v>81</v>
      </c>
      <c r="BX95" s="131" t="s">
        <v>5</v>
      </c>
      <c r="CL95" s="131" t="s">
        <v>1</v>
      </c>
      <c r="CM95" s="131" t="s">
        <v>82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UTQsrB/A0VjXurdkooybSC3re2oFVqQu4MZJTv6W5MlrWZrpYEQhGhvnDTE1L4FPjRtGvATJagoiq8pusptTQQ==" hashValue="uigxcTzYNRovedp6r9YEjH/Kg54tXADCTbcRFGbAlWG0Cw0SzB8lw0x61aMyPze75NNobv4B/Bi6ZFRl7URfE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Oprava zádržného sy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82</v>
      </c>
    </row>
    <row r="4" s="1" customFormat="1" ht="24.96" customHeight="1">
      <c r="B4" s="20"/>
      <c r="D4" s="134" t="s">
        <v>83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Oprava zádržného systému - most ev.č. 17112-4 Ujčín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27. 5. 2025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27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32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27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34</v>
      </c>
      <c r="E30" s="38"/>
      <c r="F30" s="38"/>
      <c r="G30" s="38"/>
      <c r="H30" s="38"/>
      <c r="I30" s="38"/>
      <c r="J30" s="147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36</v>
      </c>
      <c r="G32" s="38"/>
      <c r="H32" s="38"/>
      <c r="I32" s="148" t="s">
        <v>35</v>
      </c>
      <c r="J32" s="148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38</v>
      </c>
      <c r="E33" s="136" t="s">
        <v>39</v>
      </c>
      <c r="F33" s="150">
        <f>ROUND((SUM(BE133:BE455)),  2)</f>
        <v>0</v>
      </c>
      <c r="G33" s="38"/>
      <c r="H33" s="38"/>
      <c r="I33" s="151">
        <v>0.20999999999999999</v>
      </c>
      <c r="J33" s="150">
        <f>ROUND(((SUM(BE133:BE455))*I33),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40</v>
      </c>
      <c r="F34" s="150">
        <f>ROUND((SUM(BF133:BF455)),  2)</f>
        <v>0</v>
      </c>
      <c r="G34" s="38"/>
      <c r="H34" s="38"/>
      <c r="I34" s="151">
        <v>0.12</v>
      </c>
      <c r="J34" s="150">
        <f>ROUND(((SUM(BF133:BF455))*I34),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41</v>
      </c>
      <c r="F35" s="150">
        <f>ROUND((SUM(BG133:BG455)),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42</v>
      </c>
      <c r="F36" s="150">
        <f>ROUND((SUM(BH133:BH455)),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43</v>
      </c>
      <c r="F37" s="150">
        <f>ROUND((SUM(BI133:BI455)),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44</v>
      </c>
      <c r="E39" s="154"/>
      <c r="F39" s="154"/>
      <c r="G39" s="155" t="s">
        <v>45</v>
      </c>
      <c r="H39" s="156" t="s">
        <v>46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47</v>
      </c>
      <c r="E50" s="160"/>
      <c r="F50" s="160"/>
      <c r="G50" s="159" t="s">
        <v>48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49</v>
      </c>
      <c r="E61" s="162"/>
      <c r="F61" s="163" t="s">
        <v>50</v>
      </c>
      <c r="G61" s="161" t="s">
        <v>49</v>
      </c>
      <c r="H61" s="162"/>
      <c r="I61" s="162"/>
      <c r="J61" s="164" t="s">
        <v>50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51</v>
      </c>
      <c r="E65" s="165"/>
      <c r="F65" s="165"/>
      <c r="G65" s="159" t="s">
        <v>52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49</v>
      </c>
      <c r="E76" s="162"/>
      <c r="F76" s="163" t="s">
        <v>50</v>
      </c>
      <c r="G76" s="161" t="s">
        <v>49</v>
      </c>
      <c r="H76" s="162"/>
      <c r="I76" s="162"/>
      <c r="J76" s="164" t="s">
        <v>50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Oprava zádržného systému - most ev.č. 17112-4 Ujčín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1 - Oprava zádržného systému - most ev.č. 17112-4 Ujčín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27. 5. 2025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87</v>
      </c>
      <c r="D94" s="172"/>
      <c r="E94" s="172"/>
      <c r="F94" s="172"/>
      <c r="G94" s="172"/>
      <c r="H94" s="172"/>
      <c r="I94" s="172"/>
      <c r="J94" s="173" t="s">
        <v>88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89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90</v>
      </c>
    </row>
    <row r="97" s="9" customFormat="1" ht="24.96" customHeight="1">
      <c r="A97" s="9"/>
      <c r="B97" s="175"/>
      <c r="C97" s="176"/>
      <c r="D97" s="177" t="s">
        <v>91</v>
      </c>
      <c r="E97" s="178"/>
      <c r="F97" s="178"/>
      <c r="G97" s="178"/>
      <c r="H97" s="178"/>
      <c r="I97" s="178"/>
      <c r="J97" s="179">
        <f>J134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92</v>
      </c>
      <c r="E98" s="184"/>
      <c r="F98" s="184"/>
      <c r="G98" s="184"/>
      <c r="H98" s="184"/>
      <c r="I98" s="184"/>
      <c r="J98" s="185">
        <f>J135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93</v>
      </c>
      <c r="E99" s="184"/>
      <c r="F99" s="184"/>
      <c r="G99" s="184"/>
      <c r="H99" s="184"/>
      <c r="I99" s="184"/>
      <c r="J99" s="185">
        <f>J160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94</v>
      </c>
      <c r="E100" s="184"/>
      <c r="F100" s="184"/>
      <c r="G100" s="184"/>
      <c r="H100" s="184"/>
      <c r="I100" s="184"/>
      <c r="J100" s="185">
        <f>J186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95</v>
      </c>
      <c r="E101" s="184"/>
      <c r="F101" s="184"/>
      <c r="G101" s="184"/>
      <c r="H101" s="184"/>
      <c r="I101" s="184"/>
      <c r="J101" s="185">
        <f>J211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96</v>
      </c>
      <c r="E102" s="184"/>
      <c r="F102" s="184"/>
      <c r="G102" s="184"/>
      <c r="H102" s="184"/>
      <c r="I102" s="184"/>
      <c r="J102" s="185">
        <f>J240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97</v>
      </c>
      <c r="E103" s="184"/>
      <c r="F103" s="184"/>
      <c r="G103" s="184"/>
      <c r="H103" s="184"/>
      <c r="I103" s="184"/>
      <c r="J103" s="185">
        <f>J245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98</v>
      </c>
      <c r="E104" s="184"/>
      <c r="F104" s="184"/>
      <c r="G104" s="184"/>
      <c r="H104" s="184"/>
      <c r="I104" s="184"/>
      <c r="J104" s="185">
        <f>J385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99</v>
      </c>
      <c r="E105" s="184"/>
      <c r="F105" s="184"/>
      <c r="G105" s="184"/>
      <c r="H105" s="184"/>
      <c r="I105" s="184"/>
      <c r="J105" s="185">
        <f>J407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100</v>
      </c>
      <c r="E106" s="178"/>
      <c r="F106" s="178"/>
      <c r="G106" s="178"/>
      <c r="H106" s="178"/>
      <c r="I106" s="178"/>
      <c r="J106" s="179">
        <f>J410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101</v>
      </c>
      <c r="E107" s="184"/>
      <c r="F107" s="184"/>
      <c r="G107" s="184"/>
      <c r="H107" s="184"/>
      <c r="I107" s="184"/>
      <c r="J107" s="185">
        <f>J411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5"/>
      <c r="C108" s="176"/>
      <c r="D108" s="177" t="s">
        <v>102</v>
      </c>
      <c r="E108" s="178"/>
      <c r="F108" s="178"/>
      <c r="G108" s="178"/>
      <c r="H108" s="178"/>
      <c r="I108" s="178"/>
      <c r="J108" s="179">
        <f>J424</f>
        <v>0</v>
      </c>
      <c r="K108" s="176"/>
      <c r="L108" s="18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1"/>
      <c r="C109" s="182"/>
      <c r="D109" s="183" t="s">
        <v>103</v>
      </c>
      <c r="E109" s="184"/>
      <c r="F109" s="184"/>
      <c r="G109" s="184"/>
      <c r="H109" s="184"/>
      <c r="I109" s="184"/>
      <c r="J109" s="185">
        <f>J425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104</v>
      </c>
      <c r="E110" s="184"/>
      <c r="F110" s="184"/>
      <c r="G110" s="184"/>
      <c r="H110" s="184"/>
      <c r="I110" s="184"/>
      <c r="J110" s="185">
        <f>J430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105</v>
      </c>
      <c r="E111" s="184"/>
      <c r="F111" s="184"/>
      <c r="G111" s="184"/>
      <c r="H111" s="184"/>
      <c r="I111" s="184"/>
      <c r="J111" s="185">
        <f>J433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106</v>
      </c>
      <c r="E112" s="184"/>
      <c r="F112" s="184"/>
      <c r="G112" s="184"/>
      <c r="H112" s="184"/>
      <c r="I112" s="184"/>
      <c r="J112" s="185">
        <f>J444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107</v>
      </c>
      <c r="E113" s="184"/>
      <c r="F113" s="184"/>
      <c r="G113" s="184"/>
      <c r="H113" s="184"/>
      <c r="I113" s="184"/>
      <c r="J113" s="185">
        <f>J451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108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0" t="str">
        <f>E7</f>
        <v>Oprava zádržného systému - most ev.č. 17112-4 Ujčín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84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1 - Oprava zádržného systému - most ev.č. 17112-4 Ujčín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 xml:space="preserve"> </v>
      </c>
      <c r="G127" s="40"/>
      <c r="H127" s="40"/>
      <c r="I127" s="32" t="s">
        <v>22</v>
      </c>
      <c r="J127" s="79" t="str">
        <f>IF(J12="","",J12)</f>
        <v>27. 5. 2025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>SÚSPK</v>
      </c>
      <c r="G129" s="40"/>
      <c r="H129" s="40"/>
      <c r="I129" s="32" t="s">
        <v>30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32</v>
      </c>
      <c r="J130" s="36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87"/>
      <c r="B132" s="188"/>
      <c r="C132" s="189" t="s">
        <v>109</v>
      </c>
      <c r="D132" s="190" t="s">
        <v>59</v>
      </c>
      <c r="E132" s="190" t="s">
        <v>55</v>
      </c>
      <c r="F132" s="190" t="s">
        <v>56</v>
      </c>
      <c r="G132" s="190" t="s">
        <v>110</v>
      </c>
      <c r="H132" s="190" t="s">
        <v>111</v>
      </c>
      <c r="I132" s="190" t="s">
        <v>112</v>
      </c>
      <c r="J132" s="191" t="s">
        <v>88</v>
      </c>
      <c r="K132" s="192" t="s">
        <v>113</v>
      </c>
      <c r="L132" s="193"/>
      <c r="M132" s="100" t="s">
        <v>1</v>
      </c>
      <c r="N132" s="101" t="s">
        <v>38</v>
      </c>
      <c r="O132" s="101" t="s">
        <v>114</v>
      </c>
      <c r="P132" s="101" t="s">
        <v>115</v>
      </c>
      <c r="Q132" s="101" t="s">
        <v>116</v>
      </c>
      <c r="R132" s="101" t="s">
        <v>117</v>
      </c>
      <c r="S132" s="101" t="s">
        <v>118</v>
      </c>
      <c r="T132" s="102" t="s">
        <v>119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</row>
    <row r="133" s="2" customFormat="1" ht="22.8" customHeight="1">
      <c r="A133" s="38"/>
      <c r="B133" s="39"/>
      <c r="C133" s="107" t="s">
        <v>120</v>
      </c>
      <c r="D133" s="40"/>
      <c r="E133" s="40"/>
      <c r="F133" s="40"/>
      <c r="G133" s="40"/>
      <c r="H133" s="40"/>
      <c r="I133" s="40"/>
      <c r="J133" s="194">
        <f>BK133</f>
        <v>0</v>
      </c>
      <c r="K133" s="40"/>
      <c r="L133" s="44"/>
      <c r="M133" s="103"/>
      <c r="N133" s="195"/>
      <c r="O133" s="104"/>
      <c r="P133" s="196">
        <f>P134+P410+P424</f>
        <v>0</v>
      </c>
      <c r="Q133" s="104"/>
      <c r="R133" s="196">
        <f>R134+R410+R424</f>
        <v>43.151050800000007</v>
      </c>
      <c r="S133" s="104"/>
      <c r="T133" s="197">
        <f>T134+T410+T424</f>
        <v>147.96974999999998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73</v>
      </c>
      <c r="AU133" s="17" t="s">
        <v>90</v>
      </c>
      <c r="BK133" s="198">
        <f>BK134+BK410+BK424</f>
        <v>0</v>
      </c>
    </row>
    <row r="134" s="12" customFormat="1" ht="25.92" customHeight="1">
      <c r="A134" s="12"/>
      <c r="B134" s="199"/>
      <c r="C134" s="200"/>
      <c r="D134" s="201" t="s">
        <v>73</v>
      </c>
      <c r="E134" s="202" t="s">
        <v>121</v>
      </c>
      <c r="F134" s="202" t="s">
        <v>122</v>
      </c>
      <c r="G134" s="200"/>
      <c r="H134" s="200"/>
      <c r="I134" s="203"/>
      <c r="J134" s="204">
        <f>BK134</f>
        <v>0</v>
      </c>
      <c r="K134" s="200"/>
      <c r="L134" s="205"/>
      <c r="M134" s="206"/>
      <c r="N134" s="207"/>
      <c r="O134" s="207"/>
      <c r="P134" s="208">
        <f>P135+P160+P186+P211+P240+P245+P385+P407</f>
        <v>0</v>
      </c>
      <c r="Q134" s="207"/>
      <c r="R134" s="208">
        <f>R135+R160+R186+R211+R240+R245+R385+R407</f>
        <v>43.151050800000007</v>
      </c>
      <c r="S134" s="207"/>
      <c r="T134" s="209">
        <f>T135+T160+T186+T211+T240+T245+T385+T407</f>
        <v>147.83774999999997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79</v>
      </c>
      <c r="AT134" s="211" t="s">
        <v>73</v>
      </c>
      <c r="AU134" s="211" t="s">
        <v>74</v>
      </c>
      <c r="AY134" s="210" t="s">
        <v>123</v>
      </c>
      <c r="BK134" s="212">
        <f>BK135+BK160+BK186+BK211+BK240+BK245+BK385+BK407</f>
        <v>0</v>
      </c>
    </row>
    <row r="135" s="12" customFormat="1" ht="22.8" customHeight="1">
      <c r="A135" s="12"/>
      <c r="B135" s="199"/>
      <c r="C135" s="200"/>
      <c r="D135" s="201" t="s">
        <v>73</v>
      </c>
      <c r="E135" s="213" t="s">
        <v>79</v>
      </c>
      <c r="F135" s="213" t="s">
        <v>124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SUM(P136:P159)</f>
        <v>0</v>
      </c>
      <c r="Q135" s="207"/>
      <c r="R135" s="208">
        <f>SUM(R136:R159)</f>
        <v>0.0012352000000000001</v>
      </c>
      <c r="S135" s="207"/>
      <c r="T135" s="209">
        <f>SUM(T136:T159)</f>
        <v>55.414239999999992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79</v>
      </c>
      <c r="AT135" s="211" t="s">
        <v>73</v>
      </c>
      <c r="AU135" s="211" t="s">
        <v>79</v>
      </c>
      <c r="AY135" s="210" t="s">
        <v>123</v>
      </c>
      <c r="BK135" s="212">
        <f>SUM(BK136:BK159)</f>
        <v>0</v>
      </c>
    </row>
    <row r="136" s="2" customFormat="1" ht="24.15" customHeight="1">
      <c r="A136" s="38"/>
      <c r="B136" s="39"/>
      <c r="C136" s="215" t="s">
        <v>79</v>
      </c>
      <c r="D136" s="215" t="s">
        <v>125</v>
      </c>
      <c r="E136" s="216" t="s">
        <v>126</v>
      </c>
      <c r="F136" s="217" t="s">
        <v>127</v>
      </c>
      <c r="G136" s="218" t="s">
        <v>128</v>
      </c>
      <c r="H136" s="219">
        <v>38.399999999999999</v>
      </c>
      <c r="I136" s="220"/>
      <c r="J136" s="221">
        <f>ROUND(I136*H136,2)</f>
        <v>0</v>
      </c>
      <c r="K136" s="222"/>
      <c r="L136" s="44"/>
      <c r="M136" s="223" t="s">
        <v>1</v>
      </c>
      <c r="N136" s="224" t="s">
        <v>39</v>
      </c>
      <c r="O136" s="91"/>
      <c r="P136" s="225">
        <f>O136*H136</f>
        <v>0</v>
      </c>
      <c r="Q136" s="225">
        <v>0</v>
      </c>
      <c r="R136" s="225">
        <f>Q136*H136</f>
        <v>0</v>
      </c>
      <c r="S136" s="225">
        <v>0.75</v>
      </c>
      <c r="T136" s="226">
        <f>S136*H136</f>
        <v>28.799999999999997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7" t="s">
        <v>129</v>
      </c>
      <c r="AT136" s="227" t="s">
        <v>125</v>
      </c>
      <c r="AU136" s="227" t="s">
        <v>82</v>
      </c>
      <c r="AY136" s="17" t="s">
        <v>123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7" t="s">
        <v>79</v>
      </c>
      <c r="BK136" s="228">
        <f>ROUND(I136*H136,2)</f>
        <v>0</v>
      </c>
      <c r="BL136" s="17" t="s">
        <v>129</v>
      </c>
      <c r="BM136" s="227" t="s">
        <v>130</v>
      </c>
    </row>
    <row r="137" s="2" customFormat="1">
      <c r="A137" s="38"/>
      <c r="B137" s="39"/>
      <c r="C137" s="40"/>
      <c r="D137" s="229" t="s">
        <v>131</v>
      </c>
      <c r="E137" s="40"/>
      <c r="F137" s="230" t="s">
        <v>132</v>
      </c>
      <c r="G137" s="40"/>
      <c r="H137" s="40"/>
      <c r="I137" s="231"/>
      <c r="J137" s="40"/>
      <c r="K137" s="40"/>
      <c r="L137" s="44"/>
      <c r="M137" s="232"/>
      <c r="N137" s="23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131</v>
      </c>
      <c r="AU137" s="17" t="s">
        <v>82</v>
      </c>
    </row>
    <row r="138" s="13" customFormat="1">
      <c r="A138" s="13"/>
      <c r="B138" s="234"/>
      <c r="C138" s="235"/>
      <c r="D138" s="229" t="s">
        <v>133</v>
      </c>
      <c r="E138" s="236" t="s">
        <v>1</v>
      </c>
      <c r="F138" s="237" t="s">
        <v>134</v>
      </c>
      <c r="G138" s="235"/>
      <c r="H138" s="238">
        <v>38.399999999999999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133</v>
      </c>
      <c r="AU138" s="244" t="s">
        <v>82</v>
      </c>
      <c r="AV138" s="13" t="s">
        <v>82</v>
      </c>
      <c r="AW138" s="13" t="s">
        <v>31</v>
      </c>
      <c r="AX138" s="13" t="s">
        <v>74</v>
      </c>
      <c r="AY138" s="244" t="s">
        <v>123</v>
      </c>
    </row>
    <row r="139" s="14" customFormat="1">
      <c r="A139" s="14"/>
      <c r="B139" s="245"/>
      <c r="C139" s="246"/>
      <c r="D139" s="229" t="s">
        <v>133</v>
      </c>
      <c r="E139" s="247" t="s">
        <v>1</v>
      </c>
      <c r="F139" s="248" t="s">
        <v>135</v>
      </c>
      <c r="G139" s="246"/>
      <c r="H139" s="249">
        <v>38.399999999999999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133</v>
      </c>
      <c r="AU139" s="255" t="s">
        <v>82</v>
      </c>
      <c r="AV139" s="14" t="s">
        <v>129</v>
      </c>
      <c r="AW139" s="14" t="s">
        <v>31</v>
      </c>
      <c r="AX139" s="14" t="s">
        <v>79</v>
      </c>
      <c r="AY139" s="255" t="s">
        <v>123</v>
      </c>
    </row>
    <row r="140" s="2" customFormat="1" ht="24.15" customHeight="1">
      <c r="A140" s="38"/>
      <c r="B140" s="39"/>
      <c r="C140" s="215" t="s">
        <v>82</v>
      </c>
      <c r="D140" s="215" t="s">
        <v>125</v>
      </c>
      <c r="E140" s="216" t="s">
        <v>136</v>
      </c>
      <c r="F140" s="217" t="s">
        <v>137</v>
      </c>
      <c r="G140" s="218" t="s">
        <v>128</v>
      </c>
      <c r="H140" s="219">
        <v>38.399999999999999</v>
      </c>
      <c r="I140" s="220"/>
      <c r="J140" s="221">
        <f>ROUND(I140*H140,2)</f>
        <v>0</v>
      </c>
      <c r="K140" s="222"/>
      <c r="L140" s="44"/>
      <c r="M140" s="223" t="s">
        <v>1</v>
      </c>
      <c r="N140" s="224" t="s">
        <v>39</v>
      </c>
      <c r="O140" s="91"/>
      <c r="P140" s="225">
        <f>O140*H140</f>
        <v>0</v>
      </c>
      <c r="Q140" s="225">
        <v>0</v>
      </c>
      <c r="R140" s="225">
        <f>Q140*H140</f>
        <v>0</v>
      </c>
      <c r="S140" s="225">
        <v>0.316</v>
      </c>
      <c r="T140" s="226">
        <f>S140*H140</f>
        <v>12.134399999999999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7" t="s">
        <v>129</v>
      </c>
      <c r="AT140" s="227" t="s">
        <v>125</v>
      </c>
      <c r="AU140" s="227" t="s">
        <v>82</v>
      </c>
      <c r="AY140" s="17" t="s">
        <v>123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7" t="s">
        <v>79</v>
      </c>
      <c r="BK140" s="228">
        <f>ROUND(I140*H140,2)</f>
        <v>0</v>
      </c>
      <c r="BL140" s="17" t="s">
        <v>129</v>
      </c>
      <c r="BM140" s="227" t="s">
        <v>138</v>
      </c>
    </row>
    <row r="141" s="2" customFormat="1">
      <c r="A141" s="38"/>
      <c r="B141" s="39"/>
      <c r="C141" s="40"/>
      <c r="D141" s="229" t="s">
        <v>131</v>
      </c>
      <c r="E141" s="40"/>
      <c r="F141" s="230" t="s">
        <v>139</v>
      </c>
      <c r="G141" s="40"/>
      <c r="H141" s="40"/>
      <c r="I141" s="231"/>
      <c r="J141" s="40"/>
      <c r="K141" s="40"/>
      <c r="L141" s="44"/>
      <c r="M141" s="232"/>
      <c r="N141" s="23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82</v>
      </c>
    </row>
    <row r="142" s="13" customFormat="1">
      <c r="A142" s="13"/>
      <c r="B142" s="234"/>
      <c r="C142" s="235"/>
      <c r="D142" s="229" t="s">
        <v>133</v>
      </c>
      <c r="E142" s="236" t="s">
        <v>1</v>
      </c>
      <c r="F142" s="237" t="s">
        <v>134</v>
      </c>
      <c r="G142" s="235"/>
      <c r="H142" s="238">
        <v>38.399999999999999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133</v>
      </c>
      <c r="AU142" s="244" t="s">
        <v>82</v>
      </c>
      <c r="AV142" s="13" t="s">
        <v>82</v>
      </c>
      <c r="AW142" s="13" t="s">
        <v>31</v>
      </c>
      <c r="AX142" s="13" t="s">
        <v>74</v>
      </c>
      <c r="AY142" s="244" t="s">
        <v>123</v>
      </c>
    </row>
    <row r="143" s="14" customFormat="1">
      <c r="A143" s="14"/>
      <c r="B143" s="245"/>
      <c r="C143" s="246"/>
      <c r="D143" s="229" t="s">
        <v>133</v>
      </c>
      <c r="E143" s="247" t="s">
        <v>1</v>
      </c>
      <c r="F143" s="248" t="s">
        <v>135</v>
      </c>
      <c r="G143" s="246"/>
      <c r="H143" s="249">
        <v>38.399999999999999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133</v>
      </c>
      <c r="AU143" s="255" t="s">
        <v>82</v>
      </c>
      <c r="AV143" s="14" t="s">
        <v>129</v>
      </c>
      <c r="AW143" s="14" t="s">
        <v>31</v>
      </c>
      <c r="AX143" s="14" t="s">
        <v>79</v>
      </c>
      <c r="AY143" s="255" t="s">
        <v>123</v>
      </c>
    </row>
    <row r="144" s="2" customFormat="1" ht="24.15" customHeight="1">
      <c r="A144" s="38"/>
      <c r="B144" s="39"/>
      <c r="C144" s="215" t="s">
        <v>140</v>
      </c>
      <c r="D144" s="215" t="s">
        <v>125</v>
      </c>
      <c r="E144" s="216" t="s">
        <v>141</v>
      </c>
      <c r="F144" s="217" t="s">
        <v>142</v>
      </c>
      <c r="G144" s="218" t="s">
        <v>128</v>
      </c>
      <c r="H144" s="219">
        <v>123.52</v>
      </c>
      <c r="I144" s="220"/>
      <c r="J144" s="221">
        <f>ROUND(I144*H144,2)</f>
        <v>0</v>
      </c>
      <c r="K144" s="222"/>
      <c r="L144" s="44"/>
      <c r="M144" s="223" t="s">
        <v>1</v>
      </c>
      <c r="N144" s="224" t="s">
        <v>39</v>
      </c>
      <c r="O144" s="91"/>
      <c r="P144" s="225">
        <f>O144*H144</f>
        <v>0</v>
      </c>
      <c r="Q144" s="225">
        <v>1.0000000000000001E-05</v>
      </c>
      <c r="R144" s="225">
        <f>Q144*H144</f>
        <v>0.0012352000000000001</v>
      </c>
      <c r="S144" s="225">
        <v>0.091999999999999998</v>
      </c>
      <c r="T144" s="226">
        <f>S144*H144</f>
        <v>11.36384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7" t="s">
        <v>129</v>
      </c>
      <c r="AT144" s="227" t="s">
        <v>125</v>
      </c>
      <c r="AU144" s="227" t="s">
        <v>82</v>
      </c>
      <c r="AY144" s="17" t="s">
        <v>123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7" t="s">
        <v>79</v>
      </c>
      <c r="BK144" s="228">
        <f>ROUND(I144*H144,2)</f>
        <v>0</v>
      </c>
      <c r="BL144" s="17" t="s">
        <v>129</v>
      </c>
      <c r="BM144" s="227" t="s">
        <v>143</v>
      </c>
    </row>
    <row r="145" s="2" customFormat="1">
      <c r="A145" s="38"/>
      <c r="B145" s="39"/>
      <c r="C145" s="40"/>
      <c r="D145" s="229" t="s">
        <v>131</v>
      </c>
      <c r="E145" s="40"/>
      <c r="F145" s="230" t="s">
        <v>144</v>
      </c>
      <c r="G145" s="40"/>
      <c r="H145" s="40"/>
      <c r="I145" s="231"/>
      <c r="J145" s="40"/>
      <c r="K145" s="40"/>
      <c r="L145" s="44"/>
      <c r="M145" s="232"/>
      <c r="N145" s="23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131</v>
      </c>
      <c r="AU145" s="17" t="s">
        <v>82</v>
      </c>
    </row>
    <row r="146" s="13" customFormat="1">
      <c r="A146" s="13"/>
      <c r="B146" s="234"/>
      <c r="C146" s="235"/>
      <c r="D146" s="229" t="s">
        <v>133</v>
      </c>
      <c r="E146" s="236" t="s">
        <v>1</v>
      </c>
      <c r="F146" s="237" t="s">
        <v>145</v>
      </c>
      <c r="G146" s="235"/>
      <c r="H146" s="238">
        <v>123.52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133</v>
      </c>
      <c r="AU146" s="244" t="s">
        <v>82</v>
      </c>
      <c r="AV146" s="13" t="s">
        <v>82</v>
      </c>
      <c r="AW146" s="13" t="s">
        <v>31</v>
      </c>
      <c r="AX146" s="13" t="s">
        <v>74</v>
      </c>
      <c r="AY146" s="244" t="s">
        <v>123</v>
      </c>
    </row>
    <row r="147" s="14" customFormat="1">
      <c r="A147" s="14"/>
      <c r="B147" s="245"/>
      <c r="C147" s="246"/>
      <c r="D147" s="229" t="s">
        <v>133</v>
      </c>
      <c r="E147" s="247" t="s">
        <v>1</v>
      </c>
      <c r="F147" s="248" t="s">
        <v>135</v>
      </c>
      <c r="G147" s="246"/>
      <c r="H147" s="249">
        <v>123.52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133</v>
      </c>
      <c r="AU147" s="255" t="s">
        <v>82</v>
      </c>
      <c r="AV147" s="14" t="s">
        <v>129</v>
      </c>
      <c r="AW147" s="14" t="s">
        <v>31</v>
      </c>
      <c r="AX147" s="14" t="s">
        <v>79</v>
      </c>
      <c r="AY147" s="255" t="s">
        <v>123</v>
      </c>
    </row>
    <row r="148" s="2" customFormat="1" ht="16.5" customHeight="1">
      <c r="A148" s="38"/>
      <c r="B148" s="39"/>
      <c r="C148" s="215" t="s">
        <v>129</v>
      </c>
      <c r="D148" s="215" t="s">
        <v>125</v>
      </c>
      <c r="E148" s="216" t="s">
        <v>146</v>
      </c>
      <c r="F148" s="217" t="s">
        <v>147</v>
      </c>
      <c r="G148" s="218" t="s">
        <v>148</v>
      </c>
      <c r="H148" s="219">
        <v>15.199999999999999</v>
      </c>
      <c r="I148" s="220"/>
      <c r="J148" s="221">
        <f>ROUND(I148*H148,2)</f>
        <v>0</v>
      </c>
      <c r="K148" s="222"/>
      <c r="L148" s="44"/>
      <c r="M148" s="223" t="s">
        <v>1</v>
      </c>
      <c r="N148" s="224" t="s">
        <v>39</v>
      </c>
      <c r="O148" s="91"/>
      <c r="P148" s="225">
        <f>O148*H148</f>
        <v>0</v>
      </c>
      <c r="Q148" s="225">
        <v>0</v>
      </c>
      <c r="R148" s="225">
        <f>Q148*H148</f>
        <v>0</v>
      </c>
      <c r="S148" s="225">
        <v>0.20499999999999999</v>
      </c>
      <c r="T148" s="226">
        <f>S148*H148</f>
        <v>3.1159999999999997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7" t="s">
        <v>129</v>
      </c>
      <c r="AT148" s="227" t="s">
        <v>125</v>
      </c>
      <c r="AU148" s="227" t="s">
        <v>82</v>
      </c>
      <c r="AY148" s="17" t="s">
        <v>123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7" t="s">
        <v>79</v>
      </c>
      <c r="BK148" s="228">
        <f>ROUND(I148*H148,2)</f>
        <v>0</v>
      </c>
      <c r="BL148" s="17" t="s">
        <v>129</v>
      </c>
      <c r="BM148" s="227" t="s">
        <v>149</v>
      </c>
    </row>
    <row r="149" s="2" customFormat="1">
      <c r="A149" s="38"/>
      <c r="B149" s="39"/>
      <c r="C149" s="40"/>
      <c r="D149" s="229" t="s">
        <v>131</v>
      </c>
      <c r="E149" s="40"/>
      <c r="F149" s="230" t="s">
        <v>150</v>
      </c>
      <c r="G149" s="40"/>
      <c r="H149" s="40"/>
      <c r="I149" s="231"/>
      <c r="J149" s="40"/>
      <c r="K149" s="40"/>
      <c r="L149" s="44"/>
      <c r="M149" s="232"/>
      <c r="N149" s="23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131</v>
      </c>
      <c r="AU149" s="17" t="s">
        <v>82</v>
      </c>
    </row>
    <row r="150" s="13" customFormat="1">
      <c r="A150" s="13"/>
      <c r="B150" s="234"/>
      <c r="C150" s="235"/>
      <c r="D150" s="229" t="s">
        <v>133</v>
      </c>
      <c r="E150" s="236" t="s">
        <v>1</v>
      </c>
      <c r="F150" s="237" t="s">
        <v>151</v>
      </c>
      <c r="G150" s="235"/>
      <c r="H150" s="238">
        <v>15.199999999999999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133</v>
      </c>
      <c r="AU150" s="244" t="s">
        <v>82</v>
      </c>
      <c r="AV150" s="13" t="s">
        <v>82</v>
      </c>
      <c r="AW150" s="13" t="s">
        <v>31</v>
      </c>
      <c r="AX150" s="13" t="s">
        <v>74</v>
      </c>
      <c r="AY150" s="244" t="s">
        <v>123</v>
      </c>
    </row>
    <row r="151" s="14" customFormat="1">
      <c r="A151" s="14"/>
      <c r="B151" s="245"/>
      <c r="C151" s="246"/>
      <c r="D151" s="229" t="s">
        <v>133</v>
      </c>
      <c r="E151" s="247" t="s">
        <v>1</v>
      </c>
      <c r="F151" s="248" t="s">
        <v>135</v>
      </c>
      <c r="G151" s="246"/>
      <c r="H151" s="249">
        <v>15.199999999999999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133</v>
      </c>
      <c r="AU151" s="255" t="s">
        <v>82</v>
      </c>
      <c r="AV151" s="14" t="s">
        <v>129</v>
      </c>
      <c r="AW151" s="14" t="s">
        <v>31</v>
      </c>
      <c r="AX151" s="14" t="s">
        <v>79</v>
      </c>
      <c r="AY151" s="255" t="s">
        <v>123</v>
      </c>
    </row>
    <row r="152" s="2" customFormat="1" ht="33" customHeight="1">
      <c r="A152" s="38"/>
      <c r="B152" s="39"/>
      <c r="C152" s="215" t="s">
        <v>152</v>
      </c>
      <c r="D152" s="215" t="s">
        <v>125</v>
      </c>
      <c r="E152" s="216" t="s">
        <v>153</v>
      </c>
      <c r="F152" s="217" t="s">
        <v>154</v>
      </c>
      <c r="G152" s="218" t="s">
        <v>155</v>
      </c>
      <c r="H152" s="219">
        <v>115.5</v>
      </c>
      <c r="I152" s="220"/>
      <c r="J152" s="221">
        <f>ROUND(I152*H152,2)</f>
        <v>0</v>
      </c>
      <c r="K152" s="222"/>
      <c r="L152" s="44"/>
      <c r="M152" s="223" t="s">
        <v>1</v>
      </c>
      <c r="N152" s="224" t="s">
        <v>39</v>
      </c>
      <c r="O152" s="91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7" t="s">
        <v>129</v>
      </c>
      <c r="AT152" s="227" t="s">
        <v>125</v>
      </c>
      <c r="AU152" s="227" t="s">
        <v>82</v>
      </c>
      <c r="AY152" s="17" t="s">
        <v>123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7" t="s">
        <v>79</v>
      </c>
      <c r="BK152" s="228">
        <f>ROUND(I152*H152,2)</f>
        <v>0</v>
      </c>
      <c r="BL152" s="17" t="s">
        <v>129</v>
      </c>
      <c r="BM152" s="227" t="s">
        <v>156</v>
      </c>
    </row>
    <row r="153" s="2" customFormat="1">
      <c r="A153" s="38"/>
      <c r="B153" s="39"/>
      <c r="C153" s="40"/>
      <c r="D153" s="229" t="s">
        <v>131</v>
      </c>
      <c r="E153" s="40"/>
      <c r="F153" s="230" t="s">
        <v>157</v>
      </c>
      <c r="G153" s="40"/>
      <c r="H153" s="40"/>
      <c r="I153" s="231"/>
      <c r="J153" s="40"/>
      <c r="K153" s="40"/>
      <c r="L153" s="44"/>
      <c r="M153" s="232"/>
      <c r="N153" s="23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131</v>
      </c>
      <c r="AU153" s="17" t="s">
        <v>82</v>
      </c>
    </row>
    <row r="154" s="13" customFormat="1">
      <c r="A154" s="13"/>
      <c r="B154" s="234"/>
      <c r="C154" s="235"/>
      <c r="D154" s="229" t="s">
        <v>133</v>
      </c>
      <c r="E154" s="236" t="s">
        <v>1</v>
      </c>
      <c r="F154" s="237" t="s">
        <v>158</v>
      </c>
      <c r="G154" s="235"/>
      <c r="H154" s="238">
        <v>115.5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133</v>
      </c>
      <c r="AU154" s="244" t="s">
        <v>82</v>
      </c>
      <c r="AV154" s="13" t="s">
        <v>82</v>
      </c>
      <c r="AW154" s="13" t="s">
        <v>31</v>
      </c>
      <c r="AX154" s="13" t="s">
        <v>74</v>
      </c>
      <c r="AY154" s="244" t="s">
        <v>123</v>
      </c>
    </row>
    <row r="155" s="14" customFormat="1">
      <c r="A155" s="14"/>
      <c r="B155" s="245"/>
      <c r="C155" s="246"/>
      <c r="D155" s="229" t="s">
        <v>133</v>
      </c>
      <c r="E155" s="247" t="s">
        <v>1</v>
      </c>
      <c r="F155" s="248" t="s">
        <v>135</v>
      </c>
      <c r="G155" s="246"/>
      <c r="H155" s="249">
        <v>115.5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133</v>
      </c>
      <c r="AU155" s="255" t="s">
        <v>82</v>
      </c>
      <c r="AV155" s="14" t="s">
        <v>129</v>
      </c>
      <c r="AW155" s="14" t="s">
        <v>31</v>
      </c>
      <c r="AX155" s="14" t="s">
        <v>79</v>
      </c>
      <c r="AY155" s="255" t="s">
        <v>123</v>
      </c>
    </row>
    <row r="156" s="2" customFormat="1" ht="37.8" customHeight="1">
      <c r="A156" s="38"/>
      <c r="B156" s="39"/>
      <c r="C156" s="215" t="s">
        <v>159</v>
      </c>
      <c r="D156" s="215" t="s">
        <v>125</v>
      </c>
      <c r="E156" s="216" t="s">
        <v>160</v>
      </c>
      <c r="F156" s="217" t="s">
        <v>161</v>
      </c>
      <c r="G156" s="218" t="s">
        <v>155</v>
      </c>
      <c r="H156" s="219">
        <v>115.5</v>
      </c>
      <c r="I156" s="220"/>
      <c r="J156" s="221">
        <f>ROUND(I156*H156,2)</f>
        <v>0</v>
      </c>
      <c r="K156" s="222"/>
      <c r="L156" s="44"/>
      <c r="M156" s="223" t="s">
        <v>1</v>
      </c>
      <c r="N156" s="224" t="s">
        <v>39</v>
      </c>
      <c r="O156" s="91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7" t="s">
        <v>129</v>
      </c>
      <c r="AT156" s="227" t="s">
        <v>125</v>
      </c>
      <c r="AU156" s="227" t="s">
        <v>82</v>
      </c>
      <c r="AY156" s="17" t="s">
        <v>123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7" t="s">
        <v>79</v>
      </c>
      <c r="BK156" s="228">
        <f>ROUND(I156*H156,2)</f>
        <v>0</v>
      </c>
      <c r="BL156" s="17" t="s">
        <v>129</v>
      </c>
      <c r="BM156" s="227" t="s">
        <v>162</v>
      </c>
    </row>
    <row r="157" s="2" customFormat="1">
      <c r="A157" s="38"/>
      <c r="B157" s="39"/>
      <c r="C157" s="40"/>
      <c r="D157" s="229" t="s">
        <v>131</v>
      </c>
      <c r="E157" s="40"/>
      <c r="F157" s="230" t="s">
        <v>163</v>
      </c>
      <c r="G157" s="40"/>
      <c r="H157" s="40"/>
      <c r="I157" s="231"/>
      <c r="J157" s="40"/>
      <c r="K157" s="40"/>
      <c r="L157" s="44"/>
      <c r="M157" s="232"/>
      <c r="N157" s="23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131</v>
      </c>
      <c r="AU157" s="17" t="s">
        <v>82</v>
      </c>
    </row>
    <row r="158" s="13" customFormat="1">
      <c r="A158" s="13"/>
      <c r="B158" s="234"/>
      <c r="C158" s="235"/>
      <c r="D158" s="229" t="s">
        <v>133</v>
      </c>
      <c r="E158" s="236" t="s">
        <v>1</v>
      </c>
      <c r="F158" s="237" t="s">
        <v>158</v>
      </c>
      <c r="G158" s="235"/>
      <c r="H158" s="238">
        <v>115.5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133</v>
      </c>
      <c r="AU158" s="244" t="s">
        <v>82</v>
      </c>
      <c r="AV158" s="13" t="s">
        <v>82</v>
      </c>
      <c r="AW158" s="13" t="s">
        <v>31</v>
      </c>
      <c r="AX158" s="13" t="s">
        <v>74</v>
      </c>
      <c r="AY158" s="244" t="s">
        <v>123</v>
      </c>
    </row>
    <row r="159" s="14" customFormat="1">
      <c r="A159" s="14"/>
      <c r="B159" s="245"/>
      <c r="C159" s="246"/>
      <c r="D159" s="229" t="s">
        <v>133</v>
      </c>
      <c r="E159" s="247" t="s">
        <v>1</v>
      </c>
      <c r="F159" s="248" t="s">
        <v>135</v>
      </c>
      <c r="G159" s="246"/>
      <c r="H159" s="249">
        <v>115.5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133</v>
      </c>
      <c r="AU159" s="255" t="s">
        <v>82</v>
      </c>
      <c r="AV159" s="14" t="s">
        <v>129</v>
      </c>
      <c r="AW159" s="14" t="s">
        <v>31</v>
      </c>
      <c r="AX159" s="14" t="s">
        <v>79</v>
      </c>
      <c r="AY159" s="255" t="s">
        <v>123</v>
      </c>
    </row>
    <row r="160" s="12" customFormat="1" ht="22.8" customHeight="1">
      <c r="A160" s="12"/>
      <c r="B160" s="199"/>
      <c r="C160" s="200"/>
      <c r="D160" s="201" t="s">
        <v>73</v>
      </c>
      <c r="E160" s="213" t="s">
        <v>140</v>
      </c>
      <c r="F160" s="213" t="s">
        <v>164</v>
      </c>
      <c r="G160" s="200"/>
      <c r="H160" s="200"/>
      <c r="I160" s="203"/>
      <c r="J160" s="214">
        <f>BK160</f>
        <v>0</v>
      </c>
      <c r="K160" s="200"/>
      <c r="L160" s="205"/>
      <c r="M160" s="206"/>
      <c r="N160" s="207"/>
      <c r="O160" s="207"/>
      <c r="P160" s="208">
        <f>SUM(P161:P185)</f>
        <v>0</v>
      </c>
      <c r="Q160" s="207"/>
      <c r="R160" s="208">
        <f>SUM(R161:R185)</f>
        <v>2.5406260600000001</v>
      </c>
      <c r="S160" s="207"/>
      <c r="T160" s="209">
        <f>SUM(T161:T185)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0" t="s">
        <v>79</v>
      </c>
      <c r="AT160" s="211" t="s">
        <v>73</v>
      </c>
      <c r="AU160" s="211" t="s">
        <v>79</v>
      </c>
      <c r="AY160" s="210" t="s">
        <v>123</v>
      </c>
      <c r="BK160" s="212">
        <f>SUM(BK161:BK185)</f>
        <v>0</v>
      </c>
    </row>
    <row r="161" s="2" customFormat="1" ht="24.15" customHeight="1">
      <c r="A161" s="38"/>
      <c r="B161" s="39"/>
      <c r="C161" s="215" t="s">
        <v>165</v>
      </c>
      <c r="D161" s="215" t="s">
        <v>125</v>
      </c>
      <c r="E161" s="216" t="s">
        <v>166</v>
      </c>
      <c r="F161" s="217" t="s">
        <v>167</v>
      </c>
      <c r="G161" s="218" t="s">
        <v>168</v>
      </c>
      <c r="H161" s="219">
        <v>14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39</v>
      </c>
      <c r="O161" s="91"/>
      <c r="P161" s="225">
        <f>O161*H161</f>
        <v>0</v>
      </c>
      <c r="Q161" s="225">
        <v>0.00033</v>
      </c>
      <c r="R161" s="225">
        <f>Q161*H161</f>
        <v>0.00462</v>
      </c>
      <c r="S161" s="225">
        <v>0</v>
      </c>
      <c r="T161" s="22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129</v>
      </c>
      <c r="AT161" s="227" t="s">
        <v>125</v>
      </c>
      <c r="AU161" s="227" t="s">
        <v>82</v>
      </c>
      <c r="AY161" s="17" t="s">
        <v>123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79</v>
      </c>
      <c r="BK161" s="228">
        <f>ROUND(I161*H161,2)</f>
        <v>0</v>
      </c>
      <c r="BL161" s="17" t="s">
        <v>129</v>
      </c>
      <c r="BM161" s="227" t="s">
        <v>169</v>
      </c>
    </row>
    <row r="162" s="2" customFormat="1">
      <c r="A162" s="38"/>
      <c r="B162" s="39"/>
      <c r="C162" s="40"/>
      <c r="D162" s="229" t="s">
        <v>131</v>
      </c>
      <c r="E162" s="40"/>
      <c r="F162" s="230" t="s">
        <v>167</v>
      </c>
      <c r="G162" s="40"/>
      <c r="H162" s="40"/>
      <c r="I162" s="231"/>
      <c r="J162" s="40"/>
      <c r="K162" s="40"/>
      <c r="L162" s="44"/>
      <c r="M162" s="232"/>
      <c r="N162" s="23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131</v>
      </c>
      <c r="AU162" s="17" t="s">
        <v>82</v>
      </c>
    </row>
    <row r="163" s="2" customFormat="1" ht="16.5" customHeight="1">
      <c r="A163" s="38"/>
      <c r="B163" s="39"/>
      <c r="C163" s="256" t="s">
        <v>170</v>
      </c>
      <c r="D163" s="256" t="s">
        <v>171</v>
      </c>
      <c r="E163" s="257" t="s">
        <v>172</v>
      </c>
      <c r="F163" s="258" t="s">
        <v>173</v>
      </c>
      <c r="G163" s="259" t="s">
        <v>168</v>
      </c>
      <c r="H163" s="260">
        <v>14</v>
      </c>
      <c r="I163" s="261"/>
      <c r="J163" s="262">
        <f>ROUND(I163*H163,2)</f>
        <v>0</v>
      </c>
      <c r="K163" s="263"/>
      <c r="L163" s="264"/>
      <c r="M163" s="265" t="s">
        <v>1</v>
      </c>
      <c r="N163" s="266" t="s">
        <v>39</v>
      </c>
      <c r="O163" s="91"/>
      <c r="P163" s="225">
        <f>O163*H163</f>
        <v>0</v>
      </c>
      <c r="Q163" s="225">
        <v>0.0019</v>
      </c>
      <c r="R163" s="225">
        <f>Q163*H163</f>
        <v>0.026599999999999999</v>
      </c>
      <c r="S163" s="225">
        <v>0</v>
      </c>
      <c r="T163" s="22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7" t="s">
        <v>170</v>
      </c>
      <c r="AT163" s="227" t="s">
        <v>171</v>
      </c>
      <c r="AU163" s="227" t="s">
        <v>82</v>
      </c>
      <c r="AY163" s="17" t="s">
        <v>123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7" t="s">
        <v>79</v>
      </c>
      <c r="BK163" s="228">
        <f>ROUND(I163*H163,2)</f>
        <v>0</v>
      </c>
      <c r="BL163" s="17" t="s">
        <v>129</v>
      </c>
      <c r="BM163" s="227" t="s">
        <v>174</v>
      </c>
    </row>
    <row r="164" s="2" customFormat="1">
      <c r="A164" s="38"/>
      <c r="B164" s="39"/>
      <c r="C164" s="40"/>
      <c r="D164" s="229" t="s">
        <v>131</v>
      </c>
      <c r="E164" s="40"/>
      <c r="F164" s="230" t="s">
        <v>173</v>
      </c>
      <c r="G164" s="40"/>
      <c r="H164" s="40"/>
      <c r="I164" s="231"/>
      <c r="J164" s="40"/>
      <c r="K164" s="40"/>
      <c r="L164" s="44"/>
      <c r="M164" s="232"/>
      <c r="N164" s="23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131</v>
      </c>
      <c r="AU164" s="17" t="s">
        <v>82</v>
      </c>
    </row>
    <row r="165" s="2" customFormat="1" ht="16.5" customHeight="1">
      <c r="A165" s="38"/>
      <c r="B165" s="39"/>
      <c r="C165" s="215" t="s">
        <v>175</v>
      </c>
      <c r="D165" s="215" t="s">
        <v>125</v>
      </c>
      <c r="E165" s="216" t="s">
        <v>176</v>
      </c>
      <c r="F165" s="217" t="s">
        <v>177</v>
      </c>
      <c r="G165" s="218" t="s">
        <v>155</v>
      </c>
      <c r="H165" s="219">
        <v>4.8490000000000002</v>
      </c>
      <c r="I165" s="220"/>
      <c r="J165" s="221">
        <f>ROUND(I165*H165,2)</f>
        <v>0</v>
      </c>
      <c r="K165" s="222"/>
      <c r="L165" s="44"/>
      <c r="M165" s="223" t="s">
        <v>1</v>
      </c>
      <c r="N165" s="224" t="s">
        <v>39</v>
      </c>
      <c r="O165" s="91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7" t="s">
        <v>129</v>
      </c>
      <c r="AT165" s="227" t="s">
        <v>125</v>
      </c>
      <c r="AU165" s="227" t="s">
        <v>82</v>
      </c>
      <c r="AY165" s="17" t="s">
        <v>123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7" t="s">
        <v>79</v>
      </c>
      <c r="BK165" s="228">
        <f>ROUND(I165*H165,2)</f>
        <v>0</v>
      </c>
      <c r="BL165" s="17" t="s">
        <v>129</v>
      </c>
      <c r="BM165" s="227" t="s">
        <v>178</v>
      </c>
    </row>
    <row r="166" s="2" customFormat="1">
      <c r="A166" s="38"/>
      <c r="B166" s="39"/>
      <c r="C166" s="40"/>
      <c r="D166" s="229" t="s">
        <v>131</v>
      </c>
      <c r="E166" s="40"/>
      <c r="F166" s="230" t="s">
        <v>179</v>
      </c>
      <c r="G166" s="40"/>
      <c r="H166" s="40"/>
      <c r="I166" s="231"/>
      <c r="J166" s="40"/>
      <c r="K166" s="40"/>
      <c r="L166" s="44"/>
      <c r="M166" s="232"/>
      <c r="N166" s="23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131</v>
      </c>
      <c r="AU166" s="17" t="s">
        <v>82</v>
      </c>
    </row>
    <row r="167" s="13" customFormat="1">
      <c r="A167" s="13"/>
      <c r="B167" s="234"/>
      <c r="C167" s="235"/>
      <c r="D167" s="229" t="s">
        <v>133</v>
      </c>
      <c r="E167" s="236" t="s">
        <v>1</v>
      </c>
      <c r="F167" s="237" t="s">
        <v>180</v>
      </c>
      <c r="G167" s="235"/>
      <c r="H167" s="238">
        <v>2.2799999999999998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133</v>
      </c>
      <c r="AU167" s="244" t="s">
        <v>82</v>
      </c>
      <c r="AV167" s="13" t="s">
        <v>82</v>
      </c>
      <c r="AW167" s="13" t="s">
        <v>31</v>
      </c>
      <c r="AX167" s="13" t="s">
        <v>74</v>
      </c>
      <c r="AY167" s="244" t="s">
        <v>123</v>
      </c>
    </row>
    <row r="168" s="13" customFormat="1">
      <c r="A168" s="13"/>
      <c r="B168" s="234"/>
      <c r="C168" s="235"/>
      <c r="D168" s="229" t="s">
        <v>133</v>
      </c>
      <c r="E168" s="236" t="s">
        <v>1</v>
      </c>
      <c r="F168" s="237" t="s">
        <v>181</v>
      </c>
      <c r="G168" s="235"/>
      <c r="H168" s="238">
        <v>2.569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133</v>
      </c>
      <c r="AU168" s="244" t="s">
        <v>82</v>
      </c>
      <c r="AV168" s="13" t="s">
        <v>82</v>
      </c>
      <c r="AW168" s="13" t="s">
        <v>31</v>
      </c>
      <c r="AX168" s="13" t="s">
        <v>74</v>
      </c>
      <c r="AY168" s="244" t="s">
        <v>123</v>
      </c>
    </row>
    <row r="169" s="14" customFormat="1">
      <c r="A169" s="14"/>
      <c r="B169" s="245"/>
      <c r="C169" s="246"/>
      <c r="D169" s="229" t="s">
        <v>133</v>
      </c>
      <c r="E169" s="247" t="s">
        <v>1</v>
      </c>
      <c r="F169" s="248" t="s">
        <v>135</v>
      </c>
      <c r="G169" s="246"/>
      <c r="H169" s="249">
        <v>4.8490000000000002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133</v>
      </c>
      <c r="AU169" s="255" t="s">
        <v>82</v>
      </c>
      <c r="AV169" s="14" t="s">
        <v>129</v>
      </c>
      <c r="AW169" s="14" t="s">
        <v>31</v>
      </c>
      <c r="AX169" s="14" t="s">
        <v>79</v>
      </c>
      <c r="AY169" s="255" t="s">
        <v>123</v>
      </c>
    </row>
    <row r="170" s="2" customFormat="1" ht="16.5" customHeight="1">
      <c r="A170" s="38"/>
      <c r="B170" s="39"/>
      <c r="C170" s="215" t="s">
        <v>182</v>
      </c>
      <c r="D170" s="215" t="s">
        <v>125</v>
      </c>
      <c r="E170" s="216" t="s">
        <v>183</v>
      </c>
      <c r="F170" s="217" t="s">
        <v>184</v>
      </c>
      <c r="G170" s="218" t="s">
        <v>128</v>
      </c>
      <c r="H170" s="219">
        <v>33.399999999999999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39</v>
      </c>
      <c r="O170" s="91"/>
      <c r="P170" s="225">
        <f>O170*H170</f>
        <v>0</v>
      </c>
      <c r="Q170" s="225">
        <v>0.041259999999999998</v>
      </c>
      <c r="R170" s="225">
        <f>Q170*H170</f>
        <v>1.3780839999999999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129</v>
      </c>
      <c r="AT170" s="227" t="s">
        <v>125</v>
      </c>
      <c r="AU170" s="227" t="s">
        <v>82</v>
      </c>
      <c r="AY170" s="17" t="s">
        <v>123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79</v>
      </c>
      <c r="BK170" s="228">
        <f>ROUND(I170*H170,2)</f>
        <v>0</v>
      </c>
      <c r="BL170" s="17" t="s">
        <v>129</v>
      </c>
      <c r="BM170" s="227" t="s">
        <v>185</v>
      </c>
    </row>
    <row r="171" s="2" customFormat="1">
      <c r="A171" s="38"/>
      <c r="B171" s="39"/>
      <c r="C171" s="40"/>
      <c r="D171" s="229" t="s">
        <v>131</v>
      </c>
      <c r="E171" s="40"/>
      <c r="F171" s="230" t="s">
        <v>186</v>
      </c>
      <c r="G171" s="40"/>
      <c r="H171" s="40"/>
      <c r="I171" s="231"/>
      <c r="J171" s="40"/>
      <c r="K171" s="40"/>
      <c r="L171" s="44"/>
      <c r="M171" s="232"/>
      <c r="N171" s="23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131</v>
      </c>
      <c r="AU171" s="17" t="s">
        <v>82</v>
      </c>
    </row>
    <row r="172" s="13" customFormat="1">
      <c r="A172" s="13"/>
      <c r="B172" s="234"/>
      <c r="C172" s="235"/>
      <c r="D172" s="229" t="s">
        <v>133</v>
      </c>
      <c r="E172" s="236" t="s">
        <v>1</v>
      </c>
      <c r="F172" s="237" t="s">
        <v>187</v>
      </c>
      <c r="G172" s="235"/>
      <c r="H172" s="238">
        <v>33.399999999999999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133</v>
      </c>
      <c r="AU172" s="244" t="s">
        <v>82</v>
      </c>
      <c r="AV172" s="13" t="s">
        <v>82</v>
      </c>
      <c r="AW172" s="13" t="s">
        <v>31</v>
      </c>
      <c r="AX172" s="13" t="s">
        <v>74</v>
      </c>
      <c r="AY172" s="244" t="s">
        <v>123</v>
      </c>
    </row>
    <row r="173" s="14" customFormat="1">
      <c r="A173" s="14"/>
      <c r="B173" s="245"/>
      <c r="C173" s="246"/>
      <c r="D173" s="229" t="s">
        <v>133</v>
      </c>
      <c r="E173" s="247" t="s">
        <v>1</v>
      </c>
      <c r="F173" s="248" t="s">
        <v>135</v>
      </c>
      <c r="G173" s="246"/>
      <c r="H173" s="249">
        <v>33.399999999999999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133</v>
      </c>
      <c r="AU173" s="255" t="s">
        <v>82</v>
      </c>
      <c r="AV173" s="14" t="s">
        <v>129</v>
      </c>
      <c r="AW173" s="14" t="s">
        <v>31</v>
      </c>
      <c r="AX173" s="14" t="s">
        <v>79</v>
      </c>
      <c r="AY173" s="255" t="s">
        <v>123</v>
      </c>
    </row>
    <row r="174" s="2" customFormat="1" ht="16.5" customHeight="1">
      <c r="A174" s="38"/>
      <c r="B174" s="39"/>
      <c r="C174" s="215" t="s">
        <v>188</v>
      </c>
      <c r="D174" s="215" t="s">
        <v>125</v>
      </c>
      <c r="E174" s="216" t="s">
        <v>189</v>
      </c>
      <c r="F174" s="217" t="s">
        <v>190</v>
      </c>
      <c r="G174" s="218" t="s">
        <v>128</v>
      </c>
      <c r="H174" s="219">
        <v>37.399999999999999</v>
      </c>
      <c r="I174" s="220"/>
      <c r="J174" s="221">
        <f>ROUND(I174*H174,2)</f>
        <v>0</v>
      </c>
      <c r="K174" s="222"/>
      <c r="L174" s="44"/>
      <c r="M174" s="223" t="s">
        <v>1</v>
      </c>
      <c r="N174" s="224" t="s">
        <v>39</v>
      </c>
      <c r="O174" s="91"/>
      <c r="P174" s="225">
        <f>O174*H174</f>
        <v>0</v>
      </c>
      <c r="Q174" s="225">
        <v>2.0000000000000002E-05</v>
      </c>
      <c r="R174" s="225">
        <f>Q174*H174</f>
        <v>0.00074800000000000008</v>
      </c>
      <c r="S174" s="225">
        <v>0</v>
      </c>
      <c r="T174" s="22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7" t="s">
        <v>129</v>
      </c>
      <c r="AT174" s="227" t="s">
        <v>125</v>
      </c>
      <c r="AU174" s="227" t="s">
        <v>82</v>
      </c>
      <c r="AY174" s="17" t="s">
        <v>123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7" t="s">
        <v>79</v>
      </c>
      <c r="BK174" s="228">
        <f>ROUND(I174*H174,2)</f>
        <v>0</v>
      </c>
      <c r="BL174" s="17" t="s">
        <v>129</v>
      </c>
      <c r="BM174" s="227" t="s">
        <v>191</v>
      </c>
    </row>
    <row r="175" s="2" customFormat="1">
      <c r="A175" s="38"/>
      <c r="B175" s="39"/>
      <c r="C175" s="40"/>
      <c r="D175" s="229" t="s">
        <v>131</v>
      </c>
      <c r="E175" s="40"/>
      <c r="F175" s="230" t="s">
        <v>192</v>
      </c>
      <c r="G175" s="40"/>
      <c r="H175" s="40"/>
      <c r="I175" s="231"/>
      <c r="J175" s="40"/>
      <c r="K175" s="40"/>
      <c r="L175" s="44"/>
      <c r="M175" s="232"/>
      <c r="N175" s="23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131</v>
      </c>
      <c r="AU175" s="17" t="s">
        <v>82</v>
      </c>
    </row>
    <row r="176" s="13" customFormat="1">
      <c r="A176" s="13"/>
      <c r="B176" s="234"/>
      <c r="C176" s="235"/>
      <c r="D176" s="229" t="s">
        <v>133</v>
      </c>
      <c r="E176" s="236" t="s">
        <v>1</v>
      </c>
      <c r="F176" s="237" t="s">
        <v>193</v>
      </c>
      <c r="G176" s="235"/>
      <c r="H176" s="238">
        <v>37.399999999999999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133</v>
      </c>
      <c r="AU176" s="244" t="s">
        <v>82</v>
      </c>
      <c r="AV176" s="13" t="s">
        <v>82</v>
      </c>
      <c r="AW176" s="13" t="s">
        <v>31</v>
      </c>
      <c r="AX176" s="13" t="s">
        <v>74</v>
      </c>
      <c r="AY176" s="244" t="s">
        <v>123</v>
      </c>
    </row>
    <row r="177" s="14" customFormat="1">
      <c r="A177" s="14"/>
      <c r="B177" s="245"/>
      <c r="C177" s="246"/>
      <c r="D177" s="229" t="s">
        <v>133</v>
      </c>
      <c r="E177" s="247" t="s">
        <v>1</v>
      </c>
      <c r="F177" s="248" t="s">
        <v>135</v>
      </c>
      <c r="G177" s="246"/>
      <c r="H177" s="249">
        <v>37.399999999999999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133</v>
      </c>
      <c r="AU177" s="255" t="s">
        <v>82</v>
      </c>
      <c r="AV177" s="14" t="s">
        <v>129</v>
      </c>
      <c r="AW177" s="14" t="s">
        <v>31</v>
      </c>
      <c r="AX177" s="14" t="s">
        <v>79</v>
      </c>
      <c r="AY177" s="255" t="s">
        <v>123</v>
      </c>
    </row>
    <row r="178" s="2" customFormat="1" ht="16.5" customHeight="1">
      <c r="A178" s="38"/>
      <c r="B178" s="39"/>
      <c r="C178" s="215" t="s">
        <v>8</v>
      </c>
      <c r="D178" s="215" t="s">
        <v>125</v>
      </c>
      <c r="E178" s="216" t="s">
        <v>194</v>
      </c>
      <c r="F178" s="217" t="s">
        <v>195</v>
      </c>
      <c r="G178" s="218" t="s">
        <v>196</v>
      </c>
      <c r="H178" s="219">
        <v>1.0780000000000001</v>
      </c>
      <c r="I178" s="220"/>
      <c r="J178" s="221">
        <f>ROUND(I178*H178,2)</f>
        <v>0</v>
      </c>
      <c r="K178" s="222"/>
      <c r="L178" s="44"/>
      <c r="M178" s="223" t="s">
        <v>1</v>
      </c>
      <c r="N178" s="224" t="s">
        <v>39</v>
      </c>
      <c r="O178" s="91"/>
      <c r="P178" s="225">
        <f>O178*H178</f>
        <v>0</v>
      </c>
      <c r="Q178" s="225">
        <v>1.04877</v>
      </c>
      <c r="R178" s="225">
        <f>Q178*H178</f>
        <v>1.1305740600000001</v>
      </c>
      <c r="S178" s="225">
        <v>0</v>
      </c>
      <c r="T178" s="22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7" t="s">
        <v>129</v>
      </c>
      <c r="AT178" s="227" t="s">
        <v>125</v>
      </c>
      <c r="AU178" s="227" t="s">
        <v>82</v>
      </c>
      <c r="AY178" s="17" t="s">
        <v>123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7" t="s">
        <v>79</v>
      </c>
      <c r="BK178" s="228">
        <f>ROUND(I178*H178,2)</f>
        <v>0</v>
      </c>
      <c r="BL178" s="17" t="s">
        <v>129</v>
      </c>
      <c r="BM178" s="227" t="s">
        <v>197</v>
      </c>
    </row>
    <row r="179" s="2" customFormat="1">
      <c r="A179" s="38"/>
      <c r="B179" s="39"/>
      <c r="C179" s="40"/>
      <c r="D179" s="229" t="s">
        <v>131</v>
      </c>
      <c r="E179" s="40"/>
      <c r="F179" s="230" t="s">
        <v>198</v>
      </c>
      <c r="G179" s="40"/>
      <c r="H179" s="40"/>
      <c r="I179" s="231"/>
      <c r="J179" s="40"/>
      <c r="K179" s="40"/>
      <c r="L179" s="44"/>
      <c r="M179" s="232"/>
      <c r="N179" s="23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131</v>
      </c>
      <c r="AU179" s="17" t="s">
        <v>82</v>
      </c>
    </row>
    <row r="180" s="13" customFormat="1">
      <c r="A180" s="13"/>
      <c r="B180" s="234"/>
      <c r="C180" s="235"/>
      <c r="D180" s="229" t="s">
        <v>133</v>
      </c>
      <c r="E180" s="236" t="s">
        <v>1</v>
      </c>
      <c r="F180" s="237" t="s">
        <v>199</v>
      </c>
      <c r="G180" s="235"/>
      <c r="H180" s="238">
        <v>1.0780000000000001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133</v>
      </c>
      <c r="AU180" s="244" t="s">
        <v>82</v>
      </c>
      <c r="AV180" s="13" t="s">
        <v>82</v>
      </c>
      <c r="AW180" s="13" t="s">
        <v>31</v>
      </c>
      <c r="AX180" s="13" t="s">
        <v>74</v>
      </c>
      <c r="AY180" s="244" t="s">
        <v>123</v>
      </c>
    </row>
    <row r="181" s="14" customFormat="1">
      <c r="A181" s="14"/>
      <c r="B181" s="245"/>
      <c r="C181" s="246"/>
      <c r="D181" s="229" t="s">
        <v>133</v>
      </c>
      <c r="E181" s="247" t="s">
        <v>1</v>
      </c>
      <c r="F181" s="248" t="s">
        <v>135</v>
      </c>
      <c r="G181" s="246"/>
      <c r="H181" s="249">
        <v>1.0780000000000001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133</v>
      </c>
      <c r="AU181" s="255" t="s">
        <v>82</v>
      </c>
      <c r="AV181" s="14" t="s">
        <v>129</v>
      </c>
      <c r="AW181" s="14" t="s">
        <v>31</v>
      </c>
      <c r="AX181" s="14" t="s">
        <v>79</v>
      </c>
      <c r="AY181" s="255" t="s">
        <v>123</v>
      </c>
    </row>
    <row r="182" s="2" customFormat="1" ht="16.5" customHeight="1">
      <c r="A182" s="38"/>
      <c r="B182" s="39"/>
      <c r="C182" s="215" t="s">
        <v>200</v>
      </c>
      <c r="D182" s="215" t="s">
        <v>125</v>
      </c>
      <c r="E182" s="216" t="s">
        <v>201</v>
      </c>
      <c r="F182" s="217" t="s">
        <v>202</v>
      </c>
      <c r="G182" s="218" t="s">
        <v>203</v>
      </c>
      <c r="H182" s="219">
        <v>1</v>
      </c>
      <c r="I182" s="220"/>
      <c r="J182" s="221">
        <f>ROUND(I182*H182,2)</f>
        <v>0</v>
      </c>
      <c r="K182" s="222"/>
      <c r="L182" s="44"/>
      <c r="M182" s="223" t="s">
        <v>1</v>
      </c>
      <c r="N182" s="224" t="s">
        <v>39</v>
      </c>
      <c r="O182" s="91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7" t="s">
        <v>129</v>
      </c>
      <c r="AT182" s="227" t="s">
        <v>125</v>
      </c>
      <c r="AU182" s="227" t="s">
        <v>82</v>
      </c>
      <c r="AY182" s="17" t="s">
        <v>123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7" t="s">
        <v>79</v>
      </c>
      <c r="BK182" s="228">
        <f>ROUND(I182*H182,2)</f>
        <v>0</v>
      </c>
      <c r="BL182" s="17" t="s">
        <v>129</v>
      </c>
      <c r="BM182" s="227" t="s">
        <v>204</v>
      </c>
    </row>
    <row r="183" s="2" customFormat="1">
      <c r="A183" s="38"/>
      <c r="B183" s="39"/>
      <c r="C183" s="40"/>
      <c r="D183" s="229" t="s">
        <v>131</v>
      </c>
      <c r="E183" s="40"/>
      <c r="F183" s="230" t="s">
        <v>205</v>
      </c>
      <c r="G183" s="40"/>
      <c r="H183" s="40"/>
      <c r="I183" s="231"/>
      <c r="J183" s="40"/>
      <c r="K183" s="40"/>
      <c r="L183" s="44"/>
      <c r="M183" s="232"/>
      <c r="N183" s="233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131</v>
      </c>
      <c r="AU183" s="17" t="s">
        <v>82</v>
      </c>
    </row>
    <row r="184" s="13" customFormat="1">
      <c r="A184" s="13"/>
      <c r="B184" s="234"/>
      <c r="C184" s="235"/>
      <c r="D184" s="229" t="s">
        <v>133</v>
      </c>
      <c r="E184" s="236" t="s">
        <v>1</v>
      </c>
      <c r="F184" s="237" t="s">
        <v>79</v>
      </c>
      <c r="G184" s="235"/>
      <c r="H184" s="238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133</v>
      </c>
      <c r="AU184" s="244" t="s">
        <v>82</v>
      </c>
      <c r="AV184" s="13" t="s">
        <v>82</v>
      </c>
      <c r="AW184" s="13" t="s">
        <v>31</v>
      </c>
      <c r="AX184" s="13" t="s">
        <v>74</v>
      </c>
      <c r="AY184" s="244" t="s">
        <v>123</v>
      </c>
    </row>
    <row r="185" s="14" customFormat="1">
      <c r="A185" s="14"/>
      <c r="B185" s="245"/>
      <c r="C185" s="246"/>
      <c r="D185" s="229" t="s">
        <v>133</v>
      </c>
      <c r="E185" s="247" t="s">
        <v>1</v>
      </c>
      <c r="F185" s="248" t="s">
        <v>135</v>
      </c>
      <c r="G185" s="246"/>
      <c r="H185" s="249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133</v>
      </c>
      <c r="AU185" s="255" t="s">
        <v>82</v>
      </c>
      <c r="AV185" s="14" t="s">
        <v>129</v>
      </c>
      <c r="AW185" s="14" t="s">
        <v>31</v>
      </c>
      <c r="AX185" s="14" t="s">
        <v>79</v>
      </c>
      <c r="AY185" s="255" t="s">
        <v>123</v>
      </c>
    </row>
    <row r="186" s="12" customFormat="1" ht="22.8" customHeight="1">
      <c r="A186" s="12"/>
      <c r="B186" s="199"/>
      <c r="C186" s="200"/>
      <c r="D186" s="201" t="s">
        <v>73</v>
      </c>
      <c r="E186" s="213" t="s">
        <v>129</v>
      </c>
      <c r="F186" s="213" t="s">
        <v>206</v>
      </c>
      <c r="G186" s="200"/>
      <c r="H186" s="200"/>
      <c r="I186" s="203"/>
      <c r="J186" s="214">
        <f>BK186</f>
        <v>0</v>
      </c>
      <c r="K186" s="200"/>
      <c r="L186" s="205"/>
      <c r="M186" s="206"/>
      <c r="N186" s="207"/>
      <c r="O186" s="207"/>
      <c r="P186" s="208">
        <f>SUM(P187:P210)</f>
        <v>0</v>
      </c>
      <c r="Q186" s="207"/>
      <c r="R186" s="208">
        <f>SUM(R187:R210)</f>
        <v>25.869778640000003</v>
      </c>
      <c r="S186" s="207"/>
      <c r="T186" s="209">
        <f>SUM(T187:T210)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0" t="s">
        <v>79</v>
      </c>
      <c r="AT186" s="211" t="s">
        <v>73</v>
      </c>
      <c r="AU186" s="211" t="s">
        <v>79</v>
      </c>
      <c r="AY186" s="210" t="s">
        <v>123</v>
      </c>
      <c r="BK186" s="212">
        <f>SUM(BK187:BK210)</f>
        <v>0</v>
      </c>
    </row>
    <row r="187" s="2" customFormat="1" ht="24.15" customHeight="1">
      <c r="A187" s="38"/>
      <c r="B187" s="39"/>
      <c r="C187" s="215" t="s">
        <v>207</v>
      </c>
      <c r="D187" s="215" t="s">
        <v>125</v>
      </c>
      <c r="E187" s="216" t="s">
        <v>208</v>
      </c>
      <c r="F187" s="217" t="s">
        <v>209</v>
      </c>
      <c r="G187" s="218" t="s">
        <v>128</v>
      </c>
      <c r="H187" s="219">
        <v>7.7000000000000002</v>
      </c>
      <c r="I187" s="220"/>
      <c r="J187" s="221">
        <f>ROUND(I187*H187,2)</f>
        <v>0</v>
      </c>
      <c r="K187" s="222"/>
      <c r="L187" s="44"/>
      <c r="M187" s="223" t="s">
        <v>1</v>
      </c>
      <c r="N187" s="224" t="s">
        <v>39</v>
      </c>
      <c r="O187" s="91"/>
      <c r="P187" s="225">
        <f>O187*H187</f>
        <v>0</v>
      </c>
      <c r="Q187" s="225">
        <v>0.017639999999999999</v>
      </c>
      <c r="R187" s="225">
        <f>Q187*H187</f>
        <v>0.135828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129</v>
      </c>
      <c r="AT187" s="227" t="s">
        <v>125</v>
      </c>
      <c r="AU187" s="227" t="s">
        <v>82</v>
      </c>
      <c r="AY187" s="17" t="s">
        <v>123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79</v>
      </c>
      <c r="BK187" s="228">
        <f>ROUND(I187*H187,2)</f>
        <v>0</v>
      </c>
      <c r="BL187" s="17" t="s">
        <v>129</v>
      </c>
      <c r="BM187" s="227" t="s">
        <v>210</v>
      </c>
    </row>
    <row r="188" s="2" customFormat="1">
      <c r="A188" s="38"/>
      <c r="B188" s="39"/>
      <c r="C188" s="40"/>
      <c r="D188" s="229" t="s">
        <v>131</v>
      </c>
      <c r="E188" s="40"/>
      <c r="F188" s="230" t="s">
        <v>211</v>
      </c>
      <c r="G188" s="40"/>
      <c r="H188" s="40"/>
      <c r="I188" s="231"/>
      <c r="J188" s="40"/>
      <c r="K188" s="40"/>
      <c r="L188" s="44"/>
      <c r="M188" s="232"/>
      <c r="N188" s="23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131</v>
      </c>
      <c r="AU188" s="17" t="s">
        <v>82</v>
      </c>
    </row>
    <row r="189" s="13" customFormat="1">
      <c r="A189" s="13"/>
      <c r="B189" s="234"/>
      <c r="C189" s="235"/>
      <c r="D189" s="229" t="s">
        <v>133</v>
      </c>
      <c r="E189" s="236" t="s">
        <v>1</v>
      </c>
      <c r="F189" s="237" t="s">
        <v>212</v>
      </c>
      <c r="G189" s="235"/>
      <c r="H189" s="238">
        <v>4.0999999999999996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133</v>
      </c>
      <c r="AU189" s="244" t="s">
        <v>82</v>
      </c>
      <c r="AV189" s="13" t="s">
        <v>82</v>
      </c>
      <c r="AW189" s="13" t="s">
        <v>31</v>
      </c>
      <c r="AX189" s="13" t="s">
        <v>74</v>
      </c>
      <c r="AY189" s="244" t="s">
        <v>123</v>
      </c>
    </row>
    <row r="190" s="13" customFormat="1">
      <c r="A190" s="13"/>
      <c r="B190" s="234"/>
      <c r="C190" s="235"/>
      <c r="D190" s="229" t="s">
        <v>133</v>
      </c>
      <c r="E190" s="236" t="s">
        <v>1</v>
      </c>
      <c r="F190" s="237" t="s">
        <v>213</v>
      </c>
      <c r="G190" s="235"/>
      <c r="H190" s="238">
        <v>3.6000000000000001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133</v>
      </c>
      <c r="AU190" s="244" t="s">
        <v>82</v>
      </c>
      <c r="AV190" s="13" t="s">
        <v>82</v>
      </c>
      <c r="AW190" s="13" t="s">
        <v>31</v>
      </c>
      <c r="AX190" s="13" t="s">
        <v>74</v>
      </c>
      <c r="AY190" s="244" t="s">
        <v>123</v>
      </c>
    </row>
    <row r="191" s="14" customFormat="1">
      <c r="A191" s="14"/>
      <c r="B191" s="245"/>
      <c r="C191" s="246"/>
      <c r="D191" s="229" t="s">
        <v>133</v>
      </c>
      <c r="E191" s="247" t="s">
        <v>1</v>
      </c>
      <c r="F191" s="248" t="s">
        <v>135</v>
      </c>
      <c r="G191" s="246"/>
      <c r="H191" s="249">
        <v>7.6999999999999993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133</v>
      </c>
      <c r="AU191" s="255" t="s">
        <v>82</v>
      </c>
      <c r="AV191" s="14" t="s">
        <v>129</v>
      </c>
      <c r="AW191" s="14" t="s">
        <v>31</v>
      </c>
      <c r="AX191" s="14" t="s">
        <v>79</v>
      </c>
      <c r="AY191" s="255" t="s">
        <v>123</v>
      </c>
    </row>
    <row r="192" s="2" customFormat="1" ht="24.15" customHeight="1">
      <c r="A192" s="38"/>
      <c r="B192" s="39"/>
      <c r="C192" s="215" t="s">
        <v>214</v>
      </c>
      <c r="D192" s="215" t="s">
        <v>125</v>
      </c>
      <c r="E192" s="216" t="s">
        <v>215</v>
      </c>
      <c r="F192" s="217" t="s">
        <v>216</v>
      </c>
      <c r="G192" s="218" t="s">
        <v>128</v>
      </c>
      <c r="H192" s="219">
        <v>7.7000000000000002</v>
      </c>
      <c r="I192" s="220"/>
      <c r="J192" s="221">
        <f>ROUND(I192*H192,2)</f>
        <v>0</v>
      </c>
      <c r="K192" s="222"/>
      <c r="L192" s="44"/>
      <c r="M192" s="223" t="s">
        <v>1</v>
      </c>
      <c r="N192" s="224" t="s">
        <v>39</v>
      </c>
      <c r="O192" s="91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7" t="s">
        <v>129</v>
      </c>
      <c r="AT192" s="227" t="s">
        <v>125</v>
      </c>
      <c r="AU192" s="227" t="s">
        <v>82</v>
      </c>
      <c r="AY192" s="17" t="s">
        <v>123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7" t="s">
        <v>79</v>
      </c>
      <c r="BK192" s="228">
        <f>ROUND(I192*H192,2)</f>
        <v>0</v>
      </c>
      <c r="BL192" s="17" t="s">
        <v>129</v>
      </c>
      <c r="BM192" s="227" t="s">
        <v>217</v>
      </c>
    </row>
    <row r="193" s="2" customFormat="1">
      <c r="A193" s="38"/>
      <c r="B193" s="39"/>
      <c r="C193" s="40"/>
      <c r="D193" s="229" t="s">
        <v>131</v>
      </c>
      <c r="E193" s="40"/>
      <c r="F193" s="230" t="s">
        <v>218</v>
      </c>
      <c r="G193" s="40"/>
      <c r="H193" s="40"/>
      <c r="I193" s="231"/>
      <c r="J193" s="40"/>
      <c r="K193" s="40"/>
      <c r="L193" s="44"/>
      <c r="M193" s="232"/>
      <c r="N193" s="23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131</v>
      </c>
      <c r="AU193" s="17" t="s">
        <v>82</v>
      </c>
    </row>
    <row r="194" s="13" customFormat="1">
      <c r="A194" s="13"/>
      <c r="B194" s="234"/>
      <c r="C194" s="235"/>
      <c r="D194" s="229" t="s">
        <v>133</v>
      </c>
      <c r="E194" s="236" t="s">
        <v>1</v>
      </c>
      <c r="F194" s="237" t="s">
        <v>212</v>
      </c>
      <c r="G194" s="235"/>
      <c r="H194" s="238">
        <v>4.0999999999999996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133</v>
      </c>
      <c r="AU194" s="244" t="s">
        <v>82</v>
      </c>
      <c r="AV194" s="13" t="s">
        <v>82</v>
      </c>
      <c r="AW194" s="13" t="s">
        <v>31</v>
      </c>
      <c r="AX194" s="13" t="s">
        <v>74</v>
      </c>
      <c r="AY194" s="244" t="s">
        <v>123</v>
      </c>
    </row>
    <row r="195" s="13" customFormat="1">
      <c r="A195" s="13"/>
      <c r="B195" s="234"/>
      <c r="C195" s="235"/>
      <c r="D195" s="229" t="s">
        <v>133</v>
      </c>
      <c r="E195" s="236" t="s">
        <v>1</v>
      </c>
      <c r="F195" s="237" t="s">
        <v>213</v>
      </c>
      <c r="G195" s="235"/>
      <c r="H195" s="238">
        <v>3.6000000000000001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133</v>
      </c>
      <c r="AU195" s="244" t="s">
        <v>82</v>
      </c>
      <c r="AV195" s="13" t="s">
        <v>82</v>
      </c>
      <c r="AW195" s="13" t="s">
        <v>31</v>
      </c>
      <c r="AX195" s="13" t="s">
        <v>74</v>
      </c>
      <c r="AY195" s="244" t="s">
        <v>123</v>
      </c>
    </row>
    <row r="196" s="14" customFormat="1">
      <c r="A196" s="14"/>
      <c r="B196" s="245"/>
      <c r="C196" s="246"/>
      <c r="D196" s="229" t="s">
        <v>133</v>
      </c>
      <c r="E196" s="247" t="s">
        <v>1</v>
      </c>
      <c r="F196" s="248" t="s">
        <v>135</v>
      </c>
      <c r="G196" s="246"/>
      <c r="H196" s="249">
        <v>7.6999999999999993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133</v>
      </c>
      <c r="AU196" s="255" t="s">
        <v>82</v>
      </c>
      <c r="AV196" s="14" t="s">
        <v>129</v>
      </c>
      <c r="AW196" s="14" t="s">
        <v>31</v>
      </c>
      <c r="AX196" s="14" t="s">
        <v>79</v>
      </c>
      <c r="AY196" s="255" t="s">
        <v>123</v>
      </c>
    </row>
    <row r="197" s="2" customFormat="1" ht="21.75" customHeight="1">
      <c r="A197" s="38"/>
      <c r="B197" s="39"/>
      <c r="C197" s="215" t="s">
        <v>219</v>
      </c>
      <c r="D197" s="215" t="s">
        <v>125</v>
      </c>
      <c r="E197" s="216" t="s">
        <v>220</v>
      </c>
      <c r="F197" s="217" t="s">
        <v>221</v>
      </c>
      <c r="G197" s="218" t="s">
        <v>196</v>
      </c>
      <c r="H197" s="219">
        <v>0.308</v>
      </c>
      <c r="I197" s="220"/>
      <c r="J197" s="221">
        <f>ROUND(I197*H197,2)</f>
        <v>0</v>
      </c>
      <c r="K197" s="222"/>
      <c r="L197" s="44"/>
      <c r="M197" s="223" t="s">
        <v>1</v>
      </c>
      <c r="N197" s="224" t="s">
        <v>39</v>
      </c>
      <c r="O197" s="91"/>
      <c r="P197" s="225">
        <f>O197*H197</f>
        <v>0</v>
      </c>
      <c r="Q197" s="225">
        <v>1.05958</v>
      </c>
      <c r="R197" s="225">
        <f>Q197*H197</f>
        <v>0.32635063999999997</v>
      </c>
      <c r="S197" s="225">
        <v>0</v>
      </c>
      <c r="T197" s="22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7" t="s">
        <v>129</v>
      </c>
      <c r="AT197" s="227" t="s">
        <v>125</v>
      </c>
      <c r="AU197" s="227" t="s">
        <v>82</v>
      </c>
      <c r="AY197" s="17" t="s">
        <v>123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7" t="s">
        <v>79</v>
      </c>
      <c r="BK197" s="228">
        <f>ROUND(I197*H197,2)</f>
        <v>0</v>
      </c>
      <c r="BL197" s="17" t="s">
        <v>129</v>
      </c>
      <c r="BM197" s="227" t="s">
        <v>222</v>
      </c>
    </row>
    <row r="198" s="2" customFormat="1">
      <c r="A198" s="38"/>
      <c r="B198" s="39"/>
      <c r="C198" s="40"/>
      <c r="D198" s="229" t="s">
        <v>131</v>
      </c>
      <c r="E198" s="40"/>
      <c r="F198" s="230" t="s">
        <v>223</v>
      </c>
      <c r="G198" s="40"/>
      <c r="H198" s="40"/>
      <c r="I198" s="231"/>
      <c r="J198" s="40"/>
      <c r="K198" s="40"/>
      <c r="L198" s="44"/>
      <c r="M198" s="232"/>
      <c r="N198" s="23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131</v>
      </c>
      <c r="AU198" s="17" t="s">
        <v>82</v>
      </c>
    </row>
    <row r="199" s="13" customFormat="1">
      <c r="A199" s="13"/>
      <c r="B199" s="234"/>
      <c r="C199" s="235"/>
      <c r="D199" s="229" t="s">
        <v>133</v>
      </c>
      <c r="E199" s="236" t="s">
        <v>1</v>
      </c>
      <c r="F199" s="237" t="s">
        <v>224</v>
      </c>
      <c r="G199" s="235"/>
      <c r="H199" s="238">
        <v>0.308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133</v>
      </c>
      <c r="AU199" s="244" t="s">
        <v>82</v>
      </c>
      <c r="AV199" s="13" t="s">
        <v>82</v>
      </c>
      <c r="AW199" s="13" t="s">
        <v>31</v>
      </c>
      <c r="AX199" s="13" t="s">
        <v>74</v>
      </c>
      <c r="AY199" s="244" t="s">
        <v>123</v>
      </c>
    </row>
    <row r="200" s="14" customFormat="1">
      <c r="A200" s="14"/>
      <c r="B200" s="245"/>
      <c r="C200" s="246"/>
      <c r="D200" s="229" t="s">
        <v>133</v>
      </c>
      <c r="E200" s="247" t="s">
        <v>1</v>
      </c>
      <c r="F200" s="248" t="s">
        <v>135</v>
      </c>
      <c r="G200" s="246"/>
      <c r="H200" s="249">
        <v>0.308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133</v>
      </c>
      <c r="AU200" s="255" t="s">
        <v>82</v>
      </c>
      <c r="AV200" s="14" t="s">
        <v>129</v>
      </c>
      <c r="AW200" s="14" t="s">
        <v>31</v>
      </c>
      <c r="AX200" s="14" t="s">
        <v>79</v>
      </c>
      <c r="AY200" s="255" t="s">
        <v>123</v>
      </c>
    </row>
    <row r="201" s="2" customFormat="1" ht="24.15" customHeight="1">
      <c r="A201" s="38"/>
      <c r="B201" s="39"/>
      <c r="C201" s="215" t="s">
        <v>225</v>
      </c>
      <c r="D201" s="215" t="s">
        <v>125</v>
      </c>
      <c r="E201" s="216" t="s">
        <v>226</v>
      </c>
      <c r="F201" s="217" t="s">
        <v>227</v>
      </c>
      <c r="G201" s="218" t="s">
        <v>155</v>
      </c>
      <c r="H201" s="219">
        <v>9.5999999999999996</v>
      </c>
      <c r="I201" s="220"/>
      <c r="J201" s="221">
        <f>ROUND(I201*H201,2)</f>
        <v>0</v>
      </c>
      <c r="K201" s="222"/>
      <c r="L201" s="44"/>
      <c r="M201" s="223" t="s">
        <v>1</v>
      </c>
      <c r="N201" s="224" t="s">
        <v>39</v>
      </c>
      <c r="O201" s="91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7" t="s">
        <v>129</v>
      </c>
      <c r="AT201" s="227" t="s">
        <v>125</v>
      </c>
      <c r="AU201" s="227" t="s">
        <v>82</v>
      </c>
      <c r="AY201" s="17" t="s">
        <v>123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7" t="s">
        <v>79</v>
      </c>
      <c r="BK201" s="228">
        <f>ROUND(I201*H201,2)</f>
        <v>0</v>
      </c>
      <c r="BL201" s="17" t="s">
        <v>129</v>
      </c>
      <c r="BM201" s="227" t="s">
        <v>228</v>
      </c>
    </row>
    <row r="202" s="2" customFormat="1">
      <c r="A202" s="38"/>
      <c r="B202" s="39"/>
      <c r="C202" s="40"/>
      <c r="D202" s="229" t="s">
        <v>131</v>
      </c>
      <c r="E202" s="40"/>
      <c r="F202" s="230" t="s">
        <v>229</v>
      </c>
      <c r="G202" s="40"/>
      <c r="H202" s="40"/>
      <c r="I202" s="231"/>
      <c r="J202" s="40"/>
      <c r="K202" s="40"/>
      <c r="L202" s="44"/>
      <c r="M202" s="232"/>
      <c r="N202" s="23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131</v>
      </c>
      <c r="AU202" s="17" t="s">
        <v>82</v>
      </c>
    </row>
    <row r="203" s="13" customFormat="1">
      <c r="A203" s="13"/>
      <c r="B203" s="234"/>
      <c r="C203" s="235"/>
      <c r="D203" s="229" t="s">
        <v>133</v>
      </c>
      <c r="E203" s="236" t="s">
        <v>1</v>
      </c>
      <c r="F203" s="237" t="s">
        <v>230</v>
      </c>
      <c r="G203" s="235"/>
      <c r="H203" s="238">
        <v>9.5999999999999996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133</v>
      </c>
      <c r="AU203" s="244" t="s">
        <v>82</v>
      </c>
      <c r="AV203" s="13" t="s">
        <v>82</v>
      </c>
      <c r="AW203" s="13" t="s">
        <v>31</v>
      </c>
      <c r="AX203" s="13" t="s">
        <v>74</v>
      </c>
      <c r="AY203" s="244" t="s">
        <v>123</v>
      </c>
    </row>
    <row r="204" s="14" customFormat="1">
      <c r="A204" s="14"/>
      <c r="B204" s="245"/>
      <c r="C204" s="246"/>
      <c r="D204" s="229" t="s">
        <v>133</v>
      </c>
      <c r="E204" s="247" t="s">
        <v>1</v>
      </c>
      <c r="F204" s="248" t="s">
        <v>135</v>
      </c>
      <c r="G204" s="246"/>
      <c r="H204" s="249">
        <v>9.5999999999999996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133</v>
      </c>
      <c r="AU204" s="255" t="s">
        <v>82</v>
      </c>
      <c r="AV204" s="14" t="s">
        <v>129</v>
      </c>
      <c r="AW204" s="14" t="s">
        <v>31</v>
      </c>
      <c r="AX204" s="14" t="s">
        <v>79</v>
      </c>
      <c r="AY204" s="255" t="s">
        <v>123</v>
      </c>
    </row>
    <row r="205" s="2" customFormat="1" ht="16.5" customHeight="1">
      <c r="A205" s="38"/>
      <c r="B205" s="39"/>
      <c r="C205" s="215" t="s">
        <v>14</v>
      </c>
      <c r="D205" s="215" t="s">
        <v>125</v>
      </c>
      <c r="E205" s="216" t="s">
        <v>231</v>
      </c>
      <c r="F205" s="217" t="s">
        <v>232</v>
      </c>
      <c r="G205" s="218" t="s">
        <v>155</v>
      </c>
      <c r="H205" s="219">
        <v>6</v>
      </c>
      <c r="I205" s="220"/>
      <c r="J205" s="221">
        <f>ROUND(I205*H205,2)</f>
        <v>0</v>
      </c>
      <c r="K205" s="222"/>
      <c r="L205" s="44"/>
      <c r="M205" s="223" t="s">
        <v>1</v>
      </c>
      <c r="N205" s="224" t="s">
        <v>39</v>
      </c>
      <c r="O205" s="91"/>
      <c r="P205" s="225">
        <f>O205*H205</f>
        <v>0</v>
      </c>
      <c r="Q205" s="225">
        <v>2.4300000000000002</v>
      </c>
      <c r="R205" s="225">
        <f>Q205*H205</f>
        <v>14.580000000000002</v>
      </c>
      <c r="S205" s="225">
        <v>0</v>
      </c>
      <c r="T205" s="22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7" t="s">
        <v>129</v>
      </c>
      <c r="AT205" s="227" t="s">
        <v>125</v>
      </c>
      <c r="AU205" s="227" t="s">
        <v>82</v>
      </c>
      <c r="AY205" s="17" t="s">
        <v>123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7" t="s">
        <v>79</v>
      </c>
      <c r="BK205" s="228">
        <f>ROUND(I205*H205,2)</f>
        <v>0</v>
      </c>
      <c r="BL205" s="17" t="s">
        <v>129</v>
      </c>
      <c r="BM205" s="227" t="s">
        <v>233</v>
      </c>
    </row>
    <row r="206" s="2" customFormat="1">
      <c r="A206" s="38"/>
      <c r="B206" s="39"/>
      <c r="C206" s="40"/>
      <c r="D206" s="229" t="s">
        <v>131</v>
      </c>
      <c r="E206" s="40"/>
      <c r="F206" s="230" t="s">
        <v>232</v>
      </c>
      <c r="G206" s="40"/>
      <c r="H206" s="40"/>
      <c r="I206" s="231"/>
      <c r="J206" s="40"/>
      <c r="K206" s="40"/>
      <c r="L206" s="44"/>
      <c r="M206" s="232"/>
      <c r="N206" s="23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131</v>
      </c>
      <c r="AU206" s="17" t="s">
        <v>82</v>
      </c>
    </row>
    <row r="207" s="2" customFormat="1" ht="33" customHeight="1">
      <c r="A207" s="38"/>
      <c r="B207" s="39"/>
      <c r="C207" s="215" t="s">
        <v>234</v>
      </c>
      <c r="D207" s="215" t="s">
        <v>125</v>
      </c>
      <c r="E207" s="216" t="s">
        <v>235</v>
      </c>
      <c r="F207" s="217" t="s">
        <v>236</v>
      </c>
      <c r="G207" s="218" t="s">
        <v>128</v>
      </c>
      <c r="H207" s="219">
        <v>10.5</v>
      </c>
      <c r="I207" s="220"/>
      <c r="J207" s="221">
        <f>ROUND(I207*H207,2)</f>
        <v>0</v>
      </c>
      <c r="K207" s="222"/>
      <c r="L207" s="44"/>
      <c r="M207" s="223" t="s">
        <v>1</v>
      </c>
      <c r="N207" s="224" t="s">
        <v>39</v>
      </c>
      <c r="O207" s="91"/>
      <c r="P207" s="225">
        <f>O207*H207</f>
        <v>0</v>
      </c>
      <c r="Q207" s="225">
        <v>1.0311999999999999</v>
      </c>
      <c r="R207" s="225">
        <f>Q207*H207</f>
        <v>10.827599999999999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129</v>
      </c>
      <c r="AT207" s="227" t="s">
        <v>125</v>
      </c>
      <c r="AU207" s="227" t="s">
        <v>82</v>
      </c>
      <c r="AY207" s="17" t="s">
        <v>123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79</v>
      </c>
      <c r="BK207" s="228">
        <f>ROUND(I207*H207,2)</f>
        <v>0</v>
      </c>
      <c r="BL207" s="17" t="s">
        <v>129</v>
      </c>
      <c r="BM207" s="227" t="s">
        <v>237</v>
      </c>
    </row>
    <row r="208" s="2" customFormat="1">
      <c r="A208" s="38"/>
      <c r="B208" s="39"/>
      <c r="C208" s="40"/>
      <c r="D208" s="229" t="s">
        <v>131</v>
      </c>
      <c r="E208" s="40"/>
      <c r="F208" s="230" t="s">
        <v>238</v>
      </c>
      <c r="G208" s="40"/>
      <c r="H208" s="40"/>
      <c r="I208" s="231"/>
      <c r="J208" s="40"/>
      <c r="K208" s="40"/>
      <c r="L208" s="44"/>
      <c r="M208" s="232"/>
      <c r="N208" s="23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131</v>
      </c>
      <c r="AU208" s="17" t="s">
        <v>82</v>
      </c>
    </row>
    <row r="209" s="13" customFormat="1">
      <c r="A209" s="13"/>
      <c r="B209" s="234"/>
      <c r="C209" s="235"/>
      <c r="D209" s="229" t="s">
        <v>133</v>
      </c>
      <c r="E209" s="236" t="s">
        <v>1</v>
      </c>
      <c r="F209" s="237" t="s">
        <v>239</v>
      </c>
      <c r="G209" s="235"/>
      <c r="H209" s="238">
        <v>10.5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133</v>
      </c>
      <c r="AU209" s="244" t="s">
        <v>82</v>
      </c>
      <c r="AV209" s="13" t="s">
        <v>82</v>
      </c>
      <c r="AW209" s="13" t="s">
        <v>31</v>
      </c>
      <c r="AX209" s="13" t="s">
        <v>74</v>
      </c>
      <c r="AY209" s="244" t="s">
        <v>123</v>
      </c>
    </row>
    <row r="210" s="14" customFormat="1">
      <c r="A210" s="14"/>
      <c r="B210" s="245"/>
      <c r="C210" s="246"/>
      <c r="D210" s="229" t="s">
        <v>133</v>
      </c>
      <c r="E210" s="247" t="s">
        <v>1</v>
      </c>
      <c r="F210" s="248" t="s">
        <v>135</v>
      </c>
      <c r="G210" s="246"/>
      <c r="H210" s="249">
        <v>10.5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133</v>
      </c>
      <c r="AU210" s="255" t="s">
        <v>82</v>
      </c>
      <c r="AV210" s="14" t="s">
        <v>129</v>
      </c>
      <c r="AW210" s="14" t="s">
        <v>31</v>
      </c>
      <c r="AX210" s="14" t="s">
        <v>79</v>
      </c>
      <c r="AY210" s="255" t="s">
        <v>123</v>
      </c>
    </row>
    <row r="211" s="12" customFormat="1" ht="22.8" customHeight="1">
      <c r="A211" s="12"/>
      <c r="B211" s="199"/>
      <c r="C211" s="200"/>
      <c r="D211" s="201" t="s">
        <v>73</v>
      </c>
      <c r="E211" s="213" t="s">
        <v>152</v>
      </c>
      <c r="F211" s="213" t="s">
        <v>240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SUM(P212:P239)</f>
        <v>0</v>
      </c>
      <c r="Q211" s="207"/>
      <c r="R211" s="208">
        <f>SUM(R212:R239)</f>
        <v>4.2867800000000003</v>
      </c>
      <c r="S211" s="207"/>
      <c r="T211" s="209">
        <f>SUM(T212:T239)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79</v>
      </c>
      <c r="AT211" s="211" t="s">
        <v>73</v>
      </c>
      <c r="AU211" s="211" t="s">
        <v>79</v>
      </c>
      <c r="AY211" s="210" t="s">
        <v>123</v>
      </c>
      <c r="BK211" s="212">
        <f>SUM(BK212:BK239)</f>
        <v>0</v>
      </c>
    </row>
    <row r="212" s="2" customFormat="1" ht="16.5" customHeight="1">
      <c r="A212" s="38"/>
      <c r="B212" s="39"/>
      <c r="C212" s="215" t="s">
        <v>241</v>
      </c>
      <c r="D212" s="215" t="s">
        <v>125</v>
      </c>
      <c r="E212" s="216" t="s">
        <v>242</v>
      </c>
      <c r="F212" s="217" t="s">
        <v>243</v>
      </c>
      <c r="G212" s="218" t="s">
        <v>203</v>
      </c>
      <c r="H212" s="219">
        <v>2</v>
      </c>
      <c r="I212" s="220"/>
      <c r="J212" s="221">
        <f>ROUND(I212*H212,2)</f>
        <v>0</v>
      </c>
      <c r="K212" s="222"/>
      <c r="L212" s="44"/>
      <c r="M212" s="223" t="s">
        <v>1</v>
      </c>
      <c r="N212" s="224" t="s">
        <v>39</v>
      </c>
      <c r="O212" s="91"/>
      <c r="P212" s="225">
        <f>O212*H212</f>
        <v>0</v>
      </c>
      <c r="Q212" s="225">
        <v>0.14679</v>
      </c>
      <c r="R212" s="225">
        <f>Q212*H212</f>
        <v>0.29358000000000001</v>
      </c>
      <c r="S212" s="225">
        <v>0</v>
      </c>
      <c r="T212" s="22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7" t="s">
        <v>129</v>
      </c>
      <c r="AT212" s="227" t="s">
        <v>125</v>
      </c>
      <c r="AU212" s="227" t="s">
        <v>82</v>
      </c>
      <c r="AY212" s="17" t="s">
        <v>123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7" t="s">
        <v>79</v>
      </c>
      <c r="BK212" s="228">
        <f>ROUND(I212*H212,2)</f>
        <v>0</v>
      </c>
      <c r="BL212" s="17" t="s">
        <v>129</v>
      </c>
      <c r="BM212" s="227" t="s">
        <v>244</v>
      </c>
    </row>
    <row r="213" s="2" customFormat="1">
      <c r="A213" s="38"/>
      <c r="B213" s="39"/>
      <c r="C213" s="40"/>
      <c r="D213" s="229" t="s">
        <v>131</v>
      </c>
      <c r="E213" s="40"/>
      <c r="F213" s="230" t="s">
        <v>243</v>
      </c>
      <c r="G213" s="40"/>
      <c r="H213" s="40"/>
      <c r="I213" s="231"/>
      <c r="J213" s="40"/>
      <c r="K213" s="40"/>
      <c r="L213" s="44"/>
      <c r="M213" s="232"/>
      <c r="N213" s="233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131</v>
      </c>
      <c r="AU213" s="17" t="s">
        <v>82</v>
      </c>
    </row>
    <row r="214" s="13" customFormat="1">
      <c r="A214" s="13"/>
      <c r="B214" s="234"/>
      <c r="C214" s="235"/>
      <c r="D214" s="229" t="s">
        <v>133</v>
      </c>
      <c r="E214" s="236" t="s">
        <v>1</v>
      </c>
      <c r="F214" s="237" t="s">
        <v>82</v>
      </c>
      <c r="G214" s="235"/>
      <c r="H214" s="238">
        <v>2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133</v>
      </c>
      <c r="AU214" s="244" t="s">
        <v>82</v>
      </c>
      <c r="AV214" s="13" t="s">
        <v>82</v>
      </c>
      <c r="AW214" s="13" t="s">
        <v>31</v>
      </c>
      <c r="AX214" s="13" t="s">
        <v>74</v>
      </c>
      <c r="AY214" s="244" t="s">
        <v>123</v>
      </c>
    </row>
    <row r="215" s="14" customFormat="1">
      <c r="A215" s="14"/>
      <c r="B215" s="245"/>
      <c r="C215" s="246"/>
      <c r="D215" s="229" t="s">
        <v>133</v>
      </c>
      <c r="E215" s="247" t="s">
        <v>1</v>
      </c>
      <c r="F215" s="248" t="s">
        <v>135</v>
      </c>
      <c r="G215" s="246"/>
      <c r="H215" s="249">
        <v>2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133</v>
      </c>
      <c r="AU215" s="255" t="s">
        <v>82</v>
      </c>
      <c r="AV215" s="14" t="s">
        <v>129</v>
      </c>
      <c r="AW215" s="14" t="s">
        <v>31</v>
      </c>
      <c r="AX215" s="14" t="s">
        <v>79</v>
      </c>
      <c r="AY215" s="255" t="s">
        <v>123</v>
      </c>
    </row>
    <row r="216" s="2" customFormat="1" ht="24.15" customHeight="1">
      <c r="A216" s="38"/>
      <c r="B216" s="39"/>
      <c r="C216" s="215" t="s">
        <v>7</v>
      </c>
      <c r="D216" s="215" t="s">
        <v>125</v>
      </c>
      <c r="E216" s="216" t="s">
        <v>245</v>
      </c>
      <c r="F216" s="217" t="s">
        <v>246</v>
      </c>
      <c r="G216" s="218" t="s">
        <v>128</v>
      </c>
      <c r="H216" s="219">
        <v>98</v>
      </c>
      <c r="I216" s="220"/>
      <c r="J216" s="221">
        <f>ROUND(I216*H216,2)</f>
        <v>0</v>
      </c>
      <c r="K216" s="222"/>
      <c r="L216" s="44"/>
      <c r="M216" s="223" t="s">
        <v>1</v>
      </c>
      <c r="N216" s="224" t="s">
        <v>39</v>
      </c>
      <c r="O216" s="91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7" t="s">
        <v>129</v>
      </c>
      <c r="AT216" s="227" t="s">
        <v>125</v>
      </c>
      <c r="AU216" s="227" t="s">
        <v>82</v>
      </c>
      <c r="AY216" s="17" t="s">
        <v>123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7" t="s">
        <v>79</v>
      </c>
      <c r="BK216" s="228">
        <f>ROUND(I216*H216,2)</f>
        <v>0</v>
      </c>
      <c r="BL216" s="17" t="s">
        <v>129</v>
      </c>
      <c r="BM216" s="227" t="s">
        <v>247</v>
      </c>
    </row>
    <row r="217" s="2" customFormat="1">
      <c r="A217" s="38"/>
      <c r="B217" s="39"/>
      <c r="C217" s="40"/>
      <c r="D217" s="229" t="s">
        <v>131</v>
      </c>
      <c r="E217" s="40"/>
      <c r="F217" s="230" t="s">
        <v>248</v>
      </c>
      <c r="G217" s="40"/>
      <c r="H217" s="40"/>
      <c r="I217" s="231"/>
      <c r="J217" s="40"/>
      <c r="K217" s="40"/>
      <c r="L217" s="44"/>
      <c r="M217" s="232"/>
      <c r="N217" s="23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131</v>
      </c>
      <c r="AU217" s="17" t="s">
        <v>82</v>
      </c>
    </row>
    <row r="218" s="13" customFormat="1">
      <c r="A218" s="13"/>
      <c r="B218" s="234"/>
      <c r="C218" s="235"/>
      <c r="D218" s="229" t="s">
        <v>133</v>
      </c>
      <c r="E218" s="236" t="s">
        <v>1</v>
      </c>
      <c r="F218" s="237" t="s">
        <v>249</v>
      </c>
      <c r="G218" s="235"/>
      <c r="H218" s="238">
        <v>98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133</v>
      </c>
      <c r="AU218" s="244" t="s">
        <v>82</v>
      </c>
      <c r="AV218" s="13" t="s">
        <v>82</v>
      </c>
      <c r="AW218" s="13" t="s">
        <v>31</v>
      </c>
      <c r="AX218" s="13" t="s">
        <v>74</v>
      </c>
      <c r="AY218" s="244" t="s">
        <v>123</v>
      </c>
    </row>
    <row r="219" s="14" customFormat="1">
      <c r="A219" s="14"/>
      <c r="B219" s="245"/>
      <c r="C219" s="246"/>
      <c r="D219" s="229" t="s">
        <v>133</v>
      </c>
      <c r="E219" s="247" t="s">
        <v>1</v>
      </c>
      <c r="F219" s="248" t="s">
        <v>135</v>
      </c>
      <c r="G219" s="246"/>
      <c r="H219" s="249">
        <v>98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133</v>
      </c>
      <c r="AU219" s="255" t="s">
        <v>82</v>
      </c>
      <c r="AV219" s="14" t="s">
        <v>129</v>
      </c>
      <c r="AW219" s="14" t="s">
        <v>31</v>
      </c>
      <c r="AX219" s="14" t="s">
        <v>79</v>
      </c>
      <c r="AY219" s="255" t="s">
        <v>123</v>
      </c>
    </row>
    <row r="220" s="2" customFormat="1" ht="33" customHeight="1">
      <c r="A220" s="38"/>
      <c r="B220" s="39"/>
      <c r="C220" s="215" t="s">
        <v>250</v>
      </c>
      <c r="D220" s="215" t="s">
        <v>125</v>
      </c>
      <c r="E220" s="216" t="s">
        <v>251</v>
      </c>
      <c r="F220" s="217" t="s">
        <v>252</v>
      </c>
      <c r="G220" s="218" t="s">
        <v>128</v>
      </c>
      <c r="H220" s="219">
        <v>43.200000000000003</v>
      </c>
      <c r="I220" s="220"/>
      <c r="J220" s="221">
        <f>ROUND(I220*H220,2)</f>
        <v>0</v>
      </c>
      <c r="K220" s="222"/>
      <c r="L220" s="44"/>
      <c r="M220" s="223" t="s">
        <v>1</v>
      </c>
      <c r="N220" s="224" t="s">
        <v>39</v>
      </c>
      <c r="O220" s="91"/>
      <c r="P220" s="225">
        <f>O220*H220</f>
        <v>0</v>
      </c>
      <c r="Q220" s="225">
        <v>0</v>
      </c>
      <c r="R220" s="225">
        <f>Q220*H220</f>
        <v>0</v>
      </c>
      <c r="S220" s="225">
        <v>0</v>
      </c>
      <c r="T220" s="22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7" t="s">
        <v>129</v>
      </c>
      <c r="AT220" s="227" t="s">
        <v>125</v>
      </c>
      <c r="AU220" s="227" t="s">
        <v>82</v>
      </c>
      <c r="AY220" s="17" t="s">
        <v>123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7" t="s">
        <v>79</v>
      </c>
      <c r="BK220" s="228">
        <f>ROUND(I220*H220,2)</f>
        <v>0</v>
      </c>
      <c r="BL220" s="17" t="s">
        <v>129</v>
      </c>
      <c r="BM220" s="227" t="s">
        <v>253</v>
      </c>
    </row>
    <row r="221" s="2" customFormat="1">
      <c r="A221" s="38"/>
      <c r="B221" s="39"/>
      <c r="C221" s="40"/>
      <c r="D221" s="229" t="s">
        <v>131</v>
      </c>
      <c r="E221" s="40"/>
      <c r="F221" s="230" t="s">
        <v>254</v>
      </c>
      <c r="G221" s="40"/>
      <c r="H221" s="40"/>
      <c r="I221" s="231"/>
      <c r="J221" s="40"/>
      <c r="K221" s="40"/>
      <c r="L221" s="44"/>
      <c r="M221" s="232"/>
      <c r="N221" s="23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131</v>
      </c>
      <c r="AU221" s="17" t="s">
        <v>82</v>
      </c>
    </row>
    <row r="222" s="13" customFormat="1">
      <c r="A222" s="13"/>
      <c r="B222" s="234"/>
      <c r="C222" s="235"/>
      <c r="D222" s="229" t="s">
        <v>133</v>
      </c>
      <c r="E222" s="236" t="s">
        <v>1</v>
      </c>
      <c r="F222" s="237" t="s">
        <v>255</v>
      </c>
      <c r="G222" s="235"/>
      <c r="H222" s="238">
        <v>43.200000000000003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133</v>
      </c>
      <c r="AU222" s="244" t="s">
        <v>82</v>
      </c>
      <c r="AV222" s="13" t="s">
        <v>82</v>
      </c>
      <c r="AW222" s="13" t="s">
        <v>31</v>
      </c>
      <c r="AX222" s="13" t="s">
        <v>74</v>
      </c>
      <c r="AY222" s="244" t="s">
        <v>123</v>
      </c>
    </row>
    <row r="223" s="14" customFormat="1">
      <c r="A223" s="14"/>
      <c r="B223" s="245"/>
      <c r="C223" s="246"/>
      <c r="D223" s="229" t="s">
        <v>133</v>
      </c>
      <c r="E223" s="247" t="s">
        <v>1</v>
      </c>
      <c r="F223" s="248" t="s">
        <v>135</v>
      </c>
      <c r="G223" s="246"/>
      <c r="H223" s="249">
        <v>43.200000000000003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133</v>
      </c>
      <c r="AU223" s="255" t="s">
        <v>82</v>
      </c>
      <c r="AV223" s="14" t="s">
        <v>129</v>
      </c>
      <c r="AW223" s="14" t="s">
        <v>31</v>
      </c>
      <c r="AX223" s="14" t="s">
        <v>79</v>
      </c>
      <c r="AY223" s="255" t="s">
        <v>123</v>
      </c>
    </row>
    <row r="224" s="2" customFormat="1" ht="21.75" customHeight="1">
      <c r="A224" s="38"/>
      <c r="B224" s="39"/>
      <c r="C224" s="215" t="s">
        <v>256</v>
      </c>
      <c r="D224" s="215" t="s">
        <v>125</v>
      </c>
      <c r="E224" s="216" t="s">
        <v>257</v>
      </c>
      <c r="F224" s="217" t="s">
        <v>258</v>
      </c>
      <c r="G224" s="218" t="s">
        <v>128</v>
      </c>
      <c r="H224" s="219">
        <v>16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39</v>
      </c>
      <c r="O224" s="91"/>
      <c r="P224" s="225">
        <f>O224*H224</f>
        <v>0</v>
      </c>
      <c r="Q224" s="225">
        <v>0.216</v>
      </c>
      <c r="R224" s="225">
        <f>Q224*H224</f>
        <v>3.456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129</v>
      </c>
      <c r="AT224" s="227" t="s">
        <v>125</v>
      </c>
      <c r="AU224" s="227" t="s">
        <v>82</v>
      </c>
      <c r="AY224" s="17" t="s">
        <v>123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79</v>
      </c>
      <c r="BK224" s="228">
        <f>ROUND(I224*H224,2)</f>
        <v>0</v>
      </c>
      <c r="BL224" s="17" t="s">
        <v>129</v>
      </c>
      <c r="BM224" s="227" t="s">
        <v>259</v>
      </c>
    </row>
    <row r="225" s="2" customFormat="1">
      <c r="A225" s="38"/>
      <c r="B225" s="39"/>
      <c r="C225" s="40"/>
      <c r="D225" s="229" t="s">
        <v>131</v>
      </c>
      <c r="E225" s="40"/>
      <c r="F225" s="230" t="s">
        <v>260</v>
      </c>
      <c r="G225" s="40"/>
      <c r="H225" s="40"/>
      <c r="I225" s="231"/>
      <c r="J225" s="40"/>
      <c r="K225" s="40"/>
      <c r="L225" s="44"/>
      <c r="M225" s="232"/>
      <c r="N225" s="23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131</v>
      </c>
      <c r="AU225" s="17" t="s">
        <v>82</v>
      </c>
    </row>
    <row r="226" s="13" customFormat="1">
      <c r="A226" s="13"/>
      <c r="B226" s="234"/>
      <c r="C226" s="235"/>
      <c r="D226" s="229" t="s">
        <v>133</v>
      </c>
      <c r="E226" s="236" t="s">
        <v>1</v>
      </c>
      <c r="F226" s="237" t="s">
        <v>261</v>
      </c>
      <c r="G226" s="235"/>
      <c r="H226" s="238">
        <v>16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133</v>
      </c>
      <c r="AU226" s="244" t="s">
        <v>82</v>
      </c>
      <c r="AV226" s="13" t="s">
        <v>82</v>
      </c>
      <c r="AW226" s="13" t="s">
        <v>31</v>
      </c>
      <c r="AX226" s="13" t="s">
        <v>74</v>
      </c>
      <c r="AY226" s="244" t="s">
        <v>123</v>
      </c>
    </row>
    <row r="227" s="14" customFormat="1">
      <c r="A227" s="14"/>
      <c r="B227" s="245"/>
      <c r="C227" s="246"/>
      <c r="D227" s="229" t="s">
        <v>133</v>
      </c>
      <c r="E227" s="247" t="s">
        <v>1</v>
      </c>
      <c r="F227" s="248" t="s">
        <v>135</v>
      </c>
      <c r="G227" s="246"/>
      <c r="H227" s="249">
        <v>16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133</v>
      </c>
      <c r="AU227" s="255" t="s">
        <v>82</v>
      </c>
      <c r="AV227" s="14" t="s">
        <v>129</v>
      </c>
      <c r="AW227" s="14" t="s">
        <v>31</v>
      </c>
      <c r="AX227" s="14" t="s">
        <v>79</v>
      </c>
      <c r="AY227" s="255" t="s">
        <v>123</v>
      </c>
    </row>
    <row r="228" s="2" customFormat="1" ht="21.75" customHeight="1">
      <c r="A228" s="38"/>
      <c r="B228" s="39"/>
      <c r="C228" s="215" t="s">
        <v>262</v>
      </c>
      <c r="D228" s="215" t="s">
        <v>125</v>
      </c>
      <c r="E228" s="216" t="s">
        <v>263</v>
      </c>
      <c r="F228" s="217" t="s">
        <v>264</v>
      </c>
      <c r="G228" s="218" t="s">
        <v>128</v>
      </c>
      <c r="H228" s="219">
        <v>117.59999999999999</v>
      </c>
      <c r="I228" s="220"/>
      <c r="J228" s="221">
        <f>ROUND(I228*H228,2)</f>
        <v>0</v>
      </c>
      <c r="K228" s="222"/>
      <c r="L228" s="44"/>
      <c r="M228" s="223" t="s">
        <v>1</v>
      </c>
      <c r="N228" s="224" t="s">
        <v>39</v>
      </c>
      <c r="O228" s="91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7" t="s">
        <v>129</v>
      </c>
      <c r="AT228" s="227" t="s">
        <v>125</v>
      </c>
      <c r="AU228" s="227" t="s">
        <v>82</v>
      </c>
      <c r="AY228" s="17" t="s">
        <v>123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7" t="s">
        <v>79</v>
      </c>
      <c r="BK228" s="228">
        <f>ROUND(I228*H228,2)</f>
        <v>0</v>
      </c>
      <c r="BL228" s="17" t="s">
        <v>129</v>
      </c>
      <c r="BM228" s="227" t="s">
        <v>265</v>
      </c>
    </row>
    <row r="229" s="2" customFormat="1">
      <c r="A229" s="38"/>
      <c r="B229" s="39"/>
      <c r="C229" s="40"/>
      <c r="D229" s="229" t="s">
        <v>131</v>
      </c>
      <c r="E229" s="40"/>
      <c r="F229" s="230" t="s">
        <v>266</v>
      </c>
      <c r="G229" s="40"/>
      <c r="H229" s="40"/>
      <c r="I229" s="231"/>
      <c r="J229" s="40"/>
      <c r="K229" s="40"/>
      <c r="L229" s="44"/>
      <c r="M229" s="232"/>
      <c r="N229" s="23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82</v>
      </c>
    </row>
    <row r="230" s="13" customFormat="1">
      <c r="A230" s="13"/>
      <c r="B230" s="234"/>
      <c r="C230" s="235"/>
      <c r="D230" s="229" t="s">
        <v>133</v>
      </c>
      <c r="E230" s="236" t="s">
        <v>1</v>
      </c>
      <c r="F230" s="237" t="s">
        <v>267</v>
      </c>
      <c r="G230" s="235"/>
      <c r="H230" s="238">
        <v>117.59999999999999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133</v>
      </c>
      <c r="AU230" s="244" t="s">
        <v>82</v>
      </c>
      <c r="AV230" s="13" t="s">
        <v>82</v>
      </c>
      <c r="AW230" s="13" t="s">
        <v>31</v>
      </c>
      <c r="AX230" s="13" t="s">
        <v>74</v>
      </c>
      <c r="AY230" s="244" t="s">
        <v>123</v>
      </c>
    </row>
    <row r="231" s="14" customFormat="1">
      <c r="A231" s="14"/>
      <c r="B231" s="245"/>
      <c r="C231" s="246"/>
      <c r="D231" s="229" t="s">
        <v>133</v>
      </c>
      <c r="E231" s="247" t="s">
        <v>1</v>
      </c>
      <c r="F231" s="248" t="s">
        <v>135</v>
      </c>
      <c r="G231" s="246"/>
      <c r="H231" s="249">
        <v>117.59999999999999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133</v>
      </c>
      <c r="AU231" s="255" t="s">
        <v>82</v>
      </c>
      <c r="AV231" s="14" t="s">
        <v>129</v>
      </c>
      <c r="AW231" s="14" t="s">
        <v>31</v>
      </c>
      <c r="AX231" s="14" t="s">
        <v>79</v>
      </c>
      <c r="AY231" s="255" t="s">
        <v>123</v>
      </c>
    </row>
    <row r="232" s="2" customFormat="1" ht="24.15" customHeight="1">
      <c r="A232" s="38"/>
      <c r="B232" s="39"/>
      <c r="C232" s="215" t="s">
        <v>268</v>
      </c>
      <c r="D232" s="215" t="s">
        <v>125</v>
      </c>
      <c r="E232" s="216" t="s">
        <v>269</v>
      </c>
      <c r="F232" s="217" t="s">
        <v>270</v>
      </c>
      <c r="G232" s="218" t="s">
        <v>128</v>
      </c>
      <c r="H232" s="219">
        <v>125.92</v>
      </c>
      <c r="I232" s="220"/>
      <c r="J232" s="221">
        <f>ROUND(I232*H232,2)</f>
        <v>0</v>
      </c>
      <c r="K232" s="222"/>
      <c r="L232" s="44"/>
      <c r="M232" s="223" t="s">
        <v>1</v>
      </c>
      <c r="N232" s="224" t="s">
        <v>39</v>
      </c>
      <c r="O232" s="91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129</v>
      </c>
      <c r="AT232" s="227" t="s">
        <v>125</v>
      </c>
      <c r="AU232" s="227" t="s">
        <v>82</v>
      </c>
      <c r="AY232" s="17" t="s">
        <v>123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79</v>
      </c>
      <c r="BK232" s="228">
        <f>ROUND(I232*H232,2)</f>
        <v>0</v>
      </c>
      <c r="BL232" s="17" t="s">
        <v>129</v>
      </c>
      <c r="BM232" s="227" t="s">
        <v>271</v>
      </c>
    </row>
    <row r="233" s="2" customFormat="1">
      <c r="A233" s="38"/>
      <c r="B233" s="39"/>
      <c r="C233" s="40"/>
      <c r="D233" s="229" t="s">
        <v>131</v>
      </c>
      <c r="E233" s="40"/>
      <c r="F233" s="230" t="s">
        <v>272</v>
      </c>
      <c r="G233" s="40"/>
      <c r="H233" s="40"/>
      <c r="I233" s="231"/>
      <c r="J233" s="40"/>
      <c r="K233" s="40"/>
      <c r="L233" s="44"/>
      <c r="M233" s="232"/>
      <c r="N233" s="23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131</v>
      </c>
      <c r="AU233" s="17" t="s">
        <v>82</v>
      </c>
    </row>
    <row r="234" s="13" customFormat="1">
      <c r="A234" s="13"/>
      <c r="B234" s="234"/>
      <c r="C234" s="235"/>
      <c r="D234" s="229" t="s">
        <v>133</v>
      </c>
      <c r="E234" s="236" t="s">
        <v>1</v>
      </c>
      <c r="F234" s="237" t="s">
        <v>273</v>
      </c>
      <c r="G234" s="235"/>
      <c r="H234" s="238">
        <v>125.92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133</v>
      </c>
      <c r="AU234" s="244" t="s">
        <v>82</v>
      </c>
      <c r="AV234" s="13" t="s">
        <v>82</v>
      </c>
      <c r="AW234" s="13" t="s">
        <v>31</v>
      </c>
      <c r="AX234" s="13" t="s">
        <v>74</v>
      </c>
      <c r="AY234" s="244" t="s">
        <v>123</v>
      </c>
    </row>
    <row r="235" s="14" customFormat="1">
      <c r="A235" s="14"/>
      <c r="B235" s="245"/>
      <c r="C235" s="246"/>
      <c r="D235" s="229" t="s">
        <v>133</v>
      </c>
      <c r="E235" s="247" t="s">
        <v>1</v>
      </c>
      <c r="F235" s="248" t="s">
        <v>135</v>
      </c>
      <c r="G235" s="246"/>
      <c r="H235" s="249">
        <v>125.92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133</v>
      </c>
      <c r="AU235" s="255" t="s">
        <v>82</v>
      </c>
      <c r="AV235" s="14" t="s">
        <v>129</v>
      </c>
      <c r="AW235" s="14" t="s">
        <v>31</v>
      </c>
      <c r="AX235" s="14" t="s">
        <v>79</v>
      </c>
      <c r="AY235" s="255" t="s">
        <v>123</v>
      </c>
    </row>
    <row r="236" s="2" customFormat="1" ht="24.15" customHeight="1">
      <c r="A236" s="38"/>
      <c r="B236" s="39"/>
      <c r="C236" s="215" t="s">
        <v>274</v>
      </c>
      <c r="D236" s="215" t="s">
        <v>125</v>
      </c>
      <c r="E236" s="216" t="s">
        <v>275</v>
      </c>
      <c r="F236" s="217" t="s">
        <v>276</v>
      </c>
      <c r="G236" s="218" t="s">
        <v>128</v>
      </c>
      <c r="H236" s="219">
        <v>10</v>
      </c>
      <c r="I236" s="220"/>
      <c r="J236" s="221">
        <f>ROUND(I236*H236,2)</f>
        <v>0</v>
      </c>
      <c r="K236" s="222"/>
      <c r="L236" s="44"/>
      <c r="M236" s="223" t="s">
        <v>1</v>
      </c>
      <c r="N236" s="224" t="s">
        <v>39</v>
      </c>
      <c r="O236" s="91"/>
      <c r="P236" s="225">
        <f>O236*H236</f>
        <v>0</v>
      </c>
      <c r="Q236" s="225">
        <v>0.053719999999999997</v>
      </c>
      <c r="R236" s="225">
        <f>Q236*H236</f>
        <v>0.53720000000000001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129</v>
      </c>
      <c r="AT236" s="227" t="s">
        <v>125</v>
      </c>
      <c r="AU236" s="227" t="s">
        <v>82</v>
      </c>
      <c r="AY236" s="17" t="s">
        <v>123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79</v>
      </c>
      <c r="BK236" s="228">
        <f>ROUND(I236*H236,2)</f>
        <v>0</v>
      </c>
      <c r="BL236" s="17" t="s">
        <v>129</v>
      </c>
      <c r="BM236" s="227" t="s">
        <v>277</v>
      </c>
    </row>
    <row r="237" s="2" customFormat="1">
      <c r="A237" s="38"/>
      <c r="B237" s="39"/>
      <c r="C237" s="40"/>
      <c r="D237" s="229" t="s">
        <v>131</v>
      </c>
      <c r="E237" s="40"/>
      <c r="F237" s="230" t="s">
        <v>278</v>
      </c>
      <c r="G237" s="40"/>
      <c r="H237" s="40"/>
      <c r="I237" s="231"/>
      <c r="J237" s="40"/>
      <c r="K237" s="40"/>
      <c r="L237" s="44"/>
      <c r="M237" s="232"/>
      <c r="N237" s="23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131</v>
      </c>
      <c r="AU237" s="17" t="s">
        <v>82</v>
      </c>
    </row>
    <row r="238" s="13" customFormat="1">
      <c r="A238" s="13"/>
      <c r="B238" s="234"/>
      <c r="C238" s="235"/>
      <c r="D238" s="229" t="s">
        <v>133</v>
      </c>
      <c r="E238" s="236" t="s">
        <v>1</v>
      </c>
      <c r="F238" s="237" t="s">
        <v>279</v>
      </c>
      <c r="G238" s="235"/>
      <c r="H238" s="238">
        <v>10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133</v>
      </c>
      <c r="AU238" s="244" t="s">
        <v>82</v>
      </c>
      <c r="AV238" s="13" t="s">
        <v>82</v>
      </c>
      <c r="AW238" s="13" t="s">
        <v>31</v>
      </c>
      <c r="AX238" s="13" t="s">
        <v>74</v>
      </c>
      <c r="AY238" s="244" t="s">
        <v>123</v>
      </c>
    </row>
    <row r="239" s="14" customFormat="1">
      <c r="A239" s="14"/>
      <c r="B239" s="245"/>
      <c r="C239" s="246"/>
      <c r="D239" s="229" t="s">
        <v>133</v>
      </c>
      <c r="E239" s="247" t="s">
        <v>1</v>
      </c>
      <c r="F239" s="248" t="s">
        <v>135</v>
      </c>
      <c r="G239" s="246"/>
      <c r="H239" s="249">
        <v>10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133</v>
      </c>
      <c r="AU239" s="255" t="s">
        <v>82</v>
      </c>
      <c r="AV239" s="14" t="s">
        <v>129</v>
      </c>
      <c r="AW239" s="14" t="s">
        <v>31</v>
      </c>
      <c r="AX239" s="14" t="s">
        <v>79</v>
      </c>
      <c r="AY239" s="255" t="s">
        <v>123</v>
      </c>
    </row>
    <row r="240" s="12" customFormat="1" ht="22.8" customHeight="1">
      <c r="A240" s="12"/>
      <c r="B240" s="199"/>
      <c r="C240" s="200"/>
      <c r="D240" s="201" t="s">
        <v>73</v>
      </c>
      <c r="E240" s="213" t="s">
        <v>159</v>
      </c>
      <c r="F240" s="213" t="s">
        <v>280</v>
      </c>
      <c r="G240" s="200"/>
      <c r="H240" s="200"/>
      <c r="I240" s="203"/>
      <c r="J240" s="214">
        <f>BK240</f>
        <v>0</v>
      </c>
      <c r="K240" s="200"/>
      <c r="L240" s="205"/>
      <c r="M240" s="206"/>
      <c r="N240" s="207"/>
      <c r="O240" s="207"/>
      <c r="P240" s="208">
        <f>SUM(P241:P244)</f>
        <v>0</v>
      </c>
      <c r="Q240" s="207"/>
      <c r="R240" s="208">
        <f>SUM(R241:R244)</f>
        <v>0.058099999999999999</v>
      </c>
      <c r="S240" s="207"/>
      <c r="T240" s="209">
        <f>SUM(T241:T244)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0" t="s">
        <v>79</v>
      </c>
      <c r="AT240" s="211" t="s">
        <v>73</v>
      </c>
      <c r="AU240" s="211" t="s">
        <v>79</v>
      </c>
      <c r="AY240" s="210" t="s">
        <v>123</v>
      </c>
      <c r="BK240" s="212">
        <f>SUM(BK241:BK244)</f>
        <v>0</v>
      </c>
    </row>
    <row r="241" s="2" customFormat="1" ht="24.15" customHeight="1">
      <c r="A241" s="38"/>
      <c r="B241" s="39"/>
      <c r="C241" s="215" t="s">
        <v>281</v>
      </c>
      <c r="D241" s="215" t="s">
        <v>125</v>
      </c>
      <c r="E241" s="216" t="s">
        <v>282</v>
      </c>
      <c r="F241" s="217" t="s">
        <v>283</v>
      </c>
      <c r="G241" s="218" t="s">
        <v>128</v>
      </c>
      <c r="H241" s="219">
        <v>5</v>
      </c>
      <c r="I241" s="220"/>
      <c r="J241" s="221">
        <f>ROUND(I241*H241,2)</f>
        <v>0</v>
      </c>
      <c r="K241" s="222"/>
      <c r="L241" s="44"/>
      <c r="M241" s="223" t="s">
        <v>1</v>
      </c>
      <c r="N241" s="224" t="s">
        <v>39</v>
      </c>
      <c r="O241" s="91"/>
      <c r="P241" s="225">
        <f>O241*H241</f>
        <v>0</v>
      </c>
      <c r="Q241" s="225">
        <v>0.01162</v>
      </c>
      <c r="R241" s="225">
        <f>Q241*H241</f>
        <v>0.058099999999999999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129</v>
      </c>
      <c r="AT241" s="227" t="s">
        <v>125</v>
      </c>
      <c r="AU241" s="227" t="s">
        <v>82</v>
      </c>
      <c r="AY241" s="17" t="s">
        <v>123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79</v>
      </c>
      <c r="BK241" s="228">
        <f>ROUND(I241*H241,2)</f>
        <v>0</v>
      </c>
      <c r="BL241" s="17" t="s">
        <v>129</v>
      </c>
      <c r="BM241" s="227" t="s">
        <v>284</v>
      </c>
    </row>
    <row r="242" s="2" customFormat="1">
      <c r="A242" s="38"/>
      <c r="B242" s="39"/>
      <c r="C242" s="40"/>
      <c r="D242" s="229" t="s">
        <v>131</v>
      </c>
      <c r="E242" s="40"/>
      <c r="F242" s="230" t="s">
        <v>285</v>
      </c>
      <c r="G242" s="40"/>
      <c r="H242" s="40"/>
      <c r="I242" s="231"/>
      <c r="J242" s="40"/>
      <c r="K242" s="40"/>
      <c r="L242" s="44"/>
      <c r="M242" s="232"/>
      <c r="N242" s="23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131</v>
      </c>
      <c r="AU242" s="17" t="s">
        <v>82</v>
      </c>
    </row>
    <row r="243" s="13" customFormat="1">
      <c r="A243" s="13"/>
      <c r="B243" s="234"/>
      <c r="C243" s="235"/>
      <c r="D243" s="229" t="s">
        <v>133</v>
      </c>
      <c r="E243" s="236" t="s">
        <v>1</v>
      </c>
      <c r="F243" s="237" t="s">
        <v>286</v>
      </c>
      <c r="G243" s="235"/>
      <c r="H243" s="238">
        <v>5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133</v>
      </c>
      <c r="AU243" s="244" t="s">
        <v>82</v>
      </c>
      <c r="AV243" s="13" t="s">
        <v>82</v>
      </c>
      <c r="AW243" s="13" t="s">
        <v>31</v>
      </c>
      <c r="AX243" s="13" t="s">
        <v>74</v>
      </c>
      <c r="AY243" s="244" t="s">
        <v>123</v>
      </c>
    </row>
    <row r="244" s="14" customFormat="1">
      <c r="A244" s="14"/>
      <c r="B244" s="245"/>
      <c r="C244" s="246"/>
      <c r="D244" s="229" t="s">
        <v>133</v>
      </c>
      <c r="E244" s="247" t="s">
        <v>1</v>
      </c>
      <c r="F244" s="248" t="s">
        <v>135</v>
      </c>
      <c r="G244" s="246"/>
      <c r="H244" s="249">
        <v>5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133</v>
      </c>
      <c r="AU244" s="255" t="s">
        <v>82</v>
      </c>
      <c r="AV244" s="14" t="s">
        <v>129</v>
      </c>
      <c r="AW244" s="14" t="s">
        <v>31</v>
      </c>
      <c r="AX244" s="14" t="s">
        <v>79</v>
      </c>
      <c r="AY244" s="255" t="s">
        <v>123</v>
      </c>
    </row>
    <row r="245" s="12" customFormat="1" ht="22.8" customHeight="1">
      <c r="A245" s="12"/>
      <c r="B245" s="199"/>
      <c r="C245" s="200"/>
      <c r="D245" s="201" t="s">
        <v>73</v>
      </c>
      <c r="E245" s="213" t="s">
        <v>175</v>
      </c>
      <c r="F245" s="213" t="s">
        <v>287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SUM(P246:P384)</f>
        <v>0</v>
      </c>
      <c r="Q245" s="207"/>
      <c r="R245" s="208">
        <f>SUM(R246:R384)</f>
        <v>10.394530900000001</v>
      </c>
      <c r="S245" s="207"/>
      <c r="T245" s="209">
        <f>SUM(T246:T384)</f>
        <v>92.423509999999979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79</v>
      </c>
      <c r="AT245" s="211" t="s">
        <v>73</v>
      </c>
      <c r="AU245" s="211" t="s">
        <v>79</v>
      </c>
      <c r="AY245" s="210" t="s">
        <v>123</v>
      </c>
      <c r="BK245" s="212">
        <f>SUM(BK246:BK384)</f>
        <v>0</v>
      </c>
    </row>
    <row r="246" s="2" customFormat="1" ht="24.15" customHeight="1">
      <c r="A246" s="38"/>
      <c r="B246" s="39"/>
      <c r="C246" s="215" t="s">
        <v>288</v>
      </c>
      <c r="D246" s="215" t="s">
        <v>125</v>
      </c>
      <c r="E246" s="216" t="s">
        <v>289</v>
      </c>
      <c r="F246" s="217" t="s">
        <v>290</v>
      </c>
      <c r="G246" s="218" t="s">
        <v>148</v>
      </c>
      <c r="H246" s="219">
        <v>16</v>
      </c>
      <c r="I246" s="220"/>
      <c r="J246" s="221">
        <f>ROUND(I246*H246,2)</f>
        <v>0</v>
      </c>
      <c r="K246" s="222"/>
      <c r="L246" s="44"/>
      <c r="M246" s="223" t="s">
        <v>1</v>
      </c>
      <c r="N246" s="224" t="s">
        <v>39</v>
      </c>
      <c r="O246" s="91"/>
      <c r="P246" s="225">
        <f>O246*H246</f>
        <v>0</v>
      </c>
      <c r="Q246" s="225">
        <v>0.047</v>
      </c>
      <c r="R246" s="225">
        <f>Q246*H246</f>
        <v>0.752</v>
      </c>
      <c r="S246" s="225">
        <v>0</v>
      </c>
      <c r="T246" s="22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7" t="s">
        <v>129</v>
      </c>
      <c r="AT246" s="227" t="s">
        <v>125</v>
      </c>
      <c r="AU246" s="227" t="s">
        <v>82</v>
      </c>
      <c r="AY246" s="17" t="s">
        <v>123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7" t="s">
        <v>79</v>
      </c>
      <c r="BK246" s="228">
        <f>ROUND(I246*H246,2)</f>
        <v>0</v>
      </c>
      <c r="BL246" s="17" t="s">
        <v>129</v>
      </c>
      <c r="BM246" s="227" t="s">
        <v>291</v>
      </c>
    </row>
    <row r="247" s="2" customFormat="1">
      <c r="A247" s="38"/>
      <c r="B247" s="39"/>
      <c r="C247" s="40"/>
      <c r="D247" s="229" t="s">
        <v>131</v>
      </c>
      <c r="E247" s="40"/>
      <c r="F247" s="230" t="s">
        <v>292</v>
      </c>
      <c r="G247" s="40"/>
      <c r="H247" s="40"/>
      <c r="I247" s="231"/>
      <c r="J247" s="40"/>
      <c r="K247" s="40"/>
      <c r="L247" s="44"/>
      <c r="M247" s="232"/>
      <c r="N247" s="233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131</v>
      </c>
      <c r="AU247" s="17" t="s">
        <v>82</v>
      </c>
    </row>
    <row r="248" s="13" customFormat="1">
      <c r="A248" s="13"/>
      <c r="B248" s="234"/>
      <c r="C248" s="235"/>
      <c r="D248" s="229" t="s">
        <v>133</v>
      </c>
      <c r="E248" s="236" t="s">
        <v>1</v>
      </c>
      <c r="F248" s="237" t="s">
        <v>293</v>
      </c>
      <c r="G248" s="235"/>
      <c r="H248" s="238">
        <v>16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133</v>
      </c>
      <c r="AU248" s="244" t="s">
        <v>82</v>
      </c>
      <c r="AV248" s="13" t="s">
        <v>82</v>
      </c>
      <c r="AW248" s="13" t="s">
        <v>31</v>
      </c>
      <c r="AX248" s="13" t="s">
        <v>74</v>
      </c>
      <c r="AY248" s="244" t="s">
        <v>123</v>
      </c>
    </row>
    <row r="249" s="14" customFormat="1">
      <c r="A249" s="14"/>
      <c r="B249" s="245"/>
      <c r="C249" s="246"/>
      <c r="D249" s="229" t="s">
        <v>133</v>
      </c>
      <c r="E249" s="247" t="s">
        <v>1</v>
      </c>
      <c r="F249" s="248" t="s">
        <v>135</v>
      </c>
      <c r="G249" s="246"/>
      <c r="H249" s="249">
        <v>16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133</v>
      </c>
      <c r="AU249" s="255" t="s">
        <v>82</v>
      </c>
      <c r="AV249" s="14" t="s">
        <v>129</v>
      </c>
      <c r="AW249" s="14" t="s">
        <v>31</v>
      </c>
      <c r="AX249" s="14" t="s">
        <v>79</v>
      </c>
      <c r="AY249" s="255" t="s">
        <v>123</v>
      </c>
    </row>
    <row r="250" s="2" customFormat="1" ht="24.15" customHeight="1">
      <c r="A250" s="38"/>
      <c r="B250" s="39"/>
      <c r="C250" s="215" t="s">
        <v>294</v>
      </c>
      <c r="D250" s="215" t="s">
        <v>125</v>
      </c>
      <c r="E250" s="216" t="s">
        <v>295</v>
      </c>
      <c r="F250" s="217" t="s">
        <v>296</v>
      </c>
      <c r="G250" s="218" t="s">
        <v>148</v>
      </c>
      <c r="H250" s="219">
        <v>23.199999999999999</v>
      </c>
      <c r="I250" s="220"/>
      <c r="J250" s="221">
        <f>ROUND(I250*H250,2)</f>
        <v>0</v>
      </c>
      <c r="K250" s="222"/>
      <c r="L250" s="44"/>
      <c r="M250" s="223" t="s">
        <v>1</v>
      </c>
      <c r="N250" s="224" t="s">
        <v>39</v>
      </c>
      <c r="O250" s="91"/>
      <c r="P250" s="225">
        <f>O250*H250</f>
        <v>0</v>
      </c>
      <c r="Q250" s="225">
        <v>0.05611</v>
      </c>
      <c r="R250" s="225">
        <f>Q250*H250</f>
        <v>1.301752</v>
      </c>
      <c r="S250" s="225">
        <v>0</v>
      </c>
      <c r="T250" s="22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7" t="s">
        <v>129</v>
      </c>
      <c r="AT250" s="227" t="s">
        <v>125</v>
      </c>
      <c r="AU250" s="227" t="s">
        <v>82</v>
      </c>
      <c r="AY250" s="17" t="s">
        <v>123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7" t="s">
        <v>79</v>
      </c>
      <c r="BK250" s="228">
        <f>ROUND(I250*H250,2)</f>
        <v>0</v>
      </c>
      <c r="BL250" s="17" t="s">
        <v>129</v>
      </c>
      <c r="BM250" s="227" t="s">
        <v>297</v>
      </c>
    </row>
    <row r="251" s="2" customFormat="1">
      <c r="A251" s="38"/>
      <c r="B251" s="39"/>
      <c r="C251" s="40"/>
      <c r="D251" s="229" t="s">
        <v>131</v>
      </c>
      <c r="E251" s="40"/>
      <c r="F251" s="230" t="s">
        <v>298</v>
      </c>
      <c r="G251" s="40"/>
      <c r="H251" s="40"/>
      <c r="I251" s="231"/>
      <c r="J251" s="40"/>
      <c r="K251" s="40"/>
      <c r="L251" s="44"/>
      <c r="M251" s="232"/>
      <c r="N251" s="23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131</v>
      </c>
      <c r="AU251" s="17" t="s">
        <v>82</v>
      </c>
    </row>
    <row r="252" s="13" customFormat="1">
      <c r="A252" s="13"/>
      <c r="B252" s="234"/>
      <c r="C252" s="235"/>
      <c r="D252" s="229" t="s">
        <v>133</v>
      </c>
      <c r="E252" s="236" t="s">
        <v>1</v>
      </c>
      <c r="F252" s="237" t="s">
        <v>299</v>
      </c>
      <c r="G252" s="235"/>
      <c r="H252" s="238">
        <v>23.199999999999999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133</v>
      </c>
      <c r="AU252" s="244" t="s">
        <v>82</v>
      </c>
      <c r="AV252" s="13" t="s">
        <v>82</v>
      </c>
      <c r="AW252" s="13" t="s">
        <v>31</v>
      </c>
      <c r="AX252" s="13" t="s">
        <v>74</v>
      </c>
      <c r="AY252" s="244" t="s">
        <v>123</v>
      </c>
    </row>
    <row r="253" s="14" customFormat="1">
      <c r="A253" s="14"/>
      <c r="B253" s="245"/>
      <c r="C253" s="246"/>
      <c r="D253" s="229" t="s">
        <v>133</v>
      </c>
      <c r="E253" s="247" t="s">
        <v>1</v>
      </c>
      <c r="F253" s="248" t="s">
        <v>135</v>
      </c>
      <c r="G253" s="246"/>
      <c r="H253" s="249">
        <v>23.199999999999999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133</v>
      </c>
      <c r="AU253" s="255" t="s">
        <v>82</v>
      </c>
      <c r="AV253" s="14" t="s">
        <v>129</v>
      </c>
      <c r="AW253" s="14" t="s">
        <v>31</v>
      </c>
      <c r="AX253" s="14" t="s">
        <v>79</v>
      </c>
      <c r="AY253" s="255" t="s">
        <v>123</v>
      </c>
    </row>
    <row r="254" s="2" customFormat="1" ht="16.5" customHeight="1">
      <c r="A254" s="38"/>
      <c r="B254" s="39"/>
      <c r="C254" s="215" t="s">
        <v>300</v>
      </c>
      <c r="D254" s="215" t="s">
        <v>125</v>
      </c>
      <c r="E254" s="216" t="s">
        <v>301</v>
      </c>
      <c r="F254" s="217" t="s">
        <v>302</v>
      </c>
      <c r="G254" s="218" t="s">
        <v>168</v>
      </c>
      <c r="H254" s="219">
        <v>16</v>
      </c>
      <c r="I254" s="220"/>
      <c r="J254" s="221">
        <f>ROUND(I254*H254,2)</f>
        <v>0</v>
      </c>
      <c r="K254" s="222"/>
      <c r="L254" s="44"/>
      <c r="M254" s="223" t="s">
        <v>1</v>
      </c>
      <c r="N254" s="224" t="s">
        <v>39</v>
      </c>
      <c r="O254" s="91"/>
      <c r="P254" s="225">
        <f>O254*H254</f>
        <v>0</v>
      </c>
      <c r="Q254" s="225">
        <v>0.00018000000000000001</v>
      </c>
      <c r="R254" s="225">
        <f>Q254*H254</f>
        <v>0.0028800000000000002</v>
      </c>
      <c r="S254" s="225">
        <v>0</v>
      </c>
      <c r="T254" s="22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7" t="s">
        <v>129</v>
      </c>
      <c r="AT254" s="227" t="s">
        <v>125</v>
      </c>
      <c r="AU254" s="227" t="s">
        <v>82</v>
      </c>
      <c r="AY254" s="17" t="s">
        <v>123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7" t="s">
        <v>79</v>
      </c>
      <c r="BK254" s="228">
        <f>ROUND(I254*H254,2)</f>
        <v>0</v>
      </c>
      <c r="BL254" s="17" t="s">
        <v>129</v>
      </c>
      <c r="BM254" s="227" t="s">
        <v>303</v>
      </c>
    </row>
    <row r="255" s="2" customFormat="1">
      <c r="A255" s="38"/>
      <c r="B255" s="39"/>
      <c r="C255" s="40"/>
      <c r="D255" s="229" t="s">
        <v>131</v>
      </c>
      <c r="E255" s="40"/>
      <c r="F255" s="230" t="s">
        <v>304</v>
      </c>
      <c r="G255" s="40"/>
      <c r="H255" s="40"/>
      <c r="I255" s="231"/>
      <c r="J255" s="40"/>
      <c r="K255" s="40"/>
      <c r="L255" s="44"/>
      <c r="M255" s="232"/>
      <c r="N255" s="23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131</v>
      </c>
      <c r="AU255" s="17" t="s">
        <v>82</v>
      </c>
    </row>
    <row r="256" s="2" customFormat="1" ht="16.5" customHeight="1">
      <c r="A256" s="38"/>
      <c r="B256" s="39"/>
      <c r="C256" s="256" t="s">
        <v>305</v>
      </c>
      <c r="D256" s="256" t="s">
        <v>171</v>
      </c>
      <c r="E256" s="257" t="s">
        <v>306</v>
      </c>
      <c r="F256" s="258" t="s">
        <v>307</v>
      </c>
      <c r="G256" s="259" t="s">
        <v>168</v>
      </c>
      <c r="H256" s="260">
        <v>16</v>
      </c>
      <c r="I256" s="261"/>
      <c r="J256" s="262">
        <f>ROUND(I256*H256,2)</f>
        <v>0</v>
      </c>
      <c r="K256" s="263"/>
      <c r="L256" s="264"/>
      <c r="M256" s="265" t="s">
        <v>1</v>
      </c>
      <c r="N256" s="266" t="s">
        <v>39</v>
      </c>
      <c r="O256" s="91"/>
      <c r="P256" s="225">
        <f>O256*H256</f>
        <v>0</v>
      </c>
      <c r="Q256" s="225">
        <v>0.00040000000000000002</v>
      </c>
      <c r="R256" s="225">
        <f>Q256*H256</f>
        <v>0.0064000000000000003</v>
      </c>
      <c r="S256" s="225">
        <v>0</v>
      </c>
      <c r="T256" s="22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7" t="s">
        <v>170</v>
      </c>
      <c r="AT256" s="227" t="s">
        <v>171</v>
      </c>
      <c r="AU256" s="227" t="s">
        <v>82</v>
      </c>
      <c r="AY256" s="17" t="s">
        <v>123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17" t="s">
        <v>79</v>
      </c>
      <c r="BK256" s="228">
        <f>ROUND(I256*H256,2)</f>
        <v>0</v>
      </c>
      <c r="BL256" s="17" t="s">
        <v>129</v>
      </c>
      <c r="BM256" s="227" t="s">
        <v>308</v>
      </c>
    </row>
    <row r="257" s="2" customFormat="1">
      <c r="A257" s="38"/>
      <c r="B257" s="39"/>
      <c r="C257" s="40"/>
      <c r="D257" s="229" t="s">
        <v>131</v>
      </c>
      <c r="E257" s="40"/>
      <c r="F257" s="230" t="s">
        <v>307</v>
      </c>
      <c r="G257" s="40"/>
      <c r="H257" s="40"/>
      <c r="I257" s="231"/>
      <c r="J257" s="40"/>
      <c r="K257" s="40"/>
      <c r="L257" s="44"/>
      <c r="M257" s="232"/>
      <c r="N257" s="23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131</v>
      </c>
      <c r="AU257" s="17" t="s">
        <v>82</v>
      </c>
    </row>
    <row r="258" s="2" customFormat="1" ht="24.15" customHeight="1">
      <c r="A258" s="38"/>
      <c r="B258" s="39"/>
      <c r="C258" s="215" t="s">
        <v>309</v>
      </c>
      <c r="D258" s="215" t="s">
        <v>125</v>
      </c>
      <c r="E258" s="216" t="s">
        <v>310</v>
      </c>
      <c r="F258" s="217" t="s">
        <v>311</v>
      </c>
      <c r="G258" s="218" t="s">
        <v>148</v>
      </c>
      <c r="H258" s="219">
        <v>40</v>
      </c>
      <c r="I258" s="220"/>
      <c r="J258" s="221">
        <f>ROUND(I258*H258,2)</f>
        <v>0</v>
      </c>
      <c r="K258" s="222"/>
      <c r="L258" s="44"/>
      <c r="M258" s="223" t="s">
        <v>1</v>
      </c>
      <c r="N258" s="224" t="s">
        <v>39</v>
      </c>
      <c r="O258" s="91"/>
      <c r="P258" s="225">
        <f>O258*H258</f>
        <v>0</v>
      </c>
      <c r="Q258" s="225">
        <v>0.00010000000000000001</v>
      </c>
      <c r="R258" s="225">
        <f>Q258*H258</f>
        <v>0.0040000000000000001</v>
      </c>
      <c r="S258" s="225">
        <v>0</v>
      </c>
      <c r="T258" s="22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7" t="s">
        <v>129</v>
      </c>
      <c r="AT258" s="227" t="s">
        <v>125</v>
      </c>
      <c r="AU258" s="227" t="s">
        <v>82</v>
      </c>
      <c r="AY258" s="17" t="s">
        <v>123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17" t="s">
        <v>79</v>
      </c>
      <c r="BK258" s="228">
        <f>ROUND(I258*H258,2)</f>
        <v>0</v>
      </c>
      <c r="BL258" s="17" t="s">
        <v>129</v>
      </c>
      <c r="BM258" s="227" t="s">
        <v>312</v>
      </c>
    </row>
    <row r="259" s="2" customFormat="1">
      <c r="A259" s="38"/>
      <c r="B259" s="39"/>
      <c r="C259" s="40"/>
      <c r="D259" s="229" t="s">
        <v>131</v>
      </c>
      <c r="E259" s="40"/>
      <c r="F259" s="230" t="s">
        <v>313</v>
      </c>
      <c r="G259" s="40"/>
      <c r="H259" s="40"/>
      <c r="I259" s="231"/>
      <c r="J259" s="40"/>
      <c r="K259" s="40"/>
      <c r="L259" s="44"/>
      <c r="M259" s="232"/>
      <c r="N259" s="23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131</v>
      </c>
      <c r="AU259" s="17" t="s">
        <v>82</v>
      </c>
    </row>
    <row r="260" s="13" customFormat="1">
      <c r="A260" s="13"/>
      <c r="B260" s="234"/>
      <c r="C260" s="235"/>
      <c r="D260" s="229" t="s">
        <v>133</v>
      </c>
      <c r="E260" s="236" t="s">
        <v>1</v>
      </c>
      <c r="F260" s="237" t="s">
        <v>314</v>
      </c>
      <c r="G260" s="235"/>
      <c r="H260" s="238">
        <v>40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133</v>
      </c>
      <c r="AU260" s="244" t="s">
        <v>82</v>
      </c>
      <c r="AV260" s="13" t="s">
        <v>82</v>
      </c>
      <c r="AW260" s="13" t="s">
        <v>31</v>
      </c>
      <c r="AX260" s="13" t="s">
        <v>74</v>
      </c>
      <c r="AY260" s="244" t="s">
        <v>123</v>
      </c>
    </row>
    <row r="261" s="14" customFormat="1">
      <c r="A261" s="14"/>
      <c r="B261" s="245"/>
      <c r="C261" s="246"/>
      <c r="D261" s="229" t="s">
        <v>133</v>
      </c>
      <c r="E261" s="247" t="s">
        <v>1</v>
      </c>
      <c r="F261" s="248" t="s">
        <v>135</v>
      </c>
      <c r="G261" s="246"/>
      <c r="H261" s="249">
        <v>40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133</v>
      </c>
      <c r="AU261" s="255" t="s">
        <v>82</v>
      </c>
      <c r="AV261" s="14" t="s">
        <v>129</v>
      </c>
      <c r="AW261" s="14" t="s">
        <v>31</v>
      </c>
      <c r="AX261" s="14" t="s">
        <v>79</v>
      </c>
      <c r="AY261" s="255" t="s">
        <v>123</v>
      </c>
    </row>
    <row r="262" s="2" customFormat="1" ht="16.5" customHeight="1">
      <c r="A262" s="38"/>
      <c r="B262" s="39"/>
      <c r="C262" s="215" t="s">
        <v>315</v>
      </c>
      <c r="D262" s="215" t="s">
        <v>125</v>
      </c>
      <c r="E262" s="216" t="s">
        <v>316</v>
      </c>
      <c r="F262" s="217" t="s">
        <v>317</v>
      </c>
      <c r="G262" s="218" t="s">
        <v>148</v>
      </c>
      <c r="H262" s="219">
        <v>40</v>
      </c>
      <c r="I262" s="220"/>
      <c r="J262" s="221">
        <f>ROUND(I262*H262,2)</f>
        <v>0</v>
      </c>
      <c r="K262" s="222"/>
      <c r="L262" s="44"/>
      <c r="M262" s="223" t="s">
        <v>1</v>
      </c>
      <c r="N262" s="224" t="s">
        <v>39</v>
      </c>
      <c r="O262" s="91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7" t="s">
        <v>129</v>
      </c>
      <c r="AT262" s="227" t="s">
        <v>125</v>
      </c>
      <c r="AU262" s="227" t="s">
        <v>82</v>
      </c>
      <c r="AY262" s="17" t="s">
        <v>123</v>
      </c>
      <c r="BE262" s="228">
        <f>IF(N262="základní",J262,0)</f>
        <v>0</v>
      </c>
      <c r="BF262" s="228">
        <f>IF(N262="snížená",J262,0)</f>
        <v>0</v>
      </c>
      <c r="BG262" s="228">
        <f>IF(N262="zákl. přenesená",J262,0)</f>
        <v>0</v>
      </c>
      <c r="BH262" s="228">
        <f>IF(N262="sníž. přenesená",J262,0)</f>
        <v>0</v>
      </c>
      <c r="BI262" s="228">
        <f>IF(N262="nulová",J262,0)</f>
        <v>0</v>
      </c>
      <c r="BJ262" s="17" t="s">
        <v>79</v>
      </c>
      <c r="BK262" s="228">
        <f>ROUND(I262*H262,2)</f>
        <v>0</v>
      </c>
      <c r="BL262" s="17" t="s">
        <v>129</v>
      </c>
      <c r="BM262" s="227" t="s">
        <v>318</v>
      </c>
    </row>
    <row r="263" s="2" customFormat="1">
      <c r="A263" s="38"/>
      <c r="B263" s="39"/>
      <c r="C263" s="40"/>
      <c r="D263" s="229" t="s">
        <v>131</v>
      </c>
      <c r="E263" s="40"/>
      <c r="F263" s="230" t="s">
        <v>319</v>
      </c>
      <c r="G263" s="40"/>
      <c r="H263" s="40"/>
      <c r="I263" s="231"/>
      <c r="J263" s="40"/>
      <c r="K263" s="40"/>
      <c r="L263" s="44"/>
      <c r="M263" s="232"/>
      <c r="N263" s="23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131</v>
      </c>
      <c r="AU263" s="17" t="s">
        <v>82</v>
      </c>
    </row>
    <row r="264" s="13" customFormat="1">
      <c r="A264" s="13"/>
      <c r="B264" s="234"/>
      <c r="C264" s="235"/>
      <c r="D264" s="229" t="s">
        <v>133</v>
      </c>
      <c r="E264" s="236" t="s">
        <v>1</v>
      </c>
      <c r="F264" s="237" t="s">
        <v>314</v>
      </c>
      <c r="G264" s="235"/>
      <c r="H264" s="238">
        <v>40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133</v>
      </c>
      <c r="AU264" s="244" t="s">
        <v>82</v>
      </c>
      <c r="AV264" s="13" t="s">
        <v>82</v>
      </c>
      <c r="AW264" s="13" t="s">
        <v>31</v>
      </c>
      <c r="AX264" s="13" t="s">
        <v>74</v>
      </c>
      <c r="AY264" s="244" t="s">
        <v>123</v>
      </c>
    </row>
    <row r="265" s="14" customFormat="1">
      <c r="A265" s="14"/>
      <c r="B265" s="245"/>
      <c r="C265" s="246"/>
      <c r="D265" s="229" t="s">
        <v>133</v>
      </c>
      <c r="E265" s="247" t="s">
        <v>1</v>
      </c>
      <c r="F265" s="248" t="s">
        <v>135</v>
      </c>
      <c r="G265" s="246"/>
      <c r="H265" s="249">
        <v>40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133</v>
      </c>
      <c r="AU265" s="255" t="s">
        <v>82</v>
      </c>
      <c r="AV265" s="14" t="s">
        <v>129</v>
      </c>
      <c r="AW265" s="14" t="s">
        <v>31</v>
      </c>
      <c r="AX265" s="14" t="s">
        <v>79</v>
      </c>
      <c r="AY265" s="255" t="s">
        <v>123</v>
      </c>
    </row>
    <row r="266" s="2" customFormat="1" ht="33" customHeight="1">
      <c r="A266" s="38"/>
      <c r="B266" s="39"/>
      <c r="C266" s="215" t="s">
        <v>320</v>
      </c>
      <c r="D266" s="215" t="s">
        <v>125</v>
      </c>
      <c r="E266" s="216" t="s">
        <v>321</v>
      </c>
      <c r="F266" s="217" t="s">
        <v>322</v>
      </c>
      <c r="G266" s="218" t="s">
        <v>148</v>
      </c>
      <c r="H266" s="219">
        <v>8</v>
      </c>
      <c r="I266" s="220"/>
      <c r="J266" s="221">
        <f>ROUND(I266*H266,2)</f>
        <v>0</v>
      </c>
      <c r="K266" s="222"/>
      <c r="L266" s="44"/>
      <c r="M266" s="223" t="s">
        <v>1</v>
      </c>
      <c r="N266" s="224" t="s">
        <v>39</v>
      </c>
      <c r="O266" s="91"/>
      <c r="P266" s="225">
        <f>O266*H266</f>
        <v>0</v>
      </c>
      <c r="Q266" s="225">
        <v>0.16850000000000001</v>
      </c>
      <c r="R266" s="225">
        <f>Q266*H266</f>
        <v>1.3480000000000001</v>
      </c>
      <c r="S266" s="225">
        <v>0</v>
      </c>
      <c r="T266" s="22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7" t="s">
        <v>129</v>
      </c>
      <c r="AT266" s="227" t="s">
        <v>125</v>
      </c>
      <c r="AU266" s="227" t="s">
        <v>82</v>
      </c>
      <c r="AY266" s="17" t="s">
        <v>123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7" t="s">
        <v>79</v>
      </c>
      <c r="BK266" s="228">
        <f>ROUND(I266*H266,2)</f>
        <v>0</v>
      </c>
      <c r="BL266" s="17" t="s">
        <v>129</v>
      </c>
      <c r="BM266" s="227" t="s">
        <v>323</v>
      </c>
    </row>
    <row r="267" s="2" customFormat="1">
      <c r="A267" s="38"/>
      <c r="B267" s="39"/>
      <c r="C267" s="40"/>
      <c r="D267" s="229" t="s">
        <v>131</v>
      </c>
      <c r="E267" s="40"/>
      <c r="F267" s="230" t="s">
        <v>324</v>
      </c>
      <c r="G267" s="40"/>
      <c r="H267" s="40"/>
      <c r="I267" s="231"/>
      <c r="J267" s="40"/>
      <c r="K267" s="40"/>
      <c r="L267" s="44"/>
      <c r="M267" s="232"/>
      <c r="N267" s="23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131</v>
      </c>
      <c r="AU267" s="17" t="s">
        <v>82</v>
      </c>
    </row>
    <row r="268" s="13" customFormat="1">
      <c r="A268" s="13"/>
      <c r="B268" s="234"/>
      <c r="C268" s="235"/>
      <c r="D268" s="229" t="s">
        <v>133</v>
      </c>
      <c r="E268" s="236" t="s">
        <v>1</v>
      </c>
      <c r="F268" s="237" t="s">
        <v>325</v>
      </c>
      <c r="G268" s="235"/>
      <c r="H268" s="238">
        <v>8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133</v>
      </c>
      <c r="AU268" s="244" t="s">
        <v>82</v>
      </c>
      <c r="AV268" s="13" t="s">
        <v>82</v>
      </c>
      <c r="AW268" s="13" t="s">
        <v>31</v>
      </c>
      <c r="AX268" s="13" t="s">
        <v>74</v>
      </c>
      <c r="AY268" s="244" t="s">
        <v>123</v>
      </c>
    </row>
    <row r="269" s="14" customFormat="1">
      <c r="A269" s="14"/>
      <c r="B269" s="245"/>
      <c r="C269" s="246"/>
      <c r="D269" s="229" t="s">
        <v>133</v>
      </c>
      <c r="E269" s="247" t="s">
        <v>1</v>
      </c>
      <c r="F269" s="248" t="s">
        <v>135</v>
      </c>
      <c r="G269" s="246"/>
      <c r="H269" s="249">
        <v>8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133</v>
      </c>
      <c r="AU269" s="255" t="s">
        <v>82</v>
      </c>
      <c r="AV269" s="14" t="s">
        <v>129</v>
      </c>
      <c r="AW269" s="14" t="s">
        <v>31</v>
      </c>
      <c r="AX269" s="14" t="s">
        <v>79</v>
      </c>
      <c r="AY269" s="255" t="s">
        <v>123</v>
      </c>
    </row>
    <row r="270" s="2" customFormat="1" ht="24.15" customHeight="1">
      <c r="A270" s="38"/>
      <c r="B270" s="39"/>
      <c r="C270" s="256" t="s">
        <v>326</v>
      </c>
      <c r="D270" s="256" t="s">
        <v>171</v>
      </c>
      <c r="E270" s="257" t="s">
        <v>327</v>
      </c>
      <c r="F270" s="258" t="s">
        <v>328</v>
      </c>
      <c r="G270" s="259" t="s">
        <v>148</v>
      </c>
      <c r="H270" s="260">
        <v>8.1600000000000001</v>
      </c>
      <c r="I270" s="261"/>
      <c r="J270" s="262">
        <f>ROUND(I270*H270,2)</f>
        <v>0</v>
      </c>
      <c r="K270" s="263"/>
      <c r="L270" s="264"/>
      <c r="M270" s="265" t="s">
        <v>1</v>
      </c>
      <c r="N270" s="266" t="s">
        <v>39</v>
      </c>
      <c r="O270" s="91"/>
      <c r="P270" s="225">
        <f>O270*H270</f>
        <v>0</v>
      </c>
      <c r="Q270" s="225">
        <v>0.085999999999999993</v>
      </c>
      <c r="R270" s="225">
        <f>Q270*H270</f>
        <v>0.70175999999999994</v>
      </c>
      <c r="S270" s="225">
        <v>0</v>
      </c>
      <c r="T270" s="22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7" t="s">
        <v>170</v>
      </c>
      <c r="AT270" s="227" t="s">
        <v>171</v>
      </c>
      <c r="AU270" s="227" t="s">
        <v>82</v>
      </c>
      <c r="AY270" s="17" t="s">
        <v>123</v>
      </c>
      <c r="BE270" s="228">
        <f>IF(N270="základní",J270,0)</f>
        <v>0</v>
      </c>
      <c r="BF270" s="228">
        <f>IF(N270="snížená",J270,0)</f>
        <v>0</v>
      </c>
      <c r="BG270" s="228">
        <f>IF(N270="zákl. přenesená",J270,0)</f>
        <v>0</v>
      </c>
      <c r="BH270" s="228">
        <f>IF(N270="sníž. přenesená",J270,0)</f>
        <v>0</v>
      </c>
      <c r="BI270" s="228">
        <f>IF(N270="nulová",J270,0)</f>
        <v>0</v>
      </c>
      <c r="BJ270" s="17" t="s">
        <v>79</v>
      </c>
      <c r="BK270" s="228">
        <f>ROUND(I270*H270,2)</f>
        <v>0</v>
      </c>
      <c r="BL270" s="17" t="s">
        <v>129</v>
      </c>
      <c r="BM270" s="227" t="s">
        <v>329</v>
      </c>
    </row>
    <row r="271" s="2" customFormat="1">
      <c r="A271" s="38"/>
      <c r="B271" s="39"/>
      <c r="C271" s="40"/>
      <c r="D271" s="229" t="s">
        <v>131</v>
      </c>
      <c r="E271" s="40"/>
      <c r="F271" s="230" t="s">
        <v>328</v>
      </c>
      <c r="G271" s="40"/>
      <c r="H271" s="40"/>
      <c r="I271" s="231"/>
      <c r="J271" s="40"/>
      <c r="K271" s="40"/>
      <c r="L271" s="44"/>
      <c r="M271" s="232"/>
      <c r="N271" s="23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131</v>
      </c>
      <c r="AU271" s="17" t="s">
        <v>82</v>
      </c>
    </row>
    <row r="272" s="13" customFormat="1">
      <c r="A272" s="13"/>
      <c r="B272" s="234"/>
      <c r="C272" s="235"/>
      <c r="D272" s="229" t="s">
        <v>133</v>
      </c>
      <c r="E272" s="236" t="s">
        <v>1</v>
      </c>
      <c r="F272" s="237" t="s">
        <v>330</v>
      </c>
      <c r="G272" s="235"/>
      <c r="H272" s="238">
        <v>8.1600000000000001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133</v>
      </c>
      <c r="AU272" s="244" t="s">
        <v>82</v>
      </c>
      <c r="AV272" s="13" t="s">
        <v>82</v>
      </c>
      <c r="AW272" s="13" t="s">
        <v>31</v>
      </c>
      <c r="AX272" s="13" t="s">
        <v>74</v>
      </c>
      <c r="AY272" s="244" t="s">
        <v>123</v>
      </c>
    </row>
    <row r="273" s="14" customFormat="1">
      <c r="A273" s="14"/>
      <c r="B273" s="245"/>
      <c r="C273" s="246"/>
      <c r="D273" s="229" t="s">
        <v>133</v>
      </c>
      <c r="E273" s="247" t="s">
        <v>1</v>
      </c>
      <c r="F273" s="248" t="s">
        <v>135</v>
      </c>
      <c r="G273" s="246"/>
      <c r="H273" s="249">
        <v>8.1600000000000001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133</v>
      </c>
      <c r="AU273" s="255" t="s">
        <v>82</v>
      </c>
      <c r="AV273" s="14" t="s">
        <v>129</v>
      </c>
      <c r="AW273" s="14" t="s">
        <v>31</v>
      </c>
      <c r="AX273" s="14" t="s">
        <v>79</v>
      </c>
      <c r="AY273" s="255" t="s">
        <v>123</v>
      </c>
    </row>
    <row r="274" s="2" customFormat="1" ht="33" customHeight="1">
      <c r="A274" s="38"/>
      <c r="B274" s="39"/>
      <c r="C274" s="215" t="s">
        <v>331</v>
      </c>
      <c r="D274" s="215" t="s">
        <v>125</v>
      </c>
      <c r="E274" s="216" t="s">
        <v>332</v>
      </c>
      <c r="F274" s="217" t="s">
        <v>333</v>
      </c>
      <c r="G274" s="218" t="s">
        <v>148</v>
      </c>
      <c r="H274" s="219">
        <v>46</v>
      </c>
      <c r="I274" s="220"/>
      <c r="J274" s="221">
        <f>ROUND(I274*H274,2)</f>
        <v>0</v>
      </c>
      <c r="K274" s="222"/>
      <c r="L274" s="44"/>
      <c r="M274" s="223" t="s">
        <v>1</v>
      </c>
      <c r="N274" s="224" t="s">
        <v>39</v>
      </c>
      <c r="O274" s="91"/>
      <c r="P274" s="225">
        <f>O274*H274</f>
        <v>0</v>
      </c>
      <c r="Q274" s="225">
        <v>1.0000000000000001E-05</v>
      </c>
      <c r="R274" s="225">
        <f>Q274*H274</f>
        <v>0.00046000000000000001</v>
      </c>
      <c r="S274" s="225">
        <v>0</v>
      </c>
      <c r="T274" s="22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7" t="s">
        <v>129</v>
      </c>
      <c r="AT274" s="227" t="s">
        <v>125</v>
      </c>
      <c r="AU274" s="227" t="s">
        <v>82</v>
      </c>
      <c r="AY274" s="17" t="s">
        <v>123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17" t="s">
        <v>79</v>
      </c>
      <c r="BK274" s="228">
        <f>ROUND(I274*H274,2)</f>
        <v>0</v>
      </c>
      <c r="BL274" s="17" t="s">
        <v>129</v>
      </c>
      <c r="BM274" s="227" t="s">
        <v>334</v>
      </c>
    </row>
    <row r="275" s="2" customFormat="1">
      <c r="A275" s="38"/>
      <c r="B275" s="39"/>
      <c r="C275" s="40"/>
      <c r="D275" s="229" t="s">
        <v>131</v>
      </c>
      <c r="E275" s="40"/>
      <c r="F275" s="230" t="s">
        <v>335</v>
      </c>
      <c r="G275" s="40"/>
      <c r="H275" s="40"/>
      <c r="I275" s="231"/>
      <c r="J275" s="40"/>
      <c r="K275" s="40"/>
      <c r="L275" s="44"/>
      <c r="M275" s="232"/>
      <c r="N275" s="23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131</v>
      </c>
      <c r="AU275" s="17" t="s">
        <v>82</v>
      </c>
    </row>
    <row r="276" s="13" customFormat="1">
      <c r="A276" s="13"/>
      <c r="B276" s="234"/>
      <c r="C276" s="235"/>
      <c r="D276" s="229" t="s">
        <v>133</v>
      </c>
      <c r="E276" s="236" t="s">
        <v>1</v>
      </c>
      <c r="F276" s="237" t="s">
        <v>336</v>
      </c>
      <c r="G276" s="235"/>
      <c r="H276" s="238">
        <v>26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133</v>
      </c>
      <c r="AU276" s="244" t="s">
        <v>82</v>
      </c>
      <c r="AV276" s="13" t="s">
        <v>82</v>
      </c>
      <c r="AW276" s="13" t="s">
        <v>31</v>
      </c>
      <c r="AX276" s="13" t="s">
        <v>74</v>
      </c>
      <c r="AY276" s="244" t="s">
        <v>123</v>
      </c>
    </row>
    <row r="277" s="13" customFormat="1">
      <c r="A277" s="13"/>
      <c r="B277" s="234"/>
      <c r="C277" s="235"/>
      <c r="D277" s="229" t="s">
        <v>133</v>
      </c>
      <c r="E277" s="236" t="s">
        <v>1</v>
      </c>
      <c r="F277" s="237" t="s">
        <v>337</v>
      </c>
      <c r="G277" s="235"/>
      <c r="H277" s="238">
        <v>20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133</v>
      </c>
      <c r="AU277" s="244" t="s">
        <v>82</v>
      </c>
      <c r="AV277" s="13" t="s">
        <v>82</v>
      </c>
      <c r="AW277" s="13" t="s">
        <v>31</v>
      </c>
      <c r="AX277" s="13" t="s">
        <v>74</v>
      </c>
      <c r="AY277" s="244" t="s">
        <v>123</v>
      </c>
    </row>
    <row r="278" s="14" customFormat="1">
      <c r="A278" s="14"/>
      <c r="B278" s="245"/>
      <c r="C278" s="246"/>
      <c r="D278" s="229" t="s">
        <v>133</v>
      </c>
      <c r="E278" s="247" t="s">
        <v>1</v>
      </c>
      <c r="F278" s="248" t="s">
        <v>135</v>
      </c>
      <c r="G278" s="246"/>
      <c r="H278" s="249">
        <v>46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133</v>
      </c>
      <c r="AU278" s="255" t="s">
        <v>82</v>
      </c>
      <c r="AV278" s="14" t="s">
        <v>129</v>
      </c>
      <c r="AW278" s="14" t="s">
        <v>31</v>
      </c>
      <c r="AX278" s="14" t="s">
        <v>79</v>
      </c>
      <c r="AY278" s="255" t="s">
        <v>123</v>
      </c>
    </row>
    <row r="279" s="2" customFormat="1" ht="24.15" customHeight="1">
      <c r="A279" s="38"/>
      <c r="B279" s="39"/>
      <c r="C279" s="215" t="s">
        <v>338</v>
      </c>
      <c r="D279" s="215" t="s">
        <v>125</v>
      </c>
      <c r="E279" s="216" t="s">
        <v>339</v>
      </c>
      <c r="F279" s="217" t="s">
        <v>340</v>
      </c>
      <c r="G279" s="218" t="s">
        <v>128</v>
      </c>
      <c r="H279" s="219">
        <v>24</v>
      </c>
      <c r="I279" s="220"/>
      <c r="J279" s="221">
        <f>ROUND(I279*H279,2)</f>
        <v>0</v>
      </c>
      <c r="K279" s="222"/>
      <c r="L279" s="44"/>
      <c r="M279" s="223" t="s">
        <v>1</v>
      </c>
      <c r="N279" s="224" t="s">
        <v>39</v>
      </c>
      <c r="O279" s="91"/>
      <c r="P279" s="225">
        <f>O279*H279</f>
        <v>0</v>
      </c>
      <c r="Q279" s="225">
        <v>0.0010200000000000001</v>
      </c>
      <c r="R279" s="225">
        <f>Q279*H279</f>
        <v>0.024480000000000002</v>
      </c>
      <c r="S279" s="225">
        <v>0</v>
      </c>
      <c r="T279" s="22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7" t="s">
        <v>129</v>
      </c>
      <c r="AT279" s="227" t="s">
        <v>125</v>
      </c>
      <c r="AU279" s="227" t="s">
        <v>82</v>
      </c>
      <c r="AY279" s="17" t="s">
        <v>123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7" t="s">
        <v>79</v>
      </c>
      <c r="BK279" s="228">
        <f>ROUND(I279*H279,2)</f>
        <v>0</v>
      </c>
      <c r="BL279" s="17" t="s">
        <v>129</v>
      </c>
      <c r="BM279" s="227" t="s">
        <v>341</v>
      </c>
    </row>
    <row r="280" s="2" customFormat="1">
      <c r="A280" s="38"/>
      <c r="B280" s="39"/>
      <c r="C280" s="40"/>
      <c r="D280" s="229" t="s">
        <v>131</v>
      </c>
      <c r="E280" s="40"/>
      <c r="F280" s="230" t="s">
        <v>342</v>
      </c>
      <c r="G280" s="40"/>
      <c r="H280" s="40"/>
      <c r="I280" s="231"/>
      <c r="J280" s="40"/>
      <c r="K280" s="40"/>
      <c r="L280" s="44"/>
      <c r="M280" s="232"/>
      <c r="N280" s="23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131</v>
      </c>
      <c r="AU280" s="17" t="s">
        <v>82</v>
      </c>
    </row>
    <row r="281" s="13" customFormat="1">
      <c r="A281" s="13"/>
      <c r="B281" s="234"/>
      <c r="C281" s="235"/>
      <c r="D281" s="229" t="s">
        <v>133</v>
      </c>
      <c r="E281" s="236" t="s">
        <v>1</v>
      </c>
      <c r="F281" s="237" t="s">
        <v>343</v>
      </c>
      <c r="G281" s="235"/>
      <c r="H281" s="238">
        <v>24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133</v>
      </c>
      <c r="AU281" s="244" t="s">
        <v>82</v>
      </c>
      <c r="AV281" s="13" t="s">
        <v>82</v>
      </c>
      <c r="AW281" s="13" t="s">
        <v>31</v>
      </c>
      <c r="AX281" s="13" t="s">
        <v>74</v>
      </c>
      <c r="AY281" s="244" t="s">
        <v>123</v>
      </c>
    </row>
    <row r="282" s="14" customFormat="1">
      <c r="A282" s="14"/>
      <c r="B282" s="245"/>
      <c r="C282" s="246"/>
      <c r="D282" s="229" t="s">
        <v>133</v>
      </c>
      <c r="E282" s="247" t="s">
        <v>1</v>
      </c>
      <c r="F282" s="248" t="s">
        <v>135</v>
      </c>
      <c r="G282" s="246"/>
      <c r="H282" s="249">
        <v>24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133</v>
      </c>
      <c r="AU282" s="255" t="s">
        <v>82</v>
      </c>
      <c r="AV282" s="14" t="s">
        <v>129</v>
      </c>
      <c r="AW282" s="14" t="s">
        <v>31</v>
      </c>
      <c r="AX282" s="14" t="s">
        <v>79</v>
      </c>
      <c r="AY282" s="255" t="s">
        <v>123</v>
      </c>
    </row>
    <row r="283" s="2" customFormat="1" ht="33" customHeight="1">
      <c r="A283" s="38"/>
      <c r="B283" s="39"/>
      <c r="C283" s="215" t="s">
        <v>344</v>
      </c>
      <c r="D283" s="215" t="s">
        <v>125</v>
      </c>
      <c r="E283" s="216" t="s">
        <v>345</v>
      </c>
      <c r="F283" s="217" t="s">
        <v>346</v>
      </c>
      <c r="G283" s="218" t="s">
        <v>148</v>
      </c>
      <c r="H283" s="219">
        <v>57.200000000000003</v>
      </c>
      <c r="I283" s="220"/>
      <c r="J283" s="221">
        <f>ROUND(I283*H283,2)</f>
        <v>0</v>
      </c>
      <c r="K283" s="222"/>
      <c r="L283" s="44"/>
      <c r="M283" s="223" t="s">
        <v>1</v>
      </c>
      <c r="N283" s="224" t="s">
        <v>39</v>
      </c>
      <c r="O283" s="91"/>
      <c r="P283" s="225">
        <f>O283*H283</f>
        <v>0</v>
      </c>
      <c r="Q283" s="225">
        <v>0.00060999999999999997</v>
      </c>
      <c r="R283" s="225">
        <f>Q283*H283</f>
        <v>0.034891999999999999</v>
      </c>
      <c r="S283" s="225">
        <v>0</v>
      </c>
      <c r="T283" s="22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7" t="s">
        <v>129</v>
      </c>
      <c r="AT283" s="227" t="s">
        <v>125</v>
      </c>
      <c r="AU283" s="227" t="s">
        <v>82</v>
      </c>
      <c r="AY283" s="17" t="s">
        <v>123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17" t="s">
        <v>79</v>
      </c>
      <c r="BK283" s="228">
        <f>ROUND(I283*H283,2)</f>
        <v>0</v>
      </c>
      <c r="BL283" s="17" t="s">
        <v>129</v>
      </c>
      <c r="BM283" s="227" t="s">
        <v>347</v>
      </c>
    </row>
    <row r="284" s="2" customFormat="1">
      <c r="A284" s="38"/>
      <c r="B284" s="39"/>
      <c r="C284" s="40"/>
      <c r="D284" s="229" t="s">
        <v>131</v>
      </c>
      <c r="E284" s="40"/>
      <c r="F284" s="230" t="s">
        <v>348</v>
      </c>
      <c r="G284" s="40"/>
      <c r="H284" s="40"/>
      <c r="I284" s="231"/>
      <c r="J284" s="40"/>
      <c r="K284" s="40"/>
      <c r="L284" s="44"/>
      <c r="M284" s="232"/>
      <c r="N284" s="233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131</v>
      </c>
      <c r="AU284" s="17" t="s">
        <v>82</v>
      </c>
    </row>
    <row r="285" s="13" customFormat="1">
      <c r="A285" s="13"/>
      <c r="B285" s="234"/>
      <c r="C285" s="235"/>
      <c r="D285" s="229" t="s">
        <v>133</v>
      </c>
      <c r="E285" s="236" t="s">
        <v>1</v>
      </c>
      <c r="F285" s="237" t="s">
        <v>349</v>
      </c>
      <c r="G285" s="235"/>
      <c r="H285" s="238">
        <v>13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133</v>
      </c>
      <c r="AU285" s="244" t="s">
        <v>82</v>
      </c>
      <c r="AV285" s="13" t="s">
        <v>82</v>
      </c>
      <c r="AW285" s="13" t="s">
        <v>31</v>
      </c>
      <c r="AX285" s="13" t="s">
        <v>74</v>
      </c>
      <c r="AY285" s="244" t="s">
        <v>123</v>
      </c>
    </row>
    <row r="286" s="13" customFormat="1">
      <c r="A286" s="13"/>
      <c r="B286" s="234"/>
      <c r="C286" s="235"/>
      <c r="D286" s="229" t="s">
        <v>133</v>
      </c>
      <c r="E286" s="236" t="s">
        <v>1</v>
      </c>
      <c r="F286" s="237" t="s">
        <v>350</v>
      </c>
      <c r="G286" s="235"/>
      <c r="H286" s="238">
        <v>15.4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133</v>
      </c>
      <c r="AU286" s="244" t="s">
        <v>82</v>
      </c>
      <c r="AV286" s="13" t="s">
        <v>82</v>
      </c>
      <c r="AW286" s="13" t="s">
        <v>31</v>
      </c>
      <c r="AX286" s="13" t="s">
        <v>74</v>
      </c>
      <c r="AY286" s="244" t="s">
        <v>123</v>
      </c>
    </row>
    <row r="287" s="13" customFormat="1">
      <c r="A287" s="13"/>
      <c r="B287" s="234"/>
      <c r="C287" s="235"/>
      <c r="D287" s="229" t="s">
        <v>133</v>
      </c>
      <c r="E287" s="236" t="s">
        <v>1</v>
      </c>
      <c r="F287" s="237" t="s">
        <v>351</v>
      </c>
      <c r="G287" s="235"/>
      <c r="H287" s="238">
        <v>21.199999999999999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133</v>
      </c>
      <c r="AU287" s="244" t="s">
        <v>82</v>
      </c>
      <c r="AV287" s="13" t="s">
        <v>82</v>
      </c>
      <c r="AW287" s="13" t="s">
        <v>31</v>
      </c>
      <c r="AX287" s="13" t="s">
        <v>74</v>
      </c>
      <c r="AY287" s="244" t="s">
        <v>123</v>
      </c>
    </row>
    <row r="288" s="13" customFormat="1">
      <c r="A288" s="13"/>
      <c r="B288" s="234"/>
      <c r="C288" s="235"/>
      <c r="D288" s="229" t="s">
        <v>133</v>
      </c>
      <c r="E288" s="236" t="s">
        <v>1</v>
      </c>
      <c r="F288" s="237" t="s">
        <v>352</v>
      </c>
      <c r="G288" s="235"/>
      <c r="H288" s="238">
        <v>7.5999999999999996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133</v>
      </c>
      <c r="AU288" s="244" t="s">
        <v>82</v>
      </c>
      <c r="AV288" s="13" t="s">
        <v>82</v>
      </c>
      <c r="AW288" s="13" t="s">
        <v>31</v>
      </c>
      <c r="AX288" s="13" t="s">
        <v>74</v>
      </c>
      <c r="AY288" s="244" t="s">
        <v>123</v>
      </c>
    </row>
    <row r="289" s="14" customFormat="1">
      <c r="A289" s="14"/>
      <c r="B289" s="245"/>
      <c r="C289" s="246"/>
      <c r="D289" s="229" t="s">
        <v>133</v>
      </c>
      <c r="E289" s="247" t="s">
        <v>1</v>
      </c>
      <c r="F289" s="248" t="s">
        <v>135</v>
      </c>
      <c r="G289" s="246"/>
      <c r="H289" s="249">
        <v>57.199999999999996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133</v>
      </c>
      <c r="AU289" s="255" t="s">
        <v>82</v>
      </c>
      <c r="AV289" s="14" t="s">
        <v>129</v>
      </c>
      <c r="AW289" s="14" t="s">
        <v>31</v>
      </c>
      <c r="AX289" s="14" t="s">
        <v>79</v>
      </c>
      <c r="AY289" s="255" t="s">
        <v>123</v>
      </c>
    </row>
    <row r="290" s="2" customFormat="1" ht="21.75" customHeight="1">
      <c r="A290" s="38"/>
      <c r="B290" s="39"/>
      <c r="C290" s="215" t="s">
        <v>353</v>
      </c>
      <c r="D290" s="215" t="s">
        <v>125</v>
      </c>
      <c r="E290" s="216" t="s">
        <v>354</v>
      </c>
      <c r="F290" s="217" t="s">
        <v>355</v>
      </c>
      <c r="G290" s="218" t="s">
        <v>128</v>
      </c>
      <c r="H290" s="219">
        <v>30</v>
      </c>
      <c r="I290" s="220"/>
      <c r="J290" s="221">
        <f>ROUND(I290*H290,2)</f>
        <v>0</v>
      </c>
      <c r="K290" s="222"/>
      <c r="L290" s="44"/>
      <c r="M290" s="223" t="s">
        <v>1</v>
      </c>
      <c r="N290" s="224" t="s">
        <v>39</v>
      </c>
      <c r="O290" s="91"/>
      <c r="P290" s="225">
        <f>O290*H290</f>
        <v>0</v>
      </c>
      <c r="Q290" s="225">
        <v>0.00042000000000000002</v>
      </c>
      <c r="R290" s="225">
        <f>Q290*H290</f>
        <v>0.0126</v>
      </c>
      <c r="S290" s="225">
        <v>0</v>
      </c>
      <c r="T290" s="22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7" t="s">
        <v>129</v>
      </c>
      <c r="AT290" s="227" t="s">
        <v>125</v>
      </c>
      <c r="AU290" s="227" t="s">
        <v>82</v>
      </c>
      <c r="AY290" s="17" t="s">
        <v>123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17" t="s">
        <v>79</v>
      </c>
      <c r="BK290" s="228">
        <f>ROUND(I290*H290,2)</f>
        <v>0</v>
      </c>
      <c r="BL290" s="17" t="s">
        <v>129</v>
      </c>
      <c r="BM290" s="227" t="s">
        <v>356</v>
      </c>
    </row>
    <row r="291" s="2" customFormat="1">
      <c r="A291" s="38"/>
      <c r="B291" s="39"/>
      <c r="C291" s="40"/>
      <c r="D291" s="229" t="s">
        <v>131</v>
      </c>
      <c r="E291" s="40"/>
      <c r="F291" s="230" t="s">
        <v>357</v>
      </c>
      <c r="G291" s="40"/>
      <c r="H291" s="40"/>
      <c r="I291" s="231"/>
      <c r="J291" s="40"/>
      <c r="K291" s="40"/>
      <c r="L291" s="44"/>
      <c r="M291" s="232"/>
      <c r="N291" s="23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131</v>
      </c>
      <c r="AU291" s="17" t="s">
        <v>82</v>
      </c>
    </row>
    <row r="292" s="13" customFormat="1">
      <c r="A292" s="13"/>
      <c r="B292" s="234"/>
      <c r="C292" s="235"/>
      <c r="D292" s="229" t="s">
        <v>133</v>
      </c>
      <c r="E292" s="236" t="s">
        <v>1</v>
      </c>
      <c r="F292" s="237" t="s">
        <v>300</v>
      </c>
      <c r="G292" s="235"/>
      <c r="H292" s="238">
        <v>30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133</v>
      </c>
      <c r="AU292" s="244" t="s">
        <v>82</v>
      </c>
      <c r="AV292" s="13" t="s">
        <v>82</v>
      </c>
      <c r="AW292" s="13" t="s">
        <v>31</v>
      </c>
      <c r="AX292" s="13" t="s">
        <v>74</v>
      </c>
      <c r="AY292" s="244" t="s">
        <v>123</v>
      </c>
    </row>
    <row r="293" s="14" customFormat="1">
      <c r="A293" s="14"/>
      <c r="B293" s="245"/>
      <c r="C293" s="246"/>
      <c r="D293" s="229" t="s">
        <v>133</v>
      </c>
      <c r="E293" s="247" t="s">
        <v>1</v>
      </c>
      <c r="F293" s="248" t="s">
        <v>135</v>
      </c>
      <c r="G293" s="246"/>
      <c r="H293" s="249">
        <v>30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133</v>
      </c>
      <c r="AU293" s="255" t="s">
        <v>82</v>
      </c>
      <c r="AV293" s="14" t="s">
        <v>129</v>
      </c>
      <c r="AW293" s="14" t="s">
        <v>31</v>
      </c>
      <c r="AX293" s="14" t="s">
        <v>79</v>
      </c>
      <c r="AY293" s="255" t="s">
        <v>123</v>
      </c>
    </row>
    <row r="294" s="2" customFormat="1" ht="24.15" customHeight="1">
      <c r="A294" s="38"/>
      <c r="B294" s="39"/>
      <c r="C294" s="215" t="s">
        <v>358</v>
      </c>
      <c r="D294" s="215" t="s">
        <v>125</v>
      </c>
      <c r="E294" s="216" t="s">
        <v>359</v>
      </c>
      <c r="F294" s="217" t="s">
        <v>360</v>
      </c>
      <c r="G294" s="218" t="s">
        <v>128</v>
      </c>
      <c r="H294" s="219">
        <v>40</v>
      </c>
      <c r="I294" s="220"/>
      <c r="J294" s="221">
        <f>ROUND(I294*H294,2)</f>
        <v>0</v>
      </c>
      <c r="K294" s="222"/>
      <c r="L294" s="44"/>
      <c r="M294" s="223" t="s">
        <v>1</v>
      </c>
      <c r="N294" s="224" t="s">
        <v>39</v>
      </c>
      <c r="O294" s="91"/>
      <c r="P294" s="225">
        <f>O294*H294</f>
        <v>0</v>
      </c>
      <c r="Q294" s="225">
        <v>0</v>
      </c>
      <c r="R294" s="225">
        <f>Q294*H294</f>
        <v>0</v>
      </c>
      <c r="S294" s="225">
        <v>0.00050000000000000001</v>
      </c>
      <c r="T294" s="226">
        <f>S294*H294</f>
        <v>0.02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7" t="s">
        <v>129</v>
      </c>
      <c r="AT294" s="227" t="s">
        <v>125</v>
      </c>
      <c r="AU294" s="227" t="s">
        <v>82</v>
      </c>
      <c r="AY294" s="17" t="s">
        <v>123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7" t="s">
        <v>79</v>
      </c>
      <c r="BK294" s="228">
        <f>ROUND(I294*H294,2)</f>
        <v>0</v>
      </c>
      <c r="BL294" s="17" t="s">
        <v>129</v>
      </c>
      <c r="BM294" s="227" t="s">
        <v>361</v>
      </c>
    </row>
    <row r="295" s="2" customFormat="1">
      <c r="A295" s="38"/>
      <c r="B295" s="39"/>
      <c r="C295" s="40"/>
      <c r="D295" s="229" t="s">
        <v>131</v>
      </c>
      <c r="E295" s="40"/>
      <c r="F295" s="230" t="s">
        <v>362</v>
      </c>
      <c r="G295" s="40"/>
      <c r="H295" s="40"/>
      <c r="I295" s="231"/>
      <c r="J295" s="40"/>
      <c r="K295" s="40"/>
      <c r="L295" s="44"/>
      <c r="M295" s="232"/>
      <c r="N295" s="23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131</v>
      </c>
      <c r="AU295" s="17" t="s">
        <v>82</v>
      </c>
    </row>
    <row r="296" s="2" customFormat="1" ht="21.75" customHeight="1">
      <c r="A296" s="38"/>
      <c r="B296" s="39"/>
      <c r="C296" s="215" t="s">
        <v>363</v>
      </c>
      <c r="D296" s="215" t="s">
        <v>125</v>
      </c>
      <c r="E296" s="216" t="s">
        <v>364</v>
      </c>
      <c r="F296" s="217" t="s">
        <v>365</v>
      </c>
      <c r="G296" s="218" t="s">
        <v>155</v>
      </c>
      <c r="H296" s="219">
        <v>45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39</v>
      </c>
      <c r="O296" s="91"/>
      <c r="P296" s="225">
        <f>O296*H296</f>
        <v>0</v>
      </c>
      <c r="Q296" s="225">
        <v>0</v>
      </c>
      <c r="R296" s="225">
        <f>Q296*H296</f>
        <v>0</v>
      </c>
      <c r="S296" s="225">
        <v>1.5</v>
      </c>
      <c r="T296" s="226">
        <f>S296*H296</f>
        <v>67.5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129</v>
      </c>
      <c r="AT296" s="227" t="s">
        <v>125</v>
      </c>
      <c r="AU296" s="227" t="s">
        <v>82</v>
      </c>
      <c r="AY296" s="17" t="s">
        <v>123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79</v>
      </c>
      <c r="BK296" s="228">
        <f>ROUND(I296*H296,2)</f>
        <v>0</v>
      </c>
      <c r="BL296" s="17" t="s">
        <v>129</v>
      </c>
      <c r="BM296" s="227" t="s">
        <v>366</v>
      </c>
    </row>
    <row r="297" s="2" customFormat="1">
      <c r="A297" s="38"/>
      <c r="B297" s="39"/>
      <c r="C297" s="40"/>
      <c r="D297" s="229" t="s">
        <v>131</v>
      </c>
      <c r="E297" s="40"/>
      <c r="F297" s="230" t="s">
        <v>367</v>
      </c>
      <c r="G297" s="40"/>
      <c r="H297" s="40"/>
      <c r="I297" s="231"/>
      <c r="J297" s="40"/>
      <c r="K297" s="40"/>
      <c r="L297" s="44"/>
      <c r="M297" s="232"/>
      <c r="N297" s="233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131</v>
      </c>
      <c r="AU297" s="17" t="s">
        <v>82</v>
      </c>
    </row>
    <row r="298" s="13" customFormat="1">
      <c r="A298" s="13"/>
      <c r="B298" s="234"/>
      <c r="C298" s="235"/>
      <c r="D298" s="229" t="s">
        <v>133</v>
      </c>
      <c r="E298" s="236" t="s">
        <v>1</v>
      </c>
      <c r="F298" s="237" t="s">
        <v>368</v>
      </c>
      <c r="G298" s="235"/>
      <c r="H298" s="238">
        <v>45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133</v>
      </c>
      <c r="AU298" s="244" t="s">
        <v>82</v>
      </c>
      <c r="AV298" s="13" t="s">
        <v>82</v>
      </c>
      <c r="AW298" s="13" t="s">
        <v>31</v>
      </c>
      <c r="AX298" s="13" t="s">
        <v>74</v>
      </c>
      <c r="AY298" s="244" t="s">
        <v>123</v>
      </c>
    </row>
    <row r="299" s="14" customFormat="1">
      <c r="A299" s="14"/>
      <c r="B299" s="245"/>
      <c r="C299" s="246"/>
      <c r="D299" s="229" t="s">
        <v>133</v>
      </c>
      <c r="E299" s="247" t="s">
        <v>1</v>
      </c>
      <c r="F299" s="248" t="s">
        <v>135</v>
      </c>
      <c r="G299" s="246"/>
      <c r="H299" s="249">
        <v>45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133</v>
      </c>
      <c r="AU299" s="255" t="s">
        <v>82</v>
      </c>
      <c r="AV299" s="14" t="s">
        <v>129</v>
      </c>
      <c r="AW299" s="14" t="s">
        <v>31</v>
      </c>
      <c r="AX299" s="14" t="s">
        <v>79</v>
      </c>
      <c r="AY299" s="255" t="s">
        <v>123</v>
      </c>
    </row>
    <row r="300" s="2" customFormat="1" ht="24.15" customHeight="1">
      <c r="A300" s="38"/>
      <c r="B300" s="39"/>
      <c r="C300" s="215" t="s">
        <v>369</v>
      </c>
      <c r="D300" s="215" t="s">
        <v>125</v>
      </c>
      <c r="E300" s="216" t="s">
        <v>370</v>
      </c>
      <c r="F300" s="217" t="s">
        <v>371</v>
      </c>
      <c r="G300" s="218" t="s">
        <v>148</v>
      </c>
      <c r="H300" s="219">
        <v>15.199999999999999</v>
      </c>
      <c r="I300" s="220"/>
      <c r="J300" s="221">
        <f>ROUND(I300*H300,2)</f>
        <v>0</v>
      </c>
      <c r="K300" s="222"/>
      <c r="L300" s="44"/>
      <c r="M300" s="223" t="s">
        <v>1</v>
      </c>
      <c r="N300" s="224" t="s">
        <v>39</v>
      </c>
      <c r="O300" s="91"/>
      <c r="P300" s="225">
        <f>O300*H300</f>
        <v>0</v>
      </c>
      <c r="Q300" s="225">
        <v>0.0013699999999999999</v>
      </c>
      <c r="R300" s="225">
        <f>Q300*H300</f>
        <v>0.020823999999999999</v>
      </c>
      <c r="S300" s="225">
        <v>0</v>
      </c>
      <c r="T300" s="22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7" t="s">
        <v>129</v>
      </c>
      <c r="AT300" s="227" t="s">
        <v>125</v>
      </c>
      <c r="AU300" s="227" t="s">
        <v>82</v>
      </c>
      <c r="AY300" s="17" t="s">
        <v>123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7" t="s">
        <v>79</v>
      </c>
      <c r="BK300" s="228">
        <f>ROUND(I300*H300,2)</f>
        <v>0</v>
      </c>
      <c r="BL300" s="17" t="s">
        <v>129</v>
      </c>
      <c r="BM300" s="227" t="s">
        <v>372</v>
      </c>
    </row>
    <row r="301" s="2" customFormat="1">
      <c r="A301" s="38"/>
      <c r="B301" s="39"/>
      <c r="C301" s="40"/>
      <c r="D301" s="229" t="s">
        <v>131</v>
      </c>
      <c r="E301" s="40"/>
      <c r="F301" s="230" t="s">
        <v>373</v>
      </c>
      <c r="G301" s="40"/>
      <c r="H301" s="40"/>
      <c r="I301" s="231"/>
      <c r="J301" s="40"/>
      <c r="K301" s="40"/>
      <c r="L301" s="44"/>
      <c r="M301" s="232"/>
      <c r="N301" s="233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131</v>
      </c>
      <c r="AU301" s="17" t="s">
        <v>82</v>
      </c>
    </row>
    <row r="302" s="13" customFormat="1">
      <c r="A302" s="13"/>
      <c r="B302" s="234"/>
      <c r="C302" s="235"/>
      <c r="D302" s="229" t="s">
        <v>133</v>
      </c>
      <c r="E302" s="236" t="s">
        <v>1</v>
      </c>
      <c r="F302" s="237" t="s">
        <v>151</v>
      </c>
      <c r="G302" s="235"/>
      <c r="H302" s="238">
        <v>15.199999999999999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133</v>
      </c>
      <c r="AU302" s="244" t="s">
        <v>82</v>
      </c>
      <c r="AV302" s="13" t="s">
        <v>82</v>
      </c>
      <c r="AW302" s="13" t="s">
        <v>31</v>
      </c>
      <c r="AX302" s="13" t="s">
        <v>74</v>
      </c>
      <c r="AY302" s="244" t="s">
        <v>123</v>
      </c>
    </row>
    <row r="303" s="14" customFormat="1">
      <c r="A303" s="14"/>
      <c r="B303" s="245"/>
      <c r="C303" s="246"/>
      <c r="D303" s="229" t="s">
        <v>133</v>
      </c>
      <c r="E303" s="247" t="s">
        <v>1</v>
      </c>
      <c r="F303" s="248" t="s">
        <v>135</v>
      </c>
      <c r="G303" s="246"/>
      <c r="H303" s="249">
        <v>15.199999999999999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133</v>
      </c>
      <c r="AU303" s="255" t="s">
        <v>82</v>
      </c>
      <c r="AV303" s="14" t="s">
        <v>129</v>
      </c>
      <c r="AW303" s="14" t="s">
        <v>31</v>
      </c>
      <c r="AX303" s="14" t="s">
        <v>79</v>
      </c>
      <c r="AY303" s="255" t="s">
        <v>123</v>
      </c>
    </row>
    <row r="304" s="2" customFormat="1" ht="16.5" customHeight="1">
      <c r="A304" s="38"/>
      <c r="B304" s="39"/>
      <c r="C304" s="215" t="s">
        <v>374</v>
      </c>
      <c r="D304" s="215" t="s">
        <v>125</v>
      </c>
      <c r="E304" s="216" t="s">
        <v>375</v>
      </c>
      <c r="F304" s="217" t="s">
        <v>376</v>
      </c>
      <c r="G304" s="218" t="s">
        <v>155</v>
      </c>
      <c r="H304" s="219">
        <v>7.0300000000000002</v>
      </c>
      <c r="I304" s="220"/>
      <c r="J304" s="221">
        <f>ROUND(I304*H304,2)</f>
        <v>0</v>
      </c>
      <c r="K304" s="222"/>
      <c r="L304" s="44"/>
      <c r="M304" s="223" t="s">
        <v>1</v>
      </c>
      <c r="N304" s="224" t="s">
        <v>39</v>
      </c>
      <c r="O304" s="91"/>
      <c r="P304" s="225">
        <f>O304*H304</f>
        <v>0</v>
      </c>
      <c r="Q304" s="225">
        <v>0.12171</v>
      </c>
      <c r="R304" s="225">
        <f>Q304*H304</f>
        <v>0.85562130000000003</v>
      </c>
      <c r="S304" s="225">
        <v>2.3999999999999999</v>
      </c>
      <c r="T304" s="226">
        <f>S304*H304</f>
        <v>16.872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7" t="s">
        <v>129</v>
      </c>
      <c r="AT304" s="227" t="s">
        <v>125</v>
      </c>
      <c r="AU304" s="227" t="s">
        <v>82</v>
      </c>
      <c r="AY304" s="17" t="s">
        <v>123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7" t="s">
        <v>79</v>
      </c>
      <c r="BK304" s="228">
        <f>ROUND(I304*H304,2)</f>
        <v>0</v>
      </c>
      <c r="BL304" s="17" t="s">
        <v>129</v>
      </c>
      <c r="BM304" s="227" t="s">
        <v>377</v>
      </c>
    </row>
    <row r="305" s="2" customFormat="1">
      <c r="A305" s="38"/>
      <c r="B305" s="39"/>
      <c r="C305" s="40"/>
      <c r="D305" s="229" t="s">
        <v>131</v>
      </c>
      <c r="E305" s="40"/>
      <c r="F305" s="230" t="s">
        <v>378</v>
      </c>
      <c r="G305" s="40"/>
      <c r="H305" s="40"/>
      <c r="I305" s="231"/>
      <c r="J305" s="40"/>
      <c r="K305" s="40"/>
      <c r="L305" s="44"/>
      <c r="M305" s="232"/>
      <c r="N305" s="23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131</v>
      </c>
      <c r="AU305" s="17" t="s">
        <v>82</v>
      </c>
    </row>
    <row r="306" s="13" customFormat="1">
      <c r="A306" s="13"/>
      <c r="B306" s="234"/>
      <c r="C306" s="235"/>
      <c r="D306" s="229" t="s">
        <v>133</v>
      </c>
      <c r="E306" s="236" t="s">
        <v>1</v>
      </c>
      <c r="F306" s="237" t="s">
        <v>379</v>
      </c>
      <c r="G306" s="235"/>
      <c r="H306" s="238">
        <v>1.4059999999999999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133</v>
      </c>
      <c r="AU306" s="244" t="s">
        <v>82</v>
      </c>
      <c r="AV306" s="13" t="s">
        <v>82</v>
      </c>
      <c r="AW306" s="13" t="s">
        <v>31</v>
      </c>
      <c r="AX306" s="13" t="s">
        <v>74</v>
      </c>
      <c r="AY306" s="244" t="s">
        <v>123</v>
      </c>
    </row>
    <row r="307" s="13" customFormat="1">
      <c r="A307" s="13"/>
      <c r="B307" s="234"/>
      <c r="C307" s="235"/>
      <c r="D307" s="229" t="s">
        <v>133</v>
      </c>
      <c r="E307" s="236" t="s">
        <v>1</v>
      </c>
      <c r="F307" s="237" t="s">
        <v>380</v>
      </c>
      <c r="G307" s="235"/>
      <c r="H307" s="238">
        <v>5.6239999999999997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133</v>
      </c>
      <c r="AU307" s="244" t="s">
        <v>82</v>
      </c>
      <c r="AV307" s="13" t="s">
        <v>82</v>
      </c>
      <c r="AW307" s="13" t="s">
        <v>31</v>
      </c>
      <c r="AX307" s="13" t="s">
        <v>74</v>
      </c>
      <c r="AY307" s="244" t="s">
        <v>123</v>
      </c>
    </row>
    <row r="308" s="14" customFormat="1">
      <c r="A308" s="14"/>
      <c r="B308" s="245"/>
      <c r="C308" s="246"/>
      <c r="D308" s="229" t="s">
        <v>133</v>
      </c>
      <c r="E308" s="247" t="s">
        <v>1</v>
      </c>
      <c r="F308" s="248" t="s">
        <v>135</v>
      </c>
      <c r="G308" s="246"/>
      <c r="H308" s="249">
        <v>7.0299999999999994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133</v>
      </c>
      <c r="AU308" s="255" t="s">
        <v>82</v>
      </c>
      <c r="AV308" s="14" t="s">
        <v>129</v>
      </c>
      <c r="AW308" s="14" t="s">
        <v>31</v>
      </c>
      <c r="AX308" s="14" t="s">
        <v>79</v>
      </c>
      <c r="AY308" s="255" t="s">
        <v>123</v>
      </c>
    </row>
    <row r="309" s="2" customFormat="1" ht="16.5" customHeight="1">
      <c r="A309" s="38"/>
      <c r="B309" s="39"/>
      <c r="C309" s="215" t="s">
        <v>381</v>
      </c>
      <c r="D309" s="215" t="s">
        <v>125</v>
      </c>
      <c r="E309" s="216" t="s">
        <v>382</v>
      </c>
      <c r="F309" s="217" t="s">
        <v>383</v>
      </c>
      <c r="G309" s="218" t="s">
        <v>148</v>
      </c>
      <c r="H309" s="219">
        <v>14.6</v>
      </c>
      <c r="I309" s="220"/>
      <c r="J309" s="221">
        <f>ROUND(I309*H309,2)</f>
        <v>0</v>
      </c>
      <c r="K309" s="222"/>
      <c r="L309" s="44"/>
      <c r="M309" s="223" t="s">
        <v>1</v>
      </c>
      <c r="N309" s="224" t="s">
        <v>39</v>
      </c>
      <c r="O309" s="91"/>
      <c r="P309" s="225">
        <f>O309*H309</f>
        <v>0</v>
      </c>
      <c r="Q309" s="225">
        <v>8.0000000000000007E-05</v>
      </c>
      <c r="R309" s="225">
        <f>Q309*H309</f>
        <v>0.001168</v>
      </c>
      <c r="S309" s="225">
        <v>0.017999999999999999</v>
      </c>
      <c r="T309" s="226">
        <f>S309*H309</f>
        <v>0.26279999999999998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7" t="s">
        <v>129</v>
      </c>
      <c r="AT309" s="227" t="s">
        <v>125</v>
      </c>
      <c r="AU309" s="227" t="s">
        <v>82</v>
      </c>
      <c r="AY309" s="17" t="s">
        <v>123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17" t="s">
        <v>79</v>
      </c>
      <c r="BK309" s="228">
        <f>ROUND(I309*H309,2)</f>
        <v>0</v>
      </c>
      <c r="BL309" s="17" t="s">
        <v>129</v>
      </c>
      <c r="BM309" s="227" t="s">
        <v>384</v>
      </c>
    </row>
    <row r="310" s="2" customFormat="1">
      <c r="A310" s="38"/>
      <c r="B310" s="39"/>
      <c r="C310" s="40"/>
      <c r="D310" s="229" t="s">
        <v>131</v>
      </c>
      <c r="E310" s="40"/>
      <c r="F310" s="230" t="s">
        <v>385</v>
      </c>
      <c r="G310" s="40"/>
      <c r="H310" s="40"/>
      <c r="I310" s="231"/>
      <c r="J310" s="40"/>
      <c r="K310" s="40"/>
      <c r="L310" s="44"/>
      <c r="M310" s="232"/>
      <c r="N310" s="233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131</v>
      </c>
      <c r="AU310" s="17" t="s">
        <v>82</v>
      </c>
    </row>
    <row r="311" s="13" customFormat="1">
      <c r="A311" s="13"/>
      <c r="B311" s="234"/>
      <c r="C311" s="235"/>
      <c r="D311" s="229" t="s">
        <v>133</v>
      </c>
      <c r="E311" s="236" t="s">
        <v>1</v>
      </c>
      <c r="F311" s="237" t="s">
        <v>386</v>
      </c>
      <c r="G311" s="235"/>
      <c r="H311" s="238">
        <v>14.6</v>
      </c>
      <c r="I311" s="239"/>
      <c r="J311" s="235"/>
      <c r="K311" s="235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133</v>
      </c>
      <c r="AU311" s="244" t="s">
        <v>82</v>
      </c>
      <c r="AV311" s="13" t="s">
        <v>82</v>
      </c>
      <c r="AW311" s="13" t="s">
        <v>31</v>
      </c>
      <c r="AX311" s="13" t="s">
        <v>74</v>
      </c>
      <c r="AY311" s="244" t="s">
        <v>123</v>
      </c>
    </row>
    <row r="312" s="14" customFormat="1">
      <c r="A312" s="14"/>
      <c r="B312" s="245"/>
      <c r="C312" s="246"/>
      <c r="D312" s="229" t="s">
        <v>133</v>
      </c>
      <c r="E312" s="247" t="s">
        <v>1</v>
      </c>
      <c r="F312" s="248" t="s">
        <v>135</v>
      </c>
      <c r="G312" s="246"/>
      <c r="H312" s="249">
        <v>14.6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5" t="s">
        <v>133</v>
      </c>
      <c r="AU312" s="255" t="s">
        <v>82</v>
      </c>
      <c r="AV312" s="14" t="s">
        <v>129</v>
      </c>
      <c r="AW312" s="14" t="s">
        <v>31</v>
      </c>
      <c r="AX312" s="14" t="s">
        <v>79</v>
      </c>
      <c r="AY312" s="255" t="s">
        <v>123</v>
      </c>
    </row>
    <row r="313" s="2" customFormat="1" ht="24.15" customHeight="1">
      <c r="A313" s="38"/>
      <c r="B313" s="39"/>
      <c r="C313" s="215" t="s">
        <v>387</v>
      </c>
      <c r="D313" s="215" t="s">
        <v>125</v>
      </c>
      <c r="E313" s="216" t="s">
        <v>388</v>
      </c>
      <c r="F313" s="217" t="s">
        <v>389</v>
      </c>
      <c r="G313" s="218" t="s">
        <v>148</v>
      </c>
      <c r="H313" s="219">
        <v>65.099999999999994</v>
      </c>
      <c r="I313" s="220"/>
      <c r="J313" s="221">
        <f>ROUND(I313*H313,2)</f>
        <v>0</v>
      </c>
      <c r="K313" s="222"/>
      <c r="L313" s="44"/>
      <c r="M313" s="223" t="s">
        <v>1</v>
      </c>
      <c r="N313" s="224" t="s">
        <v>39</v>
      </c>
      <c r="O313" s="91"/>
      <c r="P313" s="225">
        <f>O313*H313</f>
        <v>0</v>
      </c>
      <c r="Q313" s="225">
        <v>0.00076000000000000004</v>
      </c>
      <c r="R313" s="225">
        <f>Q313*H313</f>
        <v>0.049475999999999999</v>
      </c>
      <c r="S313" s="225">
        <v>0.0020999999999999999</v>
      </c>
      <c r="T313" s="226">
        <f>S313*H313</f>
        <v>0.13670999999999997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7" t="s">
        <v>129</v>
      </c>
      <c r="AT313" s="227" t="s">
        <v>125</v>
      </c>
      <c r="AU313" s="227" t="s">
        <v>82</v>
      </c>
      <c r="AY313" s="17" t="s">
        <v>123</v>
      </c>
      <c r="BE313" s="228">
        <f>IF(N313="základní",J313,0)</f>
        <v>0</v>
      </c>
      <c r="BF313" s="228">
        <f>IF(N313="snížená",J313,0)</f>
        <v>0</v>
      </c>
      <c r="BG313" s="228">
        <f>IF(N313="zákl. přenesená",J313,0)</f>
        <v>0</v>
      </c>
      <c r="BH313" s="228">
        <f>IF(N313="sníž. přenesená",J313,0)</f>
        <v>0</v>
      </c>
      <c r="BI313" s="228">
        <f>IF(N313="nulová",J313,0)</f>
        <v>0</v>
      </c>
      <c r="BJ313" s="17" t="s">
        <v>79</v>
      </c>
      <c r="BK313" s="228">
        <f>ROUND(I313*H313,2)</f>
        <v>0</v>
      </c>
      <c r="BL313" s="17" t="s">
        <v>129</v>
      </c>
      <c r="BM313" s="227" t="s">
        <v>390</v>
      </c>
    </row>
    <row r="314" s="2" customFormat="1">
      <c r="A314" s="38"/>
      <c r="B314" s="39"/>
      <c r="C314" s="40"/>
      <c r="D314" s="229" t="s">
        <v>131</v>
      </c>
      <c r="E314" s="40"/>
      <c r="F314" s="230" t="s">
        <v>391</v>
      </c>
      <c r="G314" s="40"/>
      <c r="H314" s="40"/>
      <c r="I314" s="231"/>
      <c r="J314" s="40"/>
      <c r="K314" s="40"/>
      <c r="L314" s="44"/>
      <c r="M314" s="232"/>
      <c r="N314" s="233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131</v>
      </c>
      <c r="AU314" s="17" t="s">
        <v>82</v>
      </c>
    </row>
    <row r="315" s="13" customFormat="1">
      <c r="A315" s="13"/>
      <c r="B315" s="234"/>
      <c r="C315" s="235"/>
      <c r="D315" s="229" t="s">
        <v>133</v>
      </c>
      <c r="E315" s="236" t="s">
        <v>1</v>
      </c>
      <c r="F315" s="237" t="s">
        <v>392</v>
      </c>
      <c r="G315" s="235"/>
      <c r="H315" s="238">
        <v>65.099999999999994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133</v>
      </c>
      <c r="AU315" s="244" t="s">
        <v>82</v>
      </c>
      <c r="AV315" s="13" t="s">
        <v>82</v>
      </c>
      <c r="AW315" s="13" t="s">
        <v>31</v>
      </c>
      <c r="AX315" s="13" t="s">
        <v>74</v>
      </c>
      <c r="AY315" s="244" t="s">
        <v>123</v>
      </c>
    </row>
    <row r="316" s="14" customFormat="1">
      <c r="A316" s="14"/>
      <c r="B316" s="245"/>
      <c r="C316" s="246"/>
      <c r="D316" s="229" t="s">
        <v>133</v>
      </c>
      <c r="E316" s="247" t="s">
        <v>1</v>
      </c>
      <c r="F316" s="248" t="s">
        <v>135</v>
      </c>
      <c r="G316" s="246"/>
      <c r="H316" s="249">
        <v>65.099999999999994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133</v>
      </c>
      <c r="AU316" s="255" t="s">
        <v>82</v>
      </c>
      <c r="AV316" s="14" t="s">
        <v>129</v>
      </c>
      <c r="AW316" s="14" t="s">
        <v>31</v>
      </c>
      <c r="AX316" s="14" t="s">
        <v>79</v>
      </c>
      <c r="AY316" s="255" t="s">
        <v>123</v>
      </c>
    </row>
    <row r="317" s="2" customFormat="1" ht="24.15" customHeight="1">
      <c r="A317" s="38"/>
      <c r="B317" s="39"/>
      <c r="C317" s="215" t="s">
        <v>393</v>
      </c>
      <c r="D317" s="215" t="s">
        <v>125</v>
      </c>
      <c r="E317" s="216" t="s">
        <v>394</v>
      </c>
      <c r="F317" s="217" t="s">
        <v>395</v>
      </c>
      <c r="G317" s="218" t="s">
        <v>148</v>
      </c>
      <c r="H317" s="219">
        <v>42</v>
      </c>
      <c r="I317" s="220"/>
      <c r="J317" s="221">
        <f>ROUND(I317*H317,2)</f>
        <v>0</v>
      </c>
      <c r="K317" s="222"/>
      <c r="L317" s="44"/>
      <c r="M317" s="223" t="s">
        <v>1</v>
      </c>
      <c r="N317" s="224" t="s">
        <v>39</v>
      </c>
      <c r="O317" s="91"/>
      <c r="P317" s="225">
        <f>O317*H317</f>
        <v>0</v>
      </c>
      <c r="Q317" s="225">
        <v>0</v>
      </c>
      <c r="R317" s="225">
        <f>Q317*H317</f>
        <v>0</v>
      </c>
      <c r="S317" s="225">
        <v>0</v>
      </c>
      <c r="T317" s="22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7" t="s">
        <v>129</v>
      </c>
      <c r="AT317" s="227" t="s">
        <v>125</v>
      </c>
      <c r="AU317" s="227" t="s">
        <v>82</v>
      </c>
      <c r="AY317" s="17" t="s">
        <v>123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7" t="s">
        <v>79</v>
      </c>
      <c r="BK317" s="228">
        <f>ROUND(I317*H317,2)</f>
        <v>0</v>
      </c>
      <c r="BL317" s="17" t="s">
        <v>129</v>
      </c>
      <c r="BM317" s="227" t="s">
        <v>396</v>
      </c>
    </row>
    <row r="318" s="2" customFormat="1">
      <c r="A318" s="38"/>
      <c r="B318" s="39"/>
      <c r="C318" s="40"/>
      <c r="D318" s="229" t="s">
        <v>131</v>
      </c>
      <c r="E318" s="40"/>
      <c r="F318" s="230" t="s">
        <v>397</v>
      </c>
      <c r="G318" s="40"/>
      <c r="H318" s="40"/>
      <c r="I318" s="231"/>
      <c r="J318" s="40"/>
      <c r="K318" s="40"/>
      <c r="L318" s="44"/>
      <c r="M318" s="232"/>
      <c r="N318" s="23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131</v>
      </c>
      <c r="AU318" s="17" t="s">
        <v>82</v>
      </c>
    </row>
    <row r="319" s="13" customFormat="1">
      <c r="A319" s="13"/>
      <c r="B319" s="234"/>
      <c r="C319" s="235"/>
      <c r="D319" s="229" t="s">
        <v>133</v>
      </c>
      <c r="E319" s="236" t="s">
        <v>1</v>
      </c>
      <c r="F319" s="237" t="s">
        <v>398</v>
      </c>
      <c r="G319" s="235"/>
      <c r="H319" s="238">
        <v>29.199999999999999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133</v>
      </c>
      <c r="AU319" s="244" t="s">
        <v>82</v>
      </c>
      <c r="AV319" s="13" t="s">
        <v>82</v>
      </c>
      <c r="AW319" s="13" t="s">
        <v>31</v>
      </c>
      <c r="AX319" s="13" t="s">
        <v>74</v>
      </c>
      <c r="AY319" s="244" t="s">
        <v>123</v>
      </c>
    </row>
    <row r="320" s="13" customFormat="1">
      <c r="A320" s="13"/>
      <c r="B320" s="234"/>
      <c r="C320" s="235"/>
      <c r="D320" s="229" t="s">
        <v>133</v>
      </c>
      <c r="E320" s="236" t="s">
        <v>1</v>
      </c>
      <c r="F320" s="237" t="s">
        <v>399</v>
      </c>
      <c r="G320" s="235"/>
      <c r="H320" s="238">
        <v>12.800000000000001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133</v>
      </c>
      <c r="AU320" s="244" t="s">
        <v>82</v>
      </c>
      <c r="AV320" s="13" t="s">
        <v>82</v>
      </c>
      <c r="AW320" s="13" t="s">
        <v>31</v>
      </c>
      <c r="AX320" s="13" t="s">
        <v>74</v>
      </c>
      <c r="AY320" s="244" t="s">
        <v>123</v>
      </c>
    </row>
    <row r="321" s="14" customFormat="1">
      <c r="A321" s="14"/>
      <c r="B321" s="245"/>
      <c r="C321" s="246"/>
      <c r="D321" s="229" t="s">
        <v>133</v>
      </c>
      <c r="E321" s="247" t="s">
        <v>1</v>
      </c>
      <c r="F321" s="248" t="s">
        <v>135</v>
      </c>
      <c r="G321" s="246"/>
      <c r="H321" s="249">
        <v>42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133</v>
      </c>
      <c r="AU321" s="255" t="s">
        <v>82</v>
      </c>
      <c r="AV321" s="14" t="s">
        <v>129</v>
      </c>
      <c r="AW321" s="14" t="s">
        <v>31</v>
      </c>
      <c r="AX321" s="14" t="s">
        <v>79</v>
      </c>
      <c r="AY321" s="255" t="s">
        <v>123</v>
      </c>
    </row>
    <row r="322" s="2" customFormat="1" ht="24.15" customHeight="1">
      <c r="A322" s="38"/>
      <c r="B322" s="39"/>
      <c r="C322" s="215" t="s">
        <v>400</v>
      </c>
      <c r="D322" s="215" t="s">
        <v>125</v>
      </c>
      <c r="E322" s="216" t="s">
        <v>401</v>
      </c>
      <c r="F322" s="217" t="s">
        <v>402</v>
      </c>
      <c r="G322" s="218" t="s">
        <v>128</v>
      </c>
      <c r="H322" s="219">
        <v>6</v>
      </c>
      <c r="I322" s="220"/>
      <c r="J322" s="221">
        <f>ROUND(I322*H322,2)</f>
        <v>0</v>
      </c>
      <c r="K322" s="222"/>
      <c r="L322" s="44"/>
      <c r="M322" s="223" t="s">
        <v>1</v>
      </c>
      <c r="N322" s="224" t="s">
        <v>39</v>
      </c>
      <c r="O322" s="91"/>
      <c r="P322" s="225">
        <f>O322*H322</f>
        <v>0</v>
      </c>
      <c r="Q322" s="225">
        <v>0</v>
      </c>
      <c r="R322" s="225">
        <f>Q322*H322</f>
        <v>0</v>
      </c>
      <c r="S322" s="225">
        <v>0.11</v>
      </c>
      <c r="T322" s="226">
        <f>S322*H322</f>
        <v>0.66000000000000003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7" t="s">
        <v>129</v>
      </c>
      <c r="AT322" s="227" t="s">
        <v>125</v>
      </c>
      <c r="AU322" s="227" t="s">
        <v>82</v>
      </c>
      <c r="AY322" s="17" t="s">
        <v>123</v>
      </c>
      <c r="BE322" s="228">
        <f>IF(N322="základní",J322,0)</f>
        <v>0</v>
      </c>
      <c r="BF322" s="228">
        <f>IF(N322="snížená",J322,0)</f>
        <v>0</v>
      </c>
      <c r="BG322" s="228">
        <f>IF(N322="zákl. přenesená",J322,0)</f>
        <v>0</v>
      </c>
      <c r="BH322" s="228">
        <f>IF(N322="sníž. přenesená",J322,0)</f>
        <v>0</v>
      </c>
      <c r="BI322" s="228">
        <f>IF(N322="nulová",J322,0)</f>
        <v>0</v>
      </c>
      <c r="BJ322" s="17" t="s">
        <v>79</v>
      </c>
      <c r="BK322" s="228">
        <f>ROUND(I322*H322,2)</f>
        <v>0</v>
      </c>
      <c r="BL322" s="17" t="s">
        <v>129</v>
      </c>
      <c r="BM322" s="227" t="s">
        <v>403</v>
      </c>
    </row>
    <row r="323" s="2" customFormat="1">
      <c r="A323" s="38"/>
      <c r="B323" s="39"/>
      <c r="C323" s="40"/>
      <c r="D323" s="229" t="s">
        <v>131</v>
      </c>
      <c r="E323" s="40"/>
      <c r="F323" s="230" t="s">
        <v>404</v>
      </c>
      <c r="G323" s="40"/>
      <c r="H323" s="40"/>
      <c r="I323" s="231"/>
      <c r="J323" s="40"/>
      <c r="K323" s="40"/>
      <c r="L323" s="44"/>
      <c r="M323" s="232"/>
      <c r="N323" s="23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131</v>
      </c>
      <c r="AU323" s="17" t="s">
        <v>82</v>
      </c>
    </row>
    <row r="324" s="13" customFormat="1">
      <c r="A324" s="13"/>
      <c r="B324" s="234"/>
      <c r="C324" s="235"/>
      <c r="D324" s="229" t="s">
        <v>133</v>
      </c>
      <c r="E324" s="236" t="s">
        <v>1</v>
      </c>
      <c r="F324" s="237" t="s">
        <v>159</v>
      </c>
      <c r="G324" s="235"/>
      <c r="H324" s="238">
        <v>6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133</v>
      </c>
      <c r="AU324" s="244" t="s">
        <v>82</v>
      </c>
      <c r="AV324" s="13" t="s">
        <v>82</v>
      </c>
      <c r="AW324" s="13" t="s">
        <v>31</v>
      </c>
      <c r="AX324" s="13" t="s">
        <v>74</v>
      </c>
      <c r="AY324" s="244" t="s">
        <v>123</v>
      </c>
    </row>
    <row r="325" s="14" customFormat="1">
      <c r="A325" s="14"/>
      <c r="B325" s="245"/>
      <c r="C325" s="246"/>
      <c r="D325" s="229" t="s">
        <v>133</v>
      </c>
      <c r="E325" s="247" t="s">
        <v>1</v>
      </c>
      <c r="F325" s="248" t="s">
        <v>135</v>
      </c>
      <c r="G325" s="246"/>
      <c r="H325" s="249">
        <v>6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5" t="s">
        <v>133</v>
      </c>
      <c r="AU325" s="255" t="s">
        <v>82</v>
      </c>
      <c r="AV325" s="14" t="s">
        <v>129</v>
      </c>
      <c r="AW325" s="14" t="s">
        <v>31</v>
      </c>
      <c r="AX325" s="14" t="s">
        <v>79</v>
      </c>
      <c r="AY325" s="255" t="s">
        <v>123</v>
      </c>
    </row>
    <row r="326" s="2" customFormat="1" ht="24.15" customHeight="1">
      <c r="A326" s="38"/>
      <c r="B326" s="39"/>
      <c r="C326" s="215" t="s">
        <v>405</v>
      </c>
      <c r="D326" s="215" t="s">
        <v>125</v>
      </c>
      <c r="E326" s="216" t="s">
        <v>406</v>
      </c>
      <c r="F326" s="217" t="s">
        <v>407</v>
      </c>
      <c r="G326" s="218" t="s">
        <v>128</v>
      </c>
      <c r="H326" s="219">
        <v>5</v>
      </c>
      <c r="I326" s="220"/>
      <c r="J326" s="221">
        <f>ROUND(I326*H326,2)</f>
        <v>0</v>
      </c>
      <c r="K326" s="222"/>
      <c r="L326" s="44"/>
      <c r="M326" s="223" t="s">
        <v>1</v>
      </c>
      <c r="N326" s="224" t="s">
        <v>39</v>
      </c>
      <c r="O326" s="91"/>
      <c r="P326" s="225">
        <f>O326*H326</f>
        <v>0</v>
      </c>
      <c r="Q326" s="225">
        <v>0</v>
      </c>
      <c r="R326" s="225">
        <f>Q326*H326</f>
        <v>0</v>
      </c>
      <c r="S326" s="225">
        <v>0.11</v>
      </c>
      <c r="T326" s="226">
        <f>S326*H326</f>
        <v>0.55000000000000004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7" t="s">
        <v>129</v>
      </c>
      <c r="AT326" s="227" t="s">
        <v>125</v>
      </c>
      <c r="AU326" s="227" t="s">
        <v>82</v>
      </c>
      <c r="AY326" s="17" t="s">
        <v>123</v>
      </c>
      <c r="BE326" s="228">
        <f>IF(N326="základní",J326,0)</f>
        <v>0</v>
      </c>
      <c r="BF326" s="228">
        <f>IF(N326="snížená",J326,0)</f>
        <v>0</v>
      </c>
      <c r="BG326" s="228">
        <f>IF(N326="zákl. přenesená",J326,0)</f>
        <v>0</v>
      </c>
      <c r="BH326" s="228">
        <f>IF(N326="sníž. přenesená",J326,0)</f>
        <v>0</v>
      </c>
      <c r="BI326" s="228">
        <f>IF(N326="nulová",J326,0)</f>
        <v>0</v>
      </c>
      <c r="BJ326" s="17" t="s">
        <v>79</v>
      </c>
      <c r="BK326" s="228">
        <f>ROUND(I326*H326,2)</f>
        <v>0</v>
      </c>
      <c r="BL326" s="17" t="s">
        <v>129</v>
      </c>
      <c r="BM326" s="227" t="s">
        <v>408</v>
      </c>
    </row>
    <row r="327" s="2" customFormat="1">
      <c r="A327" s="38"/>
      <c r="B327" s="39"/>
      <c r="C327" s="40"/>
      <c r="D327" s="229" t="s">
        <v>131</v>
      </c>
      <c r="E327" s="40"/>
      <c r="F327" s="230" t="s">
        <v>409</v>
      </c>
      <c r="G327" s="40"/>
      <c r="H327" s="40"/>
      <c r="I327" s="231"/>
      <c r="J327" s="40"/>
      <c r="K327" s="40"/>
      <c r="L327" s="44"/>
      <c r="M327" s="232"/>
      <c r="N327" s="233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131</v>
      </c>
      <c r="AU327" s="17" t="s">
        <v>82</v>
      </c>
    </row>
    <row r="328" s="13" customFormat="1">
      <c r="A328" s="13"/>
      <c r="B328" s="234"/>
      <c r="C328" s="235"/>
      <c r="D328" s="229" t="s">
        <v>133</v>
      </c>
      <c r="E328" s="236" t="s">
        <v>1</v>
      </c>
      <c r="F328" s="237" t="s">
        <v>152</v>
      </c>
      <c r="G328" s="235"/>
      <c r="H328" s="238">
        <v>5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133</v>
      </c>
      <c r="AU328" s="244" t="s">
        <v>82</v>
      </c>
      <c r="AV328" s="13" t="s">
        <v>82</v>
      </c>
      <c r="AW328" s="13" t="s">
        <v>31</v>
      </c>
      <c r="AX328" s="13" t="s">
        <v>74</v>
      </c>
      <c r="AY328" s="244" t="s">
        <v>123</v>
      </c>
    </row>
    <row r="329" s="14" customFormat="1">
      <c r="A329" s="14"/>
      <c r="B329" s="245"/>
      <c r="C329" s="246"/>
      <c r="D329" s="229" t="s">
        <v>133</v>
      </c>
      <c r="E329" s="247" t="s">
        <v>1</v>
      </c>
      <c r="F329" s="248" t="s">
        <v>135</v>
      </c>
      <c r="G329" s="246"/>
      <c r="H329" s="249">
        <v>5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133</v>
      </c>
      <c r="AU329" s="255" t="s">
        <v>82</v>
      </c>
      <c r="AV329" s="14" t="s">
        <v>129</v>
      </c>
      <c r="AW329" s="14" t="s">
        <v>31</v>
      </c>
      <c r="AX329" s="14" t="s">
        <v>79</v>
      </c>
      <c r="AY329" s="255" t="s">
        <v>123</v>
      </c>
    </row>
    <row r="330" s="2" customFormat="1" ht="24.15" customHeight="1">
      <c r="A330" s="38"/>
      <c r="B330" s="39"/>
      <c r="C330" s="215" t="s">
        <v>410</v>
      </c>
      <c r="D330" s="215" t="s">
        <v>125</v>
      </c>
      <c r="E330" s="216" t="s">
        <v>411</v>
      </c>
      <c r="F330" s="217" t="s">
        <v>412</v>
      </c>
      <c r="G330" s="218" t="s">
        <v>128</v>
      </c>
      <c r="H330" s="219">
        <v>11</v>
      </c>
      <c r="I330" s="220"/>
      <c r="J330" s="221">
        <f>ROUND(I330*H330,2)</f>
        <v>0</v>
      </c>
      <c r="K330" s="222"/>
      <c r="L330" s="44"/>
      <c r="M330" s="223" t="s">
        <v>1</v>
      </c>
      <c r="N330" s="224" t="s">
        <v>39</v>
      </c>
      <c r="O330" s="91"/>
      <c r="P330" s="225">
        <f>O330*H330</f>
        <v>0</v>
      </c>
      <c r="Q330" s="225">
        <v>0</v>
      </c>
      <c r="R330" s="225">
        <f>Q330*H330</f>
        <v>0</v>
      </c>
      <c r="S330" s="225">
        <v>0</v>
      </c>
      <c r="T330" s="22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7" t="s">
        <v>129</v>
      </c>
      <c r="AT330" s="227" t="s">
        <v>125</v>
      </c>
      <c r="AU330" s="227" t="s">
        <v>82</v>
      </c>
      <c r="AY330" s="17" t="s">
        <v>123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7" t="s">
        <v>79</v>
      </c>
      <c r="BK330" s="228">
        <f>ROUND(I330*H330,2)</f>
        <v>0</v>
      </c>
      <c r="BL330" s="17" t="s">
        <v>129</v>
      </c>
      <c r="BM330" s="227" t="s">
        <v>413</v>
      </c>
    </row>
    <row r="331" s="2" customFormat="1">
      <c r="A331" s="38"/>
      <c r="B331" s="39"/>
      <c r="C331" s="40"/>
      <c r="D331" s="229" t="s">
        <v>131</v>
      </c>
      <c r="E331" s="40"/>
      <c r="F331" s="230" t="s">
        <v>414</v>
      </c>
      <c r="G331" s="40"/>
      <c r="H331" s="40"/>
      <c r="I331" s="231"/>
      <c r="J331" s="40"/>
      <c r="K331" s="40"/>
      <c r="L331" s="44"/>
      <c r="M331" s="232"/>
      <c r="N331" s="233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131</v>
      </c>
      <c r="AU331" s="17" t="s">
        <v>82</v>
      </c>
    </row>
    <row r="332" s="13" customFormat="1">
      <c r="A332" s="13"/>
      <c r="B332" s="234"/>
      <c r="C332" s="235"/>
      <c r="D332" s="229" t="s">
        <v>133</v>
      </c>
      <c r="E332" s="236" t="s">
        <v>1</v>
      </c>
      <c r="F332" s="237" t="s">
        <v>188</v>
      </c>
      <c r="G332" s="235"/>
      <c r="H332" s="238">
        <v>11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133</v>
      </c>
      <c r="AU332" s="244" t="s">
        <v>82</v>
      </c>
      <c r="AV332" s="13" t="s">
        <v>82</v>
      </c>
      <c r="AW332" s="13" t="s">
        <v>31</v>
      </c>
      <c r="AX332" s="13" t="s">
        <v>74</v>
      </c>
      <c r="AY332" s="244" t="s">
        <v>123</v>
      </c>
    </row>
    <row r="333" s="14" customFormat="1">
      <c r="A333" s="14"/>
      <c r="B333" s="245"/>
      <c r="C333" s="246"/>
      <c r="D333" s="229" t="s">
        <v>133</v>
      </c>
      <c r="E333" s="247" t="s">
        <v>1</v>
      </c>
      <c r="F333" s="248" t="s">
        <v>135</v>
      </c>
      <c r="G333" s="246"/>
      <c r="H333" s="249">
        <v>11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133</v>
      </c>
      <c r="AU333" s="255" t="s">
        <v>82</v>
      </c>
      <c r="AV333" s="14" t="s">
        <v>129</v>
      </c>
      <c r="AW333" s="14" t="s">
        <v>31</v>
      </c>
      <c r="AX333" s="14" t="s">
        <v>79</v>
      </c>
      <c r="AY333" s="255" t="s">
        <v>123</v>
      </c>
    </row>
    <row r="334" s="2" customFormat="1" ht="24.15" customHeight="1">
      <c r="A334" s="38"/>
      <c r="B334" s="39"/>
      <c r="C334" s="215" t="s">
        <v>415</v>
      </c>
      <c r="D334" s="215" t="s">
        <v>125</v>
      </c>
      <c r="E334" s="216" t="s">
        <v>416</v>
      </c>
      <c r="F334" s="217" t="s">
        <v>417</v>
      </c>
      <c r="G334" s="218" t="s">
        <v>128</v>
      </c>
      <c r="H334" s="219">
        <v>11</v>
      </c>
      <c r="I334" s="220"/>
      <c r="J334" s="221">
        <f>ROUND(I334*H334,2)</f>
        <v>0</v>
      </c>
      <c r="K334" s="222"/>
      <c r="L334" s="44"/>
      <c r="M334" s="223" t="s">
        <v>1</v>
      </c>
      <c r="N334" s="224" t="s">
        <v>39</v>
      </c>
      <c r="O334" s="91"/>
      <c r="P334" s="225">
        <f>O334*H334</f>
        <v>0</v>
      </c>
      <c r="Q334" s="225">
        <v>0</v>
      </c>
      <c r="R334" s="225">
        <f>Q334*H334</f>
        <v>0</v>
      </c>
      <c r="S334" s="225">
        <v>0</v>
      </c>
      <c r="T334" s="22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7" t="s">
        <v>129</v>
      </c>
      <c r="AT334" s="227" t="s">
        <v>125</v>
      </c>
      <c r="AU334" s="227" t="s">
        <v>82</v>
      </c>
      <c r="AY334" s="17" t="s">
        <v>123</v>
      </c>
      <c r="BE334" s="228">
        <f>IF(N334="základní",J334,0)</f>
        <v>0</v>
      </c>
      <c r="BF334" s="228">
        <f>IF(N334="snížená",J334,0)</f>
        <v>0</v>
      </c>
      <c r="BG334" s="228">
        <f>IF(N334="zákl. přenesená",J334,0)</f>
        <v>0</v>
      </c>
      <c r="BH334" s="228">
        <f>IF(N334="sníž. přenesená",J334,0)</f>
        <v>0</v>
      </c>
      <c r="BI334" s="228">
        <f>IF(N334="nulová",J334,0)</f>
        <v>0</v>
      </c>
      <c r="BJ334" s="17" t="s">
        <v>79</v>
      </c>
      <c r="BK334" s="228">
        <f>ROUND(I334*H334,2)</f>
        <v>0</v>
      </c>
      <c r="BL334" s="17" t="s">
        <v>129</v>
      </c>
      <c r="BM334" s="227" t="s">
        <v>418</v>
      </c>
    </row>
    <row r="335" s="2" customFormat="1">
      <c r="A335" s="38"/>
      <c r="B335" s="39"/>
      <c r="C335" s="40"/>
      <c r="D335" s="229" t="s">
        <v>131</v>
      </c>
      <c r="E335" s="40"/>
      <c r="F335" s="230" t="s">
        <v>419</v>
      </c>
      <c r="G335" s="40"/>
      <c r="H335" s="40"/>
      <c r="I335" s="231"/>
      <c r="J335" s="40"/>
      <c r="K335" s="40"/>
      <c r="L335" s="44"/>
      <c r="M335" s="232"/>
      <c r="N335" s="233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131</v>
      </c>
      <c r="AU335" s="17" t="s">
        <v>82</v>
      </c>
    </row>
    <row r="336" s="13" customFormat="1">
      <c r="A336" s="13"/>
      <c r="B336" s="234"/>
      <c r="C336" s="235"/>
      <c r="D336" s="229" t="s">
        <v>133</v>
      </c>
      <c r="E336" s="236" t="s">
        <v>1</v>
      </c>
      <c r="F336" s="237" t="s">
        <v>188</v>
      </c>
      <c r="G336" s="235"/>
      <c r="H336" s="238">
        <v>11</v>
      </c>
      <c r="I336" s="239"/>
      <c r="J336" s="235"/>
      <c r="K336" s="235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133</v>
      </c>
      <c r="AU336" s="244" t="s">
        <v>82</v>
      </c>
      <c r="AV336" s="13" t="s">
        <v>82</v>
      </c>
      <c r="AW336" s="13" t="s">
        <v>31</v>
      </c>
      <c r="AX336" s="13" t="s">
        <v>74</v>
      </c>
      <c r="AY336" s="244" t="s">
        <v>123</v>
      </c>
    </row>
    <row r="337" s="14" customFormat="1">
      <c r="A337" s="14"/>
      <c r="B337" s="245"/>
      <c r="C337" s="246"/>
      <c r="D337" s="229" t="s">
        <v>133</v>
      </c>
      <c r="E337" s="247" t="s">
        <v>1</v>
      </c>
      <c r="F337" s="248" t="s">
        <v>135</v>
      </c>
      <c r="G337" s="246"/>
      <c r="H337" s="249">
        <v>11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133</v>
      </c>
      <c r="AU337" s="255" t="s">
        <v>82</v>
      </c>
      <c r="AV337" s="14" t="s">
        <v>129</v>
      </c>
      <c r="AW337" s="14" t="s">
        <v>31</v>
      </c>
      <c r="AX337" s="14" t="s">
        <v>79</v>
      </c>
      <c r="AY337" s="255" t="s">
        <v>123</v>
      </c>
    </row>
    <row r="338" s="2" customFormat="1" ht="24.15" customHeight="1">
      <c r="A338" s="38"/>
      <c r="B338" s="39"/>
      <c r="C338" s="215" t="s">
        <v>420</v>
      </c>
      <c r="D338" s="215" t="s">
        <v>125</v>
      </c>
      <c r="E338" s="216" t="s">
        <v>421</v>
      </c>
      <c r="F338" s="217" t="s">
        <v>422</v>
      </c>
      <c r="G338" s="218" t="s">
        <v>128</v>
      </c>
      <c r="H338" s="219">
        <v>49.399999999999999</v>
      </c>
      <c r="I338" s="220"/>
      <c r="J338" s="221">
        <f>ROUND(I338*H338,2)</f>
        <v>0</v>
      </c>
      <c r="K338" s="222"/>
      <c r="L338" s="44"/>
      <c r="M338" s="223" t="s">
        <v>1</v>
      </c>
      <c r="N338" s="224" t="s">
        <v>39</v>
      </c>
      <c r="O338" s="91"/>
      <c r="P338" s="225">
        <f>O338*H338</f>
        <v>0</v>
      </c>
      <c r="Q338" s="225">
        <v>0.065000000000000002</v>
      </c>
      <c r="R338" s="225">
        <f>Q338*H338</f>
        <v>3.2109999999999999</v>
      </c>
      <c r="S338" s="225">
        <v>0.13</v>
      </c>
      <c r="T338" s="226">
        <f>S338*H338</f>
        <v>6.4219999999999997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7" t="s">
        <v>129</v>
      </c>
      <c r="AT338" s="227" t="s">
        <v>125</v>
      </c>
      <c r="AU338" s="227" t="s">
        <v>82</v>
      </c>
      <c r="AY338" s="17" t="s">
        <v>123</v>
      </c>
      <c r="BE338" s="228">
        <f>IF(N338="základní",J338,0)</f>
        <v>0</v>
      </c>
      <c r="BF338" s="228">
        <f>IF(N338="snížená",J338,0)</f>
        <v>0</v>
      </c>
      <c r="BG338" s="228">
        <f>IF(N338="zákl. přenesená",J338,0)</f>
        <v>0</v>
      </c>
      <c r="BH338" s="228">
        <f>IF(N338="sníž. přenesená",J338,0)</f>
        <v>0</v>
      </c>
      <c r="BI338" s="228">
        <f>IF(N338="nulová",J338,0)</f>
        <v>0</v>
      </c>
      <c r="BJ338" s="17" t="s">
        <v>79</v>
      </c>
      <c r="BK338" s="228">
        <f>ROUND(I338*H338,2)</f>
        <v>0</v>
      </c>
      <c r="BL338" s="17" t="s">
        <v>129</v>
      </c>
      <c r="BM338" s="227" t="s">
        <v>423</v>
      </c>
    </row>
    <row r="339" s="2" customFormat="1">
      <c r="A339" s="38"/>
      <c r="B339" s="39"/>
      <c r="C339" s="40"/>
      <c r="D339" s="229" t="s">
        <v>131</v>
      </c>
      <c r="E339" s="40"/>
      <c r="F339" s="230" t="s">
        <v>424</v>
      </c>
      <c r="G339" s="40"/>
      <c r="H339" s="40"/>
      <c r="I339" s="231"/>
      <c r="J339" s="40"/>
      <c r="K339" s="40"/>
      <c r="L339" s="44"/>
      <c r="M339" s="232"/>
      <c r="N339" s="233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131</v>
      </c>
      <c r="AU339" s="17" t="s">
        <v>82</v>
      </c>
    </row>
    <row r="340" s="13" customFormat="1">
      <c r="A340" s="13"/>
      <c r="B340" s="234"/>
      <c r="C340" s="235"/>
      <c r="D340" s="229" t="s">
        <v>133</v>
      </c>
      <c r="E340" s="236" t="s">
        <v>1</v>
      </c>
      <c r="F340" s="237" t="s">
        <v>425</v>
      </c>
      <c r="G340" s="235"/>
      <c r="H340" s="238">
        <v>49.399999999999999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133</v>
      </c>
      <c r="AU340" s="244" t="s">
        <v>82</v>
      </c>
      <c r="AV340" s="13" t="s">
        <v>82</v>
      </c>
      <c r="AW340" s="13" t="s">
        <v>31</v>
      </c>
      <c r="AX340" s="13" t="s">
        <v>74</v>
      </c>
      <c r="AY340" s="244" t="s">
        <v>123</v>
      </c>
    </row>
    <row r="341" s="14" customFormat="1">
      <c r="A341" s="14"/>
      <c r="B341" s="245"/>
      <c r="C341" s="246"/>
      <c r="D341" s="229" t="s">
        <v>133</v>
      </c>
      <c r="E341" s="247" t="s">
        <v>1</v>
      </c>
      <c r="F341" s="248" t="s">
        <v>135</v>
      </c>
      <c r="G341" s="246"/>
      <c r="H341" s="249">
        <v>49.399999999999999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133</v>
      </c>
      <c r="AU341" s="255" t="s">
        <v>82</v>
      </c>
      <c r="AV341" s="14" t="s">
        <v>129</v>
      </c>
      <c r="AW341" s="14" t="s">
        <v>31</v>
      </c>
      <c r="AX341" s="14" t="s">
        <v>79</v>
      </c>
      <c r="AY341" s="255" t="s">
        <v>123</v>
      </c>
    </row>
    <row r="342" s="2" customFormat="1" ht="24.15" customHeight="1">
      <c r="A342" s="38"/>
      <c r="B342" s="39"/>
      <c r="C342" s="215" t="s">
        <v>426</v>
      </c>
      <c r="D342" s="215" t="s">
        <v>125</v>
      </c>
      <c r="E342" s="216" t="s">
        <v>427</v>
      </c>
      <c r="F342" s="217" t="s">
        <v>428</v>
      </c>
      <c r="G342" s="218" t="s">
        <v>128</v>
      </c>
      <c r="H342" s="219">
        <v>11.199999999999999</v>
      </c>
      <c r="I342" s="220"/>
      <c r="J342" s="221">
        <f>ROUND(I342*H342,2)</f>
        <v>0</v>
      </c>
      <c r="K342" s="222"/>
      <c r="L342" s="44"/>
      <c r="M342" s="223" t="s">
        <v>1</v>
      </c>
      <c r="N342" s="224" t="s">
        <v>39</v>
      </c>
      <c r="O342" s="91"/>
      <c r="P342" s="225">
        <f>O342*H342</f>
        <v>0</v>
      </c>
      <c r="Q342" s="225">
        <v>0.021100000000000001</v>
      </c>
      <c r="R342" s="225">
        <f>Q342*H342</f>
        <v>0.23632</v>
      </c>
      <c r="S342" s="225">
        <v>0</v>
      </c>
      <c r="T342" s="22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7" t="s">
        <v>129</v>
      </c>
      <c r="AT342" s="227" t="s">
        <v>125</v>
      </c>
      <c r="AU342" s="227" t="s">
        <v>82</v>
      </c>
      <c r="AY342" s="17" t="s">
        <v>123</v>
      </c>
      <c r="BE342" s="228">
        <f>IF(N342="základní",J342,0)</f>
        <v>0</v>
      </c>
      <c r="BF342" s="228">
        <f>IF(N342="snížená",J342,0)</f>
        <v>0</v>
      </c>
      <c r="BG342" s="228">
        <f>IF(N342="zákl. přenesená",J342,0)</f>
        <v>0</v>
      </c>
      <c r="BH342" s="228">
        <f>IF(N342="sníž. přenesená",J342,0)</f>
        <v>0</v>
      </c>
      <c r="BI342" s="228">
        <f>IF(N342="nulová",J342,0)</f>
        <v>0</v>
      </c>
      <c r="BJ342" s="17" t="s">
        <v>79</v>
      </c>
      <c r="BK342" s="228">
        <f>ROUND(I342*H342,2)</f>
        <v>0</v>
      </c>
      <c r="BL342" s="17" t="s">
        <v>129</v>
      </c>
      <c r="BM342" s="227" t="s">
        <v>429</v>
      </c>
    </row>
    <row r="343" s="2" customFormat="1">
      <c r="A343" s="38"/>
      <c r="B343" s="39"/>
      <c r="C343" s="40"/>
      <c r="D343" s="229" t="s">
        <v>131</v>
      </c>
      <c r="E343" s="40"/>
      <c r="F343" s="230" t="s">
        <v>430</v>
      </c>
      <c r="G343" s="40"/>
      <c r="H343" s="40"/>
      <c r="I343" s="231"/>
      <c r="J343" s="40"/>
      <c r="K343" s="40"/>
      <c r="L343" s="44"/>
      <c r="M343" s="232"/>
      <c r="N343" s="233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131</v>
      </c>
      <c r="AU343" s="17" t="s">
        <v>82</v>
      </c>
    </row>
    <row r="344" s="13" customFormat="1">
      <c r="A344" s="13"/>
      <c r="B344" s="234"/>
      <c r="C344" s="235"/>
      <c r="D344" s="229" t="s">
        <v>133</v>
      </c>
      <c r="E344" s="236" t="s">
        <v>1</v>
      </c>
      <c r="F344" s="237" t="s">
        <v>431</v>
      </c>
      <c r="G344" s="235"/>
      <c r="H344" s="238">
        <v>11.199999999999999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133</v>
      </c>
      <c r="AU344" s="244" t="s">
        <v>82</v>
      </c>
      <c r="AV344" s="13" t="s">
        <v>82</v>
      </c>
      <c r="AW344" s="13" t="s">
        <v>31</v>
      </c>
      <c r="AX344" s="13" t="s">
        <v>74</v>
      </c>
      <c r="AY344" s="244" t="s">
        <v>123</v>
      </c>
    </row>
    <row r="345" s="14" customFormat="1">
      <c r="A345" s="14"/>
      <c r="B345" s="245"/>
      <c r="C345" s="246"/>
      <c r="D345" s="229" t="s">
        <v>133</v>
      </c>
      <c r="E345" s="247" t="s">
        <v>1</v>
      </c>
      <c r="F345" s="248" t="s">
        <v>135</v>
      </c>
      <c r="G345" s="246"/>
      <c r="H345" s="249">
        <v>11.199999999999999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133</v>
      </c>
      <c r="AU345" s="255" t="s">
        <v>82</v>
      </c>
      <c r="AV345" s="14" t="s">
        <v>129</v>
      </c>
      <c r="AW345" s="14" t="s">
        <v>31</v>
      </c>
      <c r="AX345" s="14" t="s">
        <v>79</v>
      </c>
      <c r="AY345" s="255" t="s">
        <v>123</v>
      </c>
    </row>
    <row r="346" s="2" customFormat="1" ht="24.15" customHeight="1">
      <c r="A346" s="38"/>
      <c r="B346" s="39"/>
      <c r="C346" s="215" t="s">
        <v>432</v>
      </c>
      <c r="D346" s="215" t="s">
        <v>125</v>
      </c>
      <c r="E346" s="216" t="s">
        <v>433</v>
      </c>
      <c r="F346" s="217" t="s">
        <v>434</v>
      </c>
      <c r="G346" s="218" t="s">
        <v>128</v>
      </c>
      <c r="H346" s="219">
        <v>6.5999999999999996</v>
      </c>
      <c r="I346" s="220"/>
      <c r="J346" s="221">
        <f>ROUND(I346*H346,2)</f>
        <v>0</v>
      </c>
      <c r="K346" s="222"/>
      <c r="L346" s="44"/>
      <c r="M346" s="223" t="s">
        <v>1</v>
      </c>
      <c r="N346" s="224" t="s">
        <v>39</v>
      </c>
      <c r="O346" s="91"/>
      <c r="P346" s="225">
        <f>O346*H346</f>
        <v>0</v>
      </c>
      <c r="Q346" s="225">
        <v>0.073300000000000004</v>
      </c>
      <c r="R346" s="225">
        <f>Q346*H346</f>
        <v>0.48377999999999999</v>
      </c>
      <c r="S346" s="225">
        <v>0</v>
      </c>
      <c r="T346" s="22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7" t="s">
        <v>129</v>
      </c>
      <c r="AT346" s="227" t="s">
        <v>125</v>
      </c>
      <c r="AU346" s="227" t="s">
        <v>82</v>
      </c>
      <c r="AY346" s="17" t="s">
        <v>123</v>
      </c>
      <c r="BE346" s="228">
        <f>IF(N346="základní",J346,0)</f>
        <v>0</v>
      </c>
      <c r="BF346" s="228">
        <f>IF(N346="snížená",J346,0)</f>
        <v>0</v>
      </c>
      <c r="BG346" s="228">
        <f>IF(N346="zákl. přenesená",J346,0)</f>
        <v>0</v>
      </c>
      <c r="BH346" s="228">
        <f>IF(N346="sníž. přenesená",J346,0)</f>
        <v>0</v>
      </c>
      <c r="BI346" s="228">
        <f>IF(N346="nulová",J346,0)</f>
        <v>0</v>
      </c>
      <c r="BJ346" s="17" t="s">
        <v>79</v>
      </c>
      <c r="BK346" s="228">
        <f>ROUND(I346*H346,2)</f>
        <v>0</v>
      </c>
      <c r="BL346" s="17" t="s">
        <v>129</v>
      </c>
      <c r="BM346" s="227" t="s">
        <v>435</v>
      </c>
    </row>
    <row r="347" s="2" customFormat="1">
      <c r="A347" s="38"/>
      <c r="B347" s="39"/>
      <c r="C347" s="40"/>
      <c r="D347" s="229" t="s">
        <v>131</v>
      </c>
      <c r="E347" s="40"/>
      <c r="F347" s="230" t="s">
        <v>436</v>
      </c>
      <c r="G347" s="40"/>
      <c r="H347" s="40"/>
      <c r="I347" s="231"/>
      <c r="J347" s="40"/>
      <c r="K347" s="40"/>
      <c r="L347" s="44"/>
      <c r="M347" s="232"/>
      <c r="N347" s="233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131</v>
      </c>
      <c r="AU347" s="17" t="s">
        <v>82</v>
      </c>
    </row>
    <row r="348" s="13" customFormat="1">
      <c r="A348" s="13"/>
      <c r="B348" s="234"/>
      <c r="C348" s="235"/>
      <c r="D348" s="229" t="s">
        <v>133</v>
      </c>
      <c r="E348" s="236" t="s">
        <v>1</v>
      </c>
      <c r="F348" s="237" t="s">
        <v>437</v>
      </c>
      <c r="G348" s="235"/>
      <c r="H348" s="238">
        <v>6.5999999999999996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133</v>
      </c>
      <c r="AU348" s="244" t="s">
        <v>82</v>
      </c>
      <c r="AV348" s="13" t="s">
        <v>82</v>
      </c>
      <c r="AW348" s="13" t="s">
        <v>31</v>
      </c>
      <c r="AX348" s="13" t="s">
        <v>74</v>
      </c>
      <c r="AY348" s="244" t="s">
        <v>123</v>
      </c>
    </row>
    <row r="349" s="14" customFormat="1">
      <c r="A349" s="14"/>
      <c r="B349" s="245"/>
      <c r="C349" s="246"/>
      <c r="D349" s="229" t="s">
        <v>133</v>
      </c>
      <c r="E349" s="247" t="s">
        <v>1</v>
      </c>
      <c r="F349" s="248" t="s">
        <v>135</v>
      </c>
      <c r="G349" s="246"/>
      <c r="H349" s="249">
        <v>6.5999999999999996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133</v>
      </c>
      <c r="AU349" s="255" t="s">
        <v>82</v>
      </c>
      <c r="AV349" s="14" t="s">
        <v>129</v>
      </c>
      <c r="AW349" s="14" t="s">
        <v>31</v>
      </c>
      <c r="AX349" s="14" t="s">
        <v>79</v>
      </c>
      <c r="AY349" s="255" t="s">
        <v>123</v>
      </c>
    </row>
    <row r="350" s="2" customFormat="1" ht="24.15" customHeight="1">
      <c r="A350" s="38"/>
      <c r="B350" s="39"/>
      <c r="C350" s="215" t="s">
        <v>438</v>
      </c>
      <c r="D350" s="215" t="s">
        <v>125</v>
      </c>
      <c r="E350" s="216" t="s">
        <v>439</v>
      </c>
      <c r="F350" s="217" t="s">
        <v>440</v>
      </c>
      <c r="G350" s="218" t="s">
        <v>128</v>
      </c>
      <c r="H350" s="219">
        <v>6.0999999999999996</v>
      </c>
      <c r="I350" s="220"/>
      <c r="J350" s="221">
        <f>ROUND(I350*H350,2)</f>
        <v>0</v>
      </c>
      <c r="K350" s="222"/>
      <c r="L350" s="44"/>
      <c r="M350" s="223" t="s">
        <v>1</v>
      </c>
      <c r="N350" s="224" t="s">
        <v>39</v>
      </c>
      <c r="O350" s="91"/>
      <c r="P350" s="225">
        <f>O350*H350</f>
        <v>0</v>
      </c>
      <c r="Q350" s="225">
        <v>0.084470000000000003</v>
      </c>
      <c r="R350" s="225">
        <f>Q350*H350</f>
        <v>0.51526700000000003</v>
      </c>
      <c r="S350" s="225">
        <v>0</v>
      </c>
      <c r="T350" s="22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7" t="s">
        <v>129</v>
      </c>
      <c r="AT350" s="227" t="s">
        <v>125</v>
      </c>
      <c r="AU350" s="227" t="s">
        <v>82</v>
      </c>
      <c r="AY350" s="17" t="s">
        <v>123</v>
      </c>
      <c r="BE350" s="228">
        <f>IF(N350="základní",J350,0)</f>
        <v>0</v>
      </c>
      <c r="BF350" s="228">
        <f>IF(N350="snížená",J350,0)</f>
        <v>0</v>
      </c>
      <c r="BG350" s="228">
        <f>IF(N350="zákl. přenesená",J350,0)</f>
        <v>0</v>
      </c>
      <c r="BH350" s="228">
        <f>IF(N350="sníž. přenesená",J350,0)</f>
        <v>0</v>
      </c>
      <c r="BI350" s="228">
        <f>IF(N350="nulová",J350,0)</f>
        <v>0</v>
      </c>
      <c r="BJ350" s="17" t="s">
        <v>79</v>
      </c>
      <c r="BK350" s="228">
        <f>ROUND(I350*H350,2)</f>
        <v>0</v>
      </c>
      <c r="BL350" s="17" t="s">
        <v>129</v>
      </c>
      <c r="BM350" s="227" t="s">
        <v>441</v>
      </c>
    </row>
    <row r="351" s="2" customFormat="1">
      <c r="A351" s="38"/>
      <c r="B351" s="39"/>
      <c r="C351" s="40"/>
      <c r="D351" s="229" t="s">
        <v>131</v>
      </c>
      <c r="E351" s="40"/>
      <c r="F351" s="230" t="s">
        <v>442</v>
      </c>
      <c r="G351" s="40"/>
      <c r="H351" s="40"/>
      <c r="I351" s="231"/>
      <c r="J351" s="40"/>
      <c r="K351" s="40"/>
      <c r="L351" s="44"/>
      <c r="M351" s="232"/>
      <c r="N351" s="233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131</v>
      </c>
      <c r="AU351" s="17" t="s">
        <v>82</v>
      </c>
    </row>
    <row r="352" s="13" customFormat="1">
      <c r="A352" s="13"/>
      <c r="B352" s="234"/>
      <c r="C352" s="235"/>
      <c r="D352" s="229" t="s">
        <v>133</v>
      </c>
      <c r="E352" s="236" t="s">
        <v>1</v>
      </c>
      <c r="F352" s="237" t="s">
        <v>443</v>
      </c>
      <c r="G352" s="235"/>
      <c r="H352" s="238">
        <v>6.0999999999999996</v>
      </c>
      <c r="I352" s="239"/>
      <c r="J352" s="235"/>
      <c r="K352" s="235"/>
      <c r="L352" s="240"/>
      <c r="M352" s="241"/>
      <c r="N352" s="242"/>
      <c r="O352" s="242"/>
      <c r="P352" s="242"/>
      <c r="Q352" s="242"/>
      <c r="R352" s="242"/>
      <c r="S352" s="242"/>
      <c r="T352" s="24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4" t="s">
        <v>133</v>
      </c>
      <c r="AU352" s="244" t="s">
        <v>82</v>
      </c>
      <c r="AV352" s="13" t="s">
        <v>82</v>
      </c>
      <c r="AW352" s="13" t="s">
        <v>31</v>
      </c>
      <c r="AX352" s="13" t="s">
        <v>74</v>
      </c>
      <c r="AY352" s="244" t="s">
        <v>123</v>
      </c>
    </row>
    <row r="353" s="14" customFormat="1">
      <c r="A353" s="14"/>
      <c r="B353" s="245"/>
      <c r="C353" s="246"/>
      <c r="D353" s="229" t="s">
        <v>133</v>
      </c>
      <c r="E353" s="247" t="s">
        <v>1</v>
      </c>
      <c r="F353" s="248" t="s">
        <v>135</v>
      </c>
      <c r="G353" s="246"/>
      <c r="H353" s="249">
        <v>6.0999999999999996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133</v>
      </c>
      <c r="AU353" s="255" t="s">
        <v>82</v>
      </c>
      <c r="AV353" s="14" t="s">
        <v>129</v>
      </c>
      <c r="AW353" s="14" t="s">
        <v>31</v>
      </c>
      <c r="AX353" s="14" t="s">
        <v>79</v>
      </c>
      <c r="AY353" s="255" t="s">
        <v>123</v>
      </c>
    </row>
    <row r="354" s="2" customFormat="1" ht="24.15" customHeight="1">
      <c r="A354" s="38"/>
      <c r="B354" s="39"/>
      <c r="C354" s="215" t="s">
        <v>444</v>
      </c>
      <c r="D354" s="215" t="s">
        <v>125</v>
      </c>
      <c r="E354" s="216" t="s">
        <v>445</v>
      </c>
      <c r="F354" s="217" t="s">
        <v>446</v>
      </c>
      <c r="G354" s="218" t="s">
        <v>128</v>
      </c>
      <c r="H354" s="219">
        <v>4.7999999999999998</v>
      </c>
      <c r="I354" s="220"/>
      <c r="J354" s="221">
        <f>ROUND(I354*H354,2)</f>
        <v>0</v>
      </c>
      <c r="K354" s="222"/>
      <c r="L354" s="44"/>
      <c r="M354" s="223" t="s">
        <v>1</v>
      </c>
      <c r="N354" s="224" t="s">
        <v>39</v>
      </c>
      <c r="O354" s="91"/>
      <c r="P354" s="225">
        <f>O354*H354</f>
        <v>0</v>
      </c>
      <c r="Q354" s="225">
        <v>0.10551000000000001</v>
      </c>
      <c r="R354" s="225">
        <f>Q354*H354</f>
        <v>0.50644800000000001</v>
      </c>
      <c r="S354" s="225">
        <v>0</v>
      </c>
      <c r="T354" s="22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7" t="s">
        <v>129</v>
      </c>
      <c r="AT354" s="227" t="s">
        <v>125</v>
      </c>
      <c r="AU354" s="227" t="s">
        <v>82</v>
      </c>
      <c r="AY354" s="17" t="s">
        <v>123</v>
      </c>
      <c r="BE354" s="228">
        <f>IF(N354="základní",J354,0)</f>
        <v>0</v>
      </c>
      <c r="BF354" s="228">
        <f>IF(N354="snížená",J354,0)</f>
        <v>0</v>
      </c>
      <c r="BG354" s="228">
        <f>IF(N354="zákl. přenesená",J354,0)</f>
        <v>0</v>
      </c>
      <c r="BH354" s="228">
        <f>IF(N354="sníž. přenesená",J354,0)</f>
        <v>0</v>
      </c>
      <c r="BI354" s="228">
        <f>IF(N354="nulová",J354,0)</f>
        <v>0</v>
      </c>
      <c r="BJ354" s="17" t="s">
        <v>79</v>
      </c>
      <c r="BK354" s="228">
        <f>ROUND(I354*H354,2)</f>
        <v>0</v>
      </c>
      <c r="BL354" s="17" t="s">
        <v>129</v>
      </c>
      <c r="BM354" s="227" t="s">
        <v>447</v>
      </c>
    </row>
    <row r="355" s="2" customFormat="1">
      <c r="A355" s="38"/>
      <c r="B355" s="39"/>
      <c r="C355" s="40"/>
      <c r="D355" s="229" t="s">
        <v>131</v>
      </c>
      <c r="E355" s="40"/>
      <c r="F355" s="230" t="s">
        <v>448</v>
      </c>
      <c r="G355" s="40"/>
      <c r="H355" s="40"/>
      <c r="I355" s="231"/>
      <c r="J355" s="40"/>
      <c r="K355" s="40"/>
      <c r="L355" s="44"/>
      <c r="M355" s="232"/>
      <c r="N355" s="233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131</v>
      </c>
      <c r="AU355" s="17" t="s">
        <v>82</v>
      </c>
    </row>
    <row r="356" s="13" customFormat="1">
      <c r="A356" s="13"/>
      <c r="B356" s="234"/>
      <c r="C356" s="235"/>
      <c r="D356" s="229" t="s">
        <v>133</v>
      </c>
      <c r="E356" s="236" t="s">
        <v>1</v>
      </c>
      <c r="F356" s="237" t="s">
        <v>449</v>
      </c>
      <c r="G356" s="235"/>
      <c r="H356" s="238">
        <v>4.7999999999999998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133</v>
      </c>
      <c r="AU356" s="244" t="s">
        <v>82</v>
      </c>
      <c r="AV356" s="13" t="s">
        <v>82</v>
      </c>
      <c r="AW356" s="13" t="s">
        <v>31</v>
      </c>
      <c r="AX356" s="13" t="s">
        <v>74</v>
      </c>
      <c r="AY356" s="244" t="s">
        <v>123</v>
      </c>
    </row>
    <row r="357" s="14" customFormat="1">
      <c r="A357" s="14"/>
      <c r="B357" s="245"/>
      <c r="C357" s="246"/>
      <c r="D357" s="229" t="s">
        <v>133</v>
      </c>
      <c r="E357" s="247" t="s">
        <v>1</v>
      </c>
      <c r="F357" s="248" t="s">
        <v>135</v>
      </c>
      <c r="G357" s="246"/>
      <c r="H357" s="249">
        <v>4.7999999999999998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133</v>
      </c>
      <c r="AU357" s="255" t="s">
        <v>82</v>
      </c>
      <c r="AV357" s="14" t="s">
        <v>129</v>
      </c>
      <c r="AW357" s="14" t="s">
        <v>31</v>
      </c>
      <c r="AX357" s="14" t="s">
        <v>79</v>
      </c>
      <c r="AY357" s="255" t="s">
        <v>123</v>
      </c>
    </row>
    <row r="358" s="2" customFormat="1" ht="24.15" customHeight="1">
      <c r="A358" s="38"/>
      <c r="B358" s="39"/>
      <c r="C358" s="215" t="s">
        <v>450</v>
      </c>
      <c r="D358" s="215" t="s">
        <v>125</v>
      </c>
      <c r="E358" s="216" t="s">
        <v>451</v>
      </c>
      <c r="F358" s="217" t="s">
        <v>452</v>
      </c>
      <c r="G358" s="218" t="s">
        <v>128</v>
      </c>
      <c r="H358" s="219">
        <v>24</v>
      </c>
      <c r="I358" s="220"/>
      <c r="J358" s="221">
        <f>ROUND(I358*H358,2)</f>
        <v>0</v>
      </c>
      <c r="K358" s="222"/>
      <c r="L358" s="44"/>
      <c r="M358" s="223" t="s">
        <v>1</v>
      </c>
      <c r="N358" s="224" t="s">
        <v>39</v>
      </c>
      <c r="O358" s="91"/>
      <c r="P358" s="225">
        <f>O358*H358</f>
        <v>0</v>
      </c>
      <c r="Q358" s="225">
        <v>0.0089099999999999995</v>
      </c>
      <c r="R358" s="225">
        <f>Q358*H358</f>
        <v>0.21383999999999998</v>
      </c>
      <c r="S358" s="225">
        <v>0</v>
      </c>
      <c r="T358" s="22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7" t="s">
        <v>129</v>
      </c>
      <c r="AT358" s="227" t="s">
        <v>125</v>
      </c>
      <c r="AU358" s="227" t="s">
        <v>82</v>
      </c>
      <c r="AY358" s="17" t="s">
        <v>123</v>
      </c>
      <c r="BE358" s="228">
        <f>IF(N358="základní",J358,0)</f>
        <v>0</v>
      </c>
      <c r="BF358" s="228">
        <f>IF(N358="snížená",J358,0)</f>
        <v>0</v>
      </c>
      <c r="BG358" s="228">
        <f>IF(N358="zákl. přenesená",J358,0)</f>
        <v>0</v>
      </c>
      <c r="BH358" s="228">
        <f>IF(N358="sníž. přenesená",J358,0)</f>
        <v>0</v>
      </c>
      <c r="BI358" s="228">
        <f>IF(N358="nulová",J358,0)</f>
        <v>0</v>
      </c>
      <c r="BJ358" s="17" t="s">
        <v>79</v>
      </c>
      <c r="BK358" s="228">
        <f>ROUND(I358*H358,2)</f>
        <v>0</v>
      </c>
      <c r="BL358" s="17" t="s">
        <v>129</v>
      </c>
      <c r="BM358" s="227" t="s">
        <v>453</v>
      </c>
    </row>
    <row r="359" s="2" customFormat="1">
      <c r="A359" s="38"/>
      <c r="B359" s="39"/>
      <c r="C359" s="40"/>
      <c r="D359" s="229" t="s">
        <v>131</v>
      </c>
      <c r="E359" s="40"/>
      <c r="F359" s="230" t="s">
        <v>454</v>
      </c>
      <c r="G359" s="40"/>
      <c r="H359" s="40"/>
      <c r="I359" s="231"/>
      <c r="J359" s="40"/>
      <c r="K359" s="40"/>
      <c r="L359" s="44"/>
      <c r="M359" s="232"/>
      <c r="N359" s="23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131</v>
      </c>
      <c r="AU359" s="17" t="s">
        <v>82</v>
      </c>
    </row>
    <row r="360" s="13" customFormat="1">
      <c r="A360" s="13"/>
      <c r="B360" s="234"/>
      <c r="C360" s="235"/>
      <c r="D360" s="229" t="s">
        <v>133</v>
      </c>
      <c r="E360" s="236" t="s">
        <v>1</v>
      </c>
      <c r="F360" s="237" t="s">
        <v>455</v>
      </c>
      <c r="G360" s="235"/>
      <c r="H360" s="238">
        <v>24</v>
      </c>
      <c r="I360" s="239"/>
      <c r="J360" s="235"/>
      <c r="K360" s="235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133</v>
      </c>
      <c r="AU360" s="244" t="s">
        <v>82</v>
      </c>
      <c r="AV360" s="13" t="s">
        <v>82</v>
      </c>
      <c r="AW360" s="13" t="s">
        <v>31</v>
      </c>
      <c r="AX360" s="13" t="s">
        <v>74</v>
      </c>
      <c r="AY360" s="244" t="s">
        <v>123</v>
      </c>
    </row>
    <row r="361" s="14" customFormat="1">
      <c r="A361" s="14"/>
      <c r="B361" s="245"/>
      <c r="C361" s="246"/>
      <c r="D361" s="229" t="s">
        <v>133</v>
      </c>
      <c r="E361" s="247" t="s">
        <v>1</v>
      </c>
      <c r="F361" s="248" t="s">
        <v>135</v>
      </c>
      <c r="G361" s="246"/>
      <c r="H361" s="249">
        <v>24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133</v>
      </c>
      <c r="AU361" s="255" t="s">
        <v>82</v>
      </c>
      <c r="AV361" s="14" t="s">
        <v>129</v>
      </c>
      <c r="AW361" s="14" t="s">
        <v>31</v>
      </c>
      <c r="AX361" s="14" t="s">
        <v>79</v>
      </c>
      <c r="AY361" s="255" t="s">
        <v>123</v>
      </c>
    </row>
    <row r="362" s="2" customFormat="1" ht="24.15" customHeight="1">
      <c r="A362" s="38"/>
      <c r="B362" s="39"/>
      <c r="C362" s="215" t="s">
        <v>456</v>
      </c>
      <c r="D362" s="215" t="s">
        <v>125</v>
      </c>
      <c r="E362" s="216" t="s">
        <v>457</v>
      </c>
      <c r="F362" s="217" t="s">
        <v>458</v>
      </c>
      <c r="G362" s="218" t="s">
        <v>128</v>
      </c>
      <c r="H362" s="219">
        <v>24</v>
      </c>
      <c r="I362" s="220"/>
      <c r="J362" s="221">
        <f>ROUND(I362*H362,2)</f>
        <v>0</v>
      </c>
      <c r="K362" s="222"/>
      <c r="L362" s="44"/>
      <c r="M362" s="223" t="s">
        <v>1</v>
      </c>
      <c r="N362" s="224" t="s">
        <v>39</v>
      </c>
      <c r="O362" s="91"/>
      <c r="P362" s="225">
        <f>O362*H362</f>
        <v>0</v>
      </c>
      <c r="Q362" s="225">
        <v>0.00098999999999999999</v>
      </c>
      <c r="R362" s="225">
        <f>Q362*H362</f>
        <v>0.02376</v>
      </c>
      <c r="S362" s="225">
        <v>0</v>
      </c>
      <c r="T362" s="22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7" t="s">
        <v>129</v>
      </c>
      <c r="AT362" s="227" t="s">
        <v>125</v>
      </c>
      <c r="AU362" s="227" t="s">
        <v>82</v>
      </c>
      <c r="AY362" s="17" t="s">
        <v>123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17" t="s">
        <v>79</v>
      </c>
      <c r="BK362" s="228">
        <f>ROUND(I362*H362,2)</f>
        <v>0</v>
      </c>
      <c r="BL362" s="17" t="s">
        <v>129</v>
      </c>
      <c r="BM362" s="227" t="s">
        <v>459</v>
      </c>
    </row>
    <row r="363" s="2" customFormat="1">
      <c r="A363" s="38"/>
      <c r="B363" s="39"/>
      <c r="C363" s="40"/>
      <c r="D363" s="229" t="s">
        <v>131</v>
      </c>
      <c r="E363" s="40"/>
      <c r="F363" s="230" t="s">
        <v>460</v>
      </c>
      <c r="G363" s="40"/>
      <c r="H363" s="40"/>
      <c r="I363" s="231"/>
      <c r="J363" s="40"/>
      <c r="K363" s="40"/>
      <c r="L363" s="44"/>
      <c r="M363" s="232"/>
      <c r="N363" s="23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131</v>
      </c>
      <c r="AU363" s="17" t="s">
        <v>82</v>
      </c>
    </row>
    <row r="364" s="13" customFormat="1">
      <c r="A364" s="13"/>
      <c r="B364" s="234"/>
      <c r="C364" s="235"/>
      <c r="D364" s="229" t="s">
        <v>133</v>
      </c>
      <c r="E364" s="236" t="s">
        <v>1</v>
      </c>
      <c r="F364" s="237" t="s">
        <v>262</v>
      </c>
      <c r="G364" s="235"/>
      <c r="H364" s="238">
        <v>24</v>
      </c>
      <c r="I364" s="239"/>
      <c r="J364" s="235"/>
      <c r="K364" s="235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133</v>
      </c>
      <c r="AU364" s="244" t="s">
        <v>82</v>
      </c>
      <c r="AV364" s="13" t="s">
        <v>82</v>
      </c>
      <c r="AW364" s="13" t="s">
        <v>31</v>
      </c>
      <c r="AX364" s="13" t="s">
        <v>74</v>
      </c>
      <c r="AY364" s="244" t="s">
        <v>123</v>
      </c>
    </row>
    <row r="365" s="14" customFormat="1">
      <c r="A365" s="14"/>
      <c r="B365" s="245"/>
      <c r="C365" s="246"/>
      <c r="D365" s="229" t="s">
        <v>133</v>
      </c>
      <c r="E365" s="247" t="s">
        <v>1</v>
      </c>
      <c r="F365" s="248" t="s">
        <v>135</v>
      </c>
      <c r="G365" s="246"/>
      <c r="H365" s="249">
        <v>24</v>
      </c>
      <c r="I365" s="250"/>
      <c r="J365" s="246"/>
      <c r="K365" s="246"/>
      <c r="L365" s="251"/>
      <c r="M365" s="252"/>
      <c r="N365" s="253"/>
      <c r="O365" s="253"/>
      <c r="P365" s="253"/>
      <c r="Q365" s="253"/>
      <c r="R365" s="253"/>
      <c r="S365" s="253"/>
      <c r="T365" s="25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5" t="s">
        <v>133</v>
      </c>
      <c r="AU365" s="255" t="s">
        <v>82</v>
      </c>
      <c r="AV365" s="14" t="s">
        <v>129</v>
      </c>
      <c r="AW365" s="14" t="s">
        <v>31</v>
      </c>
      <c r="AX365" s="14" t="s">
        <v>79</v>
      </c>
      <c r="AY365" s="255" t="s">
        <v>123</v>
      </c>
    </row>
    <row r="366" s="2" customFormat="1" ht="24.15" customHeight="1">
      <c r="A366" s="38"/>
      <c r="B366" s="39"/>
      <c r="C366" s="215" t="s">
        <v>461</v>
      </c>
      <c r="D366" s="215" t="s">
        <v>125</v>
      </c>
      <c r="E366" s="216" t="s">
        <v>462</v>
      </c>
      <c r="F366" s="217" t="s">
        <v>463</v>
      </c>
      <c r="G366" s="218" t="s">
        <v>128</v>
      </c>
      <c r="H366" s="219">
        <v>10.34</v>
      </c>
      <c r="I366" s="220"/>
      <c r="J366" s="221">
        <f>ROUND(I366*H366,2)</f>
        <v>0</v>
      </c>
      <c r="K366" s="222"/>
      <c r="L366" s="44"/>
      <c r="M366" s="223" t="s">
        <v>1</v>
      </c>
      <c r="N366" s="224" t="s">
        <v>39</v>
      </c>
      <c r="O366" s="91"/>
      <c r="P366" s="225">
        <f>O366*H366</f>
        <v>0</v>
      </c>
      <c r="Q366" s="225">
        <v>0.00088999999999999995</v>
      </c>
      <c r="R366" s="225">
        <f>Q366*H366</f>
        <v>0.0092026</v>
      </c>
      <c r="S366" s="225">
        <v>0</v>
      </c>
      <c r="T366" s="22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7" t="s">
        <v>129</v>
      </c>
      <c r="AT366" s="227" t="s">
        <v>125</v>
      </c>
      <c r="AU366" s="227" t="s">
        <v>82</v>
      </c>
      <c r="AY366" s="17" t="s">
        <v>123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7" t="s">
        <v>79</v>
      </c>
      <c r="BK366" s="228">
        <f>ROUND(I366*H366,2)</f>
        <v>0</v>
      </c>
      <c r="BL366" s="17" t="s">
        <v>129</v>
      </c>
      <c r="BM366" s="227" t="s">
        <v>464</v>
      </c>
    </row>
    <row r="367" s="2" customFormat="1">
      <c r="A367" s="38"/>
      <c r="B367" s="39"/>
      <c r="C367" s="40"/>
      <c r="D367" s="229" t="s">
        <v>131</v>
      </c>
      <c r="E367" s="40"/>
      <c r="F367" s="230" t="s">
        <v>465</v>
      </c>
      <c r="G367" s="40"/>
      <c r="H367" s="40"/>
      <c r="I367" s="231"/>
      <c r="J367" s="40"/>
      <c r="K367" s="40"/>
      <c r="L367" s="44"/>
      <c r="M367" s="232"/>
      <c r="N367" s="233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131</v>
      </c>
      <c r="AU367" s="17" t="s">
        <v>82</v>
      </c>
    </row>
    <row r="368" s="13" customFormat="1">
      <c r="A368" s="13"/>
      <c r="B368" s="234"/>
      <c r="C368" s="235"/>
      <c r="D368" s="229" t="s">
        <v>133</v>
      </c>
      <c r="E368" s="236" t="s">
        <v>1</v>
      </c>
      <c r="F368" s="237" t="s">
        <v>466</v>
      </c>
      <c r="G368" s="235"/>
      <c r="H368" s="238">
        <v>10.34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133</v>
      </c>
      <c r="AU368" s="244" t="s">
        <v>82</v>
      </c>
      <c r="AV368" s="13" t="s">
        <v>82</v>
      </c>
      <c r="AW368" s="13" t="s">
        <v>31</v>
      </c>
      <c r="AX368" s="13" t="s">
        <v>74</v>
      </c>
      <c r="AY368" s="244" t="s">
        <v>123</v>
      </c>
    </row>
    <row r="369" s="14" customFormat="1">
      <c r="A369" s="14"/>
      <c r="B369" s="245"/>
      <c r="C369" s="246"/>
      <c r="D369" s="229" t="s">
        <v>133</v>
      </c>
      <c r="E369" s="247" t="s">
        <v>1</v>
      </c>
      <c r="F369" s="248" t="s">
        <v>135</v>
      </c>
      <c r="G369" s="246"/>
      <c r="H369" s="249">
        <v>10.34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5" t="s">
        <v>133</v>
      </c>
      <c r="AU369" s="255" t="s">
        <v>82</v>
      </c>
      <c r="AV369" s="14" t="s">
        <v>129</v>
      </c>
      <c r="AW369" s="14" t="s">
        <v>31</v>
      </c>
      <c r="AX369" s="14" t="s">
        <v>79</v>
      </c>
      <c r="AY369" s="255" t="s">
        <v>123</v>
      </c>
    </row>
    <row r="370" s="2" customFormat="1" ht="24.15" customHeight="1">
      <c r="A370" s="38"/>
      <c r="B370" s="39"/>
      <c r="C370" s="215" t="s">
        <v>467</v>
      </c>
      <c r="D370" s="215" t="s">
        <v>125</v>
      </c>
      <c r="E370" s="216" t="s">
        <v>468</v>
      </c>
      <c r="F370" s="217" t="s">
        <v>469</v>
      </c>
      <c r="G370" s="218" t="s">
        <v>128</v>
      </c>
      <c r="H370" s="219">
        <v>10.34</v>
      </c>
      <c r="I370" s="220"/>
      <c r="J370" s="221">
        <f>ROUND(I370*H370,2)</f>
        <v>0</v>
      </c>
      <c r="K370" s="222"/>
      <c r="L370" s="44"/>
      <c r="M370" s="223" t="s">
        <v>1</v>
      </c>
      <c r="N370" s="224" t="s">
        <v>39</v>
      </c>
      <c r="O370" s="91"/>
      <c r="P370" s="225">
        <f>O370*H370</f>
        <v>0</v>
      </c>
      <c r="Q370" s="225">
        <v>0</v>
      </c>
      <c r="R370" s="225">
        <f>Q370*H370</f>
        <v>0</v>
      </c>
      <c r="S370" s="225">
        <v>0</v>
      </c>
      <c r="T370" s="22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7" t="s">
        <v>129</v>
      </c>
      <c r="AT370" s="227" t="s">
        <v>125</v>
      </c>
      <c r="AU370" s="227" t="s">
        <v>82</v>
      </c>
      <c r="AY370" s="17" t="s">
        <v>123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7" t="s">
        <v>79</v>
      </c>
      <c r="BK370" s="228">
        <f>ROUND(I370*H370,2)</f>
        <v>0</v>
      </c>
      <c r="BL370" s="17" t="s">
        <v>129</v>
      </c>
      <c r="BM370" s="227" t="s">
        <v>470</v>
      </c>
    </row>
    <row r="371" s="2" customFormat="1">
      <c r="A371" s="38"/>
      <c r="B371" s="39"/>
      <c r="C371" s="40"/>
      <c r="D371" s="229" t="s">
        <v>131</v>
      </c>
      <c r="E371" s="40"/>
      <c r="F371" s="230" t="s">
        <v>471</v>
      </c>
      <c r="G371" s="40"/>
      <c r="H371" s="40"/>
      <c r="I371" s="231"/>
      <c r="J371" s="40"/>
      <c r="K371" s="40"/>
      <c r="L371" s="44"/>
      <c r="M371" s="232"/>
      <c r="N371" s="233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131</v>
      </c>
      <c r="AU371" s="17" t="s">
        <v>82</v>
      </c>
    </row>
    <row r="372" s="13" customFormat="1">
      <c r="A372" s="13"/>
      <c r="B372" s="234"/>
      <c r="C372" s="235"/>
      <c r="D372" s="229" t="s">
        <v>133</v>
      </c>
      <c r="E372" s="236" t="s">
        <v>1</v>
      </c>
      <c r="F372" s="237" t="s">
        <v>466</v>
      </c>
      <c r="G372" s="235"/>
      <c r="H372" s="238">
        <v>10.34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133</v>
      </c>
      <c r="AU372" s="244" t="s">
        <v>82</v>
      </c>
      <c r="AV372" s="13" t="s">
        <v>82</v>
      </c>
      <c r="AW372" s="13" t="s">
        <v>31</v>
      </c>
      <c r="AX372" s="13" t="s">
        <v>74</v>
      </c>
      <c r="AY372" s="244" t="s">
        <v>123</v>
      </c>
    </row>
    <row r="373" s="14" customFormat="1">
      <c r="A373" s="14"/>
      <c r="B373" s="245"/>
      <c r="C373" s="246"/>
      <c r="D373" s="229" t="s">
        <v>133</v>
      </c>
      <c r="E373" s="247" t="s">
        <v>1</v>
      </c>
      <c r="F373" s="248" t="s">
        <v>135</v>
      </c>
      <c r="G373" s="246"/>
      <c r="H373" s="249">
        <v>10.34</v>
      </c>
      <c r="I373" s="250"/>
      <c r="J373" s="246"/>
      <c r="K373" s="246"/>
      <c r="L373" s="251"/>
      <c r="M373" s="252"/>
      <c r="N373" s="253"/>
      <c r="O373" s="253"/>
      <c r="P373" s="253"/>
      <c r="Q373" s="253"/>
      <c r="R373" s="253"/>
      <c r="S373" s="253"/>
      <c r="T373" s="25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5" t="s">
        <v>133</v>
      </c>
      <c r="AU373" s="255" t="s">
        <v>82</v>
      </c>
      <c r="AV373" s="14" t="s">
        <v>129</v>
      </c>
      <c r="AW373" s="14" t="s">
        <v>31</v>
      </c>
      <c r="AX373" s="14" t="s">
        <v>79</v>
      </c>
      <c r="AY373" s="255" t="s">
        <v>123</v>
      </c>
    </row>
    <row r="374" s="2" customFormat="1" ht="24.15" customHeight="1">
      <c r="A374" s="38"/>
      <c r="B374" s="39"/>
      <c r="C374" s="215" t="s">
        <v>472</v>
      </c>
      <c r="D374" s="215" t="s">
        <v>125</v>
      </c>
      <c r="E374" s="216" t="s">
        <v>473</v>
      </c>
      <c r="F374" s="217" t="s">
        <v>474</v>
      </c>
      <c r="G374" s="218" t="s">
        <v>128</v>
      </c>
      <c r="H374" s="219">
        <v>10.34</v>
      </c>
      <c r="I374" s="220"/>
      <c r="J374" s="221">
        <f>ROUND(I374*H374,2)</f>
        <v>0</v>
      </c>
      <c r="K374" s="222"/>
      <c r="L374" s="44"/>
      <c r="M374" s="223" t="s">
        <v>1</v>
      </c>
      <c r="N374" s="224" t="s">
        <v>39</v>
      </c>
      <c r="O374" s="91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7" t="s">
        <v>129</v>
      </c>
      <c r="AT374" s="227" t="s">
        <v>125</v>
      </c>
      <c r="AU374" s="227" t="s">
        <v>82</v>
      </c>
      <c r="AY374" s="17" t="s">
        <v>123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7" t="s">
        <v>79</v>
      </c>
      <c r="BK374" s="228">
        <f>ROUND(I374*H374,2)</f>
        <v>0</v>
      </c>
      <c r="BL374" s="17" t="s">
        <v>129</v>
      </c>
      <c r="BM374" s="227" t="s">
        <v>475</v>
      </c>
    </row>
    <row r="375" s="2" customFormat="1">
      <c r="A375" s="38"/>
      <c r="B375" s="39"/>
      <c r="C375" s="40"/>
      <c r="D375" s="229" t="s">
        <v>131</v>
      </c>
      <c r="E375" s="40"/>
      <c r="F375" s="230" t="s">
        <v>476</v>
      </c>
      <c r="G375" s="40"/>
      <c r="H375" s="40"/>
      <c r="I375" s="231"/>
      <c r="J375" s="40"/>
      <c r="K375" s="40"/>
      <c r="L375" s="44"/>
      <c r="M375" s="232"/>
      <c r="N375" s="23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131</v>
      </c>
      <c r="AU375" s="17" t="s">
        <v>82</v>
      </c>
    </row>
    <row r="376" s="13" customFormat="1">
      <c r="A376" s="13"/>
      <c r="B376" s="234"/>
      <c r="C376" s="235"/>
      <c r="D376" s="229" t="s">
        <v>133</v>
      </c>
      <c r="E376" s="236" t="s">
        <v>1</v>
      </c>
      <c r="F376" s="237" t="s">
        <v>466</v>
      </c>
      <c r="G376" s="235"/>
      <c r="H376" s="238">
        <v>10.34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133</v>
      </c>
      <c r="AU376" s="244" t="s">
        <v>82</v>
      </c>
      <c r="AV376" s="13" t="s">
        <v>82</v>
      </c>
      <c r="AW376" s="13" t="s">
        <v>31</v>
      </c>
      <c r="AX376" s="13" t="s">
        <v>74</v>
      </c>
      <c r="AY376" s="244" t="s">
        <v>123</v>
      </c>
    </row>
    <row r="377" s="14" customFormat="1">
      <c r="A377" s="14"/>
      <c r="B377" s="245"/>
      <c r="C377" s="246"/>
      <c r="D377" s="229" t="s">
        <v>133</v>
      </c>
      <c r="E377" s="247" t="s">
        <v>1</v>
      </c>
      <c r="F377" s="248" t="s">
        <v>135</v>
      </c>
      <c r="G377" s="246"/>
      <c r="H377" s="249">
        <v>10.34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133</v>
      </c>
      <c r="AU377" s="255" t="s">
        <v>82</v>
      </c>
      <c r="AV377" s="14" t="s">
        <v>129</v>
      </c>
      <c r="AW377" s="14" t="s">
        <v>31</v>
      </c>
      <c r="AX377" s="14" t="s">
        <v>79</v>
      </c>
      <c r="AY377" s="255" t="s">
        <v>123</v>
      </c>
    </row>
    <row r="378" s="2" customFormat="1" ht="24.15" customHeight="1">
      <c r="A378" s="38"/>
      <c r="B378" s="39"/>
      <c r="C378" s="215" t="s">
        <v>477</v>
      </c>
      <c r="D378" s="215" t="s">
        <v>125</v>
      </c>
      <c r="E378" s="216" t="s">
        <v>478</v>
      </c>
      <c r="F378" s="217" t="s">
        <v>479</v>
      </c>
      <c r="G378" s="218" t="s">
        <v>128</v>
      </c>
      <c r="H378" s="219">
        <v>11.199999999999999</v>
      </c>
      <c r="I378" s="220"/>
      <c r="J378" s="221">
        <f>ROUND(I378*H378,2)</f>
        <v>0</v>
      </c>
      <c r="K378" s="222"/>
      <c r="L378" s="44"/>
      <c r="M378" s="223" t="s">
        <v>1</v>
      </c>
      <c r="N378" s="224" t="s">
        <v>39</v>
      </c>
      <c r="O378" s="91"/>
      <c r="P378" s="225">
        <f>O378*H378</f>
        <v>0</v>
      </c>
      <c r="Q378" s="225">
        <v>0.0015</v>
      </c>
      <c r="R378" s="225">
        <f>Q378*H378</f>
        <v>0.016799999999999999</v>
      </c>
      <c r="S378" s="225">
        <v>0</v>
      </c>
      <c r="T378" s="22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7" t="s">
        <v>129</v>
      </c>
      <c r="AT378" s="227" t="s">
        <v>125</v>
      </c>
      <c r="AU378" s="227" t="s">
        <v>82</v>
      </c>
      <c r="AY378" s="17" t="s">
        <v>123</v>
      </c>
      <c r="BE378" s="228">
        <f>IF(N378="základní",J378,0)</f>
        <v>0</v>
      </c>
      <c r="BF378" s="228">
        <f>IF(N378="snížená",J378,0)</f>
        <v>0</v>
      </c>
      <c r="BG378" s="228">
        <f>IF(N378="zákl. přenesená",J378,0)</f>
        <v>0</v>
      </c>
      <c r="BH378" s="228">
        <f>IF(N378="sníž. přenesená",J378,0)</f>
        <v>0</v>
      </c>
      <c r="BI378" s="228">
        <f>IF(N378="nulová",J378,0)</f>
        <v>0</v>
      </c>
      <c r="BJ378" s="17" t="s">
        <v>79</v>
      </c>
      <c r="BK378" s="228">
        <f>ROUND(I378*H378,2)</f>
        <v>0</v>
      </c>
      <c r="BL378" s="17" t="s">
        <v>129</v>
      </c>
      <c r="BM378" s="227" t="s">
        <v>480</v>
      </c>
    </row>
    <row r="379" s="2" customFormat="1">
      <c r="A379" s="38"/>
      <c r="B379" s="39"/>
      <c r="C379" s="40"/>
      <c r="D379" s="229" t="s">
        <v>131</v>
      </c>
      <c r="E379" s="40"/>
      <c r="F379" s="230" t="s">
        <v>481</v>
      </c>
      <c r="G379" s="40"/>
      <c r="H379" s="40"/>
      <c r="I379" s="231"/>
      <c r="J379" s="40"/>
      <c r="K379" s="40"/>
      <c r="L379" s="44"/>
      <c r="M379" s="232"/>
      <c r="N379" s="233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131</v>
      </c>
      <c r="AU379" s="17" t="s">
        <v>82</v>
      </c>
    </row>
    <row r="380" s="13" customFormat="1">
      <c r="A380" s="13"/>
      <c r="B380" s="234"/>
      <c r="C380" s="235"/>
      <c r="D380" s="229" t="s">
        <v>133</v>
      </c>
      <c r="E380" s="236" t="s">
        <v>1</v>
      </c>
      <c r="F380" s="237" t="s">
        <v>431</v>
      </c>
      <c r="G380" s="235"/>
      <c r="H380" s="238">
        <v>11.199999999999999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133</v>
      </c>
      <c r="AU380" s="244" t="s">
        <v>82</v>
      </c>
      <c r="AV380" s="13" t="s">
        <v>82</v>
      </c>
      <c r="AW380" s="13" t="s">
        <v>31</v>
      </c>
      <c r="AX380" s="13" t="s">
        <v>74</v>
      </c>
      <c r="AY380" s="244" t="s">
        <v>123</v>
      </c>
    </row>
    <row r="381" s="14" customFormat="1">
      <c r="A381" s="14"/>
      <c r="B381" s="245"/>
      <c r="C381" s="246"/>
      <c r="D381" s="229" t="s">
        <v>133</v>
      </c>
      <c r="E381" s="247" t="s">
        <v>1</v>
      </c>
      <c r="F381" s="248" t="s">
        <v>135</v>
      </c>
      <c r="G381" s="246"/>
      <c r="H381" s="249">
        <v>11.199999999999999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133</v>
      </c>
      <c r="AU381" s="255" t="s">
        <v>82</v>
      </c>
      <c r="AV381" s="14" t="s">
        <v>129</v>
      </c>
      <c r="AW381" s="14" t="s">
        <v>31</v>
      </c>
      <c r="AX381" s="14" t="s">
        <v>79</v>
      </c>
      <c r="AY381" s="255" t="s">
        <v>123</v>
      </c>
    </row>
    <row r="382" s="2" customFormat="1" ht="24.15" customHeight="1">
      <c r="A382" s="38"/>
      <c r="B382" s="39"/>
      <c r="C382" s="215" t="s">
        <v>482</v>
      </c>
      <c r="D382" s="215" t="s">
        <v>125</v>
      </c>
      <c r="E382" s="216" t="s">
        <v>483</v>
      </c>
      <c r="F382" s="217" t="s">
        <v>484</v>
      </c>
      <c r="G382" s="218" t="s">
        <v>128</v>
      </c>
      <c r="H382" s="219">
        <v>20.600000000000001</v>
      </c>
      <c r="I382" s="220"/>
      <c r="J382" s="221">
        <f>ROUND(I382*H382,2)</f>
        <v>0</v>
      </c>
      <c r="K382" s="222"/>
      <c r="L382" s="44"/>
      <c r="M382" s="223" t="s">
        <v>1</v>
      </c>
      <c r="N382" s="224" t="s">
        <v>39</v>
      </c>
      <c r="O382" s="91"/>
      <c r="P382" s="225">
        <f>O382*H382</f>
        <v>0</v>
      </c>
      <c r="Q382" s="225">
        <v>0.0030000000000000001</v>
      </c>
      <c r="R382" s="225">
        <f>Q382*H382</f>
        <v>0.061800000000000008</v>
      </c>
      <c r="S382" s="225">
        <v>0</v>
      </c>
      <c r="T382" s="22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7" t="s">
        <v>129</v>
      </c>
      <c r="AT382" s="227" t="s">
        <v>125</v>
      </c>
      <c r="AU382" s="227" t="s">
        <v>82</v>
      </c>
      <c r="AY382" s="17" t="s">
        <v>123</v>
      </c>
      <c r="BE382" s="228">
        <f>IF(N382="základní",J382,0)</f>
        <v>0</v>
      </c>
      <c r="BF382" s="228">
        <f>IF(N382="snížená",J382,0)</f>
        <v>0</v>
      </c>
      <c r="BG382" s="228">
        <f>IF(N382="zákl. přenesená",J382,0)</f>
        <v>0</v>
      </c>
      <c r="BH382" s="228">
        <f>IF(N382="sníž. přenesená",J382,0)</f>
        <v>0</v>
      </c>
      <c r="BI382" s="228">
        <f>IF(N382="nulová",J382,0)</f>
        <v>0</v>
      </c>
      <c r="BJ382" s="17" t="s">
        <v>79</v>
      </c>
      <c r="BK382" s="228">
        <f>ROUND(I382*H382,2)</f>
        <v>0</v>
      </c>
      <c r="BL382" s="17" t="s">
        <v>129</v>
      </c>
      <c r="BM382" s="227" t="s">
        <v>485</v>
      </c>
    </row>
    <row r="383" s="2" customFormat="1">
      <c r="A383" s="38"/>
      <c r="B383" s="39"/>
      <c r="C383" s="40"/>
      <c r="D383" s="229" t="s">
        <v>131</v>
      </c>
      <c r="E383" s="40"/>
      <c r="F383" s="230" t="s">
        <v>486</v>
      </c>
      <c r="G383" s="40"/>
      <c r="H383" s="40"/>
      <c r="I383" s="231"/>
      <c r="J383" s="40"/>
      <c r="K383" s="40"/>
      <c r="L383" s="44"/>
      <c r="M383" s="232"/>
      <c r="N383" s="23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131</v>
      </c>
      <c r="AU383" s="17" t="s">
        <v>82</v>
      </c>
    </row>
    <row r="384" s="13" customFormat="1">
      <c r="A384" s="13"/>
      <c r="B384" s="234"/>
      <c r="C384" s="235"/>
      <c r="D384" s="229" t="s">
        <v>133</v>
      </c>
      <c r="E384" s="236" t="s">
        <v>1</v>
      </c>
      <c r="F384" s="237" t="s">
        <v>487</v>
      </c>
      <c r="G384" s="235"/>
      <c r="H384" s="238">
        <v>20.600000000000001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133</v>
      </c>
      <c r="AU384" s="244" t="s">
        <v>82</v>
      </c>
      <c r="AV384" s="13" t="s">
        <v>82</v>
      </c>
      <c r="AW384" s="13" t="s">
        <v>31</v>
      </c>
      <c r="AX384" s="13" t="s">
        <v>79</v>
      </c>
      <c r="AY384" s="244" t="s">
        <v>123</v>
      </c>
    </row>
    <row r="385" s="12" customFormat="1" ht="22.8" customHeight="1">
      <c r="A385" s="12"/>
      <c r="B385" s="199"/>
      <c r="C385" s="200"/>
      <c r="D385" s="201" t="s">
        <v>73</v>
      </c>
      <c r="E385" s="213" t="s">
        <v>488</v>
      </c>
      <c r="F385" s="213" t="s">
        <v>489</v>
      </c>
      <c r="G385" s="200"/>
      <c r="H385" s="200"/>
      <c r="I385" s="203"/>
      <c r="J385" s="214">
        <f>BK385</f>
        <v>0</v>
      </c>
      <c r="K385" s="200"/>
      <c r="L385" s="205"/>
      <c r="M385" s="206"/>
      <c r="N385" s="207"/>
      <c r="O385" s="207"/>
      <c r="P385" s="208">
        <f>SUM(P386:P406)</f>
        <v>0</v>
      </c>
      <c r="Q385" s="207"/>
      <c r="R385" s="208">
        <f>SUM(R386:R406)</f>
        <v>0</v>
      </c>
      <c r="S385" s="207"/>
      <c r="T385" s="209">
        <f>SUM(T386:T406)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0" t="s">
        <v>79</v>
      </c>
      <c r="AT385" s="211" t="s">
        <v>73</v>
      </c>
      <c r="AU385" s="211" t="s">
        <v>79</v>
      </c>
      <c r="AY385" s="210" t="s">
        <v>123</v>
      </c>
      <c r="BK385" s="212">
        <f>SUM(BK386:BK406)</f>
        <v>0</v>
      </c>
    </row>
    <row r="386" s="2" customFormat="1" ht="33" customHeight="1">
      <c r="A386" s="38"/>
      <c r="B386" s="39"/>
      <c r="C386" s="215" t="s">
        <v>490</v>
      </c>
      <c r="D386" s="215" t="s">
        <v>125</v>
      </c>
      <c r="E386" s="216" t="s">
        <v>491</v>
      </c>
      <c r="F386" s="217" t="s">
        <v>492</v>
      </c>
      <c r="G386" s="218" t="s">
        <v>196</v>
      </c>
      <c r="H386" s="219">
        <v>147.97</v>
      </c>
      <c r="I386" s="220"/>
      <c r="J386" s="221">
        <f>ROUND(I386*H386,2)</f>
        <v>0</v>
      </c>
      <c r="K386" s="222"/>
      <c r="L386" s="44"/>
      <c r="M386" s="223" t="s">
        <v>1</v>
      </c>
      <c r="N386" s="224" t="s">
        <v>39</v>
      </c>
      <c r="O386" s="91"/>
      <c r="P386" s="225">
        <f>O386*H386</f>
        <v>0</v>
      </c>
      <c r="Q386" s="225">
        <v>0</v>
      </c>
      <c r="R386" s="225">
        <f>Q386*H386</f>
        <v>0</v>
      </c>
      <c r="S386" s="225">
        <v>0</v>
      </c>
      <c r="T386" s="22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7" t="s">
        <v>129</v>
      </c>
      <c r="AT386" s="227" t="s">
        <v>125</v>
      </c>
      <c r="AU386" s="227" t="s">
        <v>82</v>
      </c>
      <c r="AY386" s="17" t="s">
        <v>123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7" t="s">
        <v>79</v>
      </c>
      <c r="BK386" s="228">
        <f>ROUND(I386*H386,2)</f>
        <v>0</v>
      </c>
      <c r="BL386" s="17" t="s">
        <v>129</v>
      </c>
      <c r="BM386" s="227" t="s">
        <v>493</v>
      </c>
    </row>
    <row r="387" s="2" customFormat="1">
      <c r="A387" s="38"/>
      <c r="B387" s="39"/>
      <c r="C387" s="40"/>
      <c r="D387" s="229" t="s">
        <v>131</v>
      </c>
      <c r="E387" s="40"/>
      <c r="F387" s="230" t="s">
        <v>494</v>
      </c>
      <c r="G387" s="40"/>
      <c r="H387" s="40"/>
      <c r="I387" s="231"/>
      <c r="J387" s="40"/>
      <c r="K387" s="40"/>
      <c r="L387" s="44"/>
      <c r="M387" s="232"/>
      <c r="N387" s="233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131</v>
      </c>
      <c r="AU387" s="17" t="s">
        <v>82</v>
      </c>
    </row>
    <row r="388" s="2" customFormat="1" ht="21.75" customHeight="1">
      <c r="A388" s="38"/>
      <c r="B388" s="39"/>
      <c r="C388" s="215" t="s">
        <v>495</v>
      </c>
      <c r="D388" s="215" t="s">
        <v>125</v>
      </c>
      <c r="E388" s="216" t="s">
        <v>496</v>
      </c>
      <c r="F388" s="217" t="s">
        <v>497</v>
      </c>
      <c r="G388" s="218" t="s">
        <v>196</v>
      </c>
      <c r="H388" s="219">
        <v>2959.4000000000001</v>
      </c>
      <c r="I388" s="220"/>
      <c r="J388" s="221">
        <f>ROUND(I388*H388,2)</f>
        <v>0</v>
      </c>
      <c r="K388" s="222"/>
      <c r="L388" s="44"/>
      <c r="M388" s="223" t="s">
        <v>1</v>
      </c>
      <c r="N388" s="224" t="s">
        <v>39</v>
      </c>
      <c r="O388" s="91"/>
      <c r="P388" s="225">
        <f>O388*H388</f>
        <v>0</v>
      </c>
      <c r="Q388" s="225">
        <v>0</v>
      </c>
      <c r="R388" s="225">
        <f>Q388*H388</f>
        <v>0</v>
      </c>
      <c r="S388" s="225">
        <v>0</v>
      </c>
      <c r="T388" s="22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7" t="s">
        <v>129</v>
      </c>
      <c r="AT388" s="227" t="s">
        <v>125</v>
      </c>
      <c r="AU388" s="227" t="s">
        <v>82</v>
      </c>
      <c r="AY388" s="17" t="s">
        <v>123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17" t="s">
        <v>79</v>
      </c>
      <c r="BK388" s="228">
        <f>ROUND(I388*H388,2)</f>
        <v>0</v>
      </c>
      <c r="BL388" s="17" t="s">
        <v>129</v>
      </c>
      <c r="BM388" s="227" t="s">
        <v>498</v>
      </c>
    </row>
    <row r="389" s="2" customFormat="1">
      <c r="A389" s="38"/>
      <c r="B389" s="39"/>
      <c r="C389" s="40"/>
      <c r="D389" s="229" t="s">
        <v>131</v>
      </c>
      <c r="E389" s="40"/>
      <c r="F389" s="230" t="s">
        <v>499</v>
      </c>
      <c r="G389" s="40"/>
      <c r="H389" s="40"/>
      <c r="I389" s="231"/>
      <c r="J389" s="40"/>
      <c r="K389" s="40"/>
      <c r="L389" s="44"/>
      <c r="M389" s="232"/>
      <c r="N389" s="233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131</v>
      </c>
      <c r="AU389" s="17" t="s">
        <v>82</v>
      </c>
    </row>
    <row r="390" s="13" customFormat="1">
      <c r="A390" s="13"/>
      <c r="B390" s="234"/>
      <c r="C390" s="235"/>
      <c r="D390" s="229" t="s">
        <v>133</v>
      </c>
      <c r="E390" s="236" t="s">
        <v>1</v>
      </c>
      <c r="F390" s="237" t="s">
        <v>500</v>
      </c>
      <c r="G390" s="235"/>
      <c r="H390" s="238">
        <v>2959.4000000000001</v>
      </c>
      <c r="I390" s="239"/>
      <c r="J390" s="235"/>
      <c r="K390" s="235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133</v>
      </c>
      <c r="AU390" s="244" t="s">
        <v>82</v>
      </c>
      <c r="AV390" s="13" t="s">
        <v>82</v>
      </c>
      <c r="AW390" s="13" t="s">
        <v>31</v>
      </c>
      <c r="AX390" s="13" t="s">
        <v>74</v>
      </c>
      <c r="AY390" s="244" t="s">
        <v>123</v>
      </c>
    </row>
    <row r="391" s="14" customFormat="1">
      <c r="A391" s="14"/>
      <c r="B391" s="245"/>
      <c r="C391" s="246"/>
      <c r="D391" s="229" t="s">
        <v>133</v>
      </c>
      <c r="E391" s="247" t="s">
        <v>1</v>
      </c>
      <c r="F391" s="248" t="s">
        <v>135</v>
      </c>
      <c r="G391" s="246"/>
      <c r="H391" s="249">
        <v>2959.4000000000001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5" t="s">
        <v>133</v>
      </c>
      <c r="AU391" s="255" t="s">
        <v>82</v>
      </c>
      <c r="AV391" s="14" t="s">
        <v>129</v>
      </c>
      <c r="AW391" s="14" t="s">
        <v>31</v>
      </c>
      <c r="AX391" s="14" t="s">
        <v>79</v>
      </c>
      <c r="AY391" s="255" t="s">
        <v>123</v>
      </c>
    </row>
    <row r="392" s="2" customFormat="1" ht="16.5" customHeight="1">
      <c r="A392" s="38"/>
      <c r="B392" s="39"/>
      <c r="C392" s="215" t="s">
        <v>501</v>
      </c>
      <c r="D392" s="215" t="s">
        <v>125</v>
      </c>
      <c r="E392" s="216" t="s">
        <v>502</v>
      </c>
      <c r="F392" s="217" t="s">
        <v>503</v>
      </c>
      <c r="G392" s="218" t="s">
        <v>196</v>
      </c>
      <c r="H392" s="219">
        <v>147.97</v>
      </c>
      <c r="I392" s="220"/>
      <c r="J392" s="221">
        <f>ROUND(I392*H392,2)</f>
        <v>0</v>
      </c>
      <c r="K392" s="222"/>
      <c r="L392" s="44"/>
      <c r="M392" s="223" t="s">
        <v>1</v>
      </c>
      <c r="N392" s="224" t="s">
        <v>39</v>
      </c>
      <c r="O392" s="91"/>
      <c r="P392" s="225">
        <f>O392*H392</f>
        <v>0</v>
      </c>
      <c r="Q392" s="225">
        <v>0</v>
      </c>
      <c r="R392" s="225">
        <f>Q392*H392</f>
        <v>0</v>
      </c>
      <c r="S392" s="225">
        <v>0</v>
      </c>
      <c r="T392" s="22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7" t="s">
        <v>129</v>
      </c>
      <c r="AT392" s="227" t="s">
        <v>125</v>
      </c>
      <c r="AU392" s="227" t="s">
        <v>82</v>
      </c>
      <c r="AY392" s="17" t="s">
        <v>123</v>
      </c>
      <c r="BE392" s="228">
        <f>IF(N392="základní",J392,0)</f>
        <v>0</v>
      </c>
      <c r="BF392" s="228">
        <f>IF(N392="snížená",J392,0)</f>
        <v>0</v>
      </c>
      <c r="BG392" s="228">
        <f>IF(N392="zákl. přenesená",J392,0)</f>
        <v>0</v>
      </c>
      <c r="BH392" s="228">
        <f>IF(N392="sníž. přenesená",J392,0)</f>
        <v>0</v>
      </c>
      <c r="BI392" s="228">
        <f>IF(N392="nulová",J392,0)</f>
        <v>0</v>
      </c>
      <c r="BJ392" s="17" t="s">
        <v>79</v>
      </c>
      <c r="BK392" s="228">
        <f>ROUND(I392*H392,2)</f>
        <v>0</v>
      </c>
      <c r="BL392" s="17" t="s">
        <v>129</v>
      </c>
      <c r="BM392" s="227" t="s">
        <v>504</v>
      </c>
    </row>
    <row r="393" s="2" customFormat="1">
      <c r="A393" s="38"/>
      <c r="B393" s="39"/>
      <c r="C393" s="40"/>
      <c r="D393" s="229" t="s">
        <v>131</v>
      </c>
      <c r="E393" s="40"/>
      <c r="F393" s="230" t="s">
        <v>505</v>
      </c>
      <c r="G393" s="40"/>
      <c r="H393" s="40"/>
      <c r="I393" s="231"/>
      <c r="J393" s="40"/>
      <c r="K393" s="40"/>
      <c r="L393" s="44"/>
      <c r="M393" s="232"/>
      <c r="N393" s="23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131</v>
      </c>
      <c r="AU393" s="17" t="s">
        <v>82</v>
      </c>
    </row>
    <row r="394" s="2" customFormat="1" ht="37.8" customHeight="1">
      <c r="A394" s="38"/>
      <c r="B394" s="39"/>
      <c r="C394" s="215" t="s">
        <v>506</v>
      </c>
      <c r="D394" s="215" t="s">
        <v>125</v>
      </c>
      <c r="E394" s="216" t="s">
        <v>507</v>
      </c>
      <c r="F394" s="217" t="s">
        <v>508</v>
      </c>
      <c r="G394" s="218" t="s">
        <v>196</v>
      </c>
      <c r="H394" s="219">
        <v>17.574999999999999</v>
      </c>
      <c r="I394" s="220"/>
      <c r="J394" s="221">
        <f>ROUND(I394*H394,2)</f>
        <v>0</v>
      </c>
      <c r="K394" s="222"/>
      <c r="L394" s="44"/>
      <c r="M394" s="223" t="s">
        <v>1</v>
      </c>
      <c r="N394" s="224" t="s">
        <v>39</v>
      </c>
      <c r="O394" s="91"/>
      <c r="P394" s="225">
        <f>O394*H394</f>
        <v>0</v>
      </c>
      <c r="Q394" s="225">
        <v>0</v>
      </c>
      <c r="R394" s="225">
        <f>Q394*H394</f>
        <v>0</v>
      </c>
      <c r="S394" s="225">
        <v>0</v>
      </c>
      <c r="T394" s="22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7" t="s">
        <v>129</v>
      </c>
      <c r="AT394" s="227" t="s">
        <v>125</v>
      </c>
      <c r="AU394" s="227" t="s">
        <v>82</v>
      </c>
      <c r="AY394" s="17" t="s">
        <v>123</v>
      </c>
      <c r="BE394" s="228">
        <f>IF(N394="základní",J394,0)</f>
        <v>0</v>
      </c>
      <c r="BF394" s="228">
        <f>IF(N394="snížená",J394,0)</f>
        <v>0</v>
      </c>
      <c r="BG394" s="228">
        <f>IF(N394="zákl. přenesená",J394,0)</f>
        <v>0</v>
      </c>
      <c r="BH394" s="228">
        <f>IF(N394="sníž. přenesená",J394,0)</f>
        <v>0</v>
      </c>
      <c r="BI394" s="228">
        <f>IF(N394="nulová",J394,0)</f>
        <v>0</v>
      </c>
      <c r="BJ394" s="17" t="s">
        <v>79</v>
      </c>
      <c r="BK394" s="228">
        <f>ROUND(I394*H394,2)</f>
        <v>0</v>
      </c>
      <c r="BL394" s="17" t="s">
        <v>129</v>
      </c>
      <c r="BM394" s="227" t="s">
        <v>509</v>
      </c>
    </row>
    <row r="395" s="2" customFormat="1">
      <c r="A395" s="38"/>
      <c r="B395" s="39"/>
      <c r="C395" s="40"/>
      <c r="D395" s="229" t="s">
        <v>131</v>
      </c>
      <c r="E395" s="40"/>
      <c r="F395" s="230" t="s">
        <v>510</v>
      </c>
      <c r="G395" s="40"/>
      <c r="H395" s="40"/>
      <c r="I395" s="231"/>
      <c r="J395" s="40"/>
      <c r="K395" s="40"/>
      <c r="L395" s="44"/>
      <c r="M395" s="232"/>
      <c r="N395" s="233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131</v>
      </c>
      <c r="AU395" s="17" t="s">
        <v>82</v>
      </c>
    </row>
    <row r="396" s="13" customFormat="1">
      <c r="A396" s="13"/>
      <c r="B396" s="234"/>
      <c r="C396" s="235"/>
      <c r="D396" s="229" t="s">
        <v>133</v>
      </c>
      <c r="E396" s="236" t="s">
        <v>1</v>
      </c>
      <c r="F396" s="237" t="s">
        <v>511</v>
      </c>
      <c r="G396" s="235"/>
      <c r="H396" s="238">
        <v>3.5150000000000001</v>
      </c>
      <c r="I396" s="239"/>
      <c r="J396" s="235"/>
      <c r="K396" s="235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133</v>
      </c>
      <c r="AU396" s="244" t="s">
        <v>82</v>
      </c>
      <c r="AV396" s="13" t="s">
        <v>82</v>
      </c>
      <c r="AW396" s="13" t="s">
        <v>31</v>
      </c>
      <c r="AX396" s="13" t="s">
        <v>74</v>
      </c>
      <c r="AY396" s="244" t="s">
        <v>123</v>
      </c>
    </row>
    <row r="397" s="13" customFormat="1">
      <c r="A397" s="13"/>
      <c r="B397" s="234"/>
      <c r="C397" s="235"/>
      <c r="D397" s="229" t="s">
        <v>133</v>
      </c>
      <c r="E397" s="236" t="s">
        <v>1</v>
      </c>
      <c r="F397" s="237" t="s">
        <v>512</v>
      </c>
      <c r="G397" s="235"/>
      <c r="H397" s="238">
        <v>14.060000000000001</v>
      </c>
      <c r="I397" s="239"/>
      <c r="J397" s="235"/>
      <c r="K397" s="235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133</v>
      </c>
      <c r="AU397" s="244" t="s">
        <v>82</v>
      </c>
      <c r="AV397" s="13" t="s">
        <v>82</v>
      </c>
      <c r="AW397" s="13" t="s">
        <v>31</v>
      </c>
      <c r="AX397" s="13" t="s">
        <v>74</v>
      </c>
      <c r="AY397" s="244" t="s">
        <v>123</v>
      </c>
    </row>
    <row r="398" s="14" customFormat="1">
      <c r="A398" s="14"/>
      <c r="B398" s="245"/>
      <c r="C398" s="246"/>
      <c r="D398" s="229" t="s">
        <v>133</v>
      </c>
      <c r="E398" s="247" t="s">
        <v>1</v>
      </c>
      <c r="F398" s="248" t="s">
        <v>135</v>
      </c>
      <c r="G398" s="246"/>
      <c r="H398" s="249">
        <v>17.574999999999999</v>
      </c>
      <c r="I398" s="250"/>
      <c r="J398" s="246"/>
      <c r="K398" s="246"/>
      <c r="L398" s="251"/>
      <c r="M398" s="252"/>
      <c r="N398" s="253"/>
      <c r="O398" s="253"/>
      <c r="P398" s="253"/>
      <c r="Q398" s="253"/>
      <c r="R398" s="253"/>
      <c r="S398" s="253"/>
      <c r="T398" s="25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5" t="s">
        <v>133</v>
      </c>
      <c r="AU398" s="255" t="s">
        <v>82</v>
      </c>
      <c r="AV398" s="14" t="s">
        <v>129</v>
      </c>
      <c r="AW398" s="14" t="s">
        <v>31</v>
      </c>
      <c r="AX398" s="14" t="s">
        <v>79</v>
      </c>
      <c r="AY398" s="255" t="s">
        <v>123</v>
      </c>
    </row>
    <row r="399" s="2" customFormat="1" ht="44.25" customHeight="1">
      <c r="A399" s="38"/>
      <c r="B399" s="39"/>
      <c r="C399" s="215" t="s">
        <v>513</v>
      </c>
      <c r="D399" s="215" t="s">
        <v>125</v>
      </c>
      <c r="E399" s="216" t="s">
        <v>514</v>
      </c>
      <c r="F399" s="217" t="s">
        <v>515</v>
      </c>
      <c r="G399" s="218" t="s">
        <v>196</v>
      </c>
      <c r="H399" s="219">
        <v>88.200000000000003</v>
      </c>
      <c r="I399" s="220"/>
      <c r="J399" s="221">
        <f>ROUND(I399*H399,2)</f>
        <v>0</v>
      </c>
      <c r="K399" s="222"/>
      <c r="L399" s="44"/>
      <c r="M399" s="223" t="s">
        <v>1</v>
      </c>
      <c r="N399" s="224" t="s">
        <v>39</v>
      </c>
      <c r="O399" s="91"/>
      <c r="P399" s="225">
        <f>O399*H399</f>
        <v>0</v>
      </c>
      <c r="Q399" s="225">
        <v>0</v>
      </c>
      <c r="R399" s="225">
        <f>Q399*H399</f>
        <v>0</v>
      </c>
      <c r="S399" s="225">
        <v>0</v>
      </c>
      <c r="T399" s="22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7" t="s">
        <v>129</v>
      </c>
      <c r="AT399" s="227" t="s">
        <v>125</v>
      </c>
      <c r="AU399" s="227" t="s">
        <v>82</v>
      </c>
      <c r="AY399" s="17" t="s">
        <v>123</v>
      </c>
      <c r="BE399" s="228">
        <f>IF(N399="základní",J399,0)</f>
        <v>0</v>
      </c>
      <c r="BF399" s="228">
        <f>IF(N399="snížená",J399,0)</f>
        <v>0</v>
      </c>
      <c r="BG399" s="228">
        <f>IF(N399="zákl. přenesená",J399,0)</f>
        <v>0</v>
      </c>
      <c r="BH399" s="228">
        <f>IF(N399="sníž. přenesená",J399,0)</f>
        <v>0</v>
      </c>
      <c r="BI399" s="228">
        <f>IF(N399="nulová",J399,0)</f>
        <v>0</v>
      </c>
      <c r="BJ399" s="17" t="s">
        <v>79</v>
      </c>
      <c r="BK399" s="228">
        <f>ROUND(I399*H399,2)</f>
        <v>0</v>
      </c>
      <c r="BL399" s="17" t="s">
        <v>129</v>
      </c>
      <c r="BM399" s="227" t="s">
        <v>516</v>
      </c>
    </row>
    <row r="400" s="2" customFormat="1">
      <c r="A400" s="38"/>
      <c r="B400" s="39"/>
      <c r="C400" s="40"/>
      <c r="D400" s="229" t="s">
        <v>131</v>
      </c>
      <c r="E400" s="40"/>
      <c r="F400" s="230" t="s">
        <v>515</v>
      </c>
      <c r="G400" s="40"/>
      <c r="H400" s="40"/>
      <c r="I400" s="231"/>
      <c r="J400" s="40"/>
      <c r="K400" s="40"/>
      <c r="L400" s="44"/>
      <c r="M400" s="232"/>
      <c r="N400" s="233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131</v>
      </c>
      <c r="AU400" s="17" t="s">
        <v>82</v>
      </c>
    </row>
    <row r="401" s="13" customFormat="1">
      <c r="A401" s="13"/>
      <c r="B401" s="234"/>
      <c r="C401" s="235"/>
      <c r="D401" s="229" t="s">
        <v>133</v>
      </c>
      <c r="E401" s="236" t="s">
        <v>1</v>
      </c>
      <c r="F401" s="237" t="s">
        <v>517</v>
      </c>
      <c r="G401" s="235"/>
      <c r="H401" s="238">
        <v>88.200000000000003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133</v>
      </c>
      <c r="AU401" s="244" t="s">
        <v>82</v>
      </c>
      <c r="AV401" s="13" t="s">
        <v>82</v>
      </c>
      <c r="AW401" s="13" t="s">
        <v>31</v>
      </c>
      <c r="AX401" s="13" t="s">
        <v>74</v>
      </c>
      <c r="AY401" s="244" t="s">
        <v>123</v>
      </c>
    </row>
    <row r="402" s="14" customFormat="1">
      <c r="A402" s="14"/>
      <c r="B402" s="245"/>
      <c r="C402" s="246"/>
      <c r="D402" s="229" t="s">
        <v>133</v>
      </c>
      <c r="E402" s="247" t="s">
        <v>1</v>
      </c>
      <c r="F402" s="248" t="s">
        <v>135</v>
      </c>
      <c r="G402" s="246"/>
      <c r="H402" s="249">
        <v>88.200000000000003</v>
      </c>
      <c r="I402" s="250"/>
      <c r="J402" s="246"/>
      <c r="K402" s="246"/>
      <c r="L402" s="251"/>
      <c r="M402" s="252"/>
      <c r="N402" s="253"/>
      <c r="O402" s="253"/>
      <c r="P402" s="253"/>
      <c r="Q402" s="253"/>
      <c r="R402" s="253"/>
      <c r="S402" s="253"/>
      <c r="T402" s="25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5" t="s">
        <v>133</v>
      </c>
      <c r="AU402" s="255" t="s">
        <v>82</v>
      </c>
      <c r="AV402" s="14" t="s">
        <v>129</v>
      </c>
      <c r="AW402" s="14" t="s">
        <v>31</v>
      </c>
      <c r="AX402" s="14" t="s">
        <v>79</v>
      </c>
      <c r="AY402" s="255" t="s">
        <v>123</v>
      </c>
    </row>
    <row r="403" s="2" customFormat="1" ht="44.25" customHeight="1">
      <c r="A403" s="38"/>
      <c r="B403" s="39"/>
      <c r="C403" s="215" t="s">
        <v>518</v>
      </c>
      <c r="D403" s="215" t="s">
        <v>125</v>
      </c>
      <c r="E403" s="216" t="s">
        <v>519</v>
      </c>
      <c r="F403" s="217" t="s">
        <v>520</v>
      </c>
      <c r="G403" s="218" t="s">
        <v>196</v>
      </c>
      <c r="H403" s="219">
        <v>64.209999999999994</v>
      </c>
      <c r="I403" s="220"/>
      <c r="J403" s="221">
        <f>ROUND(I403*H403,2)</f>
        <v>0</v>
      </c>
      <c r="K403" s="222"/>
      <c r="L403" s="44"/>
      <c r="M403" s="223" t="s">
        <v>1</v>
      </c>
      <c r="N403" s="224" t="s">
        <v>39</v>
      </c>
      <c r="O403" s="91"/>
      <c r="P403" s="225">
        <f>O403*H403</f>
        <v>0</v>
      </c>
      <c r="Q403" s="225">
        <v>0</v>
      </c>
      <c r="R403" s="225">
        <f>Q403*H403</f>
        <v>0</v>
      </c>
      <c r="S403" s="225">
        <v>0</v>
      </c>
      <c r="T403" s="22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7" t="s">
        <v>129</v>
      </c>
      <c r="AT403" s="227" t="s">
        <v>125</v>
      </c>
      <c r="AU403" s="227" t="s">
        <v>82</v>
      </c>
      <c r="AY403" s="17" t="s">
        <v>123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7" t="s">
        <v>79</v>
      </c>
      <c r="BK403" s="228">
        <f>ROUND(I403*H403,2)</f>
        <v>0</v>
      </c>
      <c r="BL403" s="17" t="s">
        <v>129</v>
      </c>
      <c r="BM403" s="227" t="s">
        <v>521</v>
      </c>
    </row>
    <row r="404" s="2" customFormat="1">
      <c r="A404" s="38"/>
      <c r="B404" s="39"/>
      <c r="C404" s="40"/>
      <c r="D404" s="229" t="s">
        <v>131</v>
      </c>
      <c r="E404" s="40"/>
      <c r="F404" s="230" t="s">
        <v>520</v>
      </c>
      <c r="G404" s="40"/>
      <c r="H404" s="40"/>
      <c r="I404" s="231"/>
      <c r="J404" s="40"/>
      <c r="K404" s="40"/>
      <c r="L404" s="44"/>
      <c r="M404" s="232"/>
      <c r="N404" s="233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131</v>
      </c>
      <c r="AU404" s="17" t="s">
        <v>82</v>
      </c>
    </row>
    <row r="405" s="13" customFormat="1">
      <c r="A405" s="13"/>
      <c r="B405" s="234"/>
      <c r="C405" s="235"/>
      <c r="D405" s="229" t="s">
        <v>133</v>
      </c>
      <c r="E405" s="236" t="s">
        <v>1</v>
      </c>
      <c r="F405" s="237" t="s">
        <v>522</v>
      </c>
      <c r="G405" s="235"/>
      <c r="H405" s="238">
        <v>64.209999999999994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133</v>
      </c>
      <c r="AU405" s="244" t="s">
        <v>82</v>
      </c>
      <c r="AV405" s="13" t="s">
        <v>82</v>
      </c>
      <c r="AW405" s="13" t="s">
        <v>31</v>
      </c>
      <c r="AX405" s="13" t="s">
        <v>74</v>
      </c>
      <c r="AY405" s="244" t="s">
        <v>123</v>
      </c>
    </row>
    <row r="406" s="14" customFormat="1">
      <c r="A406" s="14"/>
      <c r="B406" s="245"/>
      <c r="C406" s="246"/>
      <c r="D406" s="229" t="s">
        <v>133</v>
      </c>
      <c r="E406" s="247" t="s">
        <v>1</v>
      </c>
      <c r="F406" s="248" t="s">
        <v>135</v>
      </c>
      <c r="G406" s="246"/>
      <c r="H406" s="249">
        <v>64.209999999999994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133</v>
      </c>
      <c r="AU406" s="255" t="s">
        <v>82</v>
      </c>
      <c r="AV406" s="14" t="s">
        <v>129</v>
      </c>
      <c r="AW406" s="14" t="s">
        <v>31</v>
      </c>
      <c r="AX406" s="14" t="s">
        <v>79</v>
      </c>
      <c r="AY406" s="255" t="s">
        <v>123</v>
      </c>
    </row>
    <row r="407" s="12" customFormat="1" ht="22.8" customHeight="1">
      <c r="A407" s="12"/>
      <c r="B407" s="199"/>
      <c r="C407" s="200"/>
      <c r="D407" s="201" t="s">
        <v>73</v>
      </c>
      <c r="E407" s="213" t="s">
        <v>523</v>
      </c>
      <c r="F407" s="213" t="s">
        <v>524</v>
      </c>
      <c r="G407" s="200"/>
      <c r="H407" s="200"/>
      <c r="I407" s="203"/>
      <c r="J407" s="214">
        <f>BK407</f>
        <v>0</v>
      </c>
      <c r="K407" s="200"/>
      <c r="L407" s="205"/>
      <c r="M407" s="206"/>
      <c r="N407" s="207"/>
      <c r="O407" s="207"/>
      <c r="P407" s="208">
        <f>SUM(P408:P409)</f>
        <v>0</v>
      </c>
      <c r="Q407" s="207"/>
      <c r="R407" s="208">
        <f>SUM(R408:R409)</f>
        <v>0</v>
      </c>
      <c r="S407" s="207"/>
      <c r="T407" s="209">
        <f>SUM(T408:T409)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0" t="s">
        <v>79</v>
      </c>
      <c r="AT407" s="211" t="s">
        <v>73</v>
      </c>
      <c r="AU407" s="211" t="s">
        <v>79</v>
      </c>
      <c r="AY407" s="210" t="s">
        <v>123</v>
      </c>
      <c r="BK407" s="212">
        <f>SUM(BK408:BK409)</f>
        <v>0</v>
      </c>
    </row>
    <row r="408" s="2" customFormat="1" ht="24.15" customHeight="1">
      <c r="A408" s="38"/>
      <c r="B408" s="39"/>
      <c r="C408" s="215" t="s">
        <v>525</v>
      </c>
      <c r="D408" s="215" t="s">
        <v>125</v>
      </c>
      <c r="E408" s="216" t="s">
        <v>526</v>
      </c>
      <c r="F408" s="217" t="s">
        <v>527</v>
      </c>
      <c r="G408" s="218" t="s">
        <v>196</v>
      </c>
      <c r="H408" s="219">
        <v>152.273</v>
      </c>
      <c r="I408" s="220"/>
      <c r="J408" s="221">
        <f>ROUND(I408*H408,2)</f>
        <v>0</v>
      </c>
      <c r="K408" s="222"/>
      <c r="L408" s="44"/>
      <c r="M408" s="223" t="s">
        <v>1</v>
      </c>
      <c r="N408" s="224" t="s">
        <v>39</v>
      </c>
      <c r="O408" s="91"/>
      <c r="P408" s="225">
        <f>O408*H408</f>
        <v>0</v>
      </c>
      <c r="Q408" s="225">
        <v>0</v>
      </c>
      <c r="R408" s="225">
        <f>Q408*H408</f>
        <v>0</v>
      </c>
      <c r="S408" s="225">
        <v>0</v>
      </c>
      <c r="T408" s="22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7" t="s">
        <v>129</v>
      </c>
      <c r="AT408" s="227" t="s">
        <v>125</v>
      </c>
      <c r="AU408" s="227" t="s">
        <v>82</v>
      </c>
      <c r="AY408" s="17" t="s">
        <v>123</v>
      </c>
      <c r="BE408" s="228">
        <f>IF(N408="základní",J408,0)</f>
        <v>0</v>
      </c>
      <c r="BF408" s="228">
        <f>IF(N408="snížená",J408,0)</f>
        <v>0</v>
      </c>
      <c r="BG408" s="228">
        <f>IF(N408="zákl. přenesená",J408,0)</f>
        <v>0</v>
      </c>
      <c r="BH408" s="228">
        <f>IF(N408="sníž. přenesená",J408,0)</f>
        <v>0</v>
      </c>
      <c r="BI408" s="228">
        <f>IF(N408="nulová",J408,0)</f>
        <v>0</v>
      </c>
      <c r="BJ408" s="17" t="s">
        <v>79</v>
      </c>
      <c r="BK408" s="228">
        <f>ROUND(I408*H408,2)</f>
        <v>0</v>
      </c>
      <c r="BL408" s="17" t="s">
        <v>129</v>
      </c>
      <c r="BM408" s="227" t="s">
        <v>528</v>
      </c>
    </row>
    <row r="409" s="2" customFormat="1">
      <c r="A409" s="38"/>
      <c r="B409" s="39"/>
      <c r="C409" s="40"/>
      <c r="D409" s="229" t="s">
        <v>131</v>
      </c>
      <c r="E409" s="40"/>
      <c r="F409" s="230" t="s">
        <v>529</v>
      </c>
      <c r="G409" s="40"/>
      <c r="H409" s="40"/>
      <c r="I409" s="231"/>
      <c r="J409" s="40"/>
      <c r="K409" s="40"/>
      <c r="L409" s="44"/>
      <c r="M409" s="232"/>
      <c r="N409" s="233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131</v>
      </c>
      <c r="AU409" s="17" t="s">
        <v>82</v>
      </c>
    </row>
    <row r="410" s="12" customFormat="1" ht="25.92" customHeight="1">
      <c r="A410" s="12"/>
      <c r="B410" s="199"/>
      <c r="C410" s="200"/>
      <c r="D410" s="201" t="s">
        <v>73</v>
      </c>
      <c r="E410" s="202" t="s">
        <v>530</v>
      </c>
      <c r="F410" s="202" t="s">
        <v>531</v>
      </c>
      <c r="G410" s="200"/>
      <c r="H410" s="200"/>
      <c r="I410" s="203"/>
      <c r="J410" s="204">
        <f>BK410</f>
        <v>0</v>
      </c>
      <c r="K410" s="200"/>
      <c r="L410" s="205"/>
      <c r="M410" s="206"/>
      <c r="N410" s="207"/>
      <c r="O410" s="207"/>
      <c r="P410" s="208">
        <f>P411</f>
        <v>0</v>
      </c>
      <c r="Q410" s="207"/>
      <c r="R410" s="208">
        <f>R411</f>
        <v>0</v>
      </c>
      <c r="S410" s="207"/>
      <c r="T410" s="209">
        <f>T411</f>
        <v>0.13200000000000001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10" t="s">
        <v>82</v>
      </c>
      <c r="AT410" s="211" t="s">
        <v>73</v>
      </c>
      <c r="AU410" s="211" t="s">
        <v>74</v>
      </c>
      <c r="AY410" s="210" t="s">
        <v>123</v>
      </c>
      <c r="BK410" s="212">
        <f>BK411</f>
        <v>0</v>
      </c>
    </row>
    <row r="411" s="12" customFormat="1" ht="22.8" customHeight="1">
      <c r="A411" s="12"/>
      <c r="B411" s="199"/>
      <c r="C411" s="200"/>
      <c r="D411" s="201" t="s">
        <v>73</v>
      </c>
      <c r="E411" s="213" t="s">
        <v>532</v>
      </c>
      <c r="F411" s="213" t="s">
        <v>533</v>
      </c>
      <c r="G411" s="200"/>
      <c r="H411" s="200"/>
      <c r="I411" s="203"/>
      <c r="J411" s="214">
        <f>BK411</f>
        <v>0</v>
      </c>
      <c r="K411" s="200"/>
      <c r="L411" s="205"/>
      <c r="M411" s="206"/>
      <c r="N411" s="207"/>
      <c r="O411" s="207"/>
      <c r="P411" s="208">
        <f>SUM(P412:P423)</f>
        <v>0</v>
      </c>
      <c r="Q411" s="207"/>
      <c r="R411" s="208">
        <f>SUM(R412:R423)</f>
        <v>0</v>
      </c>
      <c r="S411" s="207"/>
      <c r="T411" s="209">
        <f>SUM(T412:T423)</f>
        <v>0.13200000000000001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10" t="s">
        <v>82</v>
      </c>
      <c r="AT411" s="211" t="s">
        <v>73</v>
      </c>
      <c r="AU411" s="211" t="s">
        <v>79</v>
      </c>
      <c r="AY411" s="210" t="s">
        <v>123</v>
      </c>
      <c r="BK411" s="212">
        <f>SUM(BK412:BK423)</f>
        <v>0</v>
      </c>
    </row>
    <row r="412" s="2" customFormat="1" ht="33" customHeight="1">
      <c r="A412" s="38"/>
      <c r="B412" s="39"/>
      <c r="C412" s="215" t="s">
        <v>534</v>
      </c>
      <c r="D412" s="215" t="s">
        <v>125</v>
      </c>
      <c r="E412" s="216" t="s">
        <v>535</v>
      </c>
      <c r="F412" s="217" t="s">
        <v>536</v>
      </c>
      <c r="G412" s="218" t="s">
        <v>128</v>
      </c>
      <c r="H412" s="219">
        <v>24</v>
      </c>
      <c r="I412" s="220"/>
      <c r="J412" s="221">
        <f>ROUND(I412*H412,2)</f>
        <v>0</v>
      </c>
      <c r="K412" s="222"/>
      <c r="L412" s="44"/>
      <c r="M412" s="223" t="s">
        <v>1</v>
      </c>
      <c r="N412" s="224" t="s">
        <v>39</v>
      </c>
      <c r="O412" s="91"/>
      <c r="P412" s="225">
        <f>O412*H412</f>
        <v>0</v>
      </c>
      <c r="Q412" s="225">
        <v>0</v>
      </c>
      <c r="R412" s="225">
        <f>Q412*H412</f>
        <v>0</v>
      </c>
      <c r="S412" s="225">
        <v>0.0054999999999999997</v>
      </c>
      <c r="T412" s="226">
        <f>S412*H412</f>
        <v>0.13200000000000001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7" t="s">
        <v>219</v>
      </c>
      <c r="AT412" s="227" t="s">
        <v>125</v>
      </c>
      <c r="AU412" s="227" t="s">
        <v>82</v>
      </c>
      <c r="AY412" s="17" t="s">
        <v>123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17" t="s">
        <v>79</v>
      </c>
      <c r="BK412" s="228">
        <f>ROUND(I412*H412,2)</f>
        <v>0</v>
      </c>
      <c r="BL412" s="17" t="s">
        <v>219</v>
      </c>
      <c r="BM412" s="227" t="s">
        <v>537</v>
      </c>
    </row>
    <row r="413" s="2" customFormat="1">
      <c r="A413" s="38"/>
      <c r="B413" s="39"/>
      <c r="C413" s="40"/>
      <c r="D413" s="229" t="s">
        <v>131</v>
      </c>
      <c r="E413" s="40"/>
      <c r="F413" s="230" t="s">
        <v>538</v>
      </c>
      <c r="G413" s="40"/>
      <c r="H413" s="40"/>
      <c r="I413" s="231"/>
      <c r="J413" s="40"/>
      <c r="K413" s="40"/>
      <c r="L413" s="44"/>
      <c r="M413" s="232"/>
      <c r="N413" s="233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131</v>
      </c>
      <c r="AU413" s="17" t="s">
        <v>82</v>
      </c>
    </row>
    <row r="414" s="13" customFormat="1">
      <c r="A414" s="13"/>
      <c r="B414" s="234"/>
      <c r="C414" s="235"/>
      <c r="D414" s="229" t="s">
        <v>133</v>
      </c>
      <c r="E414" s="236" t="s">
        <v>1</v>
      </c>
      <c r="F414" s="237" t="s">
        <v>539</v>
      </c>
      <c r="G414" s="235"/>
      <c r="H414" s="238">
        <v>9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133</v>
      </c>
      <c r="AU414" s="244" t="s">
        <v>82</v>
      </c>
      <c r="AV414" s="13" t="s">
        <v>82</v>
      </c>
      <c r="AW414" s="13" t="s">
        <v>31</v>
      </c>
      <c r="AX414" s="13" t="s">
        <v>74</v>
      </c>
      <c r="AY414" s="244" t="s">
        <v>123</v>
      </c>
    </row>
    <row r="415" s="13" customFormat="1">
      <c r="A415" s="13"/>
      <c r="B415" s="234"/>
      <c r="C415" s="235"/>
      <c r="D415" s="229" t="s">
        <v>133</v>
      </c>
      <c r="E415" s="236" t="s">
        <v>1</v>
      </c>
      <c r="F415" s="237" t="s">
        <v>540</v>
      </c>
      <c r="G415" s="235"/>
      <c r="H415" s="238">
        <v>15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133</v>
      </c>
      <c r="AU415" s="244" t="s">
        <v>82</v>
      </c>
      <c r="AV415" s="13" t="s">
        <v>82</v>
      </c>
      <c r="AW415" s="13" t="s">
        <v>31</v>
      </c>
      <c r="AX415" s="13" t="s">
        <v>74</v>
      </c>
      <c r="AY415" s="244" t="s">
        <v>123</v>
      </c>
    </row>
    <row r="416" s="14" customFormat="1">
      <c r="A416" s="14"/>
      <c r="B416" s="245"/>
      <c r="C416" s="246"/>
      <c r="D416" s="229" t="s">
        <v>133</v>
      </c>
      <c r="E416" s="247" t="s">
        <v>1</v>
      </c>
      <c r="F416" s="248" t="s">
        <v>135</v>
      </c>
      <c r="G416" s="246"/>
      <c r="H416" s="249">
        <v>24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133</v>
      </c>
      <c r="AU416" s="255" t="s">
        <v>82</v>
      </c>
      <c r="AV416" s="14" t="s">
        <v>129</v>
      </c>
      <c r="AW416" s="14" t="s">
        <v>31</v>
      </c>
      <c r="AX416" s="14" t="s">
        <v>79</v>
      </c>
      <c r="AY416" s="255" t="s">
        <v>123</v>
      </c>
    </row>
    <row r="417" s="2" customFormat="1" ht="24.15" customHeight="1">
      <c r="A417" s="38"/>
      <c r="B417" s="39"/>
      <c r="C417" s="215" t="s">
        <v>541</v>
      </c>
      <c r="D417" s="215" t="s">
        <v>125</v>
      </c>
      <c r="E417" s="216" t="s">
        <v>542</v>
      </c>
      <c r="F417" s="217" t="s">
        <v>543</v>
      </c>
      <c r="G417" s="218" t="s">
        <v>196</v>
      </c>
      <c r="H417" s="219">
        <v>0.22</v>
      </c>
      <c r="I417" s="220"/>
      <c r="J417" s="221">
        <f>ROUND(I417*H417,2)</f>
        <v>0</v>
      </c>
      <c r="K417" s="222"/>
      <c r="L417" s="44"/>
      <c r="M417" s="223" t="s">
        <v>1</v>
      </c>
      <c r="N417" s="224" t="s">
        <v>39</v>
      </c>
      <c r="O417" s="91"/>
      <c r="P417" s="225">
        <f>O417*H417</f>
        <v>0</v>
      </c>
      <c r="Q417" s="225">
        <v>0</v>
      </c>
      <c r="R417" s="225">
        <f>Q417*H417</f>
        <v>0</v>
      </c>
      <c r="S417" s="225">
        <v>0</v>
      </c>
      <c r="T417" s="226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7" t="s">
        <v>219</v>
      </c>
      <c r="AT417" s="227" t="s">
        <v>125</v>
      </c>
      <c r="AU417" s="227" t="s">
        <v>82</v>
      </c>
      <c r="AY417" s="17" t="s">
        <v>123</v>
      </c>
      <c r="BE417" s="228">
        <f>IF(N417="základní",J417,0)</f>
        <v>0</v>
      </c>
      <c r="BF417" s="228">
        <f>IF(N417="snížená",J417,0)</f>
        <v>0</v>
      </c>
      <c r="BG417" s="228">
        <f>IF(N417="zákl. přenesená",J417,0)</f>
        <v>0</v>
      </c>
      <c r="BH417" s="228">
        <f>IF(N417="sníž. přenesená",J417,0)</f>
        <v>0</v>
      </c>
      <c r="BI417" s="228">
        <f>IF(N417="nulová",J417,0)</f>
        <v>0</v>
      </c>
      <c r="BJ417" s="17" t="s">
        <v>79</v>
      </c>
      <c r="BK417" s="228">
        <f>ROUND(I417*H417,2)</f>
        <v>0</v>
      </c>
      <c r="BL417" s="17" t="s">
        <v>219</v>
      </c>
      <c r="BM417" s="227" t="s">
        <v>544</v>
      </c>
    </row>
    <row r="418" s="2" customFormat="1">
      <c r="A418" s="38"/>
      <c r="B418" s="39"/>
      <c r="C418" s="40"/>
      <c r="D418" s="229" t="s">
        <v>131</v>
      </c>
      <c r="E418" s="40"/>
      <c r="F418" s="230" t="s">
        <v>545</v>
      </c>
      <c r="G418" s="40"/>
      <c r="H418" s="40"/>
      <c r="I418" s="231"/>
      <c r="J418" s="40"/>
      <c r="K418" s="40"/>
      <c r="L418" s="44"/>
      <c r="M418" s="232"/>
      <c r="N418" s="233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131</v>
      </c>
      <c r="AU418" s="17" t="s">
        <v>82</v>
      </c>
    </row>
    <row r="419" s="2" customFormat="1" ht="37.8" customHeight="1">
      <c r="A419" s="38"/>
      <c r="B419" s="39"/>
      <c r="C419" s="215" t="s">
        <v>546</v>
      </c>
      <c r="D419" s="215" t="s">
        <v>125</v>
      </c>
      <c r="E419" s="216" t="s">
        <v>547</v>
      </c>
      <c r="F419" s="217" t="s">
        <v>548</v>
      </c>
      <c r="G419" s="218" t="s">
        <v>128</v>
      </c>
      <c r="H419" s="219">
        <v>24</v>
      </c>
      <c r="I419" s="220"/>
      <c r="J419" s="221">
        <f>ROUND(I419*H419,2)</f>
        <v>0</v>
      </c>
      <c r="K419" s="222"/>
      <c r="L419" s="44"/>
      <c r="M419" s="223" t="s">
        <v>1</v>
      </c>
      <c r="N419" s="224" t="s">
        <v>39</v>
      </c>
      <c r="O419" s="91"/>
      <c r="P419" s="225">
        <f>O419*H419</f>
        <v>0</v>
      </c>
      <c r="Q419" s="225">
        <v>0</v>
      </c>
      <c r="R419" s="225">
        <f>Q419*H419</f>
        <v>0</v>
      </c>
      <c r="S419" s="225">
        <v>0</v>
      </c>
      <c r="T419" s="22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7" t="s">
        <v>219</v>
      </c>
      <c r="AT419" s="227" t="s">
        <v>125</v>
      </c>
      <c r="AU419" s="227" t="s">
        <v>82</v>
      </c>
      <c r="AY419" s="17" t="s">
        <v>123</v>
      </c>
      <c r="BE419" s="228">
        <f>IF(N419="základní",J419,0)</f>
        <v>0</v>
      </c>
      <c r="BF419" s="228">
        <f>IF(N419="snížená",J419,0)</f>
        <v>0</v>
      </c>
      <c r="BG419" s="228">
        <f>IF(N419="zákl. přenesená",J419,0)</f>
        <v>0</v>
      </c>
      <c r="BH419" s="228">
        <f>IF(N419="sníž. přenesená",J419,0)</f>
        <v>0</v>
      </c>
      <c r="BI419" s="228">
        <f>IF(N419="nulová",J419,0)</f>
        <v>0</v>
      </c>
      <c r="BJ419" s="17" t="s">
        <v>79</v>
      </c>
      <c r="BK419" s="228">
        <f>ROUND(I419*H419,2)</f>
        <v>0</v>
      </c>
      <c r="BL419" s="17" t="s">
        <v>219</v>
      </c>
      <c r="BM419" s="227" t="s">
        <v>549</v>
      </c>
    </row>
    <row r="420" s="2" customFormat="1">
      <c r="A420" s="38"/>
      <c r="B420" s="39"/>
      <c r="C420" s="40"/>
      <c r="D420" s="229" t="s">
        <v>131</v>
      </c>
      <c r="E420" s="40"/>
      <c r="F420" s="230" t="s">
        <v>550</v>
      </c>
      <c r="G420" s="40"/>
      <c r="H420" s="40"/>
      <c r="I420" s="231"/>
      <c r="J420" s="40"/>
      <c r="K420" s="40"/>
      <c r="L420" s="44"/>
      <c r="M420" s="232"/>
      <c r="N420" s="233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131</v>
      </c>
      <c r="AU420" s="17" t="s">
        <v>82</v>
      </c>
    </row>
    <row r="421" s="13" customFormat="1">
      <c r="A421" s="13"/>
      <c r="B421" s="234"/>
      <c r="C421" s="235"/>
      <c r="D421" s="229" t="s">
        <v>133</v>
      </c>
      <c r="E421" s="236" t="s">
        <v>1</v>
      </c>
      <c r="F421" s="237" t="s">
        <v>539</v>
      </c>
      <c r="G421" s="235"/>
      <c r="H421" s="238">
        <v>9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133</v>
      </c>
      <c r="AU421" s="244" t="s">
        <v>82</v>
      </c>
      <c r="AV421" s="13" t="s">
        <v>82</v>
      </c>
      <c r="AW421" s="13" t="s">
        <v>31</v>
      </c>
      <c r="AX421" s="13" t="s">
        <v>74</v>
      </c>
      <c r="AY421" s="244" t="s">
        <v>123</v>
      </c>
    </row>
    <row r="422" s="13" customFormat="1">
      <c r="A422" s="13"/>
      <c r="B422" s="234"/>
      <c r="C422" s="235"/>
      <c r="D422" s="229" t="s">
        <v>133</v>
      </c>
      <c r="E422" s="236" t="s">
        <v>1</v>
      </c>
      <c r="F422" s="237" t="s">
        <v>540</v>
      </c>
      <c r="G422" s="235"/>
      <c r="H422" s="238">
        <v>15</v>
      </c>
      <c r="I422" s="239"/>
      <c r="J422" s="235"/>
      <c r="K422" s="235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133</v>
      </c>
      <c r="AU422" s="244" t="s">
        <v>82</v>
      </c>
      <c r="AV422" s="13" t="s">
        <v>82</v>
      </c>
      <c r="AW422" s="13" t="s">
        <v>31</v>
      </c>
      <c r="AX422" s="13" t="s">
        <v>74</v>
      </c>
      <c r="AY422" s="244" t="s">
        <v>123</v>
      </c>
    </row>
    <row r="423" s="14" customFormat="1">
      <c r="A423" s="14"/>
      <c r="B423" s="245"/>
      <c r="C423" s="246"/>
      <c r="D423" s="229" t="s">
        <v>133</v>
      </c>
      <c r="E423" s="247" t="s">
        <v>1</v>
      </c>
      <c r="F423" s="248" t="s">
        <v>135</v>
      </c>
      <c r="G423" s="246"/>
      <c r="H423" s="249">
        <v>24</v>
      </c>
      <c r="I423" s="250"/>
      <c r="J423" s="246"/>
      <c r="K423" s="246"/>
      <c r="L423" s="251"/>
      <c r="M423" s="252"/>
      <c r="N423" s="253"/>
      <c r="O423" s="253"/>
      <c r="P423" s="253"/>
      <c r="Q423" s="253"/>
      <c r="R423" s="253"/>
      <c r="S423" s="253"/>
      <c r="T423" s="25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5" t="s">
        <v>133</v>
      </c>
      <c r="AU423" s="255" t="s">
        <v>82</v>
      </c>
      <c r="AV423" s="14" t="s">
        <v>129</v>
      </c>
      <c r="AW423" s="14" t="s">
        <v>31</v>
      </c>
      <c r="AX423" s="14" t="s">
        <v>79</v>
      </c>
      <c r="AY423" s="255" t="s">
        <v>123</v>
      </c>
    </row>
    <row r="424" s="12" customFormat="1" ht="25.92" customHeight="1">
      <c r="A424" s="12"/>
      <c r="B424" s="199"/>
      <c r="C424" s="200"/>
      <c r="D424" s="201" t="s">
        <v>73</v>
      </c>
      <c r="E424" s="202" t="s">
        <v>551</v>
      </c>
      <c r="F424" s="202" t="s">
        <v>552</v>
      </c>
      <c r="G424" s="200"/>
      <c r="H424" s="200"/>
      <c r="I424" s="203"/>
      <c r="J424" s="204">
        <f>BK424</f>
        <v>0</v>
      </c>
      <c r="K424" s="200"/>
      <c r="L424" s="205"/>
      <c r="M424" s="206"/>
      <c r="N424" s="207"/>
      <c r="O424" s="207"/>
      <c r="P424" s="208">
        <f>P425+P430+P433+P444+P451</f>
        <v>0</v>
      </c>
      <c r="Q424" s="207"/>
      <c r="R424" s="208">
        <f>R425+R430+R433+R444+R451</f>
        <v>0</v>
      </c>
      <c r="S424" s="207"/>
      <c r="T424" s="209">
        <f>T425+T430+T433+T444+T451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0" t="s">
        <v>152</v>
      </c>
      <c r="AT424" s="211" t="s">
        <v>73</v>
      </c>
      <c r="AU424" s="211" t="s">
        <v>74</v>
      </c>
      <c r="AY424" s="210" t="s">
        <v>123</v>
      </c>
      <c r="BK424" s="212">
        <f>BK425+BK430+BK433+BK444+BK451</f>
        <v>0</v>
      </c>
    </row>
    <row r="425" s="12" customFormat="1" ht="22.8" customHeight="1">
      <c r="A425" s="12"/>
      <c r="B425" s="199"/>
      <c r="C425" s="200"/>
      <c r="D425" s="201" t="s">
        <v>73</v>
      </c>
      <c r="E425" s="213" t="s">
        <v>553</v>
      </c>
      <c r="F425" s="213" t="s">
        <v>554</v>
      </c>
      <c r="G425" s="200"/>
      <c r="H425" s="200"/>
      <c r="I425" s="203"/>
      <c r="J425" s="214">
        <f>BK425</f>
        <v>0</v>
      </c>
      <c r="K425" s="200"/>
      <c r="L425" s="205"/>
      <c r="M425" s="206"/>
      <c r="N425" s="207"/>
      <c r="O425" s="207"/>
      <c r="P425" s="208">
        <f>SUM(P426:P429)</f>
        <v>0</v>
      </c>
      <c r="Q425" s="207"/>
      <c r="R425" s="208">
        <f>SUM(R426:R429)</f>
        <v>0</v>
      </c>
      <c r="S425" s="207"/>
      <c r="T425" s="209">
        <f>SUM(T426:T429)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0" t="s">
        <v>152</v>
      </c>
      <c r="AT425" s="211" t="s">
        <v>73</v>
      </c>
      <c r="AU425" s="211" t="s">
        <v>79</v>
      </c>
      <c r="AY425" s="210" t="s">
        <v>123</v>
      </c>
      <c r="BK425" s="212">
        <f>SUM(BK426:BK429)</f>
        <v>0</v>
      </c>
    </row>
    <row r="426" s="2" customFormat="1" ht="16.5" customHeight="1">
      <c r="A426" s="38"/>
      <c r="B426" s="39"/>
      <c r="C426" s="215" t="s">
        <v>555</v>
      </c>
      <c r="D426" s="215" t="s">
        <v>125</v>
      </c>
      <c r="E426" s="216" t="s">
        <v>556</v>
      </c>
      <c r="F426" s="217" t="s">
        <v>557</v>
      </c>
      <c r="G426" s="218" t="s">
        <v>203</v>
      </c>
      <c r="H426" s="219">
        <v>1</v>
      </c>
      <c r="I426" s="220"/>
      <c r="J426" s="221">
        <f>ROUND(I426*H426,2)</f>
        <v>0</v>
      </c>
      <c r="K426" s="222"/>
      <c r="L426" s="44"/>
      <c r="M426" s="223" t="s">
        <v>1</v>
      </c>
      <c r="N426" s="224" t="s">
        <v>39</v>
      </c>
      <c r="O426" s="91"/>
      <c r="P426" s="225">
        <f>O426*H426</f>
        <v>0</v>
      </c>
      <c r="Q426" s="225">
        <v>0</v>
      </c>
      <c r="R426" s="225">
        <f>Q426*H426</f>
        <v>0</v>
      </c>
      <c r="S426" s="225">
        <v>0</v>
      </c>
      <c r="T426" s="22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7" t="s">
        <v>558</v>
      </c>
      <c r="AT426" s="227" t="s">
        <v>125</v>
      </c>
      <c r="AU426" s="227" t="s">
        <v>82</v>
      </c>
      <c r="AY426" s="17" t="s">
        <v>123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7" t="s">
        <v>79</v>
      </c>
      <c r="BK426" s="228">
        <f>ROUND(I426*H426,2)</f>
        <v>0</v>
      </c>
      <c r="BL426" s="17" t="s">
        <v>558</v>
      </c>
      <c r="BM426" s="227" t="s">
        <v>559</v>
      </c>
    </row>
    <row r="427" s="2" customFormat="1">
      <c r="A427" s="38"/>
      <c r="B427" s="39"/>
      <c r="C427" s="40"/>
      <c r="D427" s="229" t="s">
        <v>131</v>
      </c>
      <c r="E427" s="40"/>
      <c r="F427" s="230" t="s">
        <v>560</v>
      </c>
      <c r="G427" s="40"/>
      <c r="H427" s="40"/>
      <c r="I427" s="231"/>
      <c r="J427" s="40"/>
      <c r="K427" s="40"/>
      <c r="L427" s="44"/>
      <c r="M427" s="232"/>
      <c r="N427" s="233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131</v>
      </c>
      <c r="AU427" s="17" t="s">
        <v>82</v>
      </c>
    </row>
    <row r="428" s="13" customFormat="1">
      <c r="A428" s="13"/>
      <c r="B428" s="234"/>
      <c r="C428" s="235"/>
      <c r="D428" s="229" t="s">
        <v>133</v>
      </c>
      <c r="E428" s="236" t="s">
        <v>1</v>
      </c>
      <c r="F428" s="237" t="s">
        <v>79</v>
      </c>
      <c r="G428" s="235"/>
      <c r="H428" s="238">
        <v>1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133</v>
      </c>
      <c r="AU428" s="244" t="s">
        <v>82</v>
      </c>
      <c r="AV428" s="13" t="s">
        <v>82</v>
      </c>
      <c r="AW428" s="13" t="s">
        <v>31</v>
      </c>
      <c r="AX428" s="13" t="s">
        <v>74</v>
      </c>
      <c r="AY428" s="244" t="s">
        <v>123</v>
      </c>
    </row>
    <row r="429" s="14" customFormat="1">
      <c r="A429" s="14"/>
      <c r="B429" s="245"/>
      <c r="C429" s="246"/>
      <c r="D429" s="229" t="s">
        <v>133</v>
      </c>
      <c r="E429" s="247" t="s">
        <v>1</v>
      </c>
      <c r="F429" s="248" t="s">
        <v>135</v>
      </c>
      <c r="G429" s="246"/>
      <c r="H429" s="249">
        <v>1</v>
      </c>
      <c r="I429" s="250"/>
      <c r="J429" s="246"/>
      <c r="K429" s="246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133</v>
      </c>
      <c r="AU429" s="255" t="s">
        <v>82</v>
      </c>
      <c r="AV429" s="14" t="s">
        <v>129</v>
      </c>
      <c r="AW429" s="14" t="s">
        <v>31</v>
      </c>
      <c r="AX429" s="14" t="s">
        <v>79</v>
      </c>
      <c r="AY429" s="255" t="s">
        <v>123</v>
      </c>
    </row>
    <row r="430" s="12" customFormat="1" ht="22.8" customHeight="1">
      <c r="A430" s="12"/>
      <c r="B430" s="199"/>
      <c r="C430" s="200"/>
      <c r="D430" s="201" t="s">
        <v>73</v>
      </c>
      <c r="E430" s="213" t="s">
        <v>561</v>
      </c>
      <c r="F430" s="213" t="s">
        <v>562</v>
      </c>
      <c r="G430" s="200"/>
      <c r="H430" s="200"/>
      <c r="I430" s="203"/>
      <c r="J430" s="214">
        <f>BK430</f>
        <v>0</v>
      </c>
      <c r="K430" s="200"/>
      <c r="L430" s="205"/>
      <c r="M430" s="206"/>
      <c r="N430" s="207"/>
      <c r="O430" s="207"/>
      <c r="P430" s="208">
        <f>SUM(P431:P432)</f>
        <v>0</v>
      </c>
      <c r="Q430" s="207"/>
      <c r="R430" s="208">
        <f>SUM(R431:R432)</f>
        <v>0</v>
      </c>
      <c r="S430" s="207"/>
      <c r="T430" s="209">
        <f>SUM(T431:T432)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10" t="s">
        <v>152</v>
      </c>
      <c r="AT430" s="211" t="s">
        <v>73</v>
      </c>
      <c r="AU430" s="211" t="s">
        <v>79</v>
      </c>
      <c r="AY430" s="210" t="s">
        <v>123</v>
      </c>
      <c r="BK430" s="212">
        <f>SUM(BK431:BK432)</f>
        <v>0</v>
      </c>
    </row>
    <row r="431" s="2" customFormat="1" ht="16.5" customHeight="1">
      <c r="A431" s="38"/>
      <c r="B431" s="39"/>
      <c r="C431" s="215" t="s">
        <v>563</v>
      </c>
      <c r="D431" s="215" t="s">
        <v>125</v>
      </c>
      <c r="E431" s="216" t="s">
        <v>564</v>
      </c>
      <c r="F431" s="217" t="s">
        <v>562</v>
      </c>
      <c r="G431" s="218" t="s">
        <v>203</v>
      </c>
      <c r="H431" s="219">
        <v>1</v>
      </c>
      <c r="I431" s="220"/>
      <c r="J431" s="221">
        <f>ROUND(I431*H431,2)</f>
        <v>0</v>
      </c>
      <c r="K431" s="222"/>
      <c r="L431" s="44"/>
      <c r="M431" s="223" t="s">
        <v>1</v>
      </c>
      <c r="N431" s="224" t="s">
        <v>39</v>
      </c>
      <c r="O431" s="91"/>
      <c r="P431" s="225">
        <f>O431*H431</f>
        <v>0</v>
      </c>
      <c r="Q431" s="225">
        <v>0</v>
      </c>
      <c r="R431" s="225">
        <f>Q431*H431</f>
        <v>0</v>
      </c>
      <c r="S431" s="225">
        <v>0</v>
      </c>
      <c r="T431" s="226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7" t="s">
        <v>558</v>
      </c>
      <c r="AT431" s="227" t="s">
        <v>125</v>
      </c>
      <c r="AU431" s="227" t="s">
        <v>82</v>
      </c>
      <c r="AY431" s="17" t="s">
        <v>123</v>
      </c>
      <c r="BE431" s="228">
        <f>IF(N431="základní",J431,0)</f>
        <v>0</v>
      </c>
      <c r="BF431" s="228">
        <f>IF(N431="snížená",J431,0)</f>
        <v>0</v>
      </c>
      <c r="BG431" s="228">
        <f>IF(N431="zákl. přenesená",J431,0)</f>
        <v>0</v>
      </c>
      <c r="BH431" s="228">
        <f>IF(N431="sníž. přenesená",J431,0)</f>
        <v>0</v>
      </c>
      <c r="BI431" s="228">
        <f>IF(N431="nulová",J431,0)</f>
        <v>0</v>
      </c>
      <c r="BJ431" s="17" t="s">
        <v>79</v>
      </c>
      <c r="BK431" s="228">
        <f>ROUND(I431*H431,2)</f>
        <v>0</v>
      </c>
      <c r="BL431" s="17" t="s">
        <v>558</v>
      </c>
      <c r="BM431" s="227" t="s">
        <v>565</v>
      </c>
    </row>
    <row r="432" s="2" customFormat="1">
      <c r="A432" s="38"/>
      <c r="B432" s="39"/>
      <c r="C432" s="40"/>
      <c r="D432" s="229" t="s">
        <v>131</v>
      </c>
      <c r="E432" s="40"/>
      <c r="F432" s="230" t="s">
        <v>562</v>
      </c>
      <c r="G432" s="40"/>
      <c r="H432" s="40"/>
      <c r="I432" s="231"/>
      <c r="J432" s="40"/>
      <c r="K432" s="40"/>
      <c r="L432" s="44"/>
      <c r="M432" s="232"/>
      <c r="N432" s="233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131</v>
      </c>
      <c r="AU432" s="17" t="s">
        <v>82</v>
      </c>
    </row>
    <row r="433" s="12" customFormat="1" ht="22.8" customHeight="1">
      <c r="A433" s="12"/>
      <c r="B433" s="199"/>
      <c r="C433" s="200"/>
      <c r="D433" s="201" t="s">
        <v>73</v>
      </c>
      <c r="E433" s="213" t="s">
        <v>566</v>
      </c>
      <c r="F433" s="213" t="s">
        <v>567</v>
      </c>
      <c r="G433" s="200"/>
      <c r="H433" s="200"/>
      <c r="I433" s="203"/>
      <c r="J433" s="214">
        <f>BK433</f>
        <v>0</v>
      </c>
      <c r="K433" s="200"/>
      <c r="L433" s="205"/>
      <c r="M433" s="206"/>
      <c r="N433" s="207"/>
      <c r="O433" s="207"/>
      <c r="P433" s="208">
        <f>SUM(P434:P443)</f>
        <v>0</v>
      </c>
      <c r="Q433" s="207"/>
      <c r="R433" s="208">
        <f>SUM(R434:R443)</f>
        <v>0</v>
      </c>
      <c r="S433" s="207"/>
      <c r="T433" s="209">
        <f>SUM(T434:T443)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0" t="s">
        <v>152</v>
      </c>
      <c r="AT433" s="211" t="s">
        <v>73</v>
      </c>
      <c r="AU433" s="211" t="s">
        <v>79</v>
      </c>
      <c r="AY433" s="210" t="s">
        <v>123</v>
      </c>
      <c r="BK433" s="212">
        <f>SUM(BK434:BK443)</f>
        <v>0</v>
      </c>
    </row>
    <row r="434" s="2" customFormat="1" ht="16.5" customHeight="1">
      <c r="A434" s="38"/>
      <c r="B434" s="39"/>
      <c r="C434" s="215" t="s">
        <v>568</v>
      </c>
      <c r="D434" s="215" t="s">
        <v>125</v>
      </c>
      <c r="E434" s="216" t="s">
        <v>569</v>
      </c>
      <c r="F434" s="217" t="s">
        <v>570</v>
      </c>
      <c r="G434" s="218" t="s">
        <v>203</v>
      </c>
      <c r="H434" s="219">
        <v>1</v>
      </c>
      <c r="I434" s="220"/>
      <c r="J434" s="221">
        <f>ROUND(I434*H434,2)</f>
        <v>0</v>
      </c>
      <c r="K434" s="222"/>
      <c r="L434" s="44"/>
      <c r="M434" s="223" t="s">
        <v>1</v>
      </c>
      <c r="N434" s="224" t="s">
        <v>39</v>
      </c>
      <c r="O434" s="91"/>
      <c r="P434" s="225">
        <f>O434*H434</f>
        <v>0</v>
      </c>
      <c r="Q434" s="225">
        <v>0</v>
      </c>
      <c r="R434" s="225">
        <f>Q434*H434</f>
        <v>0</v>
      </c>
      <c r="S434" s="225">
        <v>0</v>
      </c>
      <c r="T434" s="226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7" t="s">
        <v>558</v>
      </c>
      <c r="AT434" s="227" t="s">
        <v>125</v>
      </c>
      <c r="AU434" s="227" t="s">
        <v>82</v>
      </c>
      <c r="AY434" s="17" t="s">
        <v>123</v>
      </c>
      <c r="BE434" s="228">
        <f>IF(N434="základní",J434,0)</f>
        <v>0</v>
      </c>
      <c r="BF434" s="228">
        <f>IF(N434="snížená",J434,0)</f>
        <v>0</v>
      </c>
      <c r="BG434" s="228">
        <f>IF(N434="zákl. přenesená",J434,0)</f>
        <v>0</v>
      </c>
      <c r="BH434" s="228">
        <f>IF(N434="sníž. přenesená",J434,0)</f>
        <v>0</v>
      </c>
      <c r="BI434" s="228">
        <f>IF(N434="nulová",J434,0)</f>
        <v>0</v>
      </c>
      <c r="BJ434" s="17" t="s">
        <v>79</v>
      </c>
      <c r="BK434" s="228">
        <f>ROUND(I434*H434,2)</f>
        <v>0</v>
      </c>
      <c r="BL434" s="17" t="s">
        <v>558</v>
      </c>
      <c r="BM434" s="227" t="s">
        <v>571</v>
      </c>
    </row>
    <row r="435" s="2" customFormat="1">
      <c r="A435" s="38"/>
      <c r="B435" s="39"/>
      <c r="C435" s="40"/>
      <c r="D435" s="229" t="s">
        <v>131</v>
      </c>
      <c r="E435" s="40"/>
      <c r="F435" s="230" t="s">
        <v>570</v>
      </c>
      <c r="G435" s="40"/>
      <c r="H435" s="40"/>
      <c r="I435" s="231"/>
      <c r="J435" s="40"/>
      <c r="K435" s="40"/>
      <c r="L435" s="44"/>
      <c r="M435" s="232"/>
      <c r="N435" s="233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131</v>
      </c>
      <c r="AU435" s="17" t="s">
        <v>82</v>
      </c>
    </row>
    <row r="436" s="2" customFormat="1" ht="16.5" customHeight="1">
      <c r="A436" s="38"/>
      <c r="B436" s="39"/>
      <c r="C436" s="215" t="s">
        <v>572</v>
      </c>
      <c r="D436" s="215" t="s">
        <v>125</v>
      </c>
      <c r="E436" s="216" t="s">
        <v>573</v>
      </c>
      <c r="F436" s="217" t="s">
        <v>574</v>
      </c>
      <c r="G436" s="218" t="s">
        <v>203</v>
      </c>
      <c r="H436" s="219">
        <v>1</v>
      </c>
      <c r="I436" s="220"/>
      <c r="J436" s="221">
        <f>ROUND(I436*H436,2)</f>
        <v>0</v>
      </c>
      <c r="K436" s="222"/>
      <c r="L436" s="44"/>
      <c r="M436" s="223" t="s">
        <v>1</v>
      </c>
      <c r="N436" s="224" t="s">
        <v>39</v>
      </c>
      <c r="O436" s="91"/>
      <c r="P436" s="225">
        <f>O436*H436</f>
        <v>0</v>
      </c>
      <c r="Q436" s="225">
        <v>0</v>
      </c>
      <c r="R436" s="225">
        <f>Q436*H436</f>
        <v>0</v>
      </c>
      <c r="S436" s="225">
        <v>0</v>
      </c>
      <c r="T436" s="22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7" t="s">
        <v>558</v>
      </c>
      <c r="AT436" s="227" t="s">
        <v>125</v>
      </c>
      <c r="AU436" s="227" t="s">
        <v>82</v>
      </c>
      <c r="AY436" s="17" t="s">
        <v>123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7" t="s">
        <v>79</v>
      </c>
      <c r="BK436" s="228">
        <f>ROUND(I436*H436,2)</f>
        <v>0</v>
      </c>
      <c r="BL436" s="17" t="s">
        <v>558</v>
      </c>
      <c r="BM436" s="227" t="s">
        <v>575</v>
      </c>
    </row>
    <row r="437" s="2" customFormat="1">
      <c r="A437" s="38"/>
      <c r="B437" s="39"/>
      <c r="C437" s="40"/>
      <c r="D437" s="229" t="s">
        <v>131</v>
      </c>
      <c r="E437" s="40"/>
      <c r="F437" s="230" t="s">
        <v>574</v>
      </c>
      <c r="G437" s="40"/>
      <c r="H437" s="40"/>
      <c r="I437" s="231"/>
      <c r="J437" s="40"/>
      <c r="K437" s="40"/>
      <c r="L437" s="44"/>
      <c r="M437" s="232"/>
      <c r="N437" s="233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131</v>
      </c>
      <c r="AU437" s="17" t="s">
        <v>82</v>
      </c>
    </row>
    <row r="438" s="13" customFormat="1">
      <c r="A438" s="13"/>
      <c r="B438" s="234"/>
      <c r="C438" s="235"/>
      <c r="D438" s="229" t="s">
        <v>133</v>
      </c>
      <c r="E438" s="236" t="s">
        <v>1</v>
      </c>
      <c r="F438" s="237" t="s">
        <v>576</v>
      </c>
      <c r="G438" s="235"/>
      <c r="H438" s="238">
        <v>1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133</v>
      </c>
      <c r="AU438" s="244" t="s">
        <v>82</v>
      </c>
      <c r="AV438" s="13" t="s">
        <v>82</v>
      </c>
      <c r="AW438" s="13" t="s">
        <v>31</v>
      </c>
      <c r="AX438" s="13" t="s">
        <v>74</v>
      </c>
      <c r="AY438" s="244" t="s">
        <v>123</v>
      </c>
    </row>
    <row r="439" s="14" customFormat="1">
      <c r="A439" s="14"/>
      <c r="B439" s="245"/>
      <c r="C439" s="246"/>
      <c r="D439" s="229" t="s">
        <v>133</v>
      </c>
      <c r="E439" s="247" t="s">
        <v>1</v>
      </c>
      <c r="F439" s="248" t="s">
        <v>135</v>
      </c>
      <c r="G439" s="246"/>
      <c r="H439" s="249">
        <v>1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133</v>
      </c>
      <c r="AU439" s="255" t="s">
        <v>82</v>
      </c>
      <c r="AV439" s="14" t="s">
        <v>129</v>
      </c>
      <c r="AW439" s="14" t="s">
        <v>31</v>
      </c>
      <c r="AX439" s="14" t="s">
        <v>79</v>
      </c>
      <c r="AY439" s="255" t="s">
        <v>123</v>
      </c>
    </row>
    <row r="440" s="2" customFormat="1" ht="16.5" customHeight="1">
      <c r="A440" s="38"/>
      <c r="B440" s="39"/>
      <c r="C440" s="215" t="s">
        <v>577</v>
      </c>
      <c r="D440" s="215" t="s">
        <v>125</v>
      </c>
      <c r="E440" s="216" t="s">
        <v>578</v>
      </c>
      <c r="F440" s="217" t="s">
        <v>579</v>
      </c>
      <c r="G440" s="218" t="s">
        <v>203</v>
      </c>
      <c r="H440" s="219">
        <v>1</v>
      </c>
      <c r="I440" s="220"/>
      <c r="J440" s="221">
        <f>ROUND(I440*H440,2)</f>
        <v>0</v>
      </c>
      <c r="K440" s="222"/>
      <c r="L440" s="44"/>
      <c r="M440" s="223" t="s">
        <v>1</v>
      </c>
      <c r="N440" s="224" t="s">
        <v>39</v>
      </c>
      <c r="O440" s="91"/>
      <c r="P440" s="225">
        <f>O440*H440</f>
        <v>0</v>
      </c>
      <c r="Q440" s="225">
        <v>0</v>
      </c>
      <c r="R440" s="225">
        <f>Q440*H440</f>
        <v>0</v>
      </c>
      <c r="S440" s="225">
        <v>0</v>
      </c>
      <c r="T440" s="22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7" t="s">
        <v>558</v>
      </c>
      <c r="AT440" s="227" t="s">
        <v>125</v>
      </c>
      <c r="AU440" s="227" t="s">
        <v>82</v>
      </c>
      <c r="AY440" s="17" t="s">
        <v>123</v>
      </c>
      <c r="BE440" s="228">
        <f>IF(N440="základní",J440,0)</f>
        <v>0</v>
      </c>
      <c r="BF440" s="228">
        <f>IF(N440="snížená",J440,0)</f>
        <v>0</v>
      </c>
      <c r="BG440" s="228">
        <f>IF(N440="zákl. přenesená",J440,0)</f>
        <v>0</v>
      </c>
      <c r="BH440" s="228">
        <f>IF(N440="sníž. přenesená",J440,0)</f>
        <v>0</v>
      </c>
      <c r="BI440" s="228">
        <f>IF(N440="nulová",J440,0)</f>
        <v>0</v>
      </c>
      <c r="BJ440" s="17" t="s">
        <v>79</v>
      </c>
      <c r="BK440" s="228">
        <f>ROUND(I440*H440,2)</f>
        <v>0</v>
      </c>
      <c r="BL440" s="17" t="s">
        <v>558</v>
      </c>
      <c r="BM440" s="227" t="s">
        <v>580</v>
      </c>
    </row>
    <row r="441" s="2" customFormat="1">
      <c r="A441" s="38"/>
      <c r="B441" s="39"/>
      <c r="C441" s="40"/>
      <c r="D441" s="229" t="s">
        <v>131</v>
      </c>
      <c r="E441" s="40"/>
      <c r="F441" s="230" t="s">
        <v>579</v>
      </c>
      <c r="G441" s="40"/>
      <c r="H441" s="40"/>
      <c r="I441" s="231"/>
      <c r="J441" s="40"/>
      <c r="K441" s="40"/>
      <c r="L441" s="44"/>
      <c r="M441" s="232"/>
      <c r="N441" s="233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131</v>
      </c>
      <c r="AU441" s="17" t="s">
        <v>82</v>
      </c>
    </row>
    <row r="442" s="13" customFormat="1">
      <c r="A442" s="13"/>
      <c r="B442" s="234"/>
      <c r="C442" s="235"/>
      <c r="D442" s="229" t="s">
        <v>133</v>
      </c>
      <c r="E442" s="236" t="s">
        <v>1</v>
      </c>
      <c r="F442" s="237" t="s">
        <v>581</v>
      </c>
      <c r="G442" s="235"/>
      <c r="H442" s="238">
        <v>1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133</v>
      </c>
      <c r="AU442" s="244" t="s">
        <v>82</v>
      </c>
      <c r="AV442" s="13" t="s">
        <v>82</v>
      </c>
      <c r="AW442" s="13" t="s">
        <v>31</v>
      </c>
      <c r="AX442" s="13" t="s">
        <v>74</v>
      </c>
      <c r="AY442" s="244" t="s">
        <v>123</v>
      </c>
    </row>
    <row r="443" s="14" customFormat="1">
      <c r="A443" s="14"/>
      <c r="B443" s="245"/>
      <c r="C443" s="246"/>
      <c r="D443" s="229" t="s">
        <v>133</v>
      </c>
      <c r="E443" s="247" t="s">
        <v>1</v>
      </c>
      <c r="F443" s="248" t="s">
        <v>135</v>
      </c>
      <c r="G443" s="246"/>
      <c r="H443" s="249">
        <v>1</v>
      </c>
      <c r="I443" s="250"/>
      <c r="J443" s="246"/>
      <c r="K443" s="246"/>
      <c r="L443" s="251"/>
      <c r="M443" s="252"/>
      <c r="N443" s="253"/>
      <c r="O443" s="253"/>
      <c r="P443" s="253"/>
      <c r="Q443" s="253"/>
      <c r="R443" s="253"/>
      <c r="S443" s="253"/>
      <c r="T443" s="25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5" t="s">
        <v>133</v>
      </c>
      <c r="AU443" s="255" t="s">
        <v>82</v>
      </c>
      <c r="AV443" s="14" t="s">
        <v>129</v>
      </c>
      <c r="AW443" s="14" t="s">
        <v>31</v>
      </c>
      <c r="AX443" s="14" t="s">
        <v>79</v>
      </c>
      <c r="AY443" s="255" t="s">
        <v>123</v>
      </c>
    </row>
    <row r="444" s="12" customFormat="1" ht="22.8" customHeight="1">
      <c r="A444" s="12"/>
      <c r="B444" s="199"/>
      <c r="C444" s="200"/>
      <c r="D444" s="201" t="s">
        <v>73</v>
      </c>
      <c r="E444" s="213" t="s">
        <v>582</v>
      </c>
      <c r="F444" s="213" t="s">
        <v>583</v>
      </c>
      <c r="G444" s="200"/>
      <c r="H444" s="200"/>
      <c r="I444" s="203"/>
      <c r="J444" s="214">
        <f>BK444</f>
        <v>0</v>
      </c>
      <c r="K444" s="200"/>
      <c r="L444" s="205"/>
      <c r="M444" s="206"/>
      <c r="N444" s="207"/>
      <c r="O444" s="207"/>
      <c r="P444" s="208">
        <f>SUM(P445:P450)</f>
        <v>0</v>
      </c>
      <c r="Q444" s="207"/>
      <c r="R444" s="208">
        <f>SUM(R445:R450)</f>
        <v>0</v>
      </c>
      <c r="S444" s="207"/>
      <c r="T444" s="209">
        <f>SUM(T445:T450)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10" t="s">
        <v>152</v>
      </c>
      <c r="AT444" s="211" t="s">
        <v>73</v>
      </c>
      <c r="AU444" s="211" t="s">
        <v>79</v>
      </c>
      <c r="AY444" s="210" t="s">
        <v>123</v>
      </c>
      <c r="BK444" s="212">
        <f>SUM(BK445:BK450)</f>
        <v>0</v>
      </c>
    </row>
    <row r="445" s="2" customFormat="1" ht="16.5" customHeight="1">
      <c r="A445" s="38"/>
      <c r="B445" s="39"/>
      <c r="C445" s="215" t="s">
        <v>584</v>
      </c>
      <c r="D445" s="215" t="s">
        <v>125</v>
      </c>
      <c r="E445" s="216" t="s">
        <v>585</v>
      </c>
      <c r="F445" s="217" t="s">
        <v>586</v>
      </c>
      <c r="G445" s="218" t="s">
        <v>203</v>
      </c>
      <c r="H445" s="219">
        <v>1</v>
      </c>
      <c r="I445" s="220"/>
      <c r="J445" s="221">
        <f>ROUND(I445*H445,2)</f>
        <v>0</v>
      </c>
      <c r="K445" s="222"/>
      <c r="L445" s="44"/>
      <c r="M445" s="223" t="s">
        <v>1</v>
      </c>
      <c r="N445" s="224" t="s">
        <v>39</v>
      </c>
      <c r="O445" s="91"/>
      <c r="P445" s="225">
        <f>O445*H445</f>
        <v>0</v>
      </c>
      <c r="Q445" s="225">
        <v>0</v>
      </c>
      <c r="R445" s="225">
        <f>Q445*H445</f>
        <v>0</v>
      </c>
      <c r="S445" s="225">
        <v>0</v>
      </c>
      <c r="T445" s="22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7" t="s">
        <v>558</v>
      </c>
      <c r="AT445" s="227" t="s">
        <v>125</v>
      </c>
      <c r="AU445" s="227" t="s">
        <v>82</v>
      </c>
      <c r="AY445" s="17" t="s">
        <v>123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17" t="s">
        <v>79</v>
      </c>
      <c r="BK445" s="228">
        <f>ROUND(I445*H445,2)</f>
        <v>0</v>
      </c>
      <c r="BL445" s="17" t="s">
        <v>558</v>
      </c>
      <c r="BM445" s="227" t="s">
        <v>587</v>
      </c>
    </row>
    <row r="446" s="2" customFormat="1">
      <c r="A446" s="38"/>
      <c r="B446" s="39"/>
      <c r="C446" s="40"/>
      <c r="D446" s="229" t="s">
        <v>131</v>
      </c>
      <c r="E446" s="40"/>
      <c r="F446" s="230" t="s">
        <v>586</v>
      </c>
      <c r="G446" s="40"/>
      <c r="H446" s="40"/>
      <c r="I446" s="231"/>
      <c r="J446" s="40"/>
      <c r="K446" s="40"/>
      <c r="L446" s="44"/>
      <c r="M446" s="232"/>
      <c r="N446" s="233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131</v>
      </c>
      <c r="AU446" s="17" t="s">
        <v>82</v>
      </c>
    </row>
    <row r="447" s="13" customFormat="1">
      <c r="A447" s="13"/>
      <c r="B447" s="234"/>
      <c r="C447" s="235"/>
      <c r="D447" s="229" t="s">
        <v>133</v>
      </c>
      <c r="E447" s="236" t="s">
        <v>1</v>
      </c>
      <c r="F447" s="237" t="s">
        <v>588</v>
      </c>
      <c r="G447" s="235"/>
      <c r="H447" s="238">
        <v>1</v>
      </c>
      <c r="I447" s="239"/>
      <c r="J447" s="235"/>
      <c r="K447" s="235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133</v>
      </c>
      <c r="AU447" s="244" t="s">
        <v>82</v>
      </c>
      <c r="AV447" s="13" t="s">
        <v>82</v>
      </c>
      <c r="AW447" s="13" t="s">
        <v>31</v>
      </c>
      <c r="AX447" s="13" t="s">
        <v>79</v>
      </c>
      <c r="AY447" s="244" t="s">
        <v>123</v>
      </c>
    </row>
    <row r="448" s="15" customFormat="1">
      <c r="A448" s="15"/>
      <c r="B448" s="267"/>
      <c r="C448" s="268"/>
      <c r="D448" s="229" t="s">
        <v>133</v>
      </c>
      <c r="E448" s="269" t="s">
        <v>1</v>
      </c>
      <c r="F448" s="270" t="s">
        <v>589</v>
      </c>
      <c r="G448" s="268"/>
      <c r="H448" s="269" t="s">
        <v>1</v>
      </c>
      <c r="I448" s="271"/>
      <c r="J448" s="268"/>
      <c r="K448" s="268"/>
      <c r="L448" s="272"/>
      <c r="M448" s="273"/>
      <c r="N448" s="274"/>
      <c r="O448" s="274"/>
      <c r="P448" s="274"/>
      <c r="Q448" s="274"/>
      <c r="R448" s="274"/>
      <c r="S448" s="274"/>
      <c r="T448" s="27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6" t="s">
        <v>133</v>
      </c>
      <c r="AU448" s="276" t="s">
        <v>82</v>
      </c>
      <c r="AV448" s="15" t="s">
        <v>79</v>
      </c>
      <c r="AW448" s="15" t="s">
        <v>31</v>
      </c>
      <c r="AX448" s="15" t="s">
        <v>74</v>
      </c>
      <c r="AY448" s="276" t="s">
        <v>123</v>
      </c>
    </row>
    <row r="449" s="15" customFormat="1">
      <c r="A449" s="15"/>
      <c r="B449" s="267"/>
      <c r="C449" s="268"/>
      <c r="D449" s="229" t="s">
        <v>133</v>
      </c>
      <c r="E449" s="269" t="s">
        <v>1</v>
      </c>
      <c r="F449" s="270" t="s">
        <v>590</v>
      </c>
      <c r="G449" s="268"/>
      <c r="H449" s="269" t="s">
        <v>1</v>
      </c>
      <c r="I449" s="271"/>
      <c r="J449" s="268"/>
      <c r="K449" s="268"/>
      <c r="L449" s="272"/>
      <c r="M449" s="273"/>
      <c r="N449" s="274"/>
      <c r="O449" s="274"/>
      <c r="P449" s="274"/>
      <c r="Q449" s="274"/>
      <c r="R449" s="274"/>
      <c r="S449" s="274"/>
      <c r="T449" s="27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6" t="s">
        <v>133</v>
      </c>
      <c r="AU449" s="276" t="s">
        <v>82</v>
      </c>
      <c r="AV449" s="15" t="s">
        <v>79</v>
      </c>
      <c r="AW449" s="15" t="s">
        <v>31</v>
      </c>
      <c r="AX449" s="15" t="s">
        <v>74</v>
      </c>
      <c r="AY449" s="276" t="s">
        <v>123</v>
      </c>
    </row>
    <row r="450" s="15" customFormat="1">
      <c r="A450" s="15"/>
      <c r="B450" s="267"/>
      <c r="C450" s="268"/>
      <c r="D450" s="229" t="s">
        <v>133</v>
      </c>
      <c r="E450" s="269" t="s">
        <v>1</v>
      </c>
      <c r="F450" s="270" t="s">
        <v>591</v>
      </c>
      <c r="G450" s="268"/>
      <c r="H450" s="269" t="s">
        <v>1</v>
      </c>
      <c r="I450" s="271"/>
      <c r="J450" s="268"/>
      <c r="K450" s="268"/>
      <c r="L450" s="272"/>
      <c r="M450" s="273"/>
      <c r="N450" s="274"/>
      <c r="O450" s="274"/>
      <c r="P450" s="274"/>
      <c r="Q450" s="274"/>
      <c r="R450" s="274"/>
      <c r="S450" s="274"/>
      <c r="T450" s="27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6" t="s">
        <v>133</v>
      </c>
      <c r="AU450" s="276" t="s">
        <v>82</v>
      </c>
      <c r="AV450" s="15" t="s">
        <v>79</v>
      </c>
      <c r="AW450" s="15" t="s">
        <v>31</v>
      </c>
      <c r="AX450" s="15" t="s">
        <v>74</v>
      </c>
      <c r="AY450" s="276" t="s">
        <v>123</v>
      </c>
    </row>
    <row r="451" s="12" customFormat="1" ht="22.8" customHeight="1">
      <c r="A451" s="12"/>
      <c r="B451" s="199"/>
      <c r="C451" s="200"/>
      <c r="D451" s="201" t="s">
        <v>73</v>
      </c>
      <c r="E451" s="213" t="s">
        <v>592</v>
      </c>
      <c r="F451" s="213" t="s">
        <v>593</v>
      </c>
      <c r="G451" s="200"/>
      <c r="H451" s="200"/>
      <c r="I451" s="203"/>
      <c r="J451" s="214">
        <f>BK451</f>
        <v>0</v>
      </c>
      <c r="K451" s="200"/>
      <c r="L451" s="205"/>
      <c r="M451" s="206"/>
      <c r="N451" s="207"/>
      <c r="O451" s="207"/>
      <c r="P451" s="208">
        <f>SUM(P452:P455)</f>
        <v>0</v>
      </c>
      <c r="Q451" s="207"/>
      <c r="R451" s="208">
        <f>SUM(R452:R455)</f>
        <v>0</v>
      </c>
      <c r="S451" s="207"/>
      <c r="T451" s="209">
        <f>SUM(T452:T455)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0" t="s">
        <v>152</v>
      </c>
      <c r="AT451" s="211" t="s">
        <v>73</v>
      </c>
      <c r="AU451" s="211" t="s">
        <v>79</v>
      </c>
      <c r="AY451" s="210" t="s">
        <v>123</v>
      </c>
      <c r="BK451" s="212">
        <f>SUM(BK452:BK455)</f>
        <v>0</v>
      </c>
    </row>
    <row r="452" s="2" customFormat="1" ht="16.5" customHeight="1">
      <c r="A452" s="38"/>
      <c r="B452" s="39"/>
      <c r="C452" s="215" t="s">
        <v>594</v>
      </c>
      <c r="D452" s="215" t="s">
        <v>125</v>
      </c>
      <c r="E452" s="216" t="s">
        <v>595</v>
      </c>
      <c r="F452" s="217" t="s">
        <v>596</v>
      </c>
      <c r="G452" s="218" t="s">
        <v>203</v>
      </c>
      <c r="H452" s="219">
        <v>1</v>
      </c>
      <c r="I452" s="220"/>
      <c r="J452" s="221">
        <f>ROUND(I452*H452,2)</f>
        <v>0</v>
      </c>
      <c r="K452" s="222"/>
      <c r="L452" s="44"/>
      <c r="M452" s="223" t="s">
        <v>1</v>
      </c>
      <c r="N452" s="224" t="s">
        <v>39</v>
      </c>
      <c r="O452" s="91"/>
      <c r="P452" s="225">
        <f>O452*H452</f>
        <v>0</v>
      </c>
      <c r="Q452" s="225">
        <v>0</v>
      </c>
      <c r="R452" s="225">
        <f>Q452*H452</f>
        <v>0</v>
      </c>
      <c r="S452" s="225">
        <v>0</v>
      </c>
      <c r="T452" s="22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7" t="s">
        <v>558</v>
      </c>
      <c r="AT452" s="227" t="s">
        <v>125</v>
      </c>
      <c r="AU452" s="227" t="s">
        <v>82</v>
      </c>
      <c r="AY452" s="17" t="s">
        <v>123</v>
      </c>
      <c r="BE452" s="228">
        <f>IF(N452="základní",J452,0)</f>
        <v>0</v>
      </c>
      <c r="BF452" s="228">
        <f>IF(N452="snížená",J452,0)</f>
        <v>0</v>
      </c>
      <c r="BG452" s="228">
        <f>IF(N452="zákl. přenesená",J452,0)</f>
        <v>0</v>
      </c>
      <c r="BH452" s="228">
        <f>IF(N452="sníž. přenesená",J452,0)</f>
        <v>0</v>
      </c>
      <c r="BI452" s="228">
        <f>IF(N452="nulová",J452,0)</f>
        <v>0</v>
      </c>
      <c r="BJ452" s="17" t="s">
        <v>79</v>
      </c>
      <c r="BK452" s="228">
        <f>ROUND(I452*H452,2)</f>
        <v>0</v>
      </c>
      <c r="BL452" s="17" t="s">
        <v>558</v>
      </c>
      <c r="BM452" s="227" t="s">
        <v>597</v>
      </c>
    </row>
    <row r="453" s="2" customFormat="1">
      <c r="A453" s="38"/>
      <c r="B453" s="39"/>
      <c r="C453" s="40"/>
      <c r="D453" s="229" t="s">
        <v>131</v>
      </c>
      <c r="E453" s="40"/>
      <c r="F453" s="230" t="s">
        <v>596</v>
      </c>
      <c r="G453" s="40"/>
      <c r="H453" s="40"/>
      <c r="I453" s="231"/>
      <c r="J453" s="40"/>
      <c r="K453" s="40"/>
      <c r="L453" s="44"/>
      <c r="M453" s="232"/>
      <c r="N453" s="23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131</v>
      </c>
      <c r="AU453" s="17" t="s">
        <v>82</v>
      </c>
    </row>
    <row r="454" s="13" customFormat="1">
      <c r="A454" s="13"/>
      <c r="B454" s="234"/>
      <c r="C454" s="235"/>
      <c r="D454" s="229" t="s">
        <v>133</v>
      </c>
      <c r="E454" s="236" t="s">
        <v>1</v>
      </c>
      <c r="F454" s="237" t="s">
        <v>598</v>
      </c>
      <c r="G454" s="235"/>
      <c r="H454" s="238">
        <v>1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133</v>
      </c>
      <c r="AU454" s="244" t="s">
        <v>82</v>
      </c>
      <c r="AV454" s="13" t="s">
        <v>82</v>
      </c>
      <c r="AW454" s="13" t="s">
        <v>31</v>
      </c>
      <c r="AX454" s="13" t="s">
        <v>74</v>
      </c>
      <c r="AY454" s="244" t="s">
        <v>123</v>
      </c>
    </row>
    <row r="455" s="14" customFormat="1">
      <c r="A455" s="14"/>
      <c r="B455" s="245"/>
      <c r="C455" s="246"/>
      <c r="D455" s="229" t="s">
        <v>133</v>
      </c>
      <c r="E455" s="247" t="s">
        <v>1</v>
      </c>
      <c r="F455" s="248" t="s">
        <v>135</v>
      </c>
      <c r="G455" s="246"/>
      <c r="H455" s="249">
        <v>1</v>
      </c>
      <c r="I455" s="250"/>
      <c r="J455" s="246"/>
      <c r="K455" s="246"/>
      <c r="L455" s="251"/>
      <c r="M455" s="277"/>
      <c r="N455" s="278"/>
      <c r="O455" s="278"/>
      <c r="P455" s="278"/>
      <c r="Q455" s="278"/>
      <c r="R455" s="278"/>
      <c r="S455" s="278"/>
      <c r="T455" s="27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5" t="s">
        <v>133</v>
      </c>
      <c r="AU455" s="255" t="s">
        <v>82</v>
      </c>
      <c r="AV455" s="14" t="s">
        <v>129</v>
      </c>
      <c r="AW455" s="14" t="s">
        <v>31</v>
      </c>
      <c r="AX455" s="14" t="s">
        <v>79</v>
      </c>
      <c r="AY455" s="255" t="s">
        <v>123</v>
      </c>
    </row>
    <row r="456" s="2" customFormat="1" ht="6.96" customHeight="1">
      <c r="A456" s="38"/>
      <c r="B456" s="66"/>
      <c r="C456" s="67"/>
      <c r="D456" s="67"/>
      <c r="E456" s="67"/>
      <c r="F456" s="67"/>
      <c r="G456" s="67"/>
      <c r="H456" s="67"/>
      <c r="I456" s="67"/>
      <c r="J456" s="67"/>
      <c r="K456" s="67"/>
      <c r="L456" s="44"/>
      <c r="M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</row>
  </sheetData>
  <sheetProtection sheet="1" autoFilter="0" formatColumns="0" formatRows="0" objects="1" scenarios="1" spinCount="100000" saltValue="zwGu5Lx636c+kzG0POoHEWVNw/g/ZQPx3QSl20emrDctxUtlfohPJNosVWn9+dEvhPi7utjJVVqLxnYy/yi5Qw==" hashValue="UbQeh1Ud1JQER2EpqRpamfXpZGrSMujGA+8NrIUqM2cI5UE4Lk/8DGYtcVrAfRjn8A6UJFiBEYPsLNhOvXYvIg==" algorithmName="SHA-512" password="CC35"/>
  <autoFilter ref="C132:K45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2025-05-29T05:08:50Z</dcterms:created>
  <dcterms:modified xsi:type="dcterms:W3CDTF">2025-05-29T05:08:52Z</dcterms:modified>
</cp:coreProperties>
</file>