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as\Documents\AaA-Road Project s.r.o\Aa-Zakázky\2023\2023_25 - Kladruby - chodník III_23317\R+VV\Aktualizace 27_05_2025 VŘ\"/>
    </mc:Choice>
  </mc:AlternateContent>
  <bookViews>
    <workbookView xWindow="0" yWindow="0" windowWidth="0" windowHeight="0"/>
  </bookViews>
  <sheets>
    <sheet name="Rekapitulace stavby" sheetId="1" r:id="rId1"/>
    <sheet name="01 - Chodník" sheetId="2" r:id="rId2"/>
    <sheet name="02 - Vedlejší a ostatní n..." sheetId="3" r:id="rId3"/>
    <sheet name="10 - Chodník" sheetId="4" r:id="rId4"/>
    <sheet name="11 - Vedlejší a ostatní n...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Chodník'!$C$97:$K$412</definedName>
    <definedName name="_xlnm.Print_Area" localSheetId="1">'01 - Chodník'!$C$4:$J$41,'01 - Chodník'!$C$47:$J$77,'01 - Chodník'!$C$83:$K$412</definedName>
    <definedName name="_xlnm.Print_Titles" localSheetId="1">'01 - Chodník'!$97:$97</definedName>
    <definedName name="_xlnm._FilterDatabase" localSheetId="2" hidden="1">'02 - Vedlejší a ostatní n...'!$C$90:$K$130</definedName>
    <definedName name="_xlnm.Print_Area" localSheetId="2">'02 - Vedlejší a ostatní n...'!$C$4:$J$41,'02 - Vedlejší a ostatní n...'!$C$47:$J$70,'02 - Vedlejší a ostatní n...'!$C$76:$K$130</definedName>
    <definedName name="_xlnm.Print_Titles" localSheetId="2">'02 - Vedlejší a ostatní n...'!$90:$90</definedName>
    <definedName name="_xlnm._FilterDatabase" localSheetId="3" hidden="1">'10 - Chodník'!$C$95:$K$330</definedName>
    <definedName name="_xlnm.Print_Area" localSheetId="3">'10 - Chodník'!$C$4:$J$41,'10 - Chodník'!$C$47:$J$75,'10 - Chodník'!$C$81:$K$330</definedName>
    <definedName name="_xlnm.Print_Titles" localSheetId="3">'10 - Chodník'!$95:$95</definedName>
    <definedName name="_xlnm._FilterDatabase" localSheetId="4" hidden="1">'11 - Vedlejší a ostatní n...'!$C$90:$K$132</definedName>
    <definedName name="_xlnm.Print_Area" localSheetId="4">'11 - Vedlejší a ostatní n...'!$C$4:$J$41,'11 - Vedlejší a ostatní n...'!$C$47:$J$70,'11 - Vedlejší a ostatní n...'!$C$76:$K$132</definedName>
    <definedName name="_xlnm.Print_Titles" localSheetId="4">'11 - Vedlejší a ostatní n...'!$90:$90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4" r="J39"/>
  <c r="J38"/>
  <c i="1" r="AY59"/>
  <c i="4" r="J37"/>
  <c i="1" r="AX59"/>
  <c i="4" r="BI328"/>
  <c r="BH328"/>
  <c r="BG328"/>
  <c r="BF328"/>
  <c r="T328"/>
  <c r="T327"/>
  <c r="T326"/>
  <c r="R328"/>
  <c r="R327"/>
  <c r="R326"/>
  <c r="P328"/>
  <c r="P327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9"/>
  <c r="BH239"/>
  <c r="BG239"/>
  <c r="BF239"/>
  <c r="T239"/>
  <c r="R239"/>
  <c r="P239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06"/>
  <c r="BH206"/>
  <c r="BG206"/>
  <c r="BF206"/>
  <c r="T206"/>
  <c r="R206"/>
  <c r="P206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3"/>
  <c r="F92"/>
  <c r="F90"/>
  <c r="E88"/>
  <c r="J59"/>
  <c r="F58"/>
  <c r="F56"/>
  <c r="E54"/>
  <c r="J23"/>
  <c r="E23"/>
  <c r="J58"/>
  <c r="J22"/>
  <c r="J20"/>
  <c r="E20"/>
  <c r="F93"/>
  <c r="J19"/>
  <c r="J14"/>
  <c r="J90"/>
  <c r="E7"/>
  <c r="E84"/>
  <c i="3" r="J39"/>
  <c r="J38"/>
  <c i="1" r="AY57"/>
  <c i="3" r="J37"/>
  <c i="1" r="AX57"/>
  <c i="3" r="BI129"/>
  <c r="BH129"/>
  <c r="BG129"/>
  <c r="BF129"/>
  <c r="T129"/>
  <c r="T128"/>
  <c r="R129"/>
  <c r="R128"/>
  <c r="P129"/>
  <c r="P128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8"/>
  <c r="F87"/>
  <c r="F85"/>
  <c r="E83"/>
  <c r="J59"/>
  <c r="F58"/>
  <c r="F56"/>
  <c r="E54"/>
  <c r="J23"/>
  <c r="E23"/>
  <c r="J87"/>
  <c r="J22"/>
  <c r="J20"/>
  <c r="E20"/>
  <c r="F59"/>
  <c r="J19"/>
  <c r="J14"/>
  <c r="J85"/>
  <c r="E7"/>
  <c r="E79"/>
  <c i="2" r="J39"/>
  <c r="J38"/>
  <c i="1" r="AY56"/>
  <c i="2" r="J37"/>
  <c i="1" r="AX56"/>
  <c i="2" r="BI410"/>
  <c r="BH410"/>
  <c r="BG410"/>
  <c r="BF410"/>
  <c r="T410"/>
  <c r="T409"/>
  <c r="T408"/>
  <c r="R410"/>
  <c r="R409"/>
  <c r="R408"/>
  <c r="P410"/>
  <c r="P409"/>
  <c r="P408"/>
  <c r="BI407"/>
  <c r="BH407"/>
  <c r="BG407"/>
  <c r="BF407"/>
  <c r="T407"/>
  <c r="R407"/>
  <c r="P407"/>
  <c r="BI404"/>
  <c r="BH404"/>
  <c r="BG404"/>
  <c r="BF404"/>
  <c r="T404"/>
  <c r="R404"/>
  <c r="P404"/>
  <c r="BI400"/>
  <c r="BH400"/>
  <c r="BG400"/>
  <c r="BF400"/>
  <c r="T400"/>
  <c r="T391"/>
  <c r="R400"/>
  <c r="R391"/>
  <c r="P400"/>
  <c r="P391"/>
  <c r="BI392"/>
  <c r="BH392"/>
  <c r="BG392"/>
  <c r="BF392"/>
  <c r="T392"/>
  <c r="R392"/>
  <c r="P392"/>
  <c r="BI385"/>
  <c r="BH385"/>
  <c r="BG385"/>
  <c r="BF385"/>
  <c r="T385"/>
  <c r="R385"/>
  <c r="P385"/>
  <c r="BI380"/>
  <c r="BH380"/>
  <c r="BG380"/>
  <c r="BF380"/>
  <c r="T380"/>
  <c r="R380"/>
  <c r="P380"/>
  <c r="BI373"/>
  <c r="BH373"/>
  <c r="BG373"/>
  <c r="BF373"/>
  <c r="T373"/>
  <c r="R373"/>
  <c r="P373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2"/>
  <c r="BH262"/>
  <c r="BG262"/>
  <c r="BF262"/>
  <c r="T262"/>
  <c r="R262"/>
  <c r="P262"/>
  <c r="BI256"/>
  <c r="BH256"/>
  <c r="BG256"/>
  <c r="BF256"/>
  <c r="T256"/>
  <c r="R256"/>
  <c r="P256"/>
  <c r="BI250"/>
  <c r="BH250"/>
  <c r="BG250"/>
  <c r="BF250"/>
  <c r="T250"/>
  <c r="R250"/>
  <c r="P250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T225"/>
  <c r="R226"/>
  <c r="R225"/>
  <c r="P226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J95"/>
  <c r="F94"/>
  <c r="F92"/>
  <c r="E90"/>
  <c r="J59"/>
  <c r="F58"/>
  <c r="F56"/>
  <c r="E54"/>
  <c r="J23"/>
  <c r="E23"/>
  <c r="J58"/>
  <c r="J22"/>
  <c r="J20"/>
  <c r="E20"/>
  <c r="F59"/>
  <c r="J19"/>
  <c r="J14"/>
  <c r="J56"/>
  <c r="E7"/>
  <c r="E50"/>
  <c i="1" r="L50"/>
  <c r="AM50"/>
  <c r="AM49"/>
  <c r="L49"/>
  <c r="AM47"/>
  <c r="L47"/>
  <c r="L45"/>
  <c r="L44"/>
  <c i="2" r="J297"/>
  <c r="J116"/>
  <c i="4" r="J273"/>
  <c r="J151"/>
  <c r="BK136"/>
  <c i="2" r="BK281"/>
  <c r="BK288"/>
  <c r="J100"/>
  <c r="BK337"/>
  <c r="J256"/>
  <c i="3" r="BK117"/>
  <c i="4" r="BK148"/>
  <c r="J125"/>
  <c i="5" r="BK128"/>
  <c i="2" r="J233"/>
  <c r="BK165"/>
  <c r="BK220"/>
  <c i="3" r="J110"/>
  <c i="4" r="J158"/>
  <c r="J192"/>
  <c i="5" r="J93"/>
  <c i="2" r="J138"/>
  <c r="BK237"/>
  <c r="J358"/>
  <c r="BK352"/>
  <c i="4" r="BK296"/>
  <c r="BK258"/>
  <c r="BK270"/>
  <c i="5" r="BK99"/>
  <c i="2" r="BK348"/>
  <c r="BK327"/>
  <c r="J344"/>
  <c r="BK190"/>
  <c i="4" r="J288"/>
  <c r="BK137"/>
  <c r="BK112"/>
  <c i="2" r="J121"/>
  <c i="4" r="BK183"/>
  <c r="BK132"/>
  <c r="BK159"/>
  <c i="5" r="J99"/>
  <c i="2" r="J353"/>
  <c r="BK213"/>
  <c r="BK205"/>
  <c r="J407"/>
  <c r="J230"/>
  <c i="3" r="J115"/>
  <c i="4" r="BK115"/>
  <c r="J134"/>
  <c r="J119"/>
  <c i="5" r="BK117"/>
  <c i="2" r="BK103"/>
  <c r="J123"/>
  <c r="J181"/>
  <c r="J293"/>
  <c i="3" r="BK109"/>
  <c r="BK110"/>
  <c i="4" r="J286"/>
  <c r="J149"/>
  <c r="J303"/>
  <c i="5" r="J121"/>
  <c i="2" r="BK404"/>
  <c r="BK356"/>
  <c i="4" r="BK314"/>
  <c r="J136"/>
  <c r="J206"/>
  <c i="2" r="J224"/>
  <c r="J113"/>
  <c r="BK230"/>
  <c r="BK105"/>
  <c i="4" r="BK134"/>
  <c r="J112"/>
  <c r="BK192"/>
  <c i="2" r="J327"/>
  <c r="BK150"/>
  <c r="J363"/>
  <c r="J226"/>
  <c i="4" r="J141"/>
  <c r="BK119"/>
  <c r="J156"/>
  <c r="J250"/>
  <c i="2" r="J211"/>
  <c r="BK109"/>
  <c r="BK175"/>
  <c r="J159"/>
  <c r="J232"/>
  <c i="3" r="BK113"/>
  <c i="4" r="BK164"/>
  <c r="BK321"/>
  <c i="5" r="J131"/>
  <c i="2" r="J288"/>
  <c r="BK218"/>
  <c r="J190"/>
  <c r="J143"/>
  <c i="3" r="J97"/>
  <c i="4" r="J258"/>
  <c i="5" r="J109"/>
  <c i="2" r="J172"/>
  <c r="BK243"/>
  <c i="4" r="BK154"/>
  <c r="BK158"/>
  <c i="5" r="BK103"/>
  <c i="2" r="J110"/>
  <c r="J150"/>
  <c r="J339"/>
  <c i="3" r="BK122"/>
  <c i="4" r="J265"/>
  <c r="J148"/>
  <c r="BK195"/>
  <c i="5" r="J113"/>
  <c i="2" r="BK256"/>
  <c r="J209"/>
  <c r="BK184"/>
  <c r="J218"/>
  <c r="BK114"/>
  <c r="J117"/>
  <c r="BK133"/>
  <c i="3" r="J129"/>
  <c i="4" r="J221"/>
  <c r="BK170"/>
  <c r="BK121"/>
  <c i="2" r="BK116"/>
  <c i="3" r="BK93"/>
  <c i="4" r="J321"/>
  <c r="BK188"/>
  <c r="BK233"/>
  <c i="5" r="J97"/>
  <c i="2" r="J153"/>
  <c r="BK121"/>
  <c r="BK100"/>
  <c i="3" r="BK119"/>
  <c i="4" r="BK247"/>
  <c r="BK265"/>
  <c i="2" r="J348"/>
  <c r="BK274"/>
  <c r="BK317"/>
  <c r="J317"/>
  <c r="BK296"/>
  <c r="BK136"/>
  <c i="4" r="J244"/>
  <c r="BK107"/>
  <c i="5" r="BK104"/>
  <c i="2" r="BK407"/>
  <c r="J271"/>
  <c r="J330"/>
  <c i="3" r="J117"/>
  <c i="4" r="BK206"/>
  <c r="J146"/>
  <c r="BK254"/>
  <c r="J107"/>
  <c i="2" r="J215"/>
  <c r="BK323"/>
  <c r="J124"/>
  <c r="BK366"/>
  <c i="4" r="J292"/>
  <c r="BK300"/>
  <c i="5" r="J95"/>
  <c i="2" r="J404"/>
  <c r="J201"/>
  <c i="4" r="BK127"/>
  <c r="J109"/>
  <c r="J142"/>
  <c i="2" r="BK222"/>
  <c r="BK330"/>
  <c r="J298"/>
  <c r="BK269"/>
  <c r="BK346"/>
  <c r="BK271"/>
  <c i="3" r="BK97"/>
  <c i="4" r="BK152"/>
  <c r="J239"/>
  <c r="BK303"/>
  <c i="5" r="BK109"/>
  <c r="BK131"/>
  <c i="2" r="J366"/>
  <c r="BK304"/>
  <c r="BK309"/>
  <c r="J385"/>
  <c i="4" r="J251"/>
  <c r="J276"/>
  <c r="BK239"/>
  <c i="2" r="J361"/>
  <c r="BK361"/>
  <c r="J165"/>
  <c i="3" r="BK103"/>
  <c i="4" r="BK288"/>
  <c i="5" r="BK106"/>
  <c i="2" r="BK168"/>
  <c r="J283"/>
  <c r="J296"/>
  <c r="J281"/>
  <c i="3" r="J99"/>
  <c i="4" r="BK109"/>
  <c r="J121"/>
  <c i="5" r="J106"/>
  <c i="2" r="BK410"/>
  <c r="J222"/>
  <c r="J187"/>
  <c r="J325"/>
  <c i="3" r="BK115"/>
  <c i="4" r="BK173"/>
  <c r="J123"/>
  <c r="J127"/>
  <c i="2" r="J332"/>
  <c r="J304"/>
  <c r="J285"/>
  <c r="J301"/>
  <c r="BK216"/>
  <c i="4" r="BK323"/>
  <c r="BK144"/>
  <c r="BK231"/>
  <c i="5" r="BK113"/>
  <c i="2" r="BK297"/>
  <c r="BK283"/>
  <c r="BK226"/>
  <c i="3" r="BK129"/>
  <c i="4" r="BK142"/>
  <c r="J115"/>
  <c i="2" r="BK172"/>
  <c i="4" r="BK318"/>
  <c r="J179"/>
  <c r="J113"/>
  <c r="J132"/>
  <c i="2" r="J213"/>
  <c r="J128"/>
  <c r="J321"/>
  <c r="BK207"/>
  <c r="BK119"/>
  <c i="4" r="BK98"/>
  <c r="BK104"/>
  <c r="BK146"/>
  <c i="2" r="J205"/>
  <c r="BK301"/>
  <c i="4" r="J231"/>
  <c r="BK141"/>
  <c r="J154"/>
  <c i="5" r="BK110"/>
  <c i="2" r="BK117"/>
  <c r="BK209"/>
  <c r="J216"/>
  <c i="3" r="BK121"/>
  <c i="4" r="BK151"/>
  <c r="J218"/>
  <c r="J152"/>
  <c i="2" r="BK128"/>
  <c r="J103"/>
  <c r="BK232"/>
  <c r="BK111"/>
  <c i="4" r="J255"/>
  <c r="J228"/>
  <c r="BK101"/>
  <c i="2" r="J276"/>
  <c i="1" r="AS58"/>
  <c i="2" r="J237"/>
  <c i="3" r="J119"/>
  <c i="4" r="J104"/>
  <c i="5" r="J119"/>
  <c i="2" r="J250"/>
  <c r="J352"/>
  <c r="J133"/>
  <c r="BK201"/>
  <c i="3" r="J95"/>
  <c i="4" r="BK179"/>
  <c r="BK244"/>
  <c i="5" r="BK119"/>
  <c i="2" r="BK363"/>
  <c r="BK321"/>
  <c i="4" r="J254"/>
  <c r="J279"/>
  <c i="5" r="J126"/>
  <c i="2" r="J294"/>
  <c r="BK385"/>
  <c r="J351"/>
  <c r="BK224"/>
  <c r="J400"/>
  <c i="3" r="J123"/>
  <c i="4" r="J323"/>
  <c r="BK224"/>
  <c r="BK292"/>
  <c r="BK140"/>
  <c i="5" r="J115"/>
  <c i="2" r="BK143"/>
  <c r="J300"/>
  <c i="1" r="AS55"/>
  <c i="4" r="J159"/>
  <c r="BK117"/>
  <c r="J137"/>
  <c i="2" r="BK250"/>
  <c r="BK298"/>
  <c r="BK236"/>
  <c i="3" r="J126"/>
  <c i="4" r="J284"/>
  <c r="J318"/>
  <c i="2" r="BK358"/>
  <c r="J341"/>
  <c r="BK368"/>
  <c r="BK138"/>
  <c r="J207"/>
  <c i="4" r="BK260"/>
  <c r="J161"/>
  <c r="BK218"/>
  <c i="2" r="J240"/>
  <c r="BK293"/>
  <c r="BK113"/>
  <c i="3" r="BK95"/>
  <c i="4" r="BK125"/>
  <c r="J296"/>
  <c i="5" r="J128"/>
  <c i="2" r="BK315"/>
  <c r="J291"/>
  <c r="J111"/>
  <c r="J156"/>
  <c i="3" r="J104"/>
  <c i="4" r="J117"/>
  <c r="J138"/>
  <c i="2" r="J356"/>
  <c r="BK325"/>
  <c r="BK233"/>
  <c r="BK392"/>
  <c r="J109"/>
  <c i="4" r="BK138"/>
  <c r="BK161"/>
  <c i="5" r="BK97"/>
  <c i="2" r="BK294"/>
  <c r="BK285"/>
  <c i="4" r="BK255"/>
  <c r="J188"/>
  <c r="BK156"/>
  <c i="5" r="J117"/>
  <c i="2" r="BK159"/>
  <c r="BK312"/>
  <c r="J243"/>
  <c r="BK124"/>
  <c i="3" r="J93"/>
  <c i="4" r="BK250"/>
  <c r="J140"/>
  <c r="BK167"/>
  <c i="5" r="J110"/>
  <c i="2" r="J315"/>
  <c r="BK341"/>
  <c r="BK187"/>
  <c r="J373"/>
  <c r="BK353"/>
  <c i="4" r="BK328"/>
  <c r="BK286"/>
  <c r="BK251"/>
  <c r="BK145"/>
  <c i="5" r="J123"/>
  <c i="2" r="BK123"/>
  <c i="3" r="BK104"/>
  <c r="BK123"/>
  <c i="4" r="J167"/>
  <c r="J233"/>
  <c r="J98"/>
  <c i="5" r="BK126"/>
  <c i="2" r="J337"/>
  <c r="J168"/>
  <c r="J236"/>
  <c r="J175"/>
  <c i="3" r="J103"/>
  <c i="4" r="BK276"/>
  <c i="5" r="BK122"/>
  <c i="2" r="BK373"/>
  <c r="J380"/>
  <c r="BK344"/>
  <c r="J410"/>
  <c i="3" r="J121"/>
  <c i="4" r="J224"/>
  <c r="J183"/>
  <c i="5" r="BK93"/>
  <c i="2" r="BK127"/>
  <c r="BK339"/>
  <c r="BK400"/>
  <c i="3" r="J113"/>
  <c i="4" r="BK279"/>
  <c r="J314"/>
  <c r="J173"/>
  <c i="5" r="BK123"/>
  <c i="2" r="J107"/>
  <c r="BK262"/>
  <c r="BK300"/>
  <c r="J262"/>
  <c i="3" r="J106"/>
  <c i="4" r="J247"/>
  <c i="5" r="BK95"/>
  <c i="2" r="J36"/>
  <c r="J267"/>
  <c r="BK215"/>
  <c i="3" r="J109"/>
  <c i="4" r="J270"/>
  <c r="J260"/>
  <c i="5" r="BK121"/>
  <c i="2" r="J323"/>
  <c r="J309"/>
  <c r="J312"/>
  <c r="J346"/>
  <c r="BK107"/>
  <c i="4" r="J195"/>
  <c r="J300"/>
  <c r="J328"/>
  <c i="2" r="J127"/>
  <c r="BK291"/>
  <c r="BK110"/>
  <c r="BK332"/>
  <c i="3" r="BK126"/>
  <c i="4" r="J290"/>
  <c r="BK273"/>
  <c i="5" r="BK115"/>
  <c i="2" r="J269"/>
  <c r="BK181"/>
  <c r="J220"/>
  <c r="BK108"/>
  <c i="3" r="BK106"/>
  <c i="4" r="J164"/>
  <c r="J170"/>
  <c i="5" r="J104"/>
  <c i="2" r="BK156"/>
  <c r="J114"/>
  <c r="BK380"/>
  <c i="3" r="J122"/>
  <c i="4" r="BK228"/>
  <c r="BK123"/>
  <c i="5" r="J103"/>
  <c i="2" r="J274"/>
  <c r="J136"/>
  <c i="4" r="BK284"/>
  <c r="BK290"/>
  <c r="J101"/>
  <c i="5" r="J122"/>
  <c i="2" r="J119"/>
  <c r="J105"/>
  <c r="J392"/>
  <c r="J108"/>
  <c r="BK153"/>
  <c r="BK351"/>
  <c i="4" r="BK113"/>
  <c r="J144"/>
  <c i="2" r="J368"/>
  <c r="BK267"/>
  <c r="BK211"/>
  <c r="BK240"/>
  <c r="J184"/>
  <c r="BK276"/>
  <c i="3" r="BK99"/>
  <c i="4" r="BK149"/>
  <c r="J145"/>
  <c r="BK221"/>
  <c i="2" l="1" r="T99"/>
  <c r="P229"/>
  <c r="R290"/>
  <c i="3" r="P92"/>
  <c r="P102"/>
  <c i="2" r="R99"/>
  <c r="T229"/>
  <c r="BK290"/>
  <c r="J290"/>
  <c r="J70"/>
  <c i="3" r="BK112"/>
  <c r="J112"/>
  <c r="J67"/>
  <c i="4" r="P97"/>
  <c r="T163"/>
  <c r="P259"/>
  <c r="BK295"/>
  <c r="J295"/>
  <c r="J71"/>
  <c r="R317"/>
  <c i="2" r="R132"/>
  <c r="P242"/>
  <c r="R360"/>
  <c r="P403"/>
  <c r="P402"/>
  <c i="3" r="R112"/>
  <c i="4" r="BK114"/>
  <c r="J114"/>
  <c r="J65"/>
  <c r="P114"/>
  <c r="BK246"/>
  <c r="J246"/>
  <c r="J68"/>
  <c r="R259"/>
  <c r="R295"/>
  <c i="2" r="T132"/>
  <c r="T242"/>
  <c r="P360"/>
  <c r="R403"/>
  <c r="R402"/>
  <c i="3" r="T92"/>
  <c r="BK102"/>
  <c r="J102"/>
  <c r="J66"/>
  <c i="4" r="BK97"/>
  <c r="J97"/>
  <c r="J64"/>
  <c r="P163"/>
  <c r="R246"/>
  <c r="P269"/>
  <c r="P317"/>
  <c i="5" r="R92"/>
  <c i="2" r="BK132"/>
  <c r="R242"/>
  <c r="T360"/>
  <c r="T403"/>
  <c r="T402"/>
  <c i="3" r="BK92"/>
  <c r="J92"/>
  <c r="J64"/>
  <c r="T102"/>
  <c i="4" r="R97"/>
  <c r="T114"/>
  <c r="T246"/>
  <c r="T269"/>
  <c r="T317"/>
  <c i="5" r="P92"/>
  <c i="2" r="P132"/>
  <c r="BK242"/>
  <c r="J242"/>
  <c r="J69"/>
  <c r="BK360"/>
  <c r="J360"/>
  <c r="J71"/>
  <c r="BK403"/>
  <c r="J403"/>
  <c r="J74"/>
  <c i="3" r="R92"/>
  <c r="R102"/>
  <c i="4" r="T97"/>
  <c r="R114"/>
  <c r="P246"/>
  <c r="T259"/>
  <c r="T295"/>
  <c i="5" r="R102"/>
  <c i="2" r="BK99"/>
  <c r="J99"/>
  <c r="J64"/>
  <c r="R229"/>
  <c r="T290"/>
  <c i="3" r="P112"/>
  <c r="P101"/>
  <c i="4" r="BK163"/>
  <c r="BK269"/>
  <c r="J269"/>
  <c r="J70"/>
  <c r="P295"/>
  <c i="5" r="BK92"/>
  <c r="J92"/>
  <c r="J64"/>
  <c r="P102"/>
  <c r="R112"/>
  <c i="2" r="P99"/>
  <c r="BK229"/>
  <c r="J229"/>
  <c r="J68"/>
  <c r="P290"/>
  <c i="3" r="T112"/>
  <c r="T101"/>
  <c i="4" r="R163"/>
  <c r="R162"/>
  <c r="BK259"/>
  <c r="J259"/>
  <c r="J69"/>
  <c r="R269"/>
  <c r="BK317"/>
  <c r="J317"/>
  <c r="J72"/>
  <c i="5" r="T92"/>
  <c r="BK102"/>
  <c r="T102"/>
  <c r="BK112"/>
  <c r="J112"/>
  <c r="J67"/>
  <c r="P112"/>
  <c r="T112"/>
  <c r="BK125"/>
  <c r="J125"/>
  <c r="J68"/>
  <c r="P125"/>
  <c r="R125"/>
  <c r="T125"/>
  <c i="2" r="BK391"/>
  <c r="J391"/>
  <c r="J72"/>
  <c r="BK409"/>
  <c r="J409"/>
  <c r="J76"/>
  <c i="3" r="BK128"/>
  <c r="J128"/>
  <c r="J69"/>
  <c r="BK125"/>
  <c r="J125"/>
  <c r="J68"/>
  <c i="2" r="BK225"/>
  <c r="J225"/>
  <c r="J67"/>
  <c i="4" r="BK327"/>
  <c r="J327"/>
  <c r="J74"/>
  <c i="5" r="BK130"/>
  <c r="J130"/>
  <c r="J69"/>
  <c r="F59"/>
  <c r="BE103"/>
  <c r="BE110"/>
  <c r="J85"/>
  <c r="BE93"/>
  <c r="BE97"/>
  <c r="BE99"/>
  <c r="BE104"/>
  <c r="BE117"/>
  <c r="BE119"/>
  <c r="BE121"/>
  <c r="BE122"/>
  <c r="BE123"/>
  <c r="BE95"/>
  <c r="E50"/>
  <c r="BE126"/>
  <c i="4" r="BK326"/>
  <c r="J326"/>
  <c r="J73"/>
  <c i="5" r="BE113"/>
  <c r="BE115"/>
  <c r="BE128"/>
  <c i="4" r="J163"/>
  <c r="J67"/>
  <c i="5" r="BE106"/>
  <c r="BE109"/>
  <c r="BE131"/>
  <c i="4" r="J92"/>
  <c r="BE115"/>
  <c r="BE161"/>
  <c r="BE173"/>
  <c r="E50"/>
  <c r="BE119"/>
  <c r="BE125"/>
  <c r="BE140"/>
  <c r="BE141"/>
  <c r="BE148"/>
  <c r="BE158"/>
  <c r="BE164"/>
  <c r="BE195"/>
  <c r="BE265"/>
  <c r="BE284"/>
  <c r="BE286"/>
  <c r="F59"/>
  <c r="BE104"/>
  <c r="BE107"/>
  <c r="BE132"/>
  <c r="BE206"/>
  <c r="BE228"/>
  <c r="BE244"/>
  <c r="BE247"/>
  <c r="BE260"/>
  <c r="BE288"/>
  <c r="BE318"/>
  <c r="BE323"/>
  <c r="J56"/>
  <c r="BE152"/>
  <c r="BE159"/>
  <c r="BE231"/>
  <c r="BE239"/>
  <c r="BE250"/>
  <c r="BE303"/>
  <c r="BE127"/>
  <c r="BE145"/>
  <c r="BE179"/>
  <c r="BE218"/>
  <c r="BE221"/>
  <c r="BE251"/>
  <c r="BE254"/>
  <c r="BE258"/>
  <c r="BE292"/>
  <c r="BE321"/>
  <c r="BE98"/>
  <c r="BE101"/>
  <c r="BE113"/>
  <c r="BE134"/>
  <c r="BE137"/>
  <c r="BE138"/>
  <c r="BE149"/>
  <c r="BE167"/>
  <c r="BE170"/>
  <c r="BE224"/>
  <c r="BE255"/>
  <c r="BE270"/>
  <c r="BE273"/>
  <c r="BE276"/>
  <c r="BE279"/>
  <c r="BE300"/>
  <c r="BE136"/>
  <c r="BE144"/>
  <c r="BE156"/>
  <c r="BE183"/>
  <c r="BE188"/>
  <c r="BE233"/>
  <c r="BE296"/>
  <c r="BE328"/>
  <c r="BE109"/>
  <c r="BE112"/>
  <c r="BE117"/>
  <c r="BE121"/>
  <c r="BE123"/>
  <c r="BE142"/>
  <c r="BE146"/>
  <c r="BE151"/>
  <c r="BE154"/>
  <c r="BE192"/>
  <c r="BE290"/>
  <c r="BE314"/>
  <c i="2" r="J132"/>
  <c r="J66"/>
  <c r="BK408"/>
  <c r="J408"/>
  <c r="J75"/>
  <c i="3" r="J56"/>
  <c i="2" r="BK402"/>
  <c r="J402"/>
  <c r="J73"/>
  <c i="3" r="F88"/>
  <c r="BE103"/>
  <c r="BE123"/>
  <c r="BE126"/>
  <c r="E50"/>
  <c r="BE95"/>
  <c r="BE106"/>
  <c r="J58"/>
  <c r="BE104"/>
  <c r="BE109"/>
  <c r="BE110"/>
  <c r="BE113"/>
  <c r="BE121"/>
  <c r="BE93"/>
  <c r="BE97"/>
  <c r="BE99"/>
  <c r="BE115"/>
  <c r="BE117"/>
  <c r="BE119"/>
  <c r="BE122"/>
  <c r="BE129"/>
  <c i="2" r="J94"/>
  <c r="BE172"/>
  <c r="BE175"/>
  <c r="BE205"/>
  <c r="BE211"/>
  <c r="BE213"/>
  <c r="BE215"/>
  <c r="BE220"/>
  <c r="BE232"/>
  <c r="BE243"/>
  <c r="BE250"/>
  <c r="BE269"/>
  <c r="BE271"/>
  <c r="BE274"/>
  <c r="BE291"/>
  <c r="BE296"/>
  <c r="BE297"/>
  <c r="BE304"/>
  <c r="BE363"/>
  <c r="BE373"/>
  <c r="BE380"/>
  <c r="BE410"/>
  <c r="BE107"/>
  <c r="BE113"/>
  <c r="BE121"/>
  <c r="BE133"/>
  <c r="BE240"/>
  <c r="BE262"/>
  <c r="BE267"/>
  <c r="BE281"/>
  <c r="BE283"/>
  <c r="BE285"/>
  <c r="BE288"/>
  <c r="BE330"/>
  <c r="BE337"/>
  <c r="BE351"/>
  <c r="BE400"/>
  <c r="BE404"/>
  <c r="J92"/>
  <c r="BE110"/>
  <c r="BE123"/>
  <c r="BE136"/>
  <c r="BE190"/>
  <c r="BE222"/>
  <c r="BE237"/>
  <c r="BE293"/>
  <c r="BE294"/>
  <c r="BE298"/>
  <c r="BE300"/>
  <c r="BE317"/>
  <c r="BE385"/>
  <c r="E86"/>
  <c r="F95"/>
  <c r="BE109"/>
  <c r="BE114"/>
  <c r="BE116"/>
  <c r="BE117"/>
  <c r="BE119"/>
  <c r="BE127"/>
  <c r="BE128"/>
  <c r="BE138"/>
  <c r="BE143"/>
  <c r="BE201"/>
  <c r="BE224"/>
  <c r="BE256"/>
  <c r="BE309"/>
  <c r="BE346"/>
  <c r="BE348"/>
  <c r="BE353"/>
  <c r="BE356"/>
  <c r="BE124"/>
  <c r="BE156"/>
  <c r="BE159"/>
  <c r="BE165"/>
  <c r="BE168"/>
  <c r="BE207"/>
  <c r="BE216"/>
  <c r="BE236"/>
  <c r="BE315"/>
  <c r="BE358"/>
  <c r="BE361"/>
  <c r="BE392"/>
  <c r="BE103"/>
  <c r="BE108"/>
  <c r="BE150"/>
  <c r="BE218"/>
  <c r="BE226"/>
  <c r="BE276"/>
  <c r="BE312"/>
  <c r="BE332"/>
  <c r="BE352"/>
  <c r="BE366"/>
  <c r="BE368"/>
  <c i="1" r="AW56"/>
  <c i="2" r="BE100"/>
  <c r="BE105"/>
  <c r="BE111"/>
  <c r="BE153"/>
  <c r="BE181"/>
  <c r="BE184"/>
  <c r="BE187"/>
  <c r="BE209"/>
  <c r="BE230"/>
  <c r="BE233"/>
  <c r="BE301"/>
  <c r="BE321"/>
  <c r="BE323"/>
  <c r="BE325"/>
  <c r="BE327"/>
  <c r="BE339"/>
  <c r="BE341"/>
  <c r="BE344"/>
  <c r="BE407"/>
  <c i="3" r="F36"/>
  <c i="1" r="BA57"/>
  <c i="4" r="J36"/>
  <c i="1" r="AW59"/>
  <c i="4" r="F36"/>
  <c i="1" r="BA59"/>
  <c i="3" r="F38"/>
  <c i="1" r="BC57"/>
  <c i="2" r="F37"/>
  <c i="1" r="BB56"/>
  <c r="AS54"/>
  <c i="5" r="F38"/>
  <c i="1" r="BC60"/>
  <c i="3" r="F39"/>
  <c i="1" r="BD57"/>
  <c i="5" r="J36"/>
  <c i="1" r="AW60"/>
  <c i="3" r="J36"/>
  <c i="1" r="AW57"/>
  <c i="4" r="F39"/>
  <c i="1" r="BD59"/>
  <c i="2" r="F38"/>
  <c i="1" r="BC56"/>
  <c i="5" r="F39"/>
  <c i="1" r="BD60"/>
  <c i="5" r="F36"/>
  <c i="1" r="BA60"/>
  <c i="2" r="F36"/>
  <c i="1" r="BA56"/>
  <c i="4" r="F38"/>
  <c i="1" r="BC59"/>
  <c i="5" r="F37"/>
  <c i="1" r="BB60"/>
  <c i="4" r="F37"/>
  <c i="1" r="BB59"/>
  <c i="3" r="F37"/>
  <c i="1" r="BB57"/>
  <c i="2" r="F39"/>
  <c i="1" r="BD56"/>
  <c i="4" l="1" r="R96"/>
  <c i="5" r="R101"/>
  <c i="4" r="P162"/>
  <c r="T162"/>
  <c r="T96"/>
  <c i="5" r="BK101"/>
  <c r="J101"/>
  <c r="J65"/>
  <c i="2" r="T131"/>
  <c r="T98"/>
  <c i="5" r="T101"/>
  <c r="P101"/>
  <c r="P91"/>
  <c i="1" r="AU60"/>
  <c i="2" r="BK131"/>
  <c r="J131"/>
  <c r="J65"/>
  <c i="5" r="T91"/>
  <c i="4" r="BK162"/>
  <c r="J162"/>
  <c r="J66"/>
  <c i="2" r="P131"/>
  <c r="P98"/>
  <c i="1" r="AU56"/>
  <c i="3" r="P91"/>
  <c i="1" r="AU57"/>
  <c i="2" r="R131"/>
  <c r="R98"/>
  <c i="4" r="P96"/>
  <c i="1" r="AU59"/>
  <c i="5" r="R91"/>
  <c i="3" r="T91"/>
  <c r="R101"/>
  <c r="R91"/>
  <c r="BK101"/>
  <c r="J101"/>
  <c r="J65"/>
  <c i="5" r="J102"/>
  <c r="J66"/>
  <c r="BK91"/>
  <c r="J91"/>
  <c r="J63"/>
  <c i="4" r="BK96"/>
  <c r="J96"/>
  <c i="2" r="BK98"/>
  <c r="J98"/>
  <c r="J63"/>
  <c i="3" r="J35"/>
  <c i="1" r="AV57"/>
  <c r="AT57"/>
  <c i="4" r="J32"/>
  <c i="1" r="AG59"/>
  <c i="5" r="J35"/>
  <c i="1" r="AV60"/>
  <c r="AT60"/>
  <c i="2" r="F35"/>
  <c i="1" r="AZ56"/>
  <c r="BB55"/>
  <c i="5" r="F35"/>
  <c i="1" r="AZ60"/>
  <c r="BA58"/>
  <c r="AW58"/>
  <c i="2" r="J35"/>
  <c i="1" r="AV56"/>
  <c r="AT56"/>
  <c r="BD58"/>
  <c r="BC55"/>
  <c r="BB58"/>
  <c r="AX58"/>
  <c r="BC58"/>
  <c r="AY58"/>
  <c r="BD55"/>
  <c r="BA55"/>
  <c r="AW55"/>
  <c i="4" r="F35"/>
  <c i="1" r="AZ59"/>
  <c i="3" r="F35"/>
  <c i="1" r="AZ57"/>
  <c i="4" r="J35"/>
  <c i="1" r="AV59"/>
  <c r="AT59"/>
  <c i="3" l="1" r="BK91"/>
  <c r="J91"/>
  <c r="J63"/>
  <c i="1" r="AN59"/>
  <c i="4" r="J63"/>
  <c r="J41"/>
  <c i="1" r="AU58"/>
  <c r="AY55"/>
  <c i="2" r="J32"/>
  <c i="1" r="AG56"/>
  <c r="AX55"/>
  <c r="BD54"/>
  <c r="W33"/>
  <c r="AU55"/>
  <c r="AU54"/>
  <c r="BA54"/>
  <c r="W30"/>
  <c r="AZ58"/>
  <c r="AV58"/>
  <c r="AT58"/>
  <c i="5" r="J32"/>
  <c i="1" r="AG60"/>
  <c r="AZ55"/>
  <c r="AV55"/>
  <c r="AT55"/>
  <c r="BB54"/>
  <c r="W31"/>
  <c r="BC54"/>
  <c r="AY54"/>
  <c i="5" l="1" r="J41"/>
  <c i="2" r="J41"/>
  <c i="1" r="AN56"/>
  <c r="AN60"/>
  <c r="W32"/>
  <c r="AX54"/>
  <c i="3" r="J32"/>
  <c i="1" r="AG57"/>
  <c r="AN57"/>
  <c r="AG58"/>
  <c r="AW54"/>
  <c r="AK30"/>
  <c r="AZ54"/>
  <c r="W29"/>
  <c l="1" r="AN58"/>
  <c i="3" r="J41"/>
  <c i="1" r="AV54"/>
  <c r="AK29"/>
  <c r="AG55"/>
  <c r="AG54"/>
  <c r="AK26"/>
  <c l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<sst xmlns="http://schemas.openxmlformats.org/spreadsheetml/2006/main">
  <si>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</si>
  <si>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</si>
  <si>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</si>
  <si>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</si>
  <si>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</si>
  <si>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{6cab0c8d-5268-4b2e-9868-51d6bd01d99c}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</si>
  <si>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</si>
  <si>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</si>
  <si>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</si>
  <si>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</si>
  <si>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</si>
  <si>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</si>
  <si>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</si>
  <si>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</si>
  <si>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</si>
  <si>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</si>
  <si>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</si>
  <si>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Chodník při silnici III/23317, Kladruby</t>
  </si>
  <si>
    <t>KSO:</t>
  </si>
  <si>
    <t/>
  </si>
  <si>
    <t>CC-CZ:</t>
  </si>
  <si>
    <t>Místo:</t>
  </si>
  <si>
    <t>Kladruby</t>
  </si>
  <si>
    <t>Datum:</t>
  </si>
  <si>
    <t>24. 6. 2024</t>
  </si>
  <si>
    <t>Zadavatel:</t>
  </si>
  <si>
    <t>IČ:</t>
  </si>
  <si>
    <t>00258822</t>
  </si>
  <si>
    <t>Obec Kladruby</t>
  </si>
  <si>
    <t>DIČ:</t>
  </si>
  <si>
    <t>CZ00258822</t>
  </si>
  <si>
    <t>Účastník:</t>
  </si>
  <si>
    <t>Vyplň údaj</t>
  </si>
  <si>
    <t>Projektant:</t>
  </si>
  <si>
    <t xml:space="preserve"> </t>
  </si>
  <si>
    <t>True</t>
  </si>
  <si>
    <t>Zpracovatel:</t>
  </si>
  <si>
    <t>07123710</t>
  </si>
  <si>
    <t>Road Project s.r.o.</t>
  </si>
  <si>
    <t>CZ07123710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</si>
  <si>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</si>
  <si>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</si>
  <si>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</si>
  <si>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</si>
  <si>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</si>
  <si>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</si>
  <si>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</si>
  <si>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</si>
  <si>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</si>
  <si>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</si>
  <si>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</si>
  <si>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</si>
  <si>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</si>
  <si>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</si>
  <si>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</si>
  <si>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</si>
  <si>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</si>
  <si>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</si>
  <si>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</si>
  <si>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</si>
  <si>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</si>
  <si>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</si>
  <si>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</si>
  <si>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</si>
  <si>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</si>
  <si>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</si>
  <si>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</si>
  <si>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</si>
  <si>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</si>
  <si>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</si>
  <si>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</si>
  <si>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</si>
  <si>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</si>
  <si>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</si>
  <si>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</si>
  <si>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</si>
  <si>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</si>
  <si>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</si>
  <si>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</si>
  <si>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</si>
  <si>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</si>
  <si>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Uznatelné náklady</t>
  </si>
  <si>
    <t>STA</t>
  </si>
  <si>
    <t>1</t>
  </si>
  <si>
    <t>{0311f6d9-8817-4d55-9a11-7b49e47ca4da}</t>
  </si>
  <si>
    <t>2</t>
  </si>
  <si>
    <t>/</t>
  </si>
  <si>
    <t>01</t>
  </si>
  <si>
    <t>Chodník</t>
  </si>
  <si>
    <t>Soupis</t>
  </si>
  <si>
    <t>{5f50db07-3983-41d0-ae50-4afa2edbe68c}</t>
  </si>
  <si>
    <t>02</t>
  </si>
  <si>
    <t>Vedlejší a ostatní náklady</t>
  </si>
  <si>
    <t>{65056e91-fc23-4bb5-a3dc-2215282ce1f3}</t>
  </si>
  <si>
    <t>B</t>
  </si>
  <si>
    <t>Neuznatelné náklady</t>
  </si>
  <si>
    <t>{19b96c81-a14e-455f-8dd1-dbd73e9b24b3}</t>
  </si>
  <si>
    <t>10</t>
  </si>
  <si>
    <t>{0d17a7f6-ac3b-4595-b0c9-0b2f6b9d4069}</t>
  </si>
  <si>
    <t>11</t>
  </si>
  <si>
    <t>{dc989f19-0ceb-4eab-9e00-78c46370d388}</t>
  </si>
  <si>
    <t>822 29 31</t>
  </si>
  <si>
    <t>KRYCÍ LIST SOUPISU PRACÍ</t>
  </si>
  <si>
    <t>Objekt:</t>
  </si>
  <si>
    <t>A - Uznatelné náklady</t>
  </si>
  <si>
    <t>Soupis:</t>
  </si>
  <si>
    <t>01 - Chodník</t>
  </si>
  <si>
    <t>REKAPITULACE ČLENĚNÍ SOUPISU PRACÍ</t>
  </si>
  <si>
    <t>Kód dílu - Popis</t>
  </si>
  <si>
    <t>Cena celkem [CZK]</t>
  </si>
  <si>
    <t>-1</t>
  </si>
  <si>
    <t>8 - Trubní vedení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</si>
  <si>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</si>
  <si>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</si>
  <si>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</si>
  <si>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</si>
  <si>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</si>
  <si>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</si>
  <si>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</si>
  <si>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</si>
  <si>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</si>
  <si>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</si>
  <si>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</si>
  <si>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</si>
  <si>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</si>
  <si>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</si>
  <si>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</si>
  <si>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</si>
  <si>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</si>
  <si>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</si>
  <si>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</si>
  <si>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</si>
  <si>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</si>
  <si>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</si>
  <si>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</si>
  <si>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</si>
  <si>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</si>
  <si>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8</t>
  </si>
  <si>
    <t>Trubní vedení</t>
  </si>
  <si>
    <t>ROZPOCET</t>
  </si>
  <si>
    <t>K</t>
  </si>
  <si>
    <t>871353122</t>
  </si>
  <si>
    <t>Montáž kanalizačního potrubí z tvrdého PVC-U hladkého plnostěnného tuhost SN 10 DN 200</t>
  </si>
  <si>
    <t>m</t>
  </si>
  <si>
    <t>CS ÚRS 2024 01</t>
  </si>
  <si>
    <t>4</t>
  </si>
  <si>
    <t>-633540721</t>
  </si>
  <si>
    <t>Online PSC</t>
  </si>
  <si>
    <t>https://podminky.urs.cz/item/CS_URS_2024_01/871353122</t>
  </si>
  <si>
    <t>VV</t>
  </si>
  <si>
    <t>"přípojk UV"10</t>
  </si>
  <si>
    <t>M</t>
  </si>
  <si>
    <t>28611176</t>
  </si>
  <si>
    <t>trubka kanalizační PVC-U plnostěnná jednovrstvá DN 200x1000mm SN10</t>
  </si>
  <si>
    <t>-810047096</t>
  </si>
  <si>
    <t>10*1,03 'Přepočtené koeficientem množství</t>
  </si>
  <si>
    <t>3</t>
  </si>
  <si>
    <t>877355121</t>
  </si>
  <si>
    <t>Výřez a montáž odbočné tvarovky na potrubí z trub z tvrdého PVC DN 200</t>
  </si>
  <si>
    <t>kus</t>
  </si>
  <si>
    <t>-533172928</t>
  </si>
  <si>
    <t>https://podminky.urs.cz/item/CS_URS_2024_01/877355121</t>
  </si>
  <si>
    <t>28611405</t>
  </si>
  <si>
    <t>odbočka kanalizační plastová s hrdlem KG 315/200/45°</t>
  </si>
  <si>
    <t>-86640744</t>
  </si>
  <si>
    <t>5</t>
  </si>
  <si>
    <t>28612244</t>
  </si>
  <si>
    <t>přesuvka kanalizační plastová PVC KG DN 200 SN12/16</t>
  </si>
  <si>
    <t>1875563956</t>
  </si>
  <si>
    <t>6</t>
  </si>
  <si>
    <t>895941302</t>
  </si>
  <si>
    <t>Osazení vpusti uliční z betonových dílců DN 450 dno s kalištěm</t>
  </si>
  <si>
    <t>-1420040335</t>
  </si>
  <si>
    <t>7</t>
  </si>
  <si>
    <t>59224495</t>
  </si>
  <si>
    <t>vpusť uliční DN 450 kaliště nízké 450/240x50mm</t>
  </si>
  <si>
    <t>-749800048</t>
  </si>
  <si>
    <t>895941314</t>
  </si>
  <si>
    <t>Osazení vpusti uliční z betonových dílců DN 450 skruž horní 570 mm</t>
  </si>
  <si>
    <t>1497735139</t>
  </si>
  <si>
    <t>https://podminky.urs.cz/item/CS_URS_2024_01/895941314</t>
  </si>
  <si>
    <t>9</t>
  </si>
  <si>
    <t>59223858</t>
  </si>
  <si>
    <t>skruž betonová horní pro uliční vpusť 450x570x50mm</t>
  </si>
  <si>
    <t>218978917</t>
  </si>
  <si>
    <t>895941323</t>
  </si>
  <si>
    <t>Osazení vpusti uliční z betonových dílců DN 450 skruž středová 570 mm</t>
  </si>
  <si>
    <t>790347022</t>
  </si>
  <si>
    <t>https://podminky.urs.cz/item/CS_URS_2024_01/895941323</t>
  </si>
  <si>
    <t>59224488</t>
  </si>
  <si>
    <t>vpusť uliční DN 450 skruž střední betonová 450/570x50mm</t>
  </si>
  <si>
    <t>-1312423024</t>
  </si>
  <si>
    <t>895941351</t>
  </si>
  <si>
    <t>Osazení vpusti uliční z betonových dílců DN 500 skruž horní pro čtvercovou vtokovou mříž</t>
  </si>
  <si>
    <t>417044973</t>
  </si>
  <si>
    <t>https://podminky.urs.cz/item/CS_URS_2024_01/895941351</t>
  </si>
  <si>
    <t>13</t>
  </si>
  <si>
    <t>59224460</t>
  </si>
  <si>
    <t>vpusť uliční DN 500 betonová 500x190x65mm čtvercový poklop</t>
  </si>
  <si>
    <t>-2018019144</t>
  </si>
  <si>
    <t>P</t>
  </si>
  <si>
    <t>Poznámka k položce:_x000d_
Litinová mříž 500x500</t>
  </si>
  <si>
    <t>14</t>
  </si>
  <si>
    <t>899104112</t>
  </si>
  <si>
    <t>Osazení poklopů litinových, ocelových nebo železobetonových včetně rámů pro třídu zatížení D400, E600</t>
  </si>
  <si>
    <t>560038539</t>
  </si>
  <si>
    <t>https://podminky.urs.cz/item/CS_URS_2024_01/899104112</t>
  </si>
  <si>
    <t>15</t>
  </si>
  <si>
    <t>28661935</t>
  </si>
  <si>
    <t>poklop šachtový litinový DN 600 pro třídu zatížení D400</t>
  </si>
  <si>
    <t>529762567</t>
  </si>
  <si>
    <t>16</t>
  </si>
  <si>
    <t>899132212</t>
  </si>
  <si>
    <t>Výměna (výšková úprava) poklopu vodovodního samonivelačního nebo pevného šoupátkového</t>
  </si>
  <si>
    <t>1637950512</t>
  </si>
  <si>
    <t>https://podminky.urs.cz/item/CS_URS_2024_01/899132212</t>
  </si>
  <si>
    <t>Poznámka k položce:_x000d_
Výšková úprava/pžípadně oprava stávajících armatur vodovodu</t>
  </si>
  <si>
    <t>17</t>
  </si>
  <si>
    <t>55241104</t>
  </si>
  <si>
    <t>poklop šoupátkový litinový bez ventilace tř D400 v samonivelačním rámu</t>
  </si>
  <si>
    <t>-527196469</t>
  </si>
  <si>
    <t>18</t>
  </si>
  <si>
    <t>899133111</t>
  </si>
  <si>
    <t>Výměna (výšková úprava) poklopu s použitím plastových vyrovnávacích prvků kanalizačního s rámem osazeného na betonové šachtě pevného</t>
  </si>
  <si>
    <t>1180835795</t>
  </si>
  <si>
    <t>https://podminky.urs.cz/item/CS_URS_2024_01/899133111</t>
  </si>
  <si>
    <t>Poznámka k položce:_x000d_
Platí pro výkovou úpravu stávajících kanalizačních poklopů</t>
  </si>
  <si>
    <t>HSV</t>
  </si>
  <si>
    <t>Práce a dodávky HSV</t>
  </si>
  <si>
    <t>Zemní práce</t>
  </si>
  <si>
    <t>19</t>
  </si>
  <si>
    <t>112101121</t>
  </si>
  <si>
    <t>Odstranění stromů s odřezáním kmene a s odvětvením jehličnatých bez odkornění, průměru kmene přes 100 do 300 mm</t>
  </si>
  <si>
    <t>1032981573</t>
  </si>
  <si>
    <t>https://podminky.urs.cz/item/CS_URS_2024_01/112101121</t>
  </si>
  <si>
    <t>Poznámka k položce:_x000d_
Stávající ochranný živý plot přes st.č.1</t>
  </si>
  <si>
    <t>20</t>
  </si>
  <si>
    <t>112251101</t>
  </si>
  <si>
    <t>Odstranění pařezů strojně s jejich vykopáním nebo vytrháním průměru přes 100 do 300 mm</t>
  </si>
  <si>
    <t>1042348465</t>
  </si>
  <si>
    <t>https://podminky.urs.cz/item/CS_URS_2024_01/112251101</t>
  </si>
  <si>
    <t>113107024</t>
  </si>
  <si>
    <t>Odstranění podkladů nebo krytů při překopech inženýrských sítí s přemístěním hmot na skládku ve vzdálenosti do 3 m nebo s naložením na dopravní prostředek ručně z kameniva hrubého drceného, o tl. vrstvy přes 300 do 400 mm</t>
  </si>
  <si>
    <t>m2</t>
  </si>
  <si>
    <t>-780011848</t>
  </si>
  <si>
    <t>https://podminky.urs.cz/item/CS_URS_2024_01/113107024</t>
  </si>
  <si>
    <t>"ŠD konstrukce komunikací"16,4+43+9,5+188</t>
  </si>
  <si>
    <t>"stáv.sjezdy"13+10</t>
  </si>
  <si>
    <t>Součet</t>
  </si>
  <si>
    <t>22</t>
  </si>
  <si>
    <t>113154124</t>
  </si>
  <si>
    <t>Frézování živičného podkladu nebo krytu s naložením na dopravní prostředek plochy do 500 m2 bez překážek v trase pruhu šířky přes 0,5 m do 1 m, tloušťky vrstvy 100 mm</t>
  </si>
  <si>
    <t>-1843943727</t>
  </si>
  <si>
    <t>https://podminky.urs.cz/item/CS_URS_2024_01/113154124</t>
  </si>
  <si>
    <t>"stávající plocha před OÚ"31</t>
  </si>
  <si>
    <t>"připojení účelové komunikace"39</t>
  </si>
  <si>
    <t>"vyhrazené stání"7,5</t>
  </si>
  <si>
    <t>"sjezd"13</t>
  </si>
  <si>
    <t>23</t>
  </si>
  <si>
    <t>113155114</t>
  </si>
  <si>
    <t>Frézování betonového podkladu nebo krytu s naložením na dopravní prostředek plochy do 500 m2 bez překážek v trase pruhu šířky do 0,5 m, tloušťky vrstvy 100 mm</t>
  </si>
  <si>
    <t>515099217</t>
  </si>
  <si>
    <t>https://podminky.urs.cz/item/CS_URS_2024_01/113155114</t>
  </si>
  <si>
    <t>"u rampy před vsupem do OÚ"7</t>
  </si>
  <si>
    <t>24</t>
  </si>
  <si>
    <t>113201112</t>
  </si>
  <si>
    <t>Vytrhání obrub s vybouráním lože, s přemístěním hmot na skládku na vzdálenost do 3 m nebo s naložením na dopravní prostředek silničních ležatých</t>
  </si>
  <si>
    <t>1406872959</t>
  </si>
  <si>
    <t>https://podminky.urs.cz/item/CS_URS_2024_01/113201112</t>
  </si>
  <si>
    <t>25,2+2+0,8</t>
  </si>
  <si>
    <t>25</t>
  </si>
  <si>
    <t>121151123</t>
  </si>
  <si>
    <t>Sejmutí ornice strojně při souvislé ploše přes 500 m2, tl. vrstvy do 200 mm</t>
  </si>
  <si>
    <t>1788621064</t>
  </si>
  <si>
    <t>https://podminky.urs.cz/item/CS_URS_2024_01/121151123</t>
  </si>
  <si>
    <t>45+51+480+38+140</t>
  </si>
  <si>
    <t>26</t>
  </si>
  <si>
    <t>122151106</t>
  </si>
  <si>
    <t>Odkopávky a prokopávky nezapažené strojně v hornině třídy těžitelnosti I skupiny 1 a 2 přes 1 000 do 5 000 m3</t>
  </si>
  <si>
    <t>m3</t>
  </si>
  <si>
    <t>-1608706787</t>
  </si>
  <si>
    <t>https://podminky.urs.cz/item/CS_URS_2024_01/122151106</t>
  </si>
  <si>
    <t>"výkop pro konstrukci chodníku"(37+91+218+57+8+3+36+31+30)*0,25</t>
  </si>
  <si>
    <t>"výkop pro konstrukci sjezdů"(16,5+33+17+19+20+18+18+16+31+16+2,1)*0,42</t>
  </si>
  <si>
    <t>"uličnív vpusti"0,7*10</t>
  </si>
  <si>
    <t>27</t>
  </si>
  <si>
    <t>132151102</t>
  </si>
  <si>
    <t>Hloubení nezapažených rýh šířky do 800 mm strojně s urovnáním dna do předepsaného profilu a spádu v hornině třídy těžitelnosti I skupiny 1 a 2 přes 20 do 50 m3</t>
  </si>
  <si>
    <t>1340889131</t>
  </si>
  <si>
    <t>https://podminky.urs.cz/item/CS_URS_2024_01/132151102</t>
  </si>
  <si>
    <t>"pro uliční vpusti"7,1*0,8*1,5</t>
  </si>
  <si>
    <t>28</t>
  </si>
  <si>
    <t>162201405</t>
  </si>
  <si>
    <t>Vodorovné přemístění větví, kmenů nebo pařezů s naložením, složením a dopravou do 1000 m větví stromů jehličnatých, průměru kmene přes 100 do 300 mm</t>
  </si>
  <si>
    <t>-1768576214</t>
  </si>
  <si>
    <t>https://podminky.urs.cz/item/CS_URS_2024_01/162201405</t>
  </si>
  <si>
    <t>Poznámka k položce:_x000d_
Přemístění na vzdálenost 10 km.</t>
  </si>
  <si>
    <t>33*10 'Přepočtené koeficientem množství</t>
  </si>
  <si>
    <t>29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</si>
  <si>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</si>
  <si>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</si>
  <si>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2096073969</t>
  </si>
  <si>
    <t>https://podminky.urs.cz/item/CS_URS_2024_01/162351104</t>
  </si>
  <si>
    <t>"výkopek ornice na meziskládu"(45+51+480+38+140)*0,2</t>
  </si>
  <si>
    <t>30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</si>
  <si>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</si>
  <si>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</si>
  <si>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1032020294</t>
  </si>
  <si>
    <t>https://podminky.urs.cz/item/CS_URS_2024_01/162751117</t>
  </si>
  <si>
    <t>"uliční vpusti"0,7*10</t>
  </si>
  <si>
    <t>31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</si>
  <si>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</si>
  <si>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</si>
  <si>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673196823</t>
  </si>
  <si>
    <t>https://podminky.urs.cz/item/CS_URS_2024_01/162751119</t>
  </si>
  <si>
    <t>221,522*10 'Přepočtené koeficientem množství</t>
  </si>
  <si>
    <t>32</t>
  </si>
  <si>
    <t>167151111</t>
  </si>
  <si>
    <t>Nakládání, skládání a překládání neulehlého výkopku nebo sypaniny strojně nakládání, množství přes 100 m3, z hornin třídy těžitelnosti I, skupiny 1 až 3</t>
  </si>
  <si>
    <t>-1217179854</t>
  </si>
  <si>
    <t>https://podminky.urs.cz/item/CS_URS_2024_01/167151111</t>
  </si>
  <si>
    <t>"ornice z meziskládky"754*0,2</t>
  </si>
  <si>
    <t>33</t>
  </si>
  <si>
    <t>171111111</t>
  </si>
  <si>
    <t>Hutnění zeminy pro spodní stavbu železnic tloušťky vrstvy do 20 cm</t>
  </si>
  <si>
    <t>-1104137231</t>
  </si>
  <si>
    <t>https://podminky.urs.cz/item/CS_URS_2024_01/171111111</t>
  </si>
  <si>
    <t>34</t>
  </si>
  <si>
    <t>171201231</t>
  </si>
  <si>
    <t>Poplatek za uložení stavebního odpadu na recyklační skládce (skládkovné) zeminy a kamení zatříděného do Katalogu odpadů pod kódem 17 05 04</t>
  </si>
  <si>
    <t>t</t>
  </si>
  <si>
    <t>-373840729</t>
  </si>
  <si>
    <t>https://podminky.urs.cz/item/CS_URS_2024_01/171201231</t>
  </si>
  <si>
    <t>"výkop pro konstrukci chodníku"(37+91+218+57+8+3+36+31+30)*0,25*1,65</t>
  </si>
  <si>
    <t>"výkop pro konstrukci sjezdů"(16,5+33+17+19+20+18+18+16+31+16+2,1)*0,42*1,65</t>
  </si>
  <si>
    <t>"uliční vpusti"(0,7*10)*1,65</t>
  </si>
  <si>
    <t>"pro uliční vpusti"(7,1*0,8*1,5)*1,65</t>
  </si>
  <si>
    <t>"u rampy před vstupem do OÚ"7*1,65</t>
  </si>
  <si>
    <t>"stávající plocha před OÚ"31*1,65</t>
  </si>
  <si>
    <t>"připojení účelové komunikace"39*1,65</t>
  </si>
  <si>
    <t>"vyhrazené stání"7,5*1,65</t>
  </si>
  <si>
    <t>35</t>
  </si>
  <si>
    <t>171203111</t>
  </si>
  <si>
    <t>Uložení výkopku bez zhutnění s hrubým rozhrnutím v rovině nebo na svahu do 1:5</t>
  </si>
  <si>
    <t>225640410</t>
  </si>
  <si>
    <t>https://podminky.urs.cz/item/CS_URS_2024_01/171203111</t>
  </si>
  <si>
    <t>"sadovky"754*0,2</t>
  </si>
  <si>
    <t>36</t>
  </si>
  <si>
    <t>171251201</t>
  </si>
  <si>
    <t>Uložení sypaniny na skládky nebo meziskládky bez hutnění s upravením uložené sypaniny do předepsaného tvaru</t>
  </si>
  <si>
    <t>-1346110480</t>
  </si>
  <si>
    <t>https://podminky.urs.cz/item/CS_URS_2024_01/171251201</t>
  </si>
  <si>
    <t>37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</si>
  <si>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</si>
  <si>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</si>
  <si>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-1568209096</t>
  </si>
  <si>
    <t>"pro přípojky vpusti"7,1*0,8*0,45</t>
  </si>
  <si>
    <t>38</t>
  </si>
  <si>
    <t>58337303</t>
  </si>
  <si>
    <t>štěrkopísek frakce 0/8</t>
  </si>
  <si>
    <t>-939144612</t>
  </si>
  <si>
    <t>2,556*2 'Přepočtené koeficientem množství</t>
  </si>
  <si>
    <t>39</t>
  </si>
  <si>
    <t>181311103</t>
  </si>
  <si>
    <t>Rozprostření a urovnání ornice v rovině nebo ve svahu sklonu do 1:5 ručně při souvislé ploše, tl. vrstvy do 200 mm</t>
  </si>
  <si>
    <t>-1430206288</t>
  </si>
  <si>
    <t>9,5+46</t>
  </si>
  <si>
    <t>40</t>
  </si>
  <si>
    <t>10364101</t>
  </si>
  <si>
    <t>zemina pro terénní úpravy - ornice</t>
  </si>
  <si>
    <t>-1112677536</t>
  </si>
  <si>
    <t>8,325*1,6 'Přepočtené koeficientem množství</t>
  </si>
  <si>
    <t>41</t>
  </si>
  <si>
    <t>181411131</t>
  </si>
  <si>
    <t>Založení trávníku na půdě předem připravené plochy do 1000 m2 výsevem včetně utažení parkového v rovině nebo na svahu do 1:5</t>
  </si>
  <si>
    <t>1095191761</t>
  </si>
  <si>
    <t>42</t>
  </si>
  <si>
    <t>00572410</t>
  </si>
  <si>
    <t>osivo směs travní parková</t>
  </si>
  <si>
    <t>kg</t>
  </si>
  <si>
    <t>-130289453</t>
  </si>
  <si>
    <t>55,53*0,02 'Přepočtené koeficientem množství</t>
  </si>
  <si>
    <t>43</t>
  </si>
  <si>
    <t>183404111</t>
  </si>
  <si>
    <t>Hubení plevele chemickými prostředky plošným postřikem, na ploše jednotlivě do 5 ha</t>
  </si>
  <si>
    <t>ha</t>
  </si>
  <si>
    <t>-1713606503</t>
  </si>
  <si>
    <t>https://podminky.urs.cz/item/CS_URS_2024_01/183404111</t>
  </si>
  <si>
    <t>44</t>
  </si>
  <si>
    <t>25234001</t>
  </si>
  <si>
    <t>herbicid totální systémový neselektivní</t>
  </si>
  <si>
    <t>litr</t>
  </si>
  <si>
    <t>-1433527145</t>
  </si>
  <si>
    <t>1*10 'Přepočtené koeficientem množství</t>
  </si>
  <si>
    <t>45</t>
  </si>
  <si>
    <t>184812121</t>
  </si>
  <si>
    <t>Aplikace ochranných přípravků ve výsadbách rostlin na záhonu v rovině nebo na svahu do 1:5 zálivkou</t>
  </si>
  <si>
    <t>-1299382398</t>
  </si>
  <si>
    <t>https://podminky.urs.cz/item/CS_URS_2024_01/184812121</t>
  </si>
  <si>
    <t>46</t>
  </si>
  <si>
    <t>185803111</t>
  </si>
  <si>
    <t>Ošetření trávníku jednorázové v rovině nebo na svahu do 1:5</t>
  </si>
  <si>
    <t>1362916892</t>
  </si>
  <si>
    <t>Zakládání</t>
  </si>
  <si>
    <t>47</t>
  </si>
  <si>
    <t>279113133</t>
  </si>
  <si>
    <t>Základové zdi z tvárnic ztraceného bednění včetně výplně z betonu bez zvláštních nároků na vliv prostředí třídy C 16/20, tloušťky zdiva přes 200 do 250 mm</t>
  </si>
  <si>
    <t>417645724</t>
  </si>
  <si>
    <t>https://podminky.urs.cz/item/CS_URS_2024_01/279113133</t>
  </si>
  <si>
    <t>"navýšení podezdívky oplocení p.p.č 41/1"116*0,25</t>
  </si>
  <si>
    <t>Svislé a kompletní konstrukce</t>
  </si>
  <si>
    <t>48</t>
  </si>
  <si>
    <t>338171115</t>
  </si>
  <si>
    <t>Montáž sloupků a vzpěr plotových ocelových trubkových nebo profilovaných výšky do 2 m ukotvením k pevnému podkladu</t>
  </si>
  <si>
    <t>402761494</t>
  </si>
  <si>
    <t>https://podminky.urs.cz/item/CS_URS_2024_01/338171115</t>
  </si>
  <si>
    <t>49</t>
  </si>
  <si>
    <t>55342251</t>
  </si>
  <si>
    <t>sloupek plotový průběžný Pz a komaxitové 1750/38x1,5mm</t>
  </si>
  <si>
    <t>-649895426</t>
  </si>
  <si>
    <t>50</t>
  </si>
  <si>
    <t>348101250</t>
  </si>
  <si>
    <t>Osazení vrat nebo vrátek k oplocení na sloupky ocelové, plochy jednotlivě přes 8 do 10 m2</t>
  </si>
  <si>
    <t>289475358</t>
  </si>
  <si>
    <t>https://podminky.urs.cz/item/CS_URS_2024_01/348101250</t>
  </si>
  <si>
    <t>Poznámka k položce:_x000d_
Výšková úprava vrat pro pozemek p.č. 805/6 vyvolaných stavbou chodníku</t>
  </si>
  <si>
    <t>51</t>
  </si>
  <si>
    <t>55342348</t>
  </si>
  <si>
    <t>brána plotová dvoukřídlá Pz 4000x2030mm</t>
  </si>
  <si>
    <t>1234083725</t>
  </si>
  <si>
    <t>52</t>
  </si>
  <si>
    <t>348401150</t>
  </si>
  <si>
    <t>Montáž oplocení z pletiva svařovaného do 1,5 m</t>
  </si>
  <si>
    <t>-1885878748</t>
  </si>
  <si>
    <t>https://podminky.urs.cz/item/CS_URS_2024_01/348401150</t>
  </si>
  <si>
    <t>"stávající oplocení p.p.č.41/1, 805/6"116</t>
  </si>
  <si>
    <t>53</t>
  </si>
  <si>
    <t>31324815</t>
  </si>
  <si>
    <t>svařované plotové pletivo v rolích 25m výšky 1,50m průměr drátu 3mm rozměr oka 50x50mm povrchová úprava Pz a komaxit</t>
  </si>
  <si>
    <t>-1264802857</t>
  </si>
  <si>
    <t>116*1,05 'Přepočtené koeficientem množství</t>
  </si>
  <si>
    <t>Komunikace pozemní</t>
  </si>
  <si>
    <t>54</t>
  </si>
  <si>
    <t>564851111</t>
  </si>
  <si>
    <t>Podklad ze štěrkodrti ŠD s rozprostřením a zhutněním plochy přes 100 m2, po zhutnění tl. 150 mm</t>
  </si>
  <si>
    <t>-970236296</t>
  </si>
  <si>
    <t>https://podminky.urs.cz/item/CS_URS_2024_01/564851111</t>
  </si>
  <si>
    <t xml:space="preserve">Poznámka k položce:_x000d_
Konstrukční vrstva ŠDb 0/32 - chodník_x000d_
</t>
  </si>
  <si>
    <t>"chodník"491+30+24,5</t>
  </si>
  <si>
    <t>"hmatová dl. chodník"1,7+1,7</t>
  </si>
  <si>
    <t>"kontrastní pás nástupiště"5</t>
  </si>
  <si>
    <t>55</t>
  </si>
  <si>
    <t>R1564851111</t>
  </si>
  <si>
    <t>-397836625</t>
  </si>
  <si>
    <t>Poznámka k položce:_x000d_
Konstrukční vrstva ŠDa 0/32 - sjezdy</t>
  </si>
  <si>
    <t>"sjezdy"155</t>
  </si>
  <si>
    <t>"hmatová dlažba sjezdy"2,8+4,5+2,8+3,4+3,2+3,3+3+2,7+5,1+3,2+0,4</t>
  </si>
  <si>
    <t>"hmatová dl. umělá vod.lin"4,1+5,5</t>
  </si>
  <si>
    <t>56</t>
  </si>
  <si>
    <t>R2564851111</t>
  </si>
  <si>
    <t>1286393106</t>
  </si>
  <si>
    <t>Poznámka k položce:_x000d_
Konstrukce ŠDb 0/63 - sjezdy</t>
  </si>
  <si>
    <t>57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</si>
  <si>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</si>
  <si>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</si>
  <si>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1392227466</t>
  </si>
  <si>
    <t>https://podminky.urs.cz/item/CS_URS_2024_01/596211110</t>
  </si>
  <si>
    <t>58</t>
  </si>
  <si>
    <t>59245008</t>
  </si>
  <si>
    <t>dlažba skladebná betonová 200x100mm tl 60mm barevná</t>
  </si>
  <si>
    <t>307848939</t>
  </si>
  <si>
    <t>5*1,03 'Přepočtené koeficientem množství</t>
  </si>
  <si>
    <t>59</t>
  </si>
  <si>
    <t>59245006</t>
  </si>
  <si>
    <t>dlažba pro nevidomé betonová 200x100mm tl 60mm barevná</t>
  </si>
  <si>
    <t>1986455059</t>
  </si>
  <si>
    <t>3,4*1,03 'Přepočtené koeficientem množství</t>
  </si>
  <si>
    <t>60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</si>
  <si>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</si>
  <si>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</si>
  <si>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-138277889</t>
  </si>
  <si>
    <t>https://podminky.urs.cz/item/CS_URS_2024_01/596211113</t>
  </si>
  <si>
    <t>"dlažba 60"491+30+24,5</t>
  </si>
  <si>
    <t>61</t>
  </si>
  <si>
    <t>59245018</t>
  </si>
  <si>
    <t>dlažba skladebná betonová 200x100mm tl 60mm přírodní</t>
  </si>
  <si>
    <t>-2017609376</t>
  </si>
  <si>
    <t>545,5*1,01 'Přepočtené koeficientem množství</t>
  </si>
  <si>
    <t>62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</si>
  <si>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</si>
  <si>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</si>
  <si>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-1463901846</t>
  </si>
  <si>
    <t>https://podminky.urs.cz/item/CS_URS_2024_01/596211210</t>
  </si>
  <si>
    <t>63</t>
  </si>
  <si>
    <t>59245226</t>
  </si>
  <si>
    <t>dlažba pro nevidomé betonová 200x100mm tl 80mm barevná</t>
  </si>
  <si>
    <t>-678423457</t>
  </si>
  <si>
    <t>34,4*1,03 'Přepočtené koeficientem množství</t>
  </si>
  <si>
    <t>64</t>
  </si>
  <si>
    <t>59246088</t>
  </si>
  <si>
    <t>dlažba pro nevidomé betonová 200x200mm tl 80mm barevná</t>
  </si>
  <si>
    <t>1659212143</t>
  </si>
  <si>
    <t>9,6*1,03 'Přepočtené koeficientem množství</t>
  </si>
  <si>
    <t>65</t>
  </si>
  <si>
    <t>596211212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</si>
  <si>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</si>
  <si>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-1585766142</t>
  </si>
  <si>
    <t>https://podminky.urs.cz/item/CS_URS_2024_01/596211212</t>
  </si>
  <si>
    <t>66</t>
  </si>
  <si>
    <t>59245020</t>
  </si>
  <si>
    <t>dlažba skladebná betonová 200x100mm tl 80mm přírodní</t>
  </si>
  <si>
    <t>-226996403</t>
  </si>
  <si>
    <t>155*1,02 'Přepočtené koeficientem množství</t>
  </si>
  <si>
    <t>Ostatní konstrukce a práce, bourání</t>
  </si>
  <si>
    <t>67</t>
  </si>
  <si>
    <t>912113111</t>
  </si>
  <si>
    <t>Montáž parkovacího dorazu šířky do 800 mm</t>
  </si>
  <si>
    <t>1175000226</t>
  </si>
  <si>
    <t>https://podminky.urs.cz/item/CS_URS_2024_01/912113111</t>
  </si>
  <si>
    <t>68</t>
  </si>
  <si>
    <t>56288006</t>
  </si>
  <si>
    <t>práh dorazový parkovací z gumy 750mm</t>
  </si>
  <si>
    <t>1991756322</t>
  </si>
  <si>
    <t>69</t>
  </si>
  <si>
    <t>914111111</t>
  </si>
  <si>
    <t>Montáž svislé dopravní značky základní velikosti do 1 m2 objímkami na sloupky nebo konzoly</t>
  </si>
  <si>
    <t>383870344</t>
  </si>
  <si>
    <t>https://podminky.urs.cz/item/CS_URS_2024_01/914111111</t>
  </si>
  <si>
    <t>70</t>
  </si>
  <si>
    <t>40445625</t>
  </si>
  <si>
    <t>informativní značky provozní IP8, IP9, IP11-IP13 500x700mm</t>
  </si>
  <si>
    <t>1234418324</t>
  </si>
  <si>
    <t>71</t>
  </si>
  <si>
    <t>40445645</t>
  </si>
  <si>
    <t>informativní značky jiné IJ4b 500mm</t>
  </si>
  <si>
    <t>787783665</t>
  </si>
  <si>
    <t>72</t>
  </si>
  <si>
    <t>914511112</t>
  </si>
  <si>
    <t>Montáž sloupku dopravních značek délky do 3,5 m do hliníkové patky pro sloupek D 60 mm</t>
  </si>
  <si>
    <t>-200273898</t>
  </si>
  <si>
    <t>https://podminky.urs.cz/item/CS_URS_2024_01/914511112</t>
  </si>
  <si>
    <t>73</t>
  </si>
  <si>
    <t>40445225</t>
  </si>
  <si>
    <t>sloupek pro dopravní značku Zn D 60mm v 3,5m</t>
  </si>
  <si>
    <t>-556841979</t>
  </si>
  <si>
    <t>74</t>
  </si>
  <si>
    <t>915111111</t>
  </si>
  <si>
    <t>Vodorovné dopravní značení stříkané barvou dělící čára šířky 125 mm souvislá bílá základní</t>
  </si>
  <si>
    <t>1067639587</t>
  </si>
  <si>
    <t>https://podminky.urs.cz/item/CS_URS_2024_01/915111111</t>
  </si>
  <si>
    <t>"V10f"13,5</t>
  </si>
  <si>
    <t>75</t>
  </si>
  <si>
    <t>915131111</t>
  </si>
  <si>
    <t>Vodorovné dopravní značení stříkané barvou přechody pro chodce, šipky, symboly bílé základní</t>
  </si>
  <si>
    <t>-1130268328</t>
  </si>
  <si>
    <t>https://podminky.urs.cz/item/CS_URS_2024_01/915131111</t>
  </si>
  <si>
    <t>"BUS"12</t>
  </si>
  <si>
    <t>"symbol ZTP"12</t>
  </si>
  <si>
    <t>76</t>
  </si>
  <si>
    <t>915211111</t>
  </si>
  <si>
    <t>Vodorovné dopravní značení stříkaným plastem dělící čára šířky 125 mm souvislá bílá základní</t>
  </si>
  <si>
    <t>1692784098</t>
  </si>
  <si>
    <t>https://podminky.urs.cz/item/CS_URS_2024_01/915211111</t>
  </si>
  <si>
    <t>"V11a"14+14+3+3+3+3+7+7+3,5</t>
  </si>
  <si>
    <t>77</t>
  </si>
  <si>
    <t>915611111</t>
  </si>
  <si>
    <t>Předznačení pro vodorovné značení stříkané barvou nebo prováděné z nátěrových hmot liniové dělicí čáry, vodicí proužky</t>
  </si>
  <si>
    <t>-1960854189</t>
  </si>
  <si>
    <t>https://podminky.urs.cz/item/CS_URS_2024_01/915611111</t>
  </si>
  <si>
    <t>13,5+57,5</t>
  </si>
  <si>
    <t>78</t>
  </si>
  <si>
    <t>915621111</t>
  </si>
  <si>
    <t>Předznačení pro vodorovné značení stříkané barvou nebo prováděné z nátěrových hmot plošné šipky, symboly, nápisy</t>
  </si>
  <si>
    <t>-808657219</t>
  </si>
  <si>
    <t>https://podminky.urs.cz/item/CS_URS_2024_01/915621111</t>
  </si>
  <si>
    <t>79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</si>
  <si>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</si>
  <si>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</si>
  <si>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-835911722</t>
  </si>
  <si>
    <t>https://podminky.urs.cz/item/CS_URS_2024_01/916131213</t>
  </si>
  <si>
    <t>"silniční obruby u komunikace" 360</t>
  </si>
  <si>
    <t>80</t>
  </si>
  <si>
    <t>59217031</t>
  </si>
  <si>
    <t>obrubník silniční betonový 1000x150x250mm</t>
  </si>
  <si>
    <t>402627103</t>
  </si>
  <si>
    <t>268*1,02 'Přepočtené koeficientem množství</t>
  </si>
  <si>
    <t>81</t>
  </si>
  <si>
    <t>59217076</t>
  </si>
  <si>
    <t>obrubník silniční betonový přechodový 1000x150x250mm</t>
  </si>
  <si>
    <t>1588764271</t>
  </si>
  <si>
    <t>19*1,02 'Přepočtené koeficientem množství</t>
  </si>
  <si>
    <t>82</t>
  </si>
  <si>
    <t>59217029</t>
  </si>
  <si>
    <t>obrubník silniční betonový nájezdový 1000x150x150mm</t>
  </si>
  <si>
    <t>-1044924835</t>
  </si>
  <si>
    <t>73*1,02 'Přepočtené koeficientem množství</t>
  </si>
  <si>
    <t>83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</si>
  <si>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</si>
  <si>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</si>
  <si>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-1938961458</t>
  </si>
  <si>
    <t>https://podminky.urs.cz/item/CS_URS_2024_01/916132113</t>
  </si>
  <si>
    <t>360</t>
  </si>
  <si>
    <t>84</t>
  </si>
  <si>
    <t>59218003</t>
  </si>
  <si>
    <t>krajník betonový silniční 250x125x100mm</t>
  </si>
  <si>
    <t>-181117067</t>
  </si>
  <si>
    <t>360*1,02 'Přepočtené koeficientem množství</t>
  </si>
  <si>
    <t>85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</si>
  <si>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</si>
  <si>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</si>
  <si>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1517863165</t>
  </si>
  <si>
    <t>https://podminky.urs.cz/item/CS_URS_2024_01/916231213</t>
  </si>
  <si>
    <t>"obruby zakončení sjezdů"4,9+6+6,5+6+9+7</t>
  </si>
  <si>
    <t>"zakončení chodníku"20+17+66+14+7,1+18,1+48</t>
  </si>
  <si>
    <t>86</t>
  </si>
  <si>
    <t>59217016</t>
  </si>
  <si>
    <t>obrubník betonový chodníkový 1000x80x250mm</t>
  </si>
  <si>
    <t>-304469387</t>
  </si>
  <si>
    <t>190,2*1,02 'Přepočtené koeficientem množství</t>
  </si>
  <si>
    <t>87</t>
  </si>
  <si>
    <t>59217017</t>
  </si>
  <si>
    <t>obrubník betonový chodníkový 1000x100x250mm</t>
  </si>
  <si>
    <t>-1408237527</t>
  </si>
  <si>
    <t>39,4*1,02 'Přepočtené koeficientem množství</t>
  </si>
  <si>
    <t>88</t>
  </si>
  <si>
    <t>916431112</t>
  </si>
  <si>
    <t>Osazení betonového bezbariérového obrubníku s ložem betonovým tl. 150 mm úložná šířka do 400 mm s boční opěrou</t>
  </si>
  <si>
    <t>1611100461</t>
  </si>
  <si>
    <t>https://podminky.urs.cz/item/CS_URS_2024_01/916431112</t>
  </si>
  <si>
    <t>"nástupitě BUS"15</t>
  </si>
  <si>
    <t>89</t>
  </si>
  <si>
    <t>59217041</t>
  </si>
  <si>
    <t>obrubník betonový bezbariérový přímý</t>
  </si>
  <si>
    <t>40715283</t>
  </si>
  <si>
    <t>13*1,02 'Přepočtené koeficientem množství</t>
  </si>
  <si>
    <t>90</t>
  </si>
  <si>
    <t>59217040</t>
  </si>
  <si>
    <t>obrubník betonový bezbariérový náběhový</t>
  </si>
  <si>
    <t>1613264403</t>
  </si>
  <si>
    <t>2*1,02 'Přepočtené koeficientem množství</t>
  </si>
  <si>
    <t>91</t>
  </si>
  <si>
    <t>935113111</t>
  </si>
  <si>
    <t>Osazení odvodňovacího žlabu s krycím roštem polymerbetonového šířky do 200 mm</t>
  </si>
  <si>
    <t>1943850821</t>
  </si>
  <si>
    <t>https://podminky.urs.cz/item/CS_URS_2024_01/935113111</t>
  </si>
  <si>
    <t>6+6</t>
  </si>
  <si>
    <t>92</t>
  </si>
  <si>
    <t>59227210</t>
  </si>
  <si>
    <t>žlab odvodňovací z polymerbetonu bez spádu s můstkovým roštem Pz š 100mm a spodním odtokem DN 100</t>
  </si>
  <si>
    <t>-1625349458</t>
  </si>
  <si>
    <t>93</t>
  </si>
  <si>
    <t>59227122</t>
  </si>
  <si>
    <t>čelo plné na začátek a konec odvodňovacího žlabu monolitického z polymerbetonu š 100mm</t>
  </si>
  <si>
    <t>1550628927</t>
  </si>
  <si>
    <t>94</t>
  </si>
  <si>
    <t>966071821</t>
  </si>
  <si>
    <t>Rozebrání oplocení z pletiva drátěného se čtvercovými oky, výšky do 1,6 m</t>
  </si>
  <si>
    <t>1198177207</t>
  </si>
  <si>
    <t>https://podminky.urs.cz/item/CS_URS_2024_01/966071821</t>
  </si>
  <si>
    <t>95</t>
  </si>
  <si>
    <t>R966071822</t>
  </si>
  <si>
    <t>Vybourání ocelových sloupků oplocení do 2,0 m</t>
  </si>
  <si>
    <t>ks</t>
  </si>
  <si>
    <t>-1040804771</t>
  </si>
  <si>
    <t>Poznámka k položce:_x000d_
Stávající oplocení u pozemku p.č. 41/1, 805/6</t>
  </si>
  <si>
    <t>96</t>
  </si>
  <si>
    <t>966073812</t>
  </si>
  <si>
    <t>Rozebrání vrat a vrátek k oplocení plochy jednotlivě přes 6 do 10 m2</t>
  </si>
  <si>
    <t>-1541412497</t>
  </si>
  <si>
    <t>https://podminky.urs.cz/item/CS_URS_2024_01/966073812</t>
  </si>
  <si>
    <t>997</t>
  </si>
  <si>
    <t>Přesun sutě</t>
  </si>
  <si>
    <t>97</t>
  </si>
  <si>
    <t>997221571</t>
  </si>
  <si>
    <t>Vodorovná doprava vybouraných hmot bez naložení, ale se složením a s hrubým urovnáním na vzdálenost do 1 km</t>
  </si>
  <si>
    <t>-1899984841</t>
  </si>
  <si>
    <t>https://podminky.urs.cz/item/CS_URS_2024_01/997221571</t>
  </si>
  <si>
    <t>98</t>
  </si>
  <si>
    <t>997221579</t>
  </si>
  <si>
    <t>Vodorovná doprava vybouraných hmot bez naložení, ale se složením a s hrubým urovnáním na vzdálenost Příplatek k ceně za každý další započatý 1 km přes 1 km</t>
  </si>
  <si>
    <t>102507055</t>
  </si>
  <si>
    <t>https://podminky.urs.cz/item/CS_URS_2024_01/997221579</t>
  </si>
  <si>
    <t>200,675*10 'Přepočtené koeficientem množství</t>
  </si>
  <si>
    <t>99</t>
  </si>
  <si>
    <t>997221611</t>
  </si>
  <si>
    <t>Nakládání na dopravní prostředky pro vodorovnou dopravu suti</t>
  </si>
  <si>
    <t>1855301225</t>
  </si>
  <si>
    <t>https://podminky.urs.cz/item/CS_URS_2024_01/997221611</t>
  </si>
  <si>
    <t>100</t>
  </si>
  <si>
    <t>997221861</t>
  </si>
  <si>
    <t>Poplatek za uložení stavebního odpadu na recyklační skládce (skládkovné) z prostého betonu zatříděného do Katalogu odpadů pod kódem 17 01 01</t>
  </si>
  <si>
    <t>-1753541441</t>
  </si>
  <si>
    <t>https://podminky.urs.cz/item/CS_URS_2024_01/997221861</t>
  </si>
  <si>
    <t>"obruby"0,0375*28*2,2</t>
  </si>
  <si>
    <t>"u rampy před vstupem do OÚ"7*0,15*2,2</t>
  </si>
  <si>
    <t>101</t>
  </si>
  <si>
    <t>997221875</t>
  </si>
  <si>
    <t>Poplatek za uložení stavebního odpadu na recyklační skládce (skládkovné) asfaltového bez obsahu dehtu zatříděného do Katalogu odpadů pod kódem 17 03 02</t>
  </si>
  <si>
    <t>733222981</t>
  </si>
  <si>
    <t>https://podminky.urs.cz/item/CS_URS_2024_01/997221875</t>
  </si>
  <si>
    <t>"stávající plocha před OÚ"31*2,6</t>
  </si>
  <si>
    <t>"připojení účelové komunikace"39*2,6</t>
  </si>
  <si>
    <t>"vyhrazené stání"7,5*2,6</t>
  </si>
  <si>
    <t>"sjezd"13*2,6</t>
  </si>
  <si>
    <t>102</t>
  </si>
  <si>
    <t>997231111</t>
  </si>
  <si>
    <t>Vodorovná doprava suti a vybouraných hmot s vyložením a hrubým urovnáním na vzdálenost do 1 km</t>
  </si>
  <si>
    <t>581274626</t>
  </si>
  <si>
    <t>https://podminky.urs.cz/item/CS_URS_2024_01/997231111</t>
  </si>
  <si>
    <t>"stávající oplocení p.p.č.41/1, 805/6"116*0,0015</t>
  </si>
  <si>
    <t>"stávající ocelové sloupky oplocení"37*0,0025</t>
  </si>
  <si>
    <t>103</t>
  </si>
  <si>
    <t>997231119</t>
  </si>
  <si>
    <t>Vodorovná doprava suti a vybouraných hmot s vyložením a hrubým urovnáním na vzdálenost Příplatek k cenám za každý další započatý 1 km</t>
  </si>
  <si>
    <t>1444221311</t>
  </si>
  <si>
    <t>https://podminky.urs.cz/item/CS_URS_2024_01/997231119</t>
  </si>
  <si>
    <t>0,267*20 'Přepočtené koeficientem množství</t>
  </si>
  <si>
    <t>998</t>
  </si>
  <si>
    <t>Přesun hmot</t>
  </si>
  <si>
    <t>104</t>
  </si>
  <si>
    <t>998225111</t>
  </si>
  <si>
    <t>Přesun hmot pro komunikace s krytem z kameniva, monolitickým betonovým nebo živičným dopravní vzdálenost do 200 m jakékoliv délky objektu</t>
  </si>
  <si>
    <t>1166756330</t>
  </si>
  <si>
    <t>https://podminky.urs.cz/item/CS_URS_2024_01/998225111</t>
  </si>
  <si>
    <t>"ŠD stávající plocha před OÚ"31*0,3*2</t>
  </si>
  <si>
    <t>"ŠD připojení účelové komunikace"39*0,3*2</t>
  </si>
  <si>
    <t>"ASF vyhrazené stání"7,5*0,1*2,6</t>
  </si>
  <si>
    <t>"ASF sjezd"13</t>
  </si>
  <si>
    <t>"ŠD stáv.sjezdy"13+10</t>
  </si>
  <si>
    <t>105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</si>
  <si>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</si>
  <si>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</si>
  <si>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-1636624172</t>
  </si>
  <si>
    <t>https://podminky.urs.cz/item/CS_URS_2024_01/998232110</t>
  </si>
  <si>
    <t>PSV</t>
  </si>
  <si>
    <t>Práce a dodávky PSV</t>
  </si>
  <si>
    <t>767</t>
  </si>
  <si>
    <t>Konstrukce zámečnické</t>
  </si>
  <si>
    <t>106</t>
  </si>
  <si>
    <t>R1767190112</t>
  </si>
  <si>
    <t>Montáž oplechování a lemování ocelových konstrukcí stěn a střech z ocelových plechů, rš přes 100 do 150 mm</t>
  </si>
  <si>
    <t>2117817154</t>
  </si>
  <si>
    <t>Poznámka k položce:_x000d_
Umělá vodící linie pásovinou šířky 100 mm namontované na stávajících gabionech.</t>
  </si>
  <si>
    <t>"ocelový pás šířky 10 cm"5,6+12,8</t>
  </si>
  <si>
    <t>107</t>
  </si>
  <si>
    <t>RMAT0001</t>
  </si>
  <si>
    <t>plech ocelový hladký valcovaný za studena tl. 0,8 mm pásovina</t>
  </si>
  <si>
    <t>-1671820907</t>
  </si>
  <si>
    <t>Práce a dodávky M</t>
  </si>
  <si>
    <t>46-M</t>
  </si>
  <si>
    <t>Zemní práce při extr.mont.pracích</t>
  </si>
  <si>
    <t>108</t>
  </si>
  <si>
    <t>469973133</t>
  </si>
  <si>
    <t>Poplatek za uložení stavebního odpadu (skládkovné) na skládce dřevěného zatříděného do Katalogu odpadů pod kódem 17 02 01</t>
  </si>
  <si>
    <t>-1081284022</t>
  </si>
  <si>
    <t>https://podminky.urs.cz/item/CS_URS_2024_01/469973133</t>
  </si>
  <si>
    <t>02 - Vedlejší a ostatní náklady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</si>
  <si>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</si>
  <si>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</si>
  <si>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</si>
  <si>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</si>
  <si>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</si>
  <si>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</si>
  <si>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HZS</t>
  </si>
  <si>
    <t>Hodinové zúčtovací sazby</t>
  </si>
  <si>
    <t>HZS1292</t>
  </si>
  <si>
    <t>Hodinové zúčtovací sazby profesí HSV zemní a pomocné práce stavební dělník</t>
  </si>
  <si>
    <t>hod</t>
  </si>
  <si>
    <t>512</t>
  </si>
  <si>
    <t>-230742638</t>
  </si>
  <si>
    <t>https://podminky.urs.cz/item/CS_URS_2024_01/HZS1292</t>
  </si>
  <si>
    <t>HZS1301</t>
  </si>
  <si>
    <t>Hodinové zúčtovací sazby profesí HSV provádění konstrukcí zedník</t>
  </si>
  <si>
    <t>-1621123691</t>
  </si>
  <si>
    <t>https://podminky.urs.cz/item/CS_URS_2024_01/HZS1301</t>
  </si>
  <si>
    <t>HZS1411</t>
  </si>
  <si>
    <t>Hodinové zúčtovací sazby profesí HSV provádění konstrukcí inženýrských a dopravních staveb dlaždič</t>
  </si>
  <si>
    <t>-1414484598</t>
  </si>
  <si>
    <t>https://podminky.urs.cz/item/CS_URS_2024_01/HZS1411</t>
  </si>
  <si>
    <t>HZS2131</t>
  </si>
  <si>
    <t>Hodinové zúčtovací sazby profesí PSV provádění stavebních konstrukcí zámečník</t>
  </si>
  <si>
    <t>1765986971</t>
  </si>
  <si>
    <t>https://podminky.urs.cz/item/CS_URS_2024_01/HZS2131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</si>
  <si>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</si>
  <si>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</si>
  <si>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</si>
  <si>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</si>
  <si>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</si>
  <si>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</si>
  <si>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</si>
  <si>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793643708</t>
  </si>
  <si>
    <t>012203000</t>
  </si>
  <si>
    <t>Geodetické práce při provádění stavby</t>
  </si>
  <si>
    <t>-755208989</t>
  </si>
  <si>
    <t xml:space="preserve">"zaměření vnějších rozvodů  a  jejich příslušenství " 1</t>
  </si>
  <si>
    <t>012303000</t>
  </si>
  <si>
    <t>Průzkumné, geodetické a projektové práce geodetické práce po výstavbě</t>
  </si>
  <si>
    <t>Kč</t>
  </si>
  <si>
    <t>-1392328532</t>
  </si>
  <si>
    <t>Poznámka k položce:_x000d_
geodetické zaměření provedené stavby_x000d_
v digitální formě (dgn, PDF) a papírové formě (3x) předat objednateli_x000d_
geometrický plán</t>
  </si>
  <si>
    <t>"geodetické zaměření skutečného provedení stavby, včetně geodetického zaměření vedení VO" 1</t>
  </si>
  <si>
    <t>013244000</t>
  </si>
  <si>
    <t>Dokumentace realizační,výrobní, montážní</t>
  </si>
  <si>
    <t>-825686633</t>
  </si>
  <si>
    <t>013254000</t>
  </si>
  <si>
    <t>Průzkumné, geodetické a projektové práce projektové práce dokumentace stavby (výkresová a textová) skutečného provedení stavby</t>
  </si>
  <si>
    <t>-1872109331</t>
  </si>
  <si>
    <t>Poznámka k položce:_x000d_
Dokumentace skutečného provedení stavby v souladu s vyhl.č.499/2006 Sb., příloha č.7,ve třech vyhotoveních a jedenkráte v digitálním provedení v souborech PDF na nosiči CD. - viz požadavky objednatele v zadávací dokumentaci</t>
  </si>
  <si>
    <t>VRN3</t>
  </si>
  <si>
    <t>Zařízení staveniště</t>
  </si>
  <si>
    <t>030001000</t>
  </si>
  <si>
    <t>Zařízení staveniště_x000d_
Základní rozdělení průvodních činností a nákladů zařízení staveniště</t>
  </si>
  <si>
    <t>962584054</t>
  </si>
  <si>
    <t>Poznámka k položce:_x000d_
Zabezpečení stavby dle požadavků:_x000d_
-	Zákona č. 309/2006 Sb._x000d_
-	NV 591/2006 Sb._x000d_
-	Zákona č. 185/2001 Sb. a vyhl.č. 381/2001 Sb. – odpady_x000d_
-	NV 101/2005 Sb., NV 361/2007 Sb. – hyg.požadavky_x000d_
-	NV 168/2002 Sb. doprava na staveništi_x000d_
-	NV 378/2001 Sb. stavební stroje_x000d_
-	Zák.č. 133/1985 Sb. a vyhl.č. 246/2001 Sb. – pbř_x000d_
-	Vyhl.č. 132/1998 Sb., NV 362/2005 Sb. – zemní práce_x000d_
montáž, provozování a demontáž stavebního výtahu pro přístup do prostoru staveniště_x000d_
dle zpracovaného ZOV</t>
  </si>
  <si>
    <t>031002000</t>
  </si>
  <si>
    <t>Hlavní tituly průvodních činností a nákladů zařízení staveniště související (přípravné) práce</t>
  </si>
  <si>
    <t>-63290188</t>
  </si>
  <si>
    <t>Poznámka k položce:_x000d_
•	Identifikace rizik ■ proces zjišťování zdrojů nebezpečí, jejich velikosti, charakteru a umístění._x000d_
•	Součinnost při zpracování , revizi či doplnění plánu BOZP</t>
  </si>
  <si>
    <t>032603000</t>
  </si>
  <si>
    <t>Zařízení staveniště vybavení staveniště ostatní náklady</t>
  </si>
  <si>
    <t>-203064390</t>
  </si>
  <si>
    <t xml:space="preserve">Poznámka k položce:_x000d_
•         veškerá opatření dle plánu BOZP v souladu se zákonem č. 309/2006 Sb. v aktuálním znění v době provádění stavby a oprávněných pokynů (např. podle vyhl. č. 591/2006 Sb., atd.) koordinátora bezpečnosti práce pro bezpečné provádění díla v souladu s legislativními požadavky (např. realizace zabezpečení stavby proti pádům z výšky, vymezování pracovišť nebo pořádání kontrolních dnů KOO BOZP s účastí dotčených osob, atd.), a to i u veškerých subdodavatelů na všech stupních dodavatelské hierarchie (např. včetně dopravců, atd.)</t>
  </si>
  <si>
    <t>034002000</t>
  </si>
  <si>
    <t>Hlavní tituly průvodních činností a nákladů zařízení staveniště zabezpečení staveniště</t>
  </si>
  <si>
    <t>275746306</t>
  </si>
  <si>
    <t xml:space="preserve">Poznámka k položce:_x000d_
•         provádění povinností zhotovitelů včetně veškerých subdodavatelů na všech stupních dodavatelské hierarchie (např. včetně dopravců, atd.) dle zákona č. 309/2006 Sb. v aktuálním znění v době výstavby</t>
  </si>
  <si>
    <t>034303000</t>
  </si>
  <si>
    <t>Dopravní značení na staveništi</t>
  </si>
  <si>
    <t>-1644726380</t>
  </si>
  <si>
    <t>034503000</t>
  </si>
  <si>
    <t>Informační tabule na staveništi</t>
  </si>
  <si>
    <t>328194259</t>
  </si>
  <si>
    <t>043103000</t>
  </si>
  <si>
    <t xml:space="preserve">Zkoušky bez rozlišení_x000d_
Inženýrská činnost zkoušky a ostatní měření zkoušky bez rozlišení_x000d_
</t>
  </si>
  <si>
    <t>663461071</t>
  </si>
  <si>
    <t>Poznámka k položce:_x000d_
Provedení veškerých zkoušek dle platných ČSN pro prováděné práce případně stanovené v zadávací dokumentaci_x000d_
Zkoušky a revize všech součástí stavby tak,aby byla zajištěna její plná funkčnost</t>
  </si>
  <si>
    <t>VRN7</t>
  </si>
  <si>
    <t>Provozní vlivy</t>
  </si>
  <si>
    <t>071203000</t>
  </si>
  <si>
    <t>Provoz dalšího subjektu</t>
  </si>
  <si>
    <t>kč</t>
  </si>
  <si>
    <t>1483835493</t>
  </si>
  <si>
    <t>https://podminky.urs.cz/item/CS_URS_2024_01/071203000</t>
  </si>
  <si>
    <t>VRN9</t>
  </si>
  <si>
    <t>Ostatní náklady</t>
  </si>
  <si>
    <t>091704000</t>
  </si>
  <si>
    <t>Ostatní náklady související s objektem náklady na údržbu</t>
  </si>
  <si>
    <t>-715998657</t>
  </si>
  <si>
    <t xml:space="preserve">Poznámka k položce:_x000d_
Náklady na údržbu a čištění stávajících přístupových komunikaci  po dobu výstavby</t>
  </si>
  <si>
    <t>B - Neuznatelné náklady</t>
  </si>
  <si>
    <t>10 - Chodník</t>
  </si>
  <si>
    <t>5 - Komunikace pozemní</t>
  </si>
  <si>
    <t xml:space="preserve">    4 - Vodorovné konstrukce</t>
  </si>
  <si>
    <t xml:space="preserve">    22-M - Montáže technologických zařízení pro dopravní stavby</t>
  </si>
  <si>
    <t>564861011</t>
  </si>
  <si>
    <t>Podklad ze štěrkodrti ŠD s rozprostřením a zhutněním plochy jednotlivě do 100 m2, po zhutnění tl. 200 mm</t>
  </si>
  <si>
    <t>1481990721</t>
  </si>
  <si>
    <t>https://podminky.urs.cz/item/CS_URS_2024_01/564861011</t>
  </si>
  <si>
    <t>Poznámka k položce:_x000d_
ŠDb 0/63 zpevněné pojížděné plochy</t>
  </si>
  <si>
    <t>564952111</t>
  </si>
  <si>
    <t>Podklad z mechanicky zpevněného kameniva MZK (minerální beton) s rozprostřením a s hutněním, po zhutnění tl. 150 mm</t>
  </si>
  <si>
    <t>822025417</t>
  </si>
  <si>
    <t>https://podminky.urs.cz/item/CS_URS_2024_01/564952111</t>
  </si>
  <si>
    <t>Poznámka k položce:_x000d_
MZKa 0/32 zpevněné pojížděné plochy</t>
  </si>
  <si>
    <t>569241111</t>
  </si>
  <si>
    <t>Zpevnění krajnic nebo komunikací pro pěší s rozprostřením a zhutněním, po zhutnění štěrkopískem nebo kamenivem těženým tl. 120 mm</t>
  </si>
  <si>
    <t>-266564204</t>
  </si>
  <si>
    <t>https://podminky.urs.cz/item/CS_URS_2024_01/569241111</t>
  </si>
  <si>
    <t>Poznámka k položce:_x000d_
Vyplň ohraničení sloupů NN</t>
  </si>
  <si>
    <t>573111111</t>
  </si>
  <si>
    <t>Postřik infiltrační PI z asfaltu silničního s posypem kamenivem, v množství 0,60 kg/m2</t>
  </si>
  <si>
    <t>833548560</t>
  </si>
  <si>
    <t>https://podminky.urs.cz/item/CS_URS_2024_01/573111111</t>
  </si>
  <si>
    <t>573211107</t>
  </si>
  <si>
    <t>Postřik spojovací PS bez posypu kamenivem z asfaltu silničního, v množství 0,30 kg/m2</t>
  </si>
  <si>
    <t>-1336338044</t>
  </si>
  <si>
    <t>https://podminky.urs.cz/item/CS_URS_2024_01/573211107</t>
  </si>
  <si>
    <t>"zepvněné pojížděné plochy"155</t>
  </si>
  <si>
    <t>577134111</t>
  </si>
  <si>
    <t>Asfaltový beton vrstva obrusná ACO 11 (ABS) s rozprostřením a se zhutněním z nemodifikovaného asfaltu v pruhu šířky do 3 m tř. I, po zhutnění tl. 40 mm</t>
  </si>
  <si>
    <t>-1930652313</t>
  </si>
  <si>
    <t>577155112</t>
  </si>
  <si>
    <t>Asfaltový beton vrstva ložní ACL 16 (ABH) s rozprostřením a zhutněním z nemodifikovaného asfaltu v pruhu šířky do 3 m, po zhutnění tl. 60 mm</t>
  </si>
  <si>
    <t>-325779780</t>
  </si>
  <si>
    <t>810391811</t>
  </si>
  <si>
    <t>Bourání stávajícího potrubí z betonu v otevřeném výkopu DN přes 200 do 400</t>
  </si>
  <si>
    <t>10354616</t>
  </si>
  <si>
    <t>https://podminky.urs.cz/item/CS_URS_2024_01/810391811</t>
  </si>
  <si>
    <t>812392121</t>
  </si>
  <si>
    <t>Montáž potrubí z trub betonových hrdlových v otevřeném výkopu ve sklonu do 20 % s integrovaným pryžovým těsněním DN 400</t>
  </si>
  <si>
    <t>-638866676</t>
  </si>
  <si>
    <t>https://podminky.urs.cz/item/CS_URS_2024_01/812392121</t>
  </si>
  <si>
    <t>59223021</t>
  </si>
  <si>
    <t>trouba betonová hrdlová DN 400</t>
  </si>
  <si>
    <t>-1296123689</t>
  </si>
  <si>
    <t>10*1,01 'Přepočtené koeficientem množství</t>
  </si>
  <si>
    <t>830391811</t>
  </si>
  <si>
    <t>Bourání stávajícího potrubí z kameninových trub v otevřeném výkopu DN přes 250 do 400</t>
  </si>
  <si>
    <t>1178690604</t>
  </si>
  <si>
    <t>https://podminky.urs.cz/item/CS_URS_2024_01/830391811</t>
  </si>
  <si>
    <t>831372121</t>
  </si>
  <si>
    <t>Montáž potrubí z trub kameninových hrdlových s integrovaným těsněním v otevřeném výkopu ve sklonu do 20 % DN 300</t>
  </si>
  <si>
    <t>-544783480</t>
  </si>
  <si>
    <t>https://podminky.urs.cz/item/CS_URS_2024_01/831372121</t>
  </si>
  <si>
    <t>59710707</t>
  </si>
  <si>
    <t>trouba kameninová glazovaná DN 300 dl 2,50m spojovací systém C Třída 240</t>
  </si>
  <si>
    <t>-251351390</t>
  </si>
  <si>
    <t>30*1,015 'Přepočtené koeficientem množství</t>
  </si>
  <si>
    <t>-596732798</t>
  </si>
  <si>
    <t>"přípojky lin. žlabů"2</t>
  </si>
  <si>
    <t>"přípojk UV"2</t>
  </si>
  <si>
    <t>-241874830</t>
  </si>
  <si>
    <t>4*1,03 'Přepočtené koeficientem množství</t>
  </si>
  <si>
    <t>452778782</t>
  </si>
  <si>
    <t>755534801</t>
  </si>
  <si>
    <t>400333192</t>
  </si>
  <si>
    <t>891211112</t>
  </si>
  <si>
    <t>Montáž vodovodních armatur na potrubí šoupátek nebo klapek uzavíracích v otevřeném výkopu nebo v šachtách s osazením zemní soupravy (bez poklopů) DN 50</t>
  </si>
  <si>
    <t>1578690718</t>
  </si>
  <si>
    <t>https://podminky.urs.cz/item/CS_URS_2024_01/891211112</t>
  </si>
  <si>
    <t>42221301</t>
  </si>
  <si>
    <t>šoupátko pitná voda litina GGG 50 krátká stavební dl PN10/16 DN 50x150mm</t>
  </si>
  <si>
    <t>1830042994</t>
  </si>
  <si>
    <t>42291072</t>
  </si>
  <si>
    <t>souprava zemní pro šoupátka DN 40-50mm Rd 1,5m</t>
  </si>
  <si>
    <t>-1074932124</t>
  </si>
  <si>
    <t>891211811</t>
  </si>
  <si>
    <t>Demontáž vodovodních armatur na potrubí šoupátek nebo klapek uzavíracích v otevřeném výkopu nebo v šachtách DN 50</t>
  </si>
  <si>
    <t>-1144837973</t>
  </si>
  <si>
    <t>https://podminky.urs.cz/item/CS_URS_2024_01/891211811</t>
  </si>
  <si>
    <t>2093050403</t>
  </si>
  <si>
    <t>-1447412817</t>
  </si>
  <si>
    <t>-128326554</t>
  </si>
  <si>
    <t>-170525506</t>
  </si>
  <si>
    <t>43794838</t>
  </si>
  <si>
    <t>1278737219</t>
  </si>
  <si>
    <t>232365222</t>
  </si>
  <si>
    <t>-53492702</t>
  </si>
  <si>
    <t>899203112</t>
  </si>
  <si>
    <t>Osazení mříží litinových včetně rámů a košů na bahno pro třídu zatížení B125, C250</t>
  </si>
  <si>
    <t>1233723857</t>
  </si>
  <si>
    <t>https://podminky.urs.cz/item/CS_URS_2024_01/899203112</t>
  </si>
  <si>
    <t>59224450</t>
  </si>
  <si>
    <t>mříž dvojitá B125 pro horskou vpusť betonovou 120x60cm</t>
  </si>
  <si>
    <t>260588626</t>
  </si>
  <si>
    <t>899401112</t>
  </si>
  <si>
    <t>Osazení poklopů litinových šoupátkových</t>
  </si>
  <si>
    <t>-2106846946</t>
  </si>
  <si>
    <t>https://podminky.urs.cz/item/CS_URS_2024_01/899401112</t>
  </si>
  <si>
    <t>42291352</t>
  </si>
  <si>
    <t>poklop litinový šoupátkový pro zemní soupravy osazení do terénu a do vozovky</t>
  </si>
  <si>
    <t>-1885059432</t>
  </si>
  <si>
    <t>113107423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</si>
  <si>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</si>
  <si>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-1518346428</t>
  </si>
  <si>
    <t>https://podminky.urs.cz/item/CS_URS_2024_01/113107423</t>
  </si>
  <si>
    <t>"podklad vrst. komunikace"101+41+6,5+7+25</t>
  </si>
  <si>
    <t>2131611766</t>
  </si>
  <si>
    <t>"kryt stáv. komunikace"101+41+6,5+25</t>
  </si>
  <si>
    <t>121151103</t>
  </si>
  <si>
    <t>Sejmutí ornice strojně při souvislé ploše do 100 m2, tl. vrstvy do 200 mm</t>
  </si>
  <si>
    <t>-1732473248</t>
  </si>
  <si>
    <t>https://podminky.urs.cz/item/CS_URS_2024_01/121151103</t>
  </si>
  <si>
    <t>"odkop ornice"55+29,5+5,5+9</t>
  </si>
  <si>
    <t>122252203</t>
  </si>
  <si>
    <t>Odkopávky a prokopávky nezapažené pro silnice a dálnice strojně v hornině třídy těžitelnosti I do 100 m3</t>
  </si>
  <si>
    <t>1546571919</t>
  </si>
  <si>
    <t>https://podminky.urs.cz/item/CS_URS_2024_01/122252203</t>
  </si>
  <si>
    <t>"odkop zemina chodník"(13+5)*0,15</t>
  </si>
  <si>
    <t>"odkop zemina sjezdy"(22,5+16,5+33+5,5+10)*0,25</t>
  </si>
  <si>
    <t>"uličnív vpusti"1,5*2</t>
  </si>
  <si>
    <t>963533251</t>
  </si>
  <si>
    <t>"pro uliční vpusti"7,1*0,8*1,5*10</t>
  </si>
  <si>
    <t>"pro palisády" 5</t>
  </si>
  <si>
    <t>132151251</t>
  </si>
  <si>
    <t>Hloubení nezapažených rýh šířky přes 800 do 2 000 mm strojně s urovnáním dna do předepsaného profilu a spádu v hornině třídy těžitelnosti I skupiny 1 a 2 do 20 m3</t>
  </si>
  <si>
    <t>2110999634</t>
  </si>
  <si>
    <t>https://podminky.urs.cz/item/CS_URS_2024_01/132151251</t>
  </si>
  <si>
    <t>"výkop pro výměnu kanalizace DN 300"1*1,5*30</t>
  </si>
  <si>
    <t>"výkop pro výměnu kanalizace DN 400"1*1,5*10</t>
  </si>
  <si>
    <t>133151101</t>
  </si>
  <si>
    <t>Hloubení nezapažených šachet strojně v hornině třídy těžitelnosti I skupiny 1 a 2 do 20 m3</t>
  </si>
  <si>
    <t>-1031410265</t>
  </si>
  <si>
    <t>https://podminky.urs.cz/item/CS_URS_2024_01/133151101</t>
  </si>
  <si>
    <t>"soustavy vodovodu"1*1*2</t>
  </si>
  <si>
    <t>11058378</t>
  </si>
  <si>
    <t>"výkopek ornice na meziskládu"(55+29,5+5,5+9)*0,2</t>
  </si>
  <si>
    <t>-209539280</t>
  </si>
  <si>
    <t>522379739</t>
  </si>
  <si>
    <t>179,775*10 'Přepočtené koeficientem množství</t>
  </si>
  <si>
    <t>-1483009618</t>
  </si>
  <si>
    <t>"ornice z meziskládky"(55+29,5+5,5+9)*0,2</t>
  </si>
  <si>
    <t>-621597789</t>
  </si>
  <si>
    <t>612227744</t>
  </si>
  <si>
    <t>"podklad vrst. komunikace"(101+41+6,5+7+25)*0,3*2</t>
  </si>
  <si>
    <t>1570690350</t>
  </si>
  <si>
    <t>"sadovky"(45+51+480+38+140)*0,2</t>
  </si>
  <si>
    <t>665397256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</si>
  <si>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</si>
  <si>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</si>
  <si>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-1492479510</t>
  </si>
  <si>
    <t>https://podminky.urs.cz/item/CS_URS_2024_01/174152101</t>
  </si>
  <si>
    <t>"vodovodní soupravy"1*1*1</t>
  </si>
  <si>
    <t>"pro přípojky vpusti"2*0,8*1</t>
  </si>
  <si>
    <t>"kanalizace"40*1*1</t>
  </si>
  <si>
    <t>-281538545</t>
  </si>
  <si>
    <t>"vodovodní soupravy"1*1*0,5</t>
  </si>
  <si>
    <t>"pro přípojky vpusti"2*0,8*0,45</t>
  </si>
  <si>
    <t>"kanalizace"40*1*0,2</t>
  </si>
  <si>
    <t>1679913626</t>
  </si>
  <si>
    <t>9,22*2 'Přepočtené koeficientem množství</t>
  </si>
  <si>
    <t>338121125</t>
  </si>
  <si>
    <t>Osazování sloupků a vzpěr plotových železobetonových se zabetonováním patky, o objemu přes 0,15 do 0,20 m3</t>
  </si>
  <si>
    <t>1190533209</t>
  </si>
  <si>
    <t>https://podminky.urs.cz/item/CS_URS_2024_01/338121125</t>
  </si>
  <si>
    <t>"betonové ochranné oplocení"14</t>
  </si>
  <si>
    <t>59231040</t>
  </si>
  <si>
    <t>sloupek betonový plotový průběžný pro skládané plné ploty nat. 105x160x2300mm</t>
  </si>
  <si>
    <t>240114266</t>
  </si>
  <si>
    <t>339921112</t>
  </si>
  <si>
    <t>Osazování palisád betonových jednotlivých se zabetonováním výšky palisády přes 500 do 1000 mm</t>
  </si>
  <si>
    <t>-432711645</t>
  </si>
  <si>
    <t>https://podminky.urs.cz/item/CS_URS_2024_01/339921112</t>
  </si>
  <si>
    <t>Poznámka k položce:_x000d_
Palisády pro zakočení plochy u obchodu</t>
  </si>
  <si>
    <t>59228408</t>
  </si>
  <si>
    <t>palisáda tyčová hranatá betonová 110x110mm v 600mm přírodní</t>
  </si>
  <si>
    <t>-359677242</t>
  </si>
  <si>
    <t>348121121</t>
  </si>
  <si>
    <t>Osazování desek plotových železobetonových prefabrikovaných do drážek předem osazených sloupků na cementovou maltu se zatřením ložných a styčných spár, při rozměru desek 300x50x2000 mm</t>
  </si>
  <si>
    <t>-1757679222</t>
  </si>
  <si>
    <t>https://podminky.urs.cz/item/CS_URS_2024_01/348121121</t>
  </si>
  <si>
    <t>Poznámka k položce:_x000d_
Ochranný plot betonový</t>
  </si>
  <si>
    <t>59233119</t>
  </si>
  <si>
    <t>deska plotová betonová 2000x50x290mm</t>
  </si>
  <si>
    <t>419078698</t>
  </si>
  <si>
    <t>Vodorovné konstrukce</t>
  </si>
  <si>
    <t>451573111</t>
  </si>
  <si>
    <t>Lože pod potrubí, stoky a drobné objekty v otevřeném výkopu z písku a štěrkopísku do 63 mm</t>
  </si>
  <si>
    <t>1704087147</t>
  </si>
  <si>
    <t>https://podminky.urs.cz/item/CS_URS_2024_01/451573111</t>
  </si>
  <si>
    <t>"vodovodní soustava"1,6</t>
  </si>
  <si>
    <t>452351111</t>
  </si>
  <si>
    <t>Bednění podkladních a zajišťovacích konstrukcí v otevřeném výkopu desek nebo sedlových loží pod potrubí, stoky a drobné objekty zřízení</t>
  </si>
  <si>
    <t>-1798827880</t>
  </si>
  <si>
    <t>https://podminky.urs.cz/item/CS_URS_2024_01/452351111</t>
  </si>
  <si>
    <t>1*1*0,2*8</t>
  </si>
  <si>
    <t>915111115</t>
  </si>
  <si>
    <t>Vodorovné dopravní značení stříkané barvou dělící čára šířky 125 mm souvislá žlutá základní</t>
  </si>
  <si>
    <t>164345982</t>
  </si>
  <si>
    <t>https://podminky.urs.cz/item/CS_URS_2024_01/915111115</t>
  </si>
  <si>
    <t>"V12a"25,5+3+3+3,5+3,5+3,5+(0,8+0,8+1+1+1+0,5+3)*2</t>
  </si>
  <si>
    <t>915231115</t>
  </si>
  <si>
    <t>Vodorovné dopravní značení stříkaným plastem přechody pro chodce, šipky, symboly nápisy žluté základní</t>
  </si>
  <si>
    <t>-556871424</t>
  </si>
  <si>
    <t>https://podminky.urs.cz/item/CS_URS_2024_01/915231115</t>
  </si>
  <si>
    <t>"ZAS"12</t>
  </si>
  <si>
    <t>2021438212</t>
  </si>
  <si>
    <t>1134998988</t>
  </si>
  <si>
    <t>"silniční obruby MOK"40+30+20,5</t>
  </si>
  <si>
    <t>"obruby 100 sjezdy" 19+7,5+7+11,5</t>
  </si>
  <si>
    <t>59217072</t>
  </si>
  <si>
    <t>obrubník silniční betonový 1000x100x250mm</t>
  </si>
  <si>
    <t>-49381152</t>
  </si>
  <si>
    <t>45*1,02 'Přepočtené koeficientem množství</t>
  </si>
  <si>
    <t>-1241390216</t>
  </si>
  <si>
    <t>90,5*1,02 'Přepočtené koeficientem množství</t>
  </si>
  <si>
    <t>106417991</t>
  </si>
  <si>
    <t>513644434</t>
  </si>
  <si>
    <t>919121121</t>
  </si>
  <si>
    <t>Utěsnění dilatačních spár zálivkou za studena v cementobetonovém nebo živičném krytu včetně adhezního nátěru s těsnicím profilem pod zálivkou, pro komůrky šířky 15 mm, hloubky 25 mm</t>
  </si>
  <si>
    <t>224999670</t>
  </si>
  <si>
    <t>https://podminky.urs.cz/item/CS_URS_2024_01/919121121</t>
  </si>
  <si>
    <t>11+9</t>
  </si>
  <si>
    <t>-370532683</t>
  </si>
  <si>
    <t>"kanalizace DN 400"10/2*0,69</t>
  </si>
  <si>
    <t>997221862R</t>
  </si>
  <si>
    <t>Poplatek za uložení stavebního odpadu na recyklační skládce (skládkovné) z kameniny</t>
  </si>
  <si>
    <t>-329554762</t>
  </si>
  <si>
    <t>"kanalizace DN 300"30/2,5*0,2</t>
  </si>
  <si>
    <t>997221873</t>
  </si>
  <si>
    <t>91329689</t>
  </si>
  <si>
    <t>https://podminky.urs.cz/item/CS_URS_2024_01/997221873</t>
  </si>
  <si>
    <t>"odkop zemina chodník"(13+5)*0,15*1,8</t>
  </si>
  <si>
    <t>"odkop zemina sjezdy"(22,5+16,5+33+5,5+10)*0,25*1,8</t>
  </si>
  <si>
    <t>"uličnív vpusti"1,5*2*1,8</t>
  </si>
  <si>
    <t>"soustavy vodovodu"1*1*2*1,8</t>
  </si>
  <si>
    <t>"pro uliční vpusti"7,1*0,8*1,5*10*1,8</t>
  </si>
  <si>
    <t>"pro palisády" 5*1,8</t>
  </si>
  <si>
    <t>"výkop pro výměnu kanalizace DN 300"1*1,5*30*1,8</t>
  </si>
  <si>
    <t>"výkop pro výměnu kanalizace DN 400"1*1,5*10*1,8</t>
  </si>
  <si>
    <t>1980421403</t>
  </si>
  <si>
    <t>"kryt stáv. komunikace"(101+41+6,5+25)*0,1*2,6</t>
  </si>
  <si>
    <t>-1206342474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</si>
  <si>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</si>
  <si>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</si>
  <si>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1240262887</t>
  </si>
  <si>
    <t>https://podminky.urs.cz/item/CS_URS_2024_01/998276101</t>
  </si>
  <si>
    <t>998276129</t>
  </si>
  <si>
    <t>Přesun hmot pro trubní vedení hloubené z trub z plastických hmot nebo sklolaminátových Příplatek k cenám za zvětšený přesun přes vymezenou dopravní vzdálenost za každých dalších započatých 5000 m</t>
  </si>
  <si>
    <t>625507118</t>
  </si>
  <si>
    <t>https://podminky.urs.cz/item/CS_URS_2024_01/998276129</t>
  </si>
  <si>
    <t>84,046*4 'Přepočtené koeficientem množství</t>
  </si>
  <si>
    <t>22-M</t>
  </si>
  <si>
    <t>Montáže technologických zařízení pro dopravní stavby</t>
  </si>
  <si>
    <t>220731051</t>
  </si>
  <si>
    <t>Provedení kamerové zkoušky s montáží a kontrolou</t>
  </si>
  <si>
    <t>-1567822393</t>
  </si>
  <si>
    <t>https://podminky.urs.cz/item/CS_URS_2024_01/220731051</t>
  </si>
  <si>
    <t>Poznámka k položce:_x000d_
Kamerové zkoušky kanaliačního potrubí na délku 170 m.</t>
  </si>
  <si>
    <t>11 - Vedlejší a ostatní náklady</t>
  </si>
  <si>
    <t>-462033265</t>
  </si>
  <si>
    <t>-1561448413</t>
  </si>
  <si>
    <t>-1341696238</t>
  </si>
  <si>
    <t>120276223</t>
  </si>
  <si>
    <t>CS ÚRS 2018 01</t>
  </si>
  <si>
    <t>1033382666</t>
  </si>
  <si>
    <t>-1754409403</t>
  </si>
  <si>
    <t>CS ÚRS 2016 02</t>
  </si>
  <si>
    <t>-1063069940</t>
  </si>
  <si>
    <t>48871143</t>
  </si>
  <si>
    <t>910423579</t>
  </si>
  <si>
    <t>-1048058463</t>
  </si>
  <si>
    <t>-916839504</t>
  </si>
  <si>
    <t>1722690380</t>
  </si>
  <si>
    <t>-60875559</t>
  </si>
  <si>
    <t>CS ÚRS 2018 02</t>
  </si>
  <si>
    <t>1984843533</t>
  </si>
  <si>
    <t>-906674278</t>
  </si>
  <si>
    <t>2038297786</t>
  </si>
  <si>
    <t>071103000</t>
  </si>
  <si>
    <t>Provoz investora</t>
  </si>
  <si>
    <t>1771516870</t>
  </si>
  <si>
    <t>https://podminky.urs.cz/item/CS_URS_2024_01/071103000</t>
  </si>
  <si>
    <t>347437423</t>
  </si>
  <si>
    <t>-21833144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</si>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</sst>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871353122" TargetMode="External" /><Relationship Id="rId2" Type="http://schemas.openxmlformats.org/officeDocument/2006/relationships/hyperlink" Target="https://podminky.urs.cz/item/CS_URS_2024_01/877355121" TargetMode="External" /><Relationship Id="rId3" Type="http://schemas.openxmlformats.org/officeDocument/2006/relationships/hyperlink" Target="https://podminky.urs.cz/item/CS_URS_2024_01/895941314" TargetMode="External" /><Relationship Id="rId4" Type="http://schemas.openxmlformats.org/officeDocument/2006/relationships/hyperlink" Target="https://podminky.urs.cz/item/CS_URS_2024_01/895941323" TargetMode="External" /><Relationship Id="rId5" Type="http://schemas.openxmlformats.org/officeDocument/2006/relationships/hyperlink" Target="https://podminky.urs.cz/item/CS_URS_2024_01/895941351" TargetMode="External" /><Relationship Id="rId6" Type="http://schemas.openxmlformats.org/officeDocument/2006/relationships/hyperlink" Target="https://podminky.urs.cz/item/CS_URS_2024_01/899104112" TargetMode="External" /><Relationship Id="rId7" Type="http://schemas.openxmlformats.org/officeDocument/2006/relationships/hyperlink" Target="https://podminky.urs.cz/item/CS_URS_2024_01/899132212" TargetMode="External" /><Relationship Id="rId8" Type="http://schemas.openxmlformats.org/officeDocument/2006/relationships/hyperlink" Target="https://podminky.urs.cz/item/CS_URS_2024_01/899133111" TargetMode="External" /><Relationship Id="rId9" Type="http://schemas.openxmlformats.org/officeDocument/2006/relationships/hyperlink" Target="https://podminky.urs.cz/item/CS_URS_2024_01/112101121" TargetMode="External" /><Relationship Id="rId10" Type="http://schemas.openxmlformats.org/officeDocument/2006/relationships/hyperlink" Target="https://podminky.urs.cz/item/CS_URS_2024_01/112251101" TargetMode="External" /><Relationship Id="rId11" Type="http://schemas.openxmlformats.org/officeDocument/2006/relationships/hyperlink" Target="https://podminky.urs.cz/item/CS_URS_2024_01/113107024" TargetMode="External" /><Relationship Id="rId12" Type="http://schemas.openxmlformats.org/officeDocument/2006/relationships/hyperlink" Target="https://podminky.urs.cz/item/CS_URS_2024_01/113154124" TargetMode="External" /><Relationship Id="rId13" Type="http://schemas.openxmlformats.org/officeDocument/2006/relationships/hyperlink" Target="https://podminky.urs.cz/item/CS_URS_2024_01/113155114" TargetMode="External" /><Relationship Id="rId14" Type="http://schemas.openxmlformats.org/officeDocument/2006/relationships/hyperlink" Target="https://podminky.urs.cz/item/CS_URS_2024_01/113201112" TargetMode="External" /><Relationship Id="rId15" Type="http://schemas.openxmlformats.org/officeDocument/2006/relationships/hyperlink" Target="https://podminky.urs.cz/item/CS_URS_2024_01/121151123" TargetMode="External" /><Relationship Id="rId16" Type="http://schemas.openxmlformats.org/officeDocument/2006/relationships/hyperlink" Target="https://podminky.urs.cz/item/CS_URS_2024_01/122151106" TargetMode="External" /><Relationship Id="rId17" Type="http://schemas.openxmlformats.org/officeDocument/2006/relationships/hyperlink" Target="https://podminky.urs.cz/item/CS_URS_2024_01/132151102" TargetMode="External" /><Relationship Id="rId18" Type="http://schemas.openxmlformats.org/officeDocument/2006/relationships/hyperlink" Target="https://podminky.urs.cz/item/CS_URS_2024_01/162201405" TargetMode="External" /><Relationship Id="rId19" Type="http://schemas.openxmlformats.org/officeDocument/2006/relationships/hyperlink" Target="https://podminky.urs.cz/item/CS_URS_2024_01/162351104" TargetMode="External" /><Relationship Id="rId20" Type="http://schemas.openxmlformats.org/officeDocument/2006/relationships/hyperlink" Target="https://podminky.urs.cz/item/CS_URS_2024_01/162751117" TargetMode="External" /><Relationship Id="rId21" Type="http://schemas.openxmlformats.org/officeDocument/2006/relationships/hyperlink" Target="https://podminky.urs.cz/item/CS_URS_2024_01/162751119" TargetMode="External" /><Relationship Id="rId22" Type="http://schemas.openxmlformats.org/officeDocument/2006/relationships/hyperlink" Target="https://podminky.urs.cz/item/CS_URS_2024_01/167151111" TargetMode="External" /><Relationship Id="rId23" Type="http://schemas.openxmlformats.org/officeDocument/2006/relationships/hyperlink" Target="https://podminky.urs.cz/item/CS_URS_2024_01/171111111" TargetMode="External" /><Relationship Id="rId24" Type="http://schemas.openxmlformats.org/officeDocument/2006/relationships/hyperlink" Target="https://podminky.urs.cz/item/CS_URS_2024_01/171201231" TargetMode="External" /><Relationship Id="rId25" Type="http://schemas.openxmlformats.org/officeDocument/2006/relationships/hyperlink" Target="https://podminky.urs.cz/item/CS_URS_2024_01/171203111" TargetMode="External" /><Relationship Id="rId26" Type="http://schemas.openxmlformats.org/officeDocument/2006/relationships/hyperlink" Target="https://podminky.urs.cz/item/CS_URS_2024_01/171251201" TargetMode="External" /><Relationship Id="rId27" Type="http://schemas.openxmlformats.org/officeDocument/2006/relationships/hyperlink" Target="https://podminky.urs.cz/item/CS_URS_2024_01/183404111" TargetMode="External" /><Relationship Id="rId28" Type="http://schemas.openxmlformats.org/officeDocument/2006/relationships/hyperlink" Target="https://podminky.urs.cz/item/CS_URS_2024_01/184812121" TargetMode="External" /><Relationship Id="rId29" Type="http://schemas.openxmlformats.org/officeDocument/2006/relationships/hyperlink" Target="https://podminky.urs.cz/item/CS_URS_2024_01/279113133" TargetMode="External" /><Relationship Id="rId30" Type="http://schemas.openxmlformats.org/officeDocument/2006/relationships/hyperlink" Target="https://podminky.urs.cz/item/CS_URS_2024_01/338171115" TargetMode="External" /><Relationship Id="rId31" Type="http://schemas.openxmlformats.org/officeDocument/2006/relationships/hyperlink" Target="https://podminky.urs.cz/item/CS_URS_2024_01/348101250" TargetMode="External" /><Relationship Id="rId32" Type="http://schemas.openxmlformats.org/officeDocument/2006/relationships/hyperlink" Target="https://podminky.urs.cz/item/CS_URS_2024_01/348401150" TargetMode="External" /><Relationship Id="rId33" Type="http://schemas.openxmlformats.org/officeDocument/2006/relationships/hyperlink" Target="https://podminky.urs.cz/item/CS_URS_2024_01/564851111" TargetMode="External" /><Relationship Id="rId34" Type="http://schemas.openxmlformats.org/officeDocument/2006/relationships/hyperlink" Target="https://podminky.urs.cz/item/CS_URS_2024_01/596211110" TargetMode="External" /><Relationship Id="rId35" Type="http://schemas.openxmlformats.org/officeDocument/2006/relationships/hyperlink" Target="https://podminky.urs.cz/item/CS_URS_2024_01/596211113" TargetMode="External" /><Relationship Id="rId36" Type="http://schemas.openxmlformats.org/officeDocument/2006/relationships/hyperlink" Target="https://podminky.urs.cz/item/CS_URS_2024_01/596211210" TargetMode="External" /><Relationship Id="rId37" Type="http://schemas.openxmlformats.org/officeDocument/2006/relationships/hyperlink" Target="https://podminky.urs.cz/item/CS_URS_2024_01/596211212" TargetMode="External" /><Relationship Id="rId38" Type="http://schemas.openxmlformats.org/officeDocument/2006/relationships/hyperlink" Target="https://podminky.urs.cz/item/CS_URS_2024_01/912113111" TargetMode="External" /><Relationship Id="rId39" Type="http://schemas.openxmlformats.org/officeDocument/2006/relationships/hyperlink" Target="https://podminky.urs.cz/item/CS_URS_2024_01/914111111" TargetMode="External" /><Relationship Id="rId40" Type="http://schemas.openxmlformats.org/officeDocument/2006/relationships/hyperlink" Target="https://podminky.urs.cz/item/CS_URS_2024_01/914511112" TargetMode="External" /><Relationship Id="rId41" Type="http://schemas.openxmlformats.org/officeDocument/2006/relationships/hyperlink" Target="https://podminky.urs.cz/item/CS_URS_2024_01/915111111" TargetMode="External" /><Relationship Id="rId42" Type="http://schemas.openxmlformats.org/officeDocument/2006/relationships/hyperlink" Target="https://podminky.urs.cz/item/CS_URS_2024_01/915131111" TargetMode="External" /><Relationship Id="rId43" Type="http://schemas.openxmlformats.org/officeDocument/2006/relationships/hyperlink" Target="https://podminky.urs.cz/item/CS_URS_2024_01/915211111" TargetMode="External" /><Relationship Id="rId44" Type="http://schemas.openxmlformats.org/officeDocument/2006/relationships/hyperlink" Target="https://podminky.urs.cz/item/CS_URS_2024_01/915611111" TargetMode="External" /><Relationship Id="rId45" Type="http://schemas.openxmlformats.org/officeDocument/2006/relationships/hyperlink" Target="https://podminky.urs.cz/item/CS_URS_2024_01/915621111" TargetMode="External" /><Relationship Id="rId46" Type="http://schemas.openxmlformats.org/officeDocument/2006/relationships/hyperlink" Target="https://podminky.urs.cz/item/CS_URS_2024_01/916131213" TargetMode="External" /><Relationship Id="rId47" Type="http://schemas.openxmlformats.org/officeDocument/2006/relationships/hyperlink" Target="https://podminky.urs.cz/item/CS_URS_2024_01/916132113" TargetMode="External" /><Relationship Id="rId48" Type="http://schemas.openxmlformats.org/officeDocument/2006/relationships/hyperlink" Target="https://podminky.urs.cz/item/CS_URS_2024_01/916231213" TargetMode="External" /><Relationship Id="rId49" Type="http://schemas.openxmlformats.org/officeDocument/2006/relationships/hyperlink" Target="https://podminky.urs.cz/item/CS_URS_2024_01/916431112" TargetMode="External" /><Relationship Id="rId50" Type="http://schemas.openxmlformats.org/officeDocument/2006/relationships/hyperlink" Target="https://podminky.urs.cz/item/CS_URS_2024_01/935113111" TargetMode="External" /><Relationship Id="rId51" Type="http://schemas.openxmlformats.org/officeDocument/2006/relationships/hyperlink" Target="https://podminky.urs.cz/item/CS_URS_2024_01/966071821" TargetMode="External" /><Relationship Id="rId52" Type="http://schemas.openxmlformats.org/officeDocument/2006/relationships/hyperlink" Target="https://podminky.urs.cz/item/CS_URS_2024_01/966073812" TargetMode="External" /><Relationship Id="rId53" Type="http://schemas.openxmlformats.org/officeDocument/2006/relationships/hyperlink" Target="https://podminky.urs.cz/item/CS_URS_2024_01/997221571" TargetMode="External" /><Relationship Id="rId54" Type="http://schemas.openxmlformats.org/officeDocument/2006/relationships/hyperlink" Target="https://podminky.urs.cz/item/CS_URS_2024_01/997221579" TargetMode="External" /><Relationship Id="rId55" Type="http://schemas.openxmlformats.org/officeDocument/2006/relationships/hyperlink" Target="https://podminky.urs.cz/item/CS_URS_2024_01/997221611" TargetMode="External" /><Relationship Id="rId56" Type="http://schemas.openxmlformats.org/officeDocument/2006/relationships/hyperlink" Target="https://podminky.urs.cz/item/CS_URS_2024_01/997221861" TargetMode="External" /><Relationship Id="rId57" Type="http://schemas.openxmlformats.org/officeDocument/2006/relationships/hyperlink" Target="https://podminky.urs.cz/item/CS_URS_2024_01/997221875" TargetMode="External" /><Relationship Id="rId58" Type="http://schemas.openxmlformats.org/officeDocument/2006/relationships/hyperlink" Target="https://podminky.urs.cz/item/CS_URS_2024_01/997231111" TargetMode="External" /><Relationship Id="rId59" Type="http://schemas.openxmlformats.org/officeDocument/2006/relationships/hyperlink" Target="https://podminky.urs.cz/item/CS_URS_2024_01/997231119" TargetMode="External" /><Relationship Id="rId60" Type="http://schemas.openxmlformats.org/officeDocument/2006/relationships/hyperlink" Target="https://podminky.urs.cz/item/CS_URS_2024_01/998225111" TargetMode="External" /><Relationship Id="rId61" Type="http://schemas.openxmlformats.org/officeDocument/2006/relationships/hyperlink" Target="https://podminky.urs.cz/item/CS_URS_2024_01/998232110" TargetMode="External" /><Relationship Id="rId62" Type="http://schemas.openxmlformats.org/officeDocument/2006/relationships/hyperlink" Target="https://podminky.urs.cz/item/CS_URS_2024_01/469973133" TargetMode="External" /><Relationship Id="rId6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HZS1292" TargetMode="External" /><Relationship Id="rId2" Type="http://schemas.openxmlformats.org/officeDocument/2006/relationships/hyperlink" Target="https://podminky.urs.cz/item/CS_URS_2024_01/HZS1301" TargetMode="External" /><Relationship Id="rId3" Type="http://schemas.openxmlformats.org/officeDocument/2006/relationships/hyperlink" Target="https://podminky.urs.cz/item/CS_URS_2024_01/HZS1411" TargetMode="External" /><Relationship Id="rId4" Type="http://schemas.openxmlformats.org/officeDocument/2006/relationships/hyperlink" Target="https://podminky.urs.cz/item/CS_URS_2024_01/HZS2131" TargetMode="External" /><Relationship Id="rId5" Type="http://schemas.openxmlformats.org/officeDocument/2006/relationships/hyperlink" Target="https://podminky.urs.cz/item/CS_URS_2024_01/071203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564861011" TargetMode="External" /><Relationship Id="rId2" Type="http://schemas.openxmlformats.org/officeDocument/2006/relationships/hyperlink" Target="https://podminky.urs.cz/item/CS_URS_2024_01/564952111" TargetMode="External" /><Relationship Id="rId3" Type="http://schemas.openxmlformats.org/officeDocument/2006/relationships/hyperlink" Target="https://podminky.urs.cz/item/CS_URS_2024_01/569241111" TargetMode="External" /><Relationship Id="rId4" Type="http://schemas.openxmlformats.org/officeDocument/2006/relationships/hyperlink" Target="https://podminky.urs.cz/item/CS_URS_2024_01/573111111" TargetMode="External" /><Relationship Id="rId5" Type="http://schemas.openxmlformats.org/officeDocument/2006/relationships/hyperlink" Target="https://podminky.urs.cz/item/CS_URS_2024_01/573211107" TargetMode="External" /><Relationship Id="rId6" Type="http://schemas.openxmlformats.org/officeDocument/2006/relationships/hyperlink" Target="https://podminky.urs.cz/item/CS_URS_2024_01/810391811" TargetMode="External" /><Relationship Id="rId7" Type="http://schemas.openxmlformats.org/officeDocument/2006/relationships/hyperlink" Target="https://podminky.urs.cz/item/CS_URS_2024_01/812392121" TargetMode="External" /><Relationship Id="rId8" Type="http://schemas.openxmlformats.org/officeDocument/2006/relationships/hyperlink" Target="https://podminky.urs.cz/item/CS_URS_2024_01/830391811" TargetMode="External" /><Relationship Id="rId9" Type="http://schemas.openxmlformats.org/officeDocument/2006/relationships/hyperlink" Target="https://podminky.urs.cz/item/CS_URS_2024_01/831372121" TargetMode="External" /><Relationship Id="rId10" Type="http://schemas.openxmlformats.org/officeDocument/2006/relationships/hyperlink" Target="https://podminky.urs.cz/item/CS_URS_2024_01/871353122" TargetMode="External" /><Relationship Id="rId11" Type="http://schemas.openxmlformats.org/officeDocument/2006/relationships/hyperlink" Target="https://podminky.urs.cz/item/CS_URS_2024_01/877355121" TargetMode="External" /><Relationship Id="rId12" Type="http://schemas.openxmlformats.org/officeDocument/2006/relationships/hyperlink" Target="https://podminky.urs.cz/item/CS_URS_2024_01/891211112" TargetMode="External" /><Relationship Id="rId13" Type="http://schemas.openxmlformats.org/officeDocument/2006/relationships/hyperlink" Target="https://podminky.urs.cz/item/CS_URS_2024_01/891211811" TargetMode="External" /><Relationship Id="rId14" Type="http://schemas.openxmlformats.org/officeDocument/2006/relationships/hyperlink" Target="https://podminky.urs.cz/item/CS_URS_2024_01/895941314" TargetMode="External" /><Relationship Id="rId15" Type="http://schemas.openxmlformats.org/officeDocument/2006/relationships/hyperlink" Target="https://podminky.urs.cz/item/CS_URS_2024_01/895941323" TargetMode="External" /><Relationship Id="rId16" Type="http://schemas.openxmlformats.org/officeDocument/2006/relationships/hyperlink" Target="https://podminky.urs.cz/item/CS_URS_2024_01/895941351" TargetMode="External" /><Relationship Id="rId17" Type="http://schemas.openxmlformats.org/officeDocument/2006/relationships/hyperlink" Target="https://podminky.urs.cz/item/CS_URS_2024_01/899203112" TargetMode="External" /><Relationship Id="rId18" Type="http://schemas.openxmlformats.org/officeDocument/2006/relationships/hyperlink" Target="https://podminky.urs.cz/item/CS_URS_2024_01/899401112" TargetMode="External" /><Relationship Id="rId19" Type="http://schemas.openxmlformats.org/officeDocument/2006/relationships/hyperlink" Target="https://podminky.urs.cz/item/CS_URS_2024_01/113107423" TargetMode="External" /><Relationship Id="rId20" Type="http://schemas.openxmlformats.org/officeDocument/2006/relationships/hyperlink" Target="https://podminky.urs.cz/item/CS_URS_2024_01/113154124" TargetMode="External" /><Relationship Id="rId21" Type="http://schemas.openxmlformats.org/officeDocument/2006/relationships/hyperlink" Target="https://podminky.urs.cz/item/CS_URS_2024_01/121151103" TargetMode="External" /><Relationship Id="rId22" Type="http://schemas.openxmlformats.org/officeDocument/2006/relationships/hyperlink" Target="https://podminky.urs.cz/item/CS_URS_2024_01/122252203" TargetMode="External" /><Relationship Id="rId23" Type="http://schemas.openxmlformats.org/officeDocument/2006/relationships/hyperlink" Target="https://podminky.urs.cz/item/CS_URS_2024_01/132151251" TargetMode="External" /><Relationship Id="rId24" Type="http://schemas.openxmlformats.org/officeDocument/2006/relationships/hyperlink" Target="https://podminky.urs.cz/item/CS_URS_2024_01/133151101" TargetMode="External" /><Relationship Id="rId25" Type="http://schemas.openxmlformats.org/officeDocument/2006/relationships/hyperlink" Target="https://podminky.urs.cz/item/CS_URS_2024_01/162351104" TargetMode="External" /><Relationship Id="rId26" Type="http://schemas.openxmlformats.org/officeDocument/2006/relationships/hyperlink" Target="https://podminky.urs.cz/item/CS_URS_2024_01/162751117" TargetMode="External" /><Relationship Id="rId27" Type="http://schemas.openxmlformats.org/officeDocument/2006/relationships/hyperlink" Target="https://podminky.urs.cz/item/CS_URS_2024_01/162751119" TargetMode="External" /><Relationship Id="rId28" Type="http://schemas.openxmlformats.org/officeDocument/2006/relationships/hyperlink" Target="https://podminky.urs.cz/item/CS_URS_2024_01/167151111" TargetMode="External" /><Relationship Id="rId29" Type="http://schemas.openxmlformats.org/officeDocument/2006/relationships/hyperlink" Target="https://podminky.urs.cz/item/CS_URS_2024_01/171111111" TargetMode="External" /><Relationship Id="rId30" Type="http://schemas.openxmlformats.org/officeDocument/2006/relationships/hyperlink" Target="https://podminky.urs.cz/item/CS_URS_2024_01/171201231" TargetMode="External" /><Relationship Id="rId31" Type="http://schemas.openxmlformats.org/officeDocument/2006/relationships/hyperlink" Target="https://podminky.urs.cz/item/CS_URS_2024_01/171203111" TargetMode="External" /><Relationship Id="rId32" Type="http://schemas.openxmlformats.org/officeDocument/2006/relationships/hyperlink" Target="https://podminky.urs.cz/item/CS_URS_2024_01/171251201" TargetMode="External" /><Relationship Id="rId33" Type="http://schemas.openxmlformats.org/officeDocument/2006/relationships/hyperlink" Target="https://podminky.urs.cz/item/CS_URS_2024_01/174152101" TargetMode="External" /><Relationship Id="rId34" Type="http://schemas.openxmlformats.org/officeDocument/2006/relationships/hyperlink" Target="https://podminky.urs.cz/item/CS_URS_2024_01/338121125" TargetMode="External" /><Relationship Id="rId35" Type="http://schemas.openxmlformats.org/officeDocument/2006/relationships/hyperlink" Target="https://podminky.urs.cz/item/CS_URS_2024_01/339921112" TargetMode="External" /><Relationship Id="rId36" Type="http://schemas.openxmlformats.org/officeDocument/2006/relationships/hyperlink" Target="https://podminky.urs.cz/item/CS_URS_2024_01/348121121" TargetMode="External" /><Relationship Id="rId37" Type="http://schemas.openxmlformats.org/officeDocument/2006/relationships/hyperlink" Target="https://podminky.urs.cz/item/CS_URS_2024_01/451573111" TargetMode="External" /><Relationship Id="rId38" Type="http://schemas.openxmlformats.org/officeDocument/2006/relationships/hyperlink" Target="https://podminky.urs.cz/item/CS_URS_2024_01/452351111" TargetMode="External" /><Relationship Id="rId39" Type="http://schemas.openxmlformats.org/officeDocument/2006/relationships/hyperlink" Target="https://podminky.urs.cz/item/CS_URS_2024_01/915111115" TargetMode="External" /><Relationship Id="rId40" Type="http://schemas.openxmlformats.org/officeDocument/2006/relationships/hyperlink" Target="https://podminky.urs.cz/item/CS_URS_2024_01/915231115" TargetMode="External" /><Relationship Id="rId41" Type="http://schemas.openxmlformats.org/officeDocument/2006/relationships/hyperlink" Target="https://podminky.urs.cz/item/CS_URS_2024_01/915611111" TargetMode="External" /><Relationship Id="rId42" Type="http://schemas.openxmlformats.org/officeDocument/2006/relationships/hyperlink" Target="https://podminky.urs.cz/item/CS_URS_2024_01/916131213" TargetMode="External" /><Relationship Id="rId43" Type="http://schemas.openxmlformats.org/officeDocument/2006/relationships/hyperlink" Target="https://podminky.urs.cz/item/CS_URS_2024_01/916231213" TargetMode="External" /><Relationship Id="rId44" Type="http://schemas.openxmlformats.org/officeDocument/2006/relationships/hyperlink" Target="https://podminky.urs.cz/item/CS_URS_2024_01/919121121" TargetMode="External" /><Relationship Id="rId45" Type="http://schemas.openxmlformats.org/officeDocument/2006/relationships/hyperlink" Target="https://podminky.urs.cz/item/CS_URS_2024_01/997221861" TargetMode="External" /><Relationship Id="rId46" Type="http://schemas.openxmlformats.org/officeDocument/2006/relationships/hyperlink" Target="https://podminky.urs.cz/item/CS_URS_2024_01/997221873" TargetMode="External" /><Relationship Id="rId47" Type="http://schemas.openxmlformats.org/officeDocument/2006/relationships/hyperlink" Target="https://podminky.urs.cz/item/CS_URS_2024_01/997221875" TargetMode="External" /><Relationship Id="rId48" Type="http://schemas.openxmlformats.org/officeDocument/2006/relationships/hyperlink" Target="https://podminky.urs.cz/item/CS_URS_2024_01/998225111" TargetMode="External" /><Relationship Id="rId49" Type="http://schemas.openxmlformats.org/officeDocument/2006/relationships/hyperlink" Target="https://podminky.urs.cz/item/CS_URS_2024_01/998276101" TargetMode="External" /><Relationship Id="rId50" Type="http://schemas.openxmlformats.org/officeDocument/2006/relationships/hyperlink" Target="https://podminky.urs.cz/item/CS_URS_2024_01/998276129" TargetMode="External" /><Relationship Id="rId51" Type="http://schemas.openxmlformats.org/officeDocument/2006/relationships/hyperlink" Target="https://podminky.urs.cz/item/CS_URS_2024_01/220731051" TargetMode="External" /><Relationship Id="rId5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HZS1292" TargetMode="External" /><Relationship Id="rId2" Type="http://schemas.openxmlformats.org/officeDocument/2006/relationships/hyperlink" Target="https://podminky.urs.cz/item/CS_URS_2024_01/HZS1301" TargetMode="External" /><Relationship Id="rId3" Type="http://schemas.openxmlformats.org/officeDocument/2006/relationships/hyperlink" Target="https://podminky.urs.cz/item/CS_URS_2024_01/HZS1411" TargetMode="External" /><Relationship Id="rId4" Type="http://schemas.openxmlformats.org/officeDocument/2006/relationships/hyperlink" Target="https://podminky.urs.cz/item/CS_URS_2024_01/HZS2131" TargetMode="External" /><Relationship Id="rId5" Type="http://schemas.openxmlformats.org/officeDocument/2006/relationships/hyperlink" Target="https://podminky.urs.cz/item/CS_URS_2024_01/071103000" TargetMode="External" /><Relationship Id="rId6" Type="http://schemas.openxmlformats.org/officeDocument/2006/relationships/hyperlink" Target="https://podminky.urs.cz/item/CS_URS_2024_01/071203000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2023/25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Chodník při silnici III/23317, Kladruby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Kladruby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24. 6. 2024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Obec Kladruby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Road Project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ROUND(AS55+AS58,2)</f>
        <v>0</v>
      </c>
      <c r="AT54" s="107">
        <f>ROUND(SUM(AV54:AW54),2)</f>
        <v>0</v>
      </c>
      <c r="AU54" s="108">
        <f>ROUND(AU55+AU58,5)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ROUND(AZ55+AZ58,2)</f>
        <v>0</v>
      </c>
      <c r="BA54" s="107">
        <f>ROUND(BA55+BA58,2)</f>
        <v>0</v>
      </c>
      <c r="BB54" s="107">
        <f>ROUND(BB55+BB58,2)</f>
        <v>0</v>
      </c>
      <c r="BC54" s="107">
        <f>ROUND(BC55+BC58,2)</f>
        <v>0</v>
      </c>
      <c r="BD54" s="109">
        <f>ROUND(BD55+BD58,2)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7"/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82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75</v>
      </c>
      <c r="BT55" s="124" t="s">
        <v>83</v>
      </c>
      <c r="BU55" s="124" t="s">
        <v>77</v>
      </c>
      <c r="BV55" s="124" t="s">
        <v>78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4" customFormat="1" ht="16.5" customHeight="1">
      <c r="A56" s="125" t="s">
        <v>86</v>
      </c>
      <c r="B56" s="64"/>
      <c r="C56" s="126"/>
      <c r="D56" s="126"/>
      <c r="E56" s="127" t="s">
        <v>87</v>
      </c>
      <c r="F56" s="127"/>
      <c r="G56" s="127"/>
      <c r="H56" s="127"/>
      <c r="I56" s="127"/>
      <c r="J56" s="126"/>
      <c r="K56" s="127" t="s">
        <v>88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'01 - Chodník'!J32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89</v>
      </c>
      <c r="AR56" s="66"/>
      <c r="AS56" s="130">
        <v>0</v>
      </c>
      <c r="AT56" s="131">
        <f>ROUND(SUM(AV56:AW56),2)</f>
        <v>0</v>
      </c>
      <c r="AU56" s="132">
        <f>'01 - Chodník'!P98</f>
        <v>0</v>
      </c>
      <c r="AV56" s="131">
        <f>'01 - Chodník'!J35</f>
        <v>0</v>
      </c>
      <c r="AW56" s="131">
        <f>'01 - Chodník'!J36</f>
        <v>0</v>
      </c>
      <c r="AX56" s="131">
        <f>'01 - Chodník'!J37</f>
        <v>0</v>
      </c>
      <c r="AY56" s="131">
        <f>'01 - Chodník'!J38</f>
        <v>0</v>
      </c>
      <c r="AZ56" s="131">
        <f>'01 - Chodník'!F35</f>
        <v>0</v>
      </c>
      <c r="BA56" s="131">
        <f>'01 - Chodník'!F36</f>
        <v>0</v>
      </c>
      <c r="BB56" s="131">
        <f>'01 - Chodník'!F37</f>
        <v>0</v>
      </c>
      <c r="BC56" s="131">
        <f>'01 - Chodník'!F38</f>
        <v>0</v>
      </c>
      <c r="BD56" s="133">
        <f>'01 - Chodník'!F39</f>
        <v>0</v>
      </c>
      <c r="BE56" s="4"/>
      <c r="BT56" s="134" t="s">
        <v>85</v>
      </c>
      <c r="BV56" s="134" t="s">
        <v>78</v>
      </c>
      <c r="BW56" s="134" t="s">
        <v>90</v>
      </c>
      <c r="BX56" s="134" t="s">
        <v>84</v>
      </c>
      <c r="CL56" s="134" t="s">
        <v>19</v>
      </c>
    </row>
    <row r="57" s="4" customFormat="1" ht="16.5" customHeight="1">
      <c r="A57" s="125" t="s">
        <v>86</v>
      </c>
      <c r="B57" s="64"/>
      <c r="C57" s="126"/>
      <c r="D57" s="126"/>
      <c r="E57" s="127" t="s">
        <v>91</v>
      </c>
      <c r="F57" s="127"/>
      <c r="G57" s="127"/>
      <c r="H57" s="127"/>
      <c r="I57" s="127"/>
      <c r="J57" s="126"/>
      <c r="K57" s="127" t="s">
        <v>92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'02 - Vedlejší a ostatní n...'!J32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89</v>
      </c>
      <c r="AR57" s="66"/>
      <c r="AS57" s="130">
        <v>0</v>
      </c>
      <c r="AT57" s="131">
        <f>ROUND(SUM(AV57:AW57),2)</f>
        <v>0</v>
      </c>
      <c r="AU57" s="132">
        <f>'02 - Vedlejší a ostatní n...'!P91</f>
        <v>0</v>
      </c>
      <c r="AV57" s="131">
        <f>'02 - Vedlejší a ostatní n...'!J35</f>
        <v>0</v>
      </c>
      <c r="AW57" s="131">
        <f>'02 - Vedlejší a ostatní n...'!J36</f>
        <v>0</v>
      </c>
      <c r="AX57" s="131">
        <f>'02 - Vedlejší a ostatní n...'!J37</f>
        <v>0</v>
      </c>
      <c r="AY57" s="131">
        <f>'02 - Vedlejší a ostatní n...'!J38</f>
        <v>0</v>
      </c>
      <c r="AZ57" s="131">
        <f>'02 - Vedlejší a ostatní n...'!F35</f>
        <v>0</v>
      </c>
      <c r="BA57" s="131">
        <f>'02 - Vedlejší a ostatní n...'!F36</f>
        <v>0</v>
      </c>
      <c r="BB57" s="131">
        <f>'02 - Vedlejší a ostatní n...'!F37</f>
        <v>0</v>
      </c>
      <c r="BC57" s="131">
        <f>'02 - Vedlejší a ostatní n...'!F38</f>
        <v>0</v>
      </c>
      <c r="BD57" s="133">
        <f>'02 - Vedlejší a ostatní n...'!F39</f>
        <v>0</v>
      </c>
      <c r="BE57" s="4"/>
      <c r="BT57" s="134" t="s">
        <v>85</v>
      </c>
      <c r="BV57" s="134" t="s">
        <v>78</v>
      </c>
      <c r="BW57" s="134" t="s">
        <v>93</v>
      </c>
      <c r="BX57" s="134" t="s">
        <v>84</v>
      </c>
      <c r="CL57" s="134" t="s">
        <v>19</v>
      </c>
    </row>
    <row r="58" s="7" customFormat="1" ht="16.5" customHeight="1">
      <c r="A58" s="7"/>
      <c r="B58" s="112"/>
      <c r="C58" s="113"/>
      <c r="D58" s="114" t="s">
        <v>94</v>
      </c>
      <c r="E58" s="114"/>
      <c r="F58" s="114"/>
      <c r="G58" s="114"/>
      <c r="H58" s="114"/>
      <c r="I58" s="115"/>
      <c r="J58" s="114" t="s">
        <v>95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82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75</v>
      </c>
      <c r="BT58" s="124" t="s">
        <v>83</v>
      </c>
      <c r="BU58" s="124" t="s">
        <v>77</v>
      </c>
      <c r="BV58" s="124" t="s">
        <v>78</v>
      </c>
      <c r="BW58" s="124" t="s">
        <v>96</v>
      </c>
      <c r="BX58" s="124" t="s">
        <v>5</v>
      </c>
      <c r="CL58" s="124" t="s">
        <v>19</v>
      </c>
      <c r="CM58" s="124" t="s">
        <v>85</v>
      </c>
    </row>
    <row r="59" s="4" customFormat="1" ht="16.5" customHeight="1">
      <c r="A59" s="125" t="s">
        <v>86</v>
      </c>
      <c r="B59" s="64"/>
      <c r="C59" s="126"/>
      <c r="D59" s="126"/>
      <c r="E59" s="127" t="s">
        <v>97</v>
      </c>
      <c r="F59" s="127"/>
      <c r="G59" s="127"/>
      <c r="H59" s="127"/>
      <c r="I59" s="127"/>
      <c r="J59" s="126"/>
      <c r="K59" s="127" t="s">
        <v>88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'10 - Chodník'!J32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89</v>
      </c>
      <c r="AR59" s="66"/>
      <c r="AS59" s="130">
        <v>0</v>
      </c>
      <c r="AT59" s="131">
        <f>ROUND(SUM(AV59:AW59),2)</f>
        <v>0</v>
      </c>
      <c r="AU59" s="132">
        <f>'10 - Chodník'!P96</f>
        <v>0</v>
      </c>
      <c r="AV59" s="131">
        <f>'10 - Chodník'!J35</f>
        <v>0</v>
      </c>
      <c r="AW59" s="131">
        <f>'10 - Chodník'!J36</f>
        <v>0</v>
      </c>
      <c r="AX59" s="131">
        <f>'10 - Chodník'!J37</f>
        <v>0</v>
      </c>
      <c r="AY59" s="131">
        <f>'10 - Chodník'!J38</f>
        <v>0</v>
      </c>
      <c r="AZ59" s="131">
        <f>'10 - Chodník'!F35</f>
        <v>0</v>
      </c>
      <c r="BA59" s="131">
        <f>'10 - Chodník'!F36</f>
        <v>0</v>
      </c>
      <c r="BB59" s="131">
        <f>'10 - Chodník'!F37</f>
        <v>0</v>
      </c>
      <c r="BC59" s="131">
        <f>'10 - Chodník'!F38</f>
        <v>0</v>
      </c>
      <c r="BD59" s="133">
        <f>'10 - Chodník'!F39</f>
        <v>0</v>
      </c>
      <c r="BE59" s="4"/>
      <c r="BT59" s="134" t="s">
        <v>85</v>
      </c>
      <c r="BV59" s="134" t="s">
        <v>78</v>
      </c>
      <c r="BW59" s="134" t="s">
        <v>98</v>
      </c>
      <c r="BX59" s="134" t="s">
        <v>96</v>
      </c>
      <c r="CL59" s="134" t="s">
        <v>19</v>
      </c>
    </row>
    <row r="60" s="4" customFormat="1" ht="16.5" customHeight="1">
      <c r="A60" s="125" t="s">
        <v>86</v>
      </c>
      <c r="B60" s="64"/>
      <c r="C60" s="126"/>
      <c r="D60" s="126"/>
      <c r="E60" s="127" t="s">
        <v>99</v>
      </c>
      <c r="F60" s="127"/>
      <c r="G60" s="127"/>
      <c r="H60" s="127"/>
      <c r="I60" s="127"/>
      <c r="J60" s="126"/>
      <c r="K60" s="127" t="s">
        <v>92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'11 - Vedlejší a ostatní n...'!J32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89</v>
      </c>
      <c r="AR60" s="66"/>
      <c r="AS60" s="135">
        <v>0</v>
      </c>
      <c r="AT60" s="136">
        <f>ROUND(SUM(AV60:AW60),2)</f>
        <v>0</v>
      </c>
      <c r="AU60" s="137">
        <f>'11 - Vedlejší a ostatní n...'!P91</f>
        <v>0</v>
      </c>
      <c r="AV60" s="136">
        <f>'11 - Vedlejší a ostatní n...'!J35</f>
        <v>0</v>
      </c>
      <c r="AW60" s="136">
        <f>'11 - Vedlejší a ostatní n...'!J36</f>
        <v>0</v>
      </c>
      <c r="AX60" s="136">
        <f>'11 - Vedlejší a ostatní n...'!J37</f>
        <v>0</v>
      </c>
      <c r="AY60" s="136">
        <f>'11 - Vedlejší a ostatní n...'!J38</f>
        <v>0</v>
      </c>
      <c r="AZ60" s="136">
        <f>'11 - Vedlejší a ostatní n...'!F35</f>
        <v>0</v>
      </c>
      <c r="BA60" s="136">
        <f>'11 - Vedlejší a ostatní n...'!F36</f>
        <v>0</v>
      </c>
      <c r="BB60" s="136">
        <f>'11 - Vedlejší a ostatní n...'!F37</f>
        <v>0</v>
      </c>
      <c r="BC60" s="136">
        <f>'11 - Vedlejší a ostatní n...'!F38</f>
        <v>0</v>
      </c>
      <c r="BD60" s="138">
        <f>'11 - Vedlejší a ostatní n...'!F39</f>
        <v>0</v>
      </c>
      <c r="BE60" s="4"/>
      <c r="BT60" s="134" t="s">
        <v>85</v>
      </c>
      <c r="BV60" s="134" t="s">
        <v>78</v>
      </c>
      <c r="BW60" s="134" t="s">
        <v>100</v>
      </c>
      <c r="BX60" s="134" t="s">
        <v>96</v>
      </c>
      <c r="CL60" s="134" t="s">
        <v>101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11YWjBFF5XZ89TChiPSe0oPnnHHkn/5665enWZRlcI/E69IT0tGr9ntCQrT1NXEbqKkSvRdymP+XmR0Q+1/DEA==" hashValue="Tyz8SPEDbV3nZCqoD1htoW5oK62cxTvGBXG6NhoTUboRaZc8FZn7MoMHCaZbFfzZ2j9xiAquG8PowTj9f+aPJw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Chodník'!C2" display="/"/>
    <hyperlink ref="A57" location="'02 - Vedlejší a ostatní n...'!C2" display="/"/>
    <hyperlink ref="A59" location="'10 - Chodník'!C2" display="/"/>
    <hyperlink ref="A60" location="'11 - Vedlejší a ostatn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Chodník při silnici III/23317, Kladruby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104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24. 6. 2024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39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ROUND((SUM(BE98:BE412)),  2)</f>
        <v>0</v>
      </c>
      <c r="G35" s="39"/>
      <c r="H35" s="39"/>
      <c r="I35" s="158">
        <v>0.20999999999999999</v>
      </c>
      <c r="J35" s="157">
        <f>ROUND(((SUM(BE98:BE412))*I35),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ROUND((SUM(BF98:BF412)),  2)</f>
        <v>0</v>
      </c>
      <c r="G36" s="39"/>
      <c r="H36" s="39"/>
      <c r="I36" s="158">
        <v>0.12</v>
      </c>
      <c r="J36" s="157">
        <f>ROUND(((SUM(BF98:BF412))*I36),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ROUND((SUM(BG98:BG412)),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ROUND((SUM(BH98:BH412)),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ROUND((SUM(BI98:BI412)),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Chodník při silnici III/23317, Kladruby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Chodník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Kladruby</v>
      </c>
      <c r="G56" s="41"/>
      <c r="H56" s="41"/>
      <c r="I56" s="33" t="s">
        <v>23</v>
      </c>
      <c r="J56" s="73" t="str">
        <f>IF(J14="","",J14)</f>
        <v>24. 6. 2024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Kladruby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Road Project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111</v>
      </c>
      <c r="E64" s="178"/>
      <c r="F64" s="178"/>
      <c r="G64" s="178"/>
      <c r="H64" s="178"/>
      <c r="I64" s="178"/>
      <c r="J64" s="179">
        <f>J99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112</v>
      </c>
      <c r="E65" s="178"/>
      <c r="F65" s="178"/>
      <c r="G65" s="178"/>
      <c r="H65" s="178"/>
      <c r="I65" s="178"/>
      <c r="J65" s="179">
        <f>J131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113</v>
      </c>
      <c r="E66" s="183"/>
      <c r="F66" s="183"/>
      <c r="G66" s="183"/>
      <c r="H66" s="183"/>
      <c r="I66" s="183"/>
      <c r="J66" s="184">
        <f>J132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114</v>
      </c>
      <c r="E67" s="183"/>
      <c r="F67" s="183"/>
      <c r="G67" s="183"/>
      <c r="H67" s="183"/>
      <c r="I67" s="183"/>
      <c r="J67" s="184">
        <f>J225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115</v>
      </c>
      <c r="E68" s="183"/>
      <c r="F68" s="183"/>
      <c r="G68" s="183"/>
      <c r="H68" s="183"/>
      <c r="I68" s="183"/>
      <c r="J68" s="184">
        <f>J229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116</v>
      </c>
      <c r="E69" s="183"/>
      <c r="F69" s="183"/>
      <c r="G69" s="183"/>
      <c r="H69" s="183"/>
      <c r="I69" s="183"/>
      <c r="J69" s="184">
        <f>J242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117</v>
      </c>
      <c r="E70" s="183"/>
      <c r="F70" s="183"/>
      <c r="G70" s="183"/>
      <c r="H70" s="183"/>
      <c r="I70" s="183"/>
      <c r="J70" s="184">
        <f>J290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118</v>
      </c>
      <c r="E71" s="183"/>
      <c r="F71" s="183"/>
      <c r="G71" s="183"/>
      <c r="H71" s="183"/>
      <c r="I71" s="183"/>
      <c r="J71" s="184">
        <f>J360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119</v>
      </c>
      <c r="E72" s="183"/>
      <c r="F72" s="183"/>
      <c r="G72" s="183"/>
      <c r="H72" s="183"/>
      <c r="I72" s="183"/>
      <c r="J72" s="184">
        <f>J391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120</v>
      </c>
      <c r="E73" s="178"/>
      <c r="F73" s="178"/>
      <c r="G73" s="178"/>
      <c r="H73" s="178"/>
      <c r="I73" s="178"/>
      <c r="J73" s="179">
        <f>J402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1"/>
      <c r="C74" s="126"/>
      <c r="D74" s="182" t="s">
        <v>121</v>
      </c>
      <c r="E74" s="183"/>
      <c r="F74" s="183"/>
      <c r="G74" s="183"/>
      <c r="H74" s="183"/>
      <c r="I74" s="183"/>
      <c r="J74" s="184">
        <f>J403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5"/>
      <c r="C75" s="176"/>
      <c r="D75" s="177" t="s">
        <v>122</v>
      </c>
      <c r="E75" s="178"/>
      <c r="F75" s="178"/>
      <c r="G75" s="178"/>
      <c r="H75" s="178"/>
      <c r="I75" s="178"/>
      <c r="J75" s="179">
        <f>J408</f>
        <v>0</v>
      </c>
      <c r="K75" s="176"/>
      <c r="L75" s="18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1"/>
      <c r="C76" s="126"/>
      <c r="D76" s="182" t="s">
        <v>123</v>
      </c>
      <c r="E76" s="183"/>
      <c r="F76" s="183"/>
      <c r="G76" s="183"/>
      <c r="H76" s="183"/>
      <c r="I76" s="183"/>
      <c r="J76" s="184">
        <f>J409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124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0" t="str">
        <f>E7</f>
        <v>Chodník při silnici III/23317, Kladruby</v>
      </c>
      <c r="F86" s="33"/>
      <c r="G86" s="33"/>
      <c r="H86" s="33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2"/>
      <c r="C87" s="33" t="s">
        <v>103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39"/>
      <c r="B88" s="40"/>
      <c r="C88" s="41"/>
      <c r="D88" s="41"/>
      <c r="E88" s="170" t="s">
        <v>104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105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01 - Chodník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F14</f>
        <v>Kladruby</v>
      </c>
      <c r="G92" s="41"/>
      <c r="H92" s="41"/>
      <c r="I92" s="33" t="s">
        <v>23</v>
      </c>
      <c r="J92" s="73" t="str">
        <f>IF(J14="","",J14)</f>
        <v>24. 6. 2024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E17</f>
        <v>Obec Kladruby</v>
      </c>
      <c r="G94" s="41"/>
      <c r="H94" s="41"/>
      <c r="I94" s="33" t="s">
        <v>33</v>
      </c>
      <c r="J94" s="37" t="str">
        <f>E23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31</v>
      </c>
      <c r="D95" s="41"/>
      <c r="E95" s="41"/>
      <c r="F95" s="28" t="str">
        <f>IF(E20="","",E20)</f>
        <v>Vyplň údaj</v>
      </c>
      <c r="G95" s="41"/>
      <c r="H95" s="41"/>
      <c r="I95" s="33" t="s">
        <v>36</v>
      </c>
      <c r="J95" s="37" t="str">
        <f>E26</f>
        <v>Road Project s.r.o.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6"/>
      <c r="B97" s="187"/>
      <c r="C97" s="188" t="s">
        <v>125</v>
      </c>
      <c r="D97" s="189" t="s">
        <v>61</v>
      </c>
      <c r="E97" s="189" t="s">
        <v>57</v>
      </c>
      <c r="F97" s="189" t="s">
        <v>58</v>
      </c>
      <c r="G97" s="189" t="s">
        <v>126</v>
      </c>
      <c r="H97" s="189" t="s">
        <v>127</v>
      </c>
      <c r="I97" s="189" t="s">
        <v>128</v>
      </c>
      <c r="J97" s="189" t="s">
        <v>109</v>
      </c>
      <c r="K97" s="190" t="s">
        <v>129</v>
      </c>
      <c r="L97" s="191"/>
      <c r="M97" s="93" t="s">
        <v>19</v>
      </c>
      <c r="N97" s="94" t="s">
        <v>46</v>
      </c>
      <c r="O97" s="94" t="s">
        <v>130</v>
      </c>
      <c r="P97" s="94" t="s">
        <v>131</v>
      </c>
      <c r="Q97" s="94" t="s">
        <v>132</v>
      </c>
      <c r="R97" s="94" t="s">
        <v>133</v>
      </c>
      <c r="S97" s="94" t="s">
        <v>134</v>
      </c>
      <c r="T97" s="95" t="s">
        <v>135</v>
      </c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</row>
    <row r="98" s="2" customFormat="1" ht="22.8" customHeight="1">
      <c r="A98" s="39"/>
      <c r="B98" s="40"/>
      <c r="C98" s="100" t="s">
        <v>136</v>
      </c>
      <c r="D98" s="41"/>
      <c r="E98" s="41"/>
      <c r="F98" s="41"/>
      <c r="G98" s="41"/>
      <c r="H98" s="41"/>
      <c r="I98" s="41"/>
      <c r="J98" s="192">
        <f>BK98</f>
        <v>0</v>
      </c>
      <c r="K98" s="41"/>
      <c r="L98" s="45"/>
      <c r="M98" s="96"/>
      <c r="N98" s="193"/>
      <c r="O98" s="97"/>
      <c r="P98" s="194">
        <f>P99+P131+P402+P408</f>
        <v>0</v>
      </c>
      <c r="Q98" s="97"/>
      <c r="R98" s="194">
        <f>R99+R131+R402+R408</f>
        <v>413.50548956</v>
      </c>
      <c r="S98" s="97"/>
      <c r="T98" s="195">
        <f>T99+T131+T402+T408</f>
        <v>200.67543999999998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75</v>
      </c>
      <c r="AU98" s="18" t="s">
        <v>110</v>
      </c>
      <c r="BK98" s="196">
        <f>BK99+BK131+BK402+BK408</f>
        <v>0</v>
      </c>
    </row>
    <row r="99" s="12" customFormat="1" ht="25.92" customHeight="1">
      <c r="A99" s="12"/>
      <c r="B99" s="197"/>
      <c r="C99" s="198"/>
      <c r="D99" s="199" t="s">
        <v>75</v>
      </c>
      <c r="E99" s="200" t="s">
        <v>137</v>
      </c>
      <c r="F99" s="200" t="s">
        <v>138</v>
      </c>
      <c r="G99" s="198"/>
      <c r="H99" s="198"/>
      <c r="I99" s="201"/>
      <c r="J99" s="202">
        <f>BK99</f>
        <v>0</v>
      </c>
      <c r="K99" s="198"/>
      <c r="L99" s="203"/>
      <c r="M99" s="204"/>
      <c r="N99" s="205"/>
      <c r="O99" s="205"/>
      <c r="P99" s="206">
        <f>SUM(P100:P130)</f>
        <v>0</v>
      </c>
      <c r="Q99" s="205"/>
      <c r="R99" s="206">
        <f>SUM(R100:R130)</f>
        <v>12.946546</v>
      </c>
      <c r="S99" s="205"/>
      <c r="T99" s="207">
        <f>SUM(T100:T130)</f>
        <v>7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83</v>
      </c>
      <c r="AT99" s="209" t="s">
        <v>75</v>
      </c>
      <c r="AU99" s="209" t="s">
        <v>76</v>
      </c>
      <c r="AY99" s="208" t="s">
        <v>139</v>
      </c>
      <c r="BK99" s="210">
        <f>SUM(BK100:BK130)</f>
        <v>0</v>
      </c>
    </row>
    <row r="100" s="2" customFormat="1" ht="16.5" customHeight="1">
      <c r="A100" s="39"/>
      <c r="B100" s="40"/>
      <c r="C100" s="211" t="s">
        <v>83</v>
      </c>
      <c r="D100" s="211" t="s">
        <v>140</v>
      </c>
      <c r="E100" s="212" t="s">
        <v>141</v>
      </c>
      <c r="F100" s="213" t="s">
        <v>142</v>
      </c>
      <c r="G100" s="214" t="s">
        <v>143</v>
      </c>
      <c r="H100" s="215">
        <v>10</v>
      </c>
      <c r="I100" s="216"/>
      <c r="J100" s="217">
        <f>ROUND(I100*H100,2)</f>
        <v>0</v>
      </c>
      <c r="K100" s="213" t="s">
        <v>144</v>
      </c>
      <c r="L100" s="45"/>
      <c r="M100" s="218" t="s">
        <v>19</v>
      </c>
      <c r="N100" s="219" t="s">
        <v>47</v>
      </c>
      <c r="O100" s="85"/>
      <c r="P100" s="220">
        <f>O100*H100</f>
        <v>0</v>
      </c>
      <c r="Q100" s="220">
        <v>1.0000000000000001E-05</v>
      </c>
      <c r="R100" s="220">
        <f>Q100*H100</f>
        <v>0.00010000000000000001</v>
      </c>
      <c r="S100" s="220">
        <v>0</v>
      </c>
      <c r="T100" s="221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2" t="s">
        <v>145</v>
      </c>
      <c r="AT100" s="222" t="s">
        <v>140</v>
      </c>
      <c r="AU100" s="222" t="s">
        <v>83</v>
      </c>
      <c r="AY100" s="18" t="s">
        <v>139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8" t="s">
        <v>83</v>
      </c>
      <c r="BK100" s="223">
        <f>ROUND(I100*H100,2)</f>
        <v>0</v>
      </c>
      <c r="BL100" s="18" t="s">
        <v>145</v>
      </c>
      <c r="BM100" s="222" t="s">
        <v>146</v>
      </c>
    </row>
    <row r="101" s="2" customFormat="1">
      <c r="A101" s="39"/>
      <c r="B101" s="40"/>
      <c r="C101" s="41"/>
      <c r="D101" s="224" t="s">
        <v>147</v>
      </c>
      <c r="E101" s="41"/>
      <c r="F101" s="225" t="s">
        <v>148</v>
      </c>
      <c r="G101" s="41"/>
      <c r="H101" s="41"/>
      <c r="I101" s="226"/>
      <c r="J101" s="41"/>
      <c r="K101" s="41"/>
      <c r="L101" s="45"/>
      <c r="M101" s="227"/>
      <c r="N101" s="228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147</v>
      </c>
      <c r="AU101" s="18" t="s">
        <v>83</v>
      </c>
    </row>
    <row r="102" s="13" customFormat="1">
      <c r="A102" s="13"/>
      <c r="B102" s="229"/>
      <c r="C102" s="230"/>
      <c r="D102" s="231" t="s">
        <v>149</v>
      </c>
      <c r="E102" s="232" t="s">
        <v>19</v>
      </c>
      <c r="F102" s="233" t="s">
        <v>150</v>
      </c>
      <c r="G102" s="230"/>
      <c r="H102" s="234">
        <v>10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149</v>
      </c>
      <c r="AU102" s="240" t="s">
        <v>83</v>
      </c>
      <c r="AV102" s="13" t="s">
        <v>85</v>
      </c>
      <c r="AW102" s="13" t="s">
        <v>35</v>
      </c>
      <c r="AX102" s="13" t="s">
        <v>83</v>
      </c>
      <c r="AY102" s="240" t="s">
        <v>139</v>
      </c>
    </row>
    <row r="103" s="2" customFormat="1" ht="16.5" customHeight="1">
      <c r="A103" s="39"/>
      <c r="B103" s="40"/>
      <c r="C103" s="241" t="s">
        <v>85</v>
      </c>
      <c r="D103" s="241" t="s">
        <v>151</v>
      </c>
      <c r="E103" s="242" t="s">
        <v>152</v>
      </c>
      <c r="F103" s="243" t="s">
        <v>153</v>
      </c>
      <c r="G103" s="244" t="s">
        <v>143</v>
      </c>
      <c r="H103" s="245">
        <v>10.300000000000001</v>
      </c>
      <c r="I103" s="246"/>
      <c r="J103" s="247">
        <f>ROUND(I103*H103,2)</f>
        <v>0</v>
      </c>
      <c r="K103" s="243" t="s">
        <v>144</v>
      </c>
      <c r="L103" s="248"/>
      <c r="M103" s="249" t="s">
        <v>19</v>
      </c>
      <c r="N103" s="250" t="s">
        <v>47</v>
      </c>
      <c r="O103" s="85"/>
      <c r="P103" s="220">
        <f>O103*H103</f>
        <v>0</v>
      </c>
      <c r="Q103" s="220">
        <v>0.00382</v>
      </c>
      <c r="R103" s="220">
        <f>Q103*H103</f>
        <v>0.039346000000000006</v>
      </c>
      <c r="S103" s="220">
        <v>0</v>
      </c>
      <c r="T103" s="221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2" t="s">
        <v>137</v>
      </c>
      <c r="AT103" s="222" t="s">
        <v>151</v>
      </c>
      <c r="AU103" s="222" t="s">
        <v>83</v>
      </c>
      <c r="AY103" s="18" t="s">
        <v>139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8" t="s">
        <v>83</v>
      </c>
      <c r="BK103" s="223">
        <f>ROUND(I103*H103,2)</f>
        <v>0</v>
      </c>
      <c r="BL103" s="18" t="s">
        <v>145</v>
      </c>
      <c r="BM103" s="222" t="s">
        <v>154</v>
      </c>
    </row>
    <row r="104" s="13" customFormat="1">
      <c r="A104" s="13"/>
      <c r="B104" s="229"/>
      <c r="C104" s="230"/>
      <c r="D104" s="231" t="s">
        <v>149</v>
      </c>
      <c r="E104" s="230"/>
      <c r="F104" s="233" t="s">
        <v>155</v>
      </c>
      <c r="G104" s="230"/>
      <c r="H104" s="234">
        <v>10.300000000000001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149</v>
      </c>
      <c r="AU104" s="240" t="s">
        <v>83</v>
      </c>
      <c r="AV104" s="13" t="s">
        <v>85</v>
      </c>
      <c r="AW104" s="13" t="s">
        <v>4</v>
      </c>
      <c r="AX104" s="13" t="s">
        <v>83</v>
      </c>
      <c r="AY104" s="240" t="s">
        <v>139</v>
      </c>
    </row>
    <row r="105" s="2" customFormat="1" ht="16.5" customHeight="1">
      <c r="A105" s="39"/>
      <c r="B105" s="40"/>
      <c r="C105" s="211" t="s">
        <v>156</v>
      </c>
      <c r="D105" s="211" t="s">
        <v>140</v>
      </c>
      <c r="E105" s="212" t="s">
        <v>157</v>
      </c>
      <c r="F105" s="213" t="s">
        <v>158</v>
      </c>
      <c r="G105" s="214" t="s">
        <v>159</v>
      </c>
      <c r="H105" s="215">
        <v>8</v>
      </c>
      <c r="I105" s="216"/>
      <c r="J105" s="217">
        <f>ROUND(I105*H105,2)</f>
        <v>0</v>
      </c>
      <c r="K105" s="213" t="s">
        <v>144</v>
      </c>
      <c r="L105" s="45"/>
      <c r="M105" s="218" t="s">
        <v>19</v>
      </c>
      <c r="N105" s="219" t="s">
        <v>47</v>
      </c>
      <c r="O105" s="85"/>
      <c r="P105" s="220">
        <f>O105*H105</f>
        <v>0</v>
      </c>
      <c r="Q105" s="220">
        <v>6.9999999999999994E-05</v>
      </c>
      <c r="R105" s="220">
        <f>Q105*H105</f>
        <v>0.00055999999999999995</v>
      </c>
      <c r="S105" s="220">
        <v>0</v>
      </c>
      <c r="T105" s="22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2" t="s">
        <v>145</v>
      </c>
      <c r="AT105" s="222" t="s">
        <v>140</v>
      </c>
      <c r="AU105" s="222" t="s">
        <v>83</v>
      </c>
      <c r="AY105" s="18" t="s">
        <v>139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8" t="s">
        <v>83</v>
      </c>
      <c r="BK105" s="223">
        <f>ROUND(I105*H105,2)</f>
        <v>0</v>
      </c>
      <c r="BL105" s="18" t="s">
        <v>145</v>
      </c>
      <c r="BM105" s="222" t="s">
        <v>160</v>
      </c>
    </row>
    <row r="106" s="2" customFormat="1">
      <c r="A106" s="39"/>
      <c r="B106" s="40"/>
      <c r="C106" s="41"/>
      <c r="D106" s="224" t="s">
        <v>147</v>
      </c>
      <c r="E106" s="41"/>
      <c r="F106" s="225" t="s">
        <v>161</v>
      </c>
      <c r="G106" s="41"/>
      <c r="H106" s="41"/>
      <c r="I106" s="226"/>
      <c r="J106" s="41"/>
      <c r="K106" s="41"/>
      <c r="L106" s="45"/>
      <c r="M106" s="227"/>
      <c r="N106" s="22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147</v>
      </c>
      <c r="AU106" s="18" t="s">
        <v>83</v>
      </c>
    </row>
    <row r="107" s="2" customFormat="1" ht="16.5" customHeight="1">
      <c r="A107" s="39"/>
      <c r="B107" s="40"/>
      <c r="C107" s="241" t="s">
        <v>145</v>
      </c>
      <c r="D107" s="241" t="s">
        <v>151</v>
      </c>
      <c r="E107" s="242" t="s">
        <v>162</v>
      </c>
      <c r="F107" s="243" t="s">
        <v>163</v>
      </c>
      <c r="G107" s="244" t="s">
        <v>159</v>
      </c>
      <c r="H107" s="245">
        <v>8</v>
      </c>
      <c r="I107" s="246"/>
      <c r="J107" s="247">
        <f>ROUND(I107*H107,2)</f>
        <v>0</v>
      </c>
      <c r="K107" s="243" t="s">
        <v>144</v>
      </c>
      <c r="L107" s="248"/>
      <c r="M107" s="249" t="s">
        <v>19</v>
      </c>
      <c r="N107" s="250" t="s">
        <v>47</v>
      </c>
      <c r="O107" s="85"/>
      <c r="P107" s="220">
        <f>O107*H107</f>
        <v>0</v>
      </c>
      <c r="Q107" s="220">
        <v>0.0085000000000000006</v>
      </c>
      <c r="R107" s="220">
        <f>Q107*H107</f>
        <v>0.068000000000000005</v>
      </c>
      <c r="S107" s="220">
        <v>0</v>
      </c>
      <c r="T107" s="221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2" t="s">
        <v>137</v>
      </c>
      <c r="AT107" s="222" t="s">
        <v>151</v>
      </c>
      <c r="AU107" s="222" t="s">
        <v>83</v>
      </c>
      <c r="AY107" s="18" t="s">
        <v>139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8" t="s">
        <v>83</v>
      </c>
      <c r="BK107" s="223">
        <f>ROUND(I107*H107,2)</f>
        <v>0</v>
      </c>
      <c r="BL107" s="18" t="s">
        <v>145</v>
      </c>
      <c r="BM107" s="222" t="s">
        <v>164</v>
      </c>
    </row>
    <row r="108" s="2" customFormat="1" ht="16.5" customHeight="1">
      <c r="A108" s="39"/>
      <c r="B108" s="40"/>
      <c r="C108" s="241" t="s">
        <v>165</v>
      </c>
      <c r="D108" s="241" t="s">
        <v>151</v>
      </c>
      <c r="E108" s="242" t="s">
        <v>166</v>
      </c>
      <c r="F108" s="243" t="s">
        <v>167</v>
      </c>
      <c r="G108" s="244" t="s">
        <v>159</v>
      </c>
      <c r="H108" s="245">
        <v>16</v>
      </c>
      <c r="I108" s="246"/>
      <c r="J108" s="247">
        <f>ROUND(I108*H108,2)</f>
        <v>0</v>
      </c>
      <c r="K108" s="243" t="s">
        <v>144</v>
      </c>
      <c r="L108" s="248"/>
      <c r="M108" s="249" t="s">
        <v>19</v>
      </c>
      <c r="N108" s="250" t="s">
        <v>47</v>
      </c>
      <c r="O108" s="85"/>
      <c r="P108" s="220">
        <f>O108*H108</f>
        <v>0</v>
      </c>
      <c r="Q108" s="220">
        <v>0.001</v>
      </c>
      <c r="R108" s="220">
        <f>Q108*H108</f>
        <v>0.016</v>
      </c>
      <c r="S108" s="220">
        <v>0</v>
      </c>
      <c r="T108" s="221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2" t="s">
        <v>137</v>
      </c>
      <c r="AT108" s="222" t="s">
        <v>151</v>
      </c>
      <c r="AU108" s="222" t="s">
        <v>83</v>
      </c>
      <c r="AY108" s="18" t="s">
        <v>139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8" t="s">
        <v>83</v>
      </c>
      <c r="BK108" s="223">
        <f>ROUND(I108*H108,2)</f>
        <v>0</v>
      </c>
      <c r="BL108" s="18" t="s">
        <v>145</v>
      </c>
      <c r="BM108" s="222" t="s">
        <v>168</v>
      </c>
    </row>
    <row r="109" s="2" customFormat="1" ht="16.5" customHeight="1">
      <c r="A109" s="39"/>
      <c r="B109" s="40"/>
      <c r="C109" s="211" t="s">
        <v>169</v>
      </c>
      <c r="D109" s="211" t="s">
        <v>140</v>
      </c>
      <c r="E109" s="212" t="s">
        <v>170</v>
      </c>
      <c r="F109" s="213" t="s">
        <v>171</v>
      </c>
      <c r="G109" s="214" t="s">
        <v>159</v>
      </c>
      <c r="H109" s="215">
        <v>8</v>
      </c>
      <c r="I109" s="216"/>
      <c r="J109" s="217">
        <f>ROUND(I109*H109,2)</f>
        <v>0</v>
      </c>
      <c r="K109" s="213" t="s">
        <v>19</v>
      </c>
      <c r="L109" s="45"/>
      <c r="M109" s="218" t="s">
        <v>19</v>
      </c>
      <c r="N109" s="219" t="s">
        <v>47</v>
      </c>
      <c r="O109" s="85"/>
      <c r="P109" s="220">
        <f>O109*H109</f>
        <v>0</v>
      </c>
      <c r="Q109" s="220">
        <v>0.12422</v>
      </c>
      <c r="R109" s="220">
        <f>Q109*H109</f>
        <v>0.99375999999999998</v>
      </c>
      <c r="S109" s="220">
        <v>0</v>
      </c>
      <c r="T109" s="22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2" t="s">
        <v>145</v>
      </c>
      <c r="AT109" s="222" t="s">
        <v>140</v>
      </c>
      <c r="AU109" s="222" t="s">
        <v>83</v>
      </c>
      <c r="AY109" s="18" t="s">
        <v>139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8" t="s">
        <v>83</v>
      </c>
      <c r="BK109" s="223">
        <f>ROUND(I109*H109,2)</f>
        <v>0</v>
      </c>
      <c r="BL109" s="18" t="s">
        <v>145</v>
      </c>
      <c r="BM109" s="222" t="s">
        <v>172</v>
      </c>
    </row>
    <row r="110" s="2" customFormat="1" ht="16.5" customHeight="1">
      <c r="A110" s="39"/>
      <c r="B110" s="40"/>
      <c r="C110" s="241" t="s">
        <v>173</v>
      </c>
      <c r="D110" s="241" t="s">
        <v>151</v>
      </c>
      <c r="E110" s="242" t="s">
        <v>174</v>
      </c>
      <c r="F110" s="243" t="s">
        <v>175</v>
      </c>
      <c r="G110" s="244" t="s">
        <v>159</v>
      </c>
      <c r="H110" s="245">
        <v>8</v>
      </c>
      <c r="I110" s="246"/>
      <c r="J110" s="247">
        <f>ROUND(I110*H110,2)</f>
        <v>0</v>
      </c>
      <c r="K110" s="243" t="s">
        <v>19</v>
      </c>
      <c r="L110" s="248"/>
      <c r="M110" s="249" t="s">
        <v>19</v>
      </c>
      <c r="N110" s="250" t="s">
        <v>47</v>
      </c>
      <c r="O110" s="85"/>
      <c r="P110" s="220">
        <f>O110*H110</f>
        <v>0</v>
      </c>
      <c r="Q110" s="220">
        <v>0.067000000000000004</v>
      </c>
      <c r="R110" s="220">
        <f>Q110*H110</f>
        <v>0.53600000000000003</v>
      </c>
      <c r="S110" s="220">
        <v>0</v>
      </c>
      <c r="T110" s="22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2" t="s">
        <v>137</v>
      </c>
      <c r="AT110" s="222" t="s">
        <v>151</v>
      </c>
      <c r="AU110" s="222" t="s">
        <v>83</v>
      </c>
      <c r="AY110" s="18" t="s">
        <v>139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8" t="s">
        <v>83</v>
      </c>
      <c r="BK110" s="223">
        <f>ROUND(I110*H110,2)</f>
        <v>0</v>
      </c>
      <c r="BL110" s="18" t="s">
        <v>145</v>
      </c>
      <c r="BM110" s="222" t="s">
        <v>176</v>
      </c>
    </row>
    <row r="111" s="2" customFormat="1" ht="16.5" customHeight="1">
      <c r="A111" s="39"/>
      <c r="B111" s="40"/>
      <c r="C111" s="211" t="s">
        <v>137</v>
      </c>
      <c r="D111" s="211" t="s">
        <v>140</v>
      </c>
      <c r="E111" s="212" t="s">
        <v>177</v>
      </c>
      <c r="F111" s="213" t="s">
        <v>178</v>
      </c>
      <c r="G111" s="214" t="s">
        <v>159</v>
      </c>
      <c r="H111" s="215">
        <v>8</v>
      </c>
      <c r="I111" s="216"/>
      <c r="J111" s="217">
        <f>ROUND(I111*H111,2)</f>
        <v>0</v>
      </c>
      <c r="K111" s="213" t="s">
        <v>144</v>
      </c>
      <c r="L111" s="45"/>
      <c r="M111" s="218" t="s">
        <v>19</v>
      </c>
      <c r="N111" s="219" t="s">
        <v>47</v>
      </c>
      <c r="O111" s="85"/>
      <c r="P111" s="220">
        <f>O111*H111</f>
        <v>0</v>
      </c>
      <c r="Q111" s="220">
        <v>0.02972</v>
      </c>
      <c r="R111" s="220">
        <f>Q111*H111</f>
        <v>0.23776</v>
      </c>
      <c r="S111" s="220">
        <v>0</v>
      </c>
      <c r="T111" s="221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2" t="s">
        <v>145</v>
      </c>
      <c r="AT111" s="222" t="s">
        <v>140</v>
      </c>
      <c r="AU111" s="222" t="s">
        <v>83</v>
      </c>
      <c r="AY111" s="18" t="s">
        <v>139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8" t="s">
        <v>83</v>
      </c>
      <c r="BK111" s="223">
        <f>ROUND(I111*H111,2)</f>
        <v>0</v>
      </c>
      <c r="BL111" s="18" t="s">
        <v>145</v>
      </c>
      <c r="BM111" s="222" t="s">
        <v>179</v>
      </c>
    </row>
    <row r="112" s="2" customFormat="1">
      <c r="A112" s="39"/>
      <c r="B112" s="40"/>
      <c r="C112" s="41"/>
      <c r="D112" s="224" t="s">
        <v>147</v>
      </c>
      <c r="E112" s="41"/>
      <c r="F112" s="225" t="s">
        <v>180</v>
      </c>
      <c r="G112" s="41"/>
      <c r="H112" s="41"/>
      <c r="I112" s="226"/>
      <c r="J112" s="41"/>
      <c r="K112" s="41"/>
      <c r="L112" s="45"/>
      <c r="M112" s="227"/>
      <c r="N112" s="22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147</v>
      </c>
      <c r="AU112" s="18" t="s">
        <v>83</v>
      </c>
    </row>
    <row r="113" s="2" customFormat="1" ht="16.5" customHeight="1">
      <c r="A113" s="39"/>
      <c r="B113" s="40"/>
      <c r="C113" s="241" t="s">
        <v>181</v>
      </c>
      <c r="D113" s="241" t="s">
        <v>151</v>
      </c>
      <c r="E113" s="242" t="s">
        <v>182</v>
      </c>
      <c r="F113" s="243" t="s">
        <v>183</v>
      </c>
      <c r="G113" s="244" t="s">
        <v>159</v>
      </c>
      <c r="H113" s="245">
        <v>8</v>
      </c>
      <c r="I113" s="246"/>
      <c r="J113" s="247">
        <f>ROUND(I113*H113,2)</f>
        <v>0</v>
      </c>
      <c r="K113" s="243" t="s">
        <v>144</v>
      </c>
      <c r="L113" s="248"/>
      <c r="M113" s="249" t="s">
        <v>19</v>
      </c>
      <c r="N113" s="250" t="s">
        <v>47</v>
      </c>
      <c r="O113" s="85"/>
      <c r="P113" s="220">
        <f>O113*H113</f>
        <v>0</v>
      </c>
      <c r="Q113" s="220">
        <v>0.111</v>
      </c>
      <c r="R113" s="220">
        <f>Q113*H113</f>
        <v>0.88800000000000001</v>
      </c>
      <c r="S113" s="220">
        <v>0</v>
      </c>
      <c r="T113" s="22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2" t="s">
        <v>137</v>
      </c>
      <c r="AT113" s="222" t="s">
        <v>151</v>
      </c>
      <c r="AU113" s="222" t="s">
        <v>83</v>
      </c>
      <c r="AY113" s="18" t="s">
        <v>139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8" t="s">
        <v>83</v>
      </c>
      <c r="BK113" s="223">
        <f>ROUND(I113*H113,2)</f>
        <v>0</v>
      </c>
      <c r="BL113" s="18" t="s">
        <v>145</v>
      </c>
      <c r="BM113" s="222" t="s">
        <v>184</v>
      </c>
    </row>
    <row r="114" s="2" customFormat="1" ht="16.5" customHeight="1">
      <c r="A114" s="39"/>
      <c r="B114" s="40"/>
      <c r="C114" s="211" t="s">
        <v>97</v>
      </c>
      <c r="D114" s="211" t="s">
        <v>140</v>
      </c>
      <c r="E114" s="212" t="s">
        <v>185</v>
      </c>
      <c r="F114" s="213" t="s">
        <v>186</v>
      </c>
      <c r="G114" s="214" t="s">
        <v>159</v>
      </c>
      <c r="H114" s="215">
        <v>8</v>
      </c>
      <c r="I114" s="216"/>
      <c r="J114" s="217">
        <f>ROUND(I114*H114,2)</f>
        <v>0</v>
      </c>
      <c r="K114" s="213" t="s">
        <v>144</v>
      </c>
      <c r="L114" s="45"/>
      <c r="M114" s="218" t="s">
        <v>19</v>
      </c>
      <c r="N114" s="219" t="s">
        <v>47</v>
      </c>
      <c r="O114" s="85"/>
      <c r="P114" s="220">
        <f>O114*H114</f>
        <v>0</v>
      </c>
      <c r="Q114" s="220">
        <v>0.02972</v>
      </c>
      <c r="R114" s="220">
        <f>Q114*H114</f>
        <v>0.23776</v>
      </c>
      <c r="S114" s="220">
        <v>0</v>
      </c>
      <c r="T114" s="22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2" t="s">
        <v>145</v>
      </c>
      <c r="AT114" s="222" t="s">
        <v>140</v>
      </c>
      <c r="AU114" s="222" t="s">
        <v>83</v>
      </c>
      <c r="AY114" s="18" t="s">
        <v>139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8" t="s">
        <v>83</v>
      </c>
      <c r="BK114" s="223">
        <f>ROUND(I114*H114,2)</f>
        <v>0</v>
      </c>
      <c r="BL114" s="18" t="s">
        <v>145</v>
      </c>
      <c r="BM114" s="222" t="s">
        <v>187</v>
      </c>
    </row>
    <row r="115" s="2" customFormat="1">
      <c r="A115" s="39"/>
      <c r="B115" s="40"/>
      <c r="C115" s="41"/>
      <c r="D115" s="224" t="s">
        <v>147</v>
      </c>
      <c r="E115" s="41"/>
      <c r="F115" s="225" t="s">
        <v>188</v>
      </c>
      <c r="G115" s="41"/>
      <c r="H115" s="41"/>
      <c r="I115" s="226"/>
      <c r="J115" s="41"/>
      <c r="K115" s="41"/>
      <c r="L115" s="45"/>
      <c r="M115" s="227"/>
      <c r="N115" s="22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147</v>
      </c>
      <c r="AU115" s="18" t="s">
        <v>83</v>
      </c>
    </row>
    <row r="116" s="2" customFormat="1" ht="16.5" customHeight="1">
      <c r="A116" s="39"/>
      <c r="B116" s="40"/>
      <c r="C116" s="241" t="s">
        <v>99</v>
      </c>
      <c r="D116" s="241" t="s">
        <v>151</v>
      </c>
      <c r="E116" s="242" t="s">
        <v>189</v>
      </c>
      <c r="F116" s="243" t="s">
        <v>190</v>
      </c>
      <c r="G116" s="244" t="s">
        <v>159</v>
      </c>
      <c r="H116" s="245">
        <v>8</v>
      </c>
      <c r="I116" s="246"/>
      <c r="J116" s="247">
        <f>ROUND(I116*H116,2)</f>
        <v>0</v>
      </c>
      <c r="K116" s="243" t="s">
        <v>19</v>
      </c>
      <c r="L116" s="248"/>
      <c r="M116" s="249" t="s">
        <v>19</v>
      </c>
      <c r="N116" s="250" t="s">
        <v>47</v>
      </c>
      <c r="O116" s="85"/>
      <c r="P116" s="220">
        <f>O116*H116</f>
        <v>0</v>
      </c>
      <c r="Q116" s="220">
        <v>0.11</v>
      </c>
      <c r="R116" s="220">
        <f>Q116*H116</f>
        <v>0.88</v>
      </c>
      <c r="S116" s="220">
        <v>0</v>
      </c>
      <c r="T116" s="22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2" t="s">
        <v>137</v>
      </c>
      <c r="AT116" s="222" t="s">
        <v>151</v>
      </c>
      <c r="AU116" s="222" t="s">
        <v>83</v>
      </c>
      <c r="AY116" s="18" t="s">
        <v>139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8" t="s">
        <v>83</v>
      </c>
      <c r="BK116" s="223">
        <f>ROUND(I116*H116,2)</f>
        <v>0</v>
      </c>
      <c r="BL116" s="18" t="s">
        <v>145</v>
      </c>
      <c r="BM116" s="222" t="s">
        <v>191</v>
      </c>
    </row>
    <row r="117" s="2" customFormat="1" ht="16.5" customHeight="1">
      <c r="A117" s="39"/>
      <c r="B117" s="40"/>
      <c r="C117" s="211" t="s">
        <v>8</v>
      </c>
      <c r="D117" s="211" t="s">
        <v>140</v>
      </c>
      <c r="E117" s="212" t="s">
        <v>192</v>
      </c>
      <c r="F117" s="213" t="s">
        <v>193</v>
      </c>
      <c r="G117" s="214" t="s">
        <v>159</v>
      </c>
      <c r="H117" s="215">
        <v>8</v>
      </c>
      <c r="I117" s="216"/>
      <c r="J117" s="217">
        <f>ROUND(I117*H117,2)</f>
        <v>0</v>
      </c>
      <c r="K117" s="213" t="s">
        <v>144</v>
      </c>
      <c r="L117" s="45"/>
      <c r="M117" s="218" t="s">
        <v>19</v>
      </c>
      <c r="N117" s="219" t="s">
        <v>47</v>
      </c>
      <c r="O117" s="85"/>
      <c r="P117" s="220">
        <f>O117*H117</f>
        <v>0</v>
      </c>
      <c r="Q117" s="220">
        <v>0.030759999999999999</v>
      </c>
      <c r="R117" s="220">
        <f>Q117*H117</f>
        <v>0.24607999999999999</v>
      </c>
      <c r="S117" s="220">
        <v>0</v>
      </c>
      <c r="T117" s="22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2" t="s">
        <v>145</v>
      </c>
      <c r="AT117" s="222" t="s">
        <v>140</v>
      </c>
      <c r="AU117" s="222" t="s">
        <v>83</v>
      </c>
      <c r="AY117" s="18" t="s">
        <v>139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8" t="s">
        <v>83</v>
      </c>
      <c r="BK117" s="223">
        <f>ROUND(I117*H117,2)</f>
        <v>0</v>
      </c>
      <c r="BL117" s="18" t="s">
        <v>145</v>
      </c>
      <c r="BM117" s="222" t="s">
        <v>194</v>
      </c>
    </row>
    <row r="118" s="2" customFormat="1">
      <c r="A118" s="39"/>
      <c r="B118" s="40"/>
      <c r="C118" s="41"/>
      <c r="D118" s="224" t="s">
        <v>147</v>
      </c>
      <c r="E118" s="41"/>
      <c r="F118" s="225" t="s">
        <v>195</v>
      </c>
      <c r="G118" s="41"/>
      <c r="H118" s="41"/>
      <c r="I118" s="226"/>
      <c r="J118" s="41"/>
      <c r="K118" s="41"/>
      <c r="L118" s="45"/>
      <c r="M118" s="227"/>
      <c r="N118" s="22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147</v>
      </c>
      <c r="AU118" s="18" t="s">
        <v>83</v>
      </c>
    </row>
    <row r="119" s="2" customFormat="1" ht="16.5" customHeight="1">
      <c r="A119" s="39"/>
      <c r="B119" s="40"/>
      <c r="C119" s="241" t="s">
        <v>196</v>
      </c>
      <c r="D119" s="241" t="s">
        <v>151</v>
      </c>
      <c r="E119" s="242" t="s">
        <v>197</v>
      </c>
      <c r="F119" s="243" t="s">
        <v>198</v>
      </c>
      <c r="G119" s="244" t="s">
        <v>159</v>
      </c>
      <c r="H119" s="245">
        <v>8</v>
      </c>
      <c r="I119" s="246"/>
      <c r="J119" s="247">
        <f>ROUND(I119*H119,2)</f>
        <v>0</v>
      </c>
      <c r="K119" s="243" t="s">
        <v>144</v>
      </c>
      <c r="L119" s="248"/>
      <c r="M119" s="249" t="s">
        <v>19</v>
      </c>
      <c r="N119" s="250" t="s">
        <v>47</v>
      </c>
      <c r="O119" s="85"/>
      <c r="P119" s="220">
        <f>O119*H119</f>
        <v>0</v>
      </c>
      <c r="Q119" s="220">
        <v>0.070000000000000007</v>
      </c>
      <c r="R119" s="220">
        <f>Q119*H119</f>
        <v>0.56000000000000005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137</v>
      </c>
      <c r="AT119" s="222" t="s">
        <v>151</v>
      </c>
      <c r="AU119" s="222" t="s">
        <v>83</v>
      </c>
      <c r="AY119" s="18" t="s">
        <v>139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83</v>
      </c>
      <c r="BK119" s="223">
        <f>ROUND(I119*H119,2)</f>
        <v>0</v>
      </c>
      <c r="BL119" s="18" t="s">
        <v>145</v>
      </c>
      <c r="BM119" s="222" t="s">
        <v>199</v>
      </c>
    </row>
    <row r="120" s="2" customFormat="1">
      <c r="A120" s="39"/>
      <c r="B120" s="40"/>
      <c r="C120" s="41"/>
      <c r="D120" s="231" t="s">
        <v>200</v>
      </c>
      <c r="E120" s="41"/>
      <c r="F120" s="251" t="s">
        <v>201</v>
      </c>
      <c r="G120" s="41"/>
      <c r="H120" s="41"/>
      <c r="I120" s="226"/>
      <c r="J120" s="41"/>
      <c r="K120" s="41"/>
      <c r="L120" s="45"/>
      <c r="M120" s="227"/>
      <c r="N120" s="22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200</v>
      </c>
      <c r="AU120" s="18" t="s">
        <v>83</v>
      </c>
    </row>
    <row r="121" s="2" customFormat="1" ht="21.75" customHeight="1">
      <c r="A121" s="39"/>
      <c r="B121" s="40"/>
      <c r="C121" s="211" t="s">
        <v>202</v>
      </c>
      <c r="D121" s="211" t="s">
        <v>140</v>
      </c>
      <c r="E121" s="212" t="s">
        <v>203</v>
      </c>
      <c r="F121" s="213" t="s">
        <v>204</v>
      </c>
      <c r="G121" s="214" t="s">
        <v>159</v>
      </c>
      <c r="H121" s="215">
        <v>3</v>
      </c>
      <c r="I121" s="216"/>
      <c r="J121" s="217">
        <f>ROUND(I121*H121,2)</f>
        <v>0</v>
      </c>
      <c r="K121" s="213" t="s">
        <v>144</v>
      </c>
      <c r="L121" s="45"/>
      <c r="M121" s="218" t="s">
        <v>19</v>
      </c>
      <c r="N121" s="219" t="s">
        <v>47</v>
      </c>
      <c r="O121" s="85"/>
      <c r="P121" s="220">
        <f>O121*H121</f>
        <v>0</v>
      </c>
      <c r="Q121" s="220">
        <v>0.089999999999999997</v>
      </c>
      <c r="R121" s="220">
        <f>Q121*H121</f>
        <v>0.27000000000000002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145</v>
      </c>
      <c r="AT121" s="222" t="s">
        <v>140</v>
      </c>
      <c r="AU121" s="222" t="s">
        <v>83</v>
      </c>
      <c r="AY121" s="18" t="s">
        <v>139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83</v>
      </c>
      <c r="BK121" s="223">
        <f>ROUND(I121*H121,2)</f>
        <v>0</v>
      </c>
      <c r="BL121" s="18" t="s">
        <v>145</v>
      </c>
      <c r="BM121" s="222" t="s">
        <v>205</v>
      </c>
    </row>
    <row r="122" s="2" customFormat="1">
      <c r="A122" s="39"/>
      <c r="B122" s="40"/>
      <c r="C122" s="41"/>
      <c r="D122" s="224" t="s">
        <v>147</v>
      </c>
      <c r="E122" s="41"/>
      <c r="F122" s="225" t="s">
        <v>206</v>
      </c>
      <c r="G122" s="41"/>
      <c r="H122" s="41"/>
      <c r="I122" s="226"/>
      <c r="J122" s="41"/>
      <c r="K122" s="41"/>
      <c r="L122" s="45"/>
      <c r="M122" s="227"/>
      <c r="N122" s="22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147</v>
      </c>
      <c r="AU122" s="18" t="s">
        <v>83</v>
      </c>
    </row>
    <row r="123" s="2" customFormat="1" ht="16.5" customHeight="1">
      <c r="A123" s="39"/>
      <c r="B123" s="40"/>
      <c r="C123" s="241" t="s">
        <v>207</v>
      </c>
      <c r="D123" s="241" t="s">
        <v>151</v>
      </c>
      <c r="E123" s="242" t="s">
        <v>208</v>
      </c>
      <c r="F123" s="243" t="s">
        <v>209</v>
      </c>
      <c r="G123" s="244" t="s">
        <v>159</v>
      </c>
      <c r="H123" s="245">
        <v>3</v>
      </c>
      <c r="I123" s="246"/>
      <c r="J123" s="247">
        <f>ROUND(I123*H123,2)</f>
        <v>0</v>
      </c>
      <c r="K123" s="243" t="s">
        <v>144</v>
      </c>
      <c r="L123" s="248"/>
      <c r="M123" s="249" t="s">
        <v>19</v>
      </c>
      <c r="N123" s="250" t="s">
        <v>47</v>
      </c>
      <c r="O123" s="85"/>
      <c r="P123" s="220">
        <f>O123*H123</f>
        <v>0</v>
      </c>
      <c r="Q123" s="220">
        <v>0.19600000000000001</v>
      </c>
      <c r="R123" s="220">
        <f>Q123*H123</f>
        <v>0.58800000000000008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137</v>
      </c>
      <c r="AT123" s="222" t="s">
        <v>151</v>
      </c>
      <c r="AU123" s="222" t="s">
        <v>83</v>
      </c>
      <c r="AY123" s="18" t="s">
        <v>139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83</v>
      </c>
      <c r="BK123" s="223">
        <f>ROUND(I123*H123,2)</f>
        <v>0</v>
      </c>
      <c r="BL123" s="18" t="s">
        <v>145</v>
      </c>
      <c r="BM123" s="222" t="s">
        <v>210</v>
      </c>
    </row>
    <row r="124" s="2" customFormat="1" ht="16.5" customHeight="1">
      <c r="A124" s="39"/>
      <c r="B124" s="40"/>
      <c r="C124" s="211" t="s">
        <v>211</v>
      </c>
      <c r="D124" s="211" t="s">
        <v>140</v>
      </c>
      <c r="E124" s="212" t="s">
        <v>212</v>
      </c>
      <c r="F124" s="213" t="s">
        <v>213</v>
      </c>
      <c r="G124" s="214" t="s">
        <v>159</v>
      </c>
      <c r="H124" s="215">
        <v>10</v>
      </c>
      <c r="I124" s="216"/>
      <c r="J124" s="217">
        <f>ROUND(I124*H124,2)</f>
        <v>0</v>
      </c>
      <c r="K124" s="213" t="s">
        <v>144</v>
      </c>
      <c r="L124" s="45"/>
      <c r="M124" s="218" t="s">
        <v>19</v>
      </c>
      <c r="N124" s="219" t="s">
        <v>47</v>
      </c>
      <c r="O124" s="85"/>
      <c r="P124" s="220">
        <f>O124*H124</f>
        <v>0</v>
      </c>
      <c r="Q124" s="220">
        <v>0.10037</v>
      </c>
      <c r="R124" s="220">
        <f>Q124*H124</f>
        <v>1.0037</v>
      </c>
      <c r="S124" s="220">
        <v>0.10000000000000001</v>
      </c>
      <c r="T124" s="221">
        <f>S124*H124</f>
        <v>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145</v>
      </c>
      <c r="AT124" s="222" t="s">
        <v>140</v>
      </c>
      <c r="AU124" s="222" t="s">
        <v>83</v>
      </c>
      <c r="AY124" s="18" t="s">
        <v>139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83</v>
      </c>
      <c r="BK124" s="223">
        <f>ROUND(I124*H124,2)</f>
        <v>0</v>
      </c>
      <c r="BL124" s="18" t="s">
        <v>145</v>
      </c>
      <c r="BM124" s="222" t="s">
        <v>214</v>
      </c>
    </row>
    <row r="125" s="2" customFormat="1">
      <c r="A125" s="39"/>
      <c r="B125" s="40"/>
      <c r="C125" s="41"/>
      <c r="D125" s="224" t="s">
        <v>147</v>
      </c>
      <c r="E125" s="41"/>
      <c r="F125" s="225" t="s">
        <v>215</v>
      </c>
      <c r="G125" s="41"/>
      <c r="H125" s="41"/>
      <c r="I125" s="226"/>
      <c r="J125" s="41"/>
      <c r="K125" s="41"/>
      <c r="L125" s="45"/>
      <c r="M125" s="227"/>
      <c r="N125" s="228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147</v>
      </c>
      <c r="AU125" s="18" t="s">
        <v>83</v>
      </c>
    </row>
    <row r="126" s="2" customFormat="1">
      <c r="A126" s="39"/>
      <c r="B126" s="40"/>
      <c r="C126" s="41"/>
      <c r="D126" s="231" t="s">
        <v>200</v>
      </c>
      <c r="E126" s="41"/>
      <c r="F126" s="251" t="s">
        <v>216</v>
      </c>
      <c r="G126" s="41"/>
      <c r="H126" s="41"/>
      <c r="I126" s="226"/>
      <c r="J126" s="41"/>
      <c r="K126" s="41"/>
      <c r="L126" s="45"/>
      <c r="M126" s="227"/>
      <c r="N126" s="228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200</v>
      </c>
      <c r="AU126" s="18" t="s">
        <v>83</v>
      </c>
    </row>
    <row r="127" s="2" customFormat="1" ht="16.5" customHeight="1">
      <c r="A127" s="39"/>
      <c r="B127" s="40"/>
      <c r="C127" s="241" t="s">
        <v>217</v>
      </c>
      <c r="D127" s="241" t="s">
        <v>151</v>
      </c>
      <c r="E127" s="242" t="s">
        <v>218</v>
      </c>
      <c r="F127" s="243" t="s">
        <v>219</v>
      </c>
      <c r="G127" s="244" t="s">
        <v>159</v>
      </c>
      <c r="H127" s="245">
        <v>10</v>
      </c>
      <c r="I127" s="246"/>
      <c r="J127" s="247">
        <f>ROUND(I127*H127,2)</f>
        <v>0</v>
      </c>
      <c r="K127" s="243" t="s">
        <v>144</v>
      </c>
      <c r="L127" s="248"/>
      <c r="M127" s="249" t="s">
        <v>19</v>
      </c>
      <c r="N127" s="250" t="s">
        <v>47</v>
      </c>
      <c r="O127" s="85"/>
      <c r="P127" s="220">
        <f>O127*H127</f>
        <v>0</v>
      </c>
      <c r="Q127" s="220">
        <v>0.011100000000000001</v>
      </c>
      <c r="R127" s="220">
        <f>Q127*H127</f>
        <v>0.111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137</v>
      </c>
      <c r="AT127" s="222" t="s">
        <v>151</v>
      </c>
      <c r="AU127" s="222" t="s">
        <v>83</v>
      </c>
      <c r="AY127" s="18" t="s">
        <v>139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83</v>
      </c>
      <c r="BK127" s="223">
        <f>ROUND(I127*H127,2)</f>
        <v>0</v>
      </c>
      <c r="BL127" s="18" t="s">
        <v>145</v>
      </c>
      <c r="BM127" s="222" t="s">
        <v>220</v>
      </c>
    </row>
    <row r="128" s="2" customFormat="1" ht="24.15" customHeight="1">
      <c r="A128" s="39"/>
      <c r="B128" s="40"/>
      <c r="C128" s="211" t="s">
        <v>221</v>
      </c>
      <c r="D128" s="211" t="s">
        <v>140</v>
      </c>
      <c r="E128" s="212" t="s">
        <v>222</v>
      </c>
      <c r="F128" s="213" t="s">
        <v>223</v>
      </c>
      <c r="G128" s="214" t="s">
        <v>159</v>
      </c>
      <c r="H128" s="215">
        <v>12</v>
      </c>
      <c r="I128" s="216"/>
      <c r="J128" s="217">
        <f>ROUND(I128*H128,2)</f>
        <v>0</v>
      </c>
      <c r="K128" s="213" t="s">
        <v>144</v>
      </c>
      <c r="L128" s="45"/>
      <c r="M128" s="218" t="s">
        <v>19</v>
      </c>
      <c r="N128" s="219" t="s">
        <v>47</v>
      </c>
      <c r="O128" s="85"/>
      <c r="P128" s="220">
        <f>O128*H128</f>
        <v>0</v>
      </c>
      <c r="Q128" s="220">
        <v>0.52254</v>
      </c>
      <c r="R128" s="220">
        <f>Q128*H128</f>
        <v>6.2704800000000001</v>
      </c>
      <c r="S128" s="220">
        <v>0.5</v>
      </c>
      <c r="T128" s="221">
        <f>S128*H128</f>
        <v>6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145</v>
      </c>
      <c r="AT128" s="222" t="s">
        <v>140</v>
      </c>
      <c r="AU128" s="222" t="s">
        <v>83</v>
      </c>
      <c r="AY128" s="18" t="s">
        <v>139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83</v>
      </c>
      <c r="BK128" s="223">
        <f>ROUND(I128*H128,2)</f>
        <v>0</v>
      </c>
      <c r="BL128" s="18" t="s">
        <v>145</v>
      </c>
      <c r="BM128" s="222" t="s">
        <v>224</v>
      </c>
    </row>
    <row r="129" s="2" customFormat="1">
      <c r="A129" s="39"/>
      <c r="B129" s="40"/>
      <c r="C129" s="41"/>
      <c r="D129" s="224" t="s">
        <v>147</v>
      </c>
      <c r="E129" s="41"/>
      <c r="F129" s="225" t="s">
        <v>225</v>
      </c>
      <c r="G129" s="41"/>
      <c r="H129" s="41"/>
      <c r="I129" s="226"/>
      <c r="J129" s="41"/>
      <c r="K129" s="41"/>
      <c r="L129" s="45"/>
      <c r="M129" s="227"/>
      <c r="N129" s="22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147</v>
      </c>
      <c r="AU129" s="18" t="s">
        <v>83</v>
      </c>
    </row>
    <row r="130" s="2" customFormat="1">
      <c r="A130" s="39"/>
      <c r="B130" s="40"/>
      <c r="C130" s="41"/>
      <c r="D130" s="231" t="s">
        <v>200</v>
      </c>
      <c r="E130" s="41"/>
      <c r="F130" s="251" t="s">
        <v>226</v>
      </c>
      <c r="G130" s="41"/>
      <c r="H130" s="41"/>
      <c r="I130" s="226"/>
      <c r="J130" s="41"/>
      <c r="K130" s="41"/>
      <c r="L130" s="45"/>
      <c r="M130" s="227"/>
      <c r="N130" s="228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200</v>
      </c>
      <c r="AU130" s="18" t="s">
        <v>83</v>
      </c>
    </row>
    <row r="131" s="12" customFormat="1" ht="25.92" customHeight="1">
      <c r="A131" s="12"/>
      <c r="B131" s="197"/>
      <c r="C131" s="198"/>
      <c r="D131" s="199" t="s">
        <v>75</v>
      </c>
      <c r="E131" s="200" t="s">
        <v>227</v>
      </c>
      <c r="F131" s="200" t="s">
        <v>228</v>
      </c>
      <c r="G131" s="198"/>
      <c r="H131" s="198"/>
      <c r="I131" s="201"/>
      <c r="J131" s="202">
        <f>BK131</f>
        <v>0</v>
      </c>
      <c r="K131" s="198"/>
      <c r="L131" s="203"/>
      <c r="M131" s="204"/>
      <c r="N131" s="205"/>
      <c r="O131" s="205"/>
      <c r="P131" s="206">
        <f>P132+P225+P229+P242+P290+P360+P391</f>
        <v>0</v>
      </c>
      <c r="Q131" s="205"/>
      <c r="R131" s="206">
        <f>R132+R225+R229+R242+R290+R360+R391</f>
        <v>400.55894355999999</v>
      </c>
      <c r="S131" s="205"/>
      <c r="T131" s="207">
        <f>T132+T225+T229+T242+T290+T360+T391</f>
        <v>193.67543999999998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83</v>
      </c>
      <c r="AT131" s="209" t="s">
        <v>75</v>
      </c>
      <c r="AU131" s="209" t="s">
        <v>76</v>
      </c>
      <c r="AY131" s="208" t="s">
        <v>139</v>
      </c>
      <c r="BK131" s="210">
        <f>BK132+BK225+BK229+BK242+BK290+BK360+BK391</f>
        <v>0</v>
      </c>
    </row>
    <row r="132" s="12" customFormat="1" ht="22.8" customHeight="1">
      <c r="A132" s="12"/>
      <c r="B132" s="197"/>
      <c r="C132" s="198"/>
      <c r="D132" s="199" t="s">
        <v>75</v>
      </c>
      <c r="E132" s="252" t="s">
        <v>83</v>
      </c>
      <c r="F132" s="252" t="s">
        <v>229</v>
      </c>
      <c r="G132" s="198"/>
      <c r="H132" s="198"/>
      <c r="I132" s="201"/>
      <c r="J132" s="253">
        <f>BK132</f>
        <v>0</v>
      </c>
      <c r="K132" s="198"/>
      <c r="L132" s="203"/>
      <c r="M132" s="204"/>
      <c r="N132" s="205"/>
      <c r="O132" s="205"/>
      <c r="P132" s="206">
        <f>SUM(P133:P224)</f>
        <v>0</v>
      </c>
      <c r="Q132" s="205"/>
      <c r="R132" s="206">
        <f>SUM(R133:R224)</f>
        <v>18.452026000000004</v>
      </c>
      <c r="S132" s="205"/>
      <c r="T132" s="207">
        <f>SUM(T133:T224)</f>
        <v>193.06899999999999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8" t="s">
        <v>83</v>
      </c>
      <c r="AT132" s="209" t="s">
        <v>75</v>
      </c>
      <c r="AU132" s="209" t="s">
        <v>83</v>
      </c>
      <c r="AY132" s="208" t="s">
        <v>139</v>
      </c>
      <c r="BK132" s="210">
        <f>SUM(BK133:BK224)</f>
        <v>0</v>
      </c>
    </row>
    <row r="133" s="2" customFormat="1" ht="24.15" customHeight="1">
      <c r="A133" s="39"/>
      <c r="B133" s="40"/>
      <c r="C133" s="211" t="s">
        <v>230</v>
      </c>
      <c r="D133" s="211" t="s">
        <v>140</v>
      </c>
      <c r="E133" s="212" t="s">
        <v>231</v>
      </c>
      <c r="F133" s="213" t="s">
        <v>232</v>
      </c>
      <c r="G133" s="214" t="s">
        <v>159</v>
      </c>
      <c r="H133" s="215">
        <v>33</v>
      </c>
      <c r="I133" s="216"/>
      <c r="J133" s="217">
        <f>ROUND(I133*H133,2)</f>
        <v>0</v>
      </c>
      <c r="K133" s="213" t="s">
        <v>144</v>
      </c>
      <c r="L133" s="45"/>
      <c r="M133" s="218" t="s">
        <v>19</v>
      </c>
      <c r="N133" s="219" t="s">
        <v>47</v>
      </c>
      <c r="O133" s="85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2" t="s">
        <v>145</v>
      </c>
      <c r="AT133" s="222" t="s">
        <v>140</v>
      </c>
      <c r="AU133" s="222" t="s">
        <v>85</v>
      </c>
      <c r="AY133" s="18" t="s">
        <v>139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8" t="s">
        <v>83</v>
      </c>
      <c r="BK133" s="223">
        <f>ROUND(I133*H133,2)</f>
        <v>0</v>
      </c>
      <c r="BL133" s="18" t="s">
        <v>145</v>
      </c>
      <c r="BM133" s="222" t="s">
        <v>233</v>
      </c>
    </row>
    <row r="134" s="2" customFormat="1">
      <c r="A134" s="39"/>
      <c r="B134" s="40"/>
      <c r="C134" s="41"/>
      <c r="D134" s="224" t="s">
        <v>147</v>
      </c>
      <c r="E134" s="41"/>
      <c r="F134" s="225" t="s">
        <v>234</v>
      </c>
      <c r="G134" s="41"/>
      <c r="H134" s="41"/>
      <c r="I134" s="226"/>
      <c r="J134" s="41"/>
      <c r="K134" s="41"/>
      <c r="L134" s="45"/>
      <c r="M134" s="227"/>
      <c r="N134" s="22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147</v>
      </c>
      <c r="AU134" s="18" t="s">
        <v>85</v>
      </c>
    </row>
    <row r="135" s="2" customFormat="1">
      <c r="A135" s="39"/>
      <c r="B135" s="40"/>
      <c r="C135" s="41"/>
      <c r="D135" s="231" t="s">
        <v>200</v>
      </c>
      <c r="E135" s="41"/>
      <c r="F135" s="251" t="s">
        <v>235</v>
      </c>
      <c r="G135" s="41"/>
      <c r="H135" s="41"/>
      <c r="I135" s="226"/>
      <c r="J135" s="41"/>
      <c r="K135" s="41"/>
      <c r="L135" s="45"/>
      <c r="M135" s="227"/>
      <c r="N135" s="228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200</v>
      </c>
      <c r="AU135" s="18" t="s">
        <v>85</v>
      </c>
    </row>
    <row r="136" s="2" customFormat="1" ht="16.5" customHeight="1">
      <c r="A136" s="39"/>
      <c r="B136" s="40"/>
      <c r="C136" s="211" t="s">
        <v>236</v>
      </c>
      <c r="D136" s="211" t="s">
        <v>140</v>
      </c>
      <c r="E136" s="212" t="s">
        <v>237</v>
      </c>
      <c r="F136" s="213" t="s">
        <v>238</v>
      </c>
      <c r="G136" s="214" t="s">
        <v>159</v>
      </c>
      <c r="H136" s="215">
        <v>33</v>
      </c>
      <c r="I136" s="216"/>
      <c r="J136" s="217">
        <f>ROUND(I136*H136,2)</f>
        <v>0</v>
      </c>
      <c r="K136" s="213" t="s">
        <v>144</v>
      </c>
      <c r="L136" s="45"/>
      <c r="M136" s="218" t="s">
        <v>19</v>
      </c>
      <c r="N136" s="219" t="s">
        <v>47</v>
      </c>
      <c r="O136" s="85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145</v>
      </c>
      <c r="AT136" s="222" t="s">
        <v>140</v>
      </c>
      <c r="AU136" s="222" t="s">
        <v>85</v>
      </c>
      <c r="AY136" s="18" t="s">
        <v>139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83</v>
      </c>
      <c r="BK136" s="223">
        <f>ROUND(I136*H136,2)</f>
        <v>0</v>
      </c>
      <c r="BL136" s="18" t="s">
        <v>145</v>
      </c>
      <c r="BM136" s="222" t="s">
        <v>239</v>
      </c>
    </row>
    <row r="137" s="2" customFormat="1">
      <c r="A137" s="39"/>
      <c r="B137" s="40"/>
      <c r="C137" s="41"/>
      <c r="D137" s="224" t="s">
        <v>147</v>
      </c>
      <c r="E137" s="41"/>
      <c r="F137" s="225" t="s">
        <v>240</v>
      </c>
      <c r="G137" s="41"/>
      <c r="H137" s="41"/>
      <c r="I137" s="226"/>
      <c r="J137" s="41"/>
      <c r="K137" s="41"/>
      <c r="L137" s="45"/>
      <c r="M137" s="227"/>
      <c r="N137" s="228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147</v>
      </c>
      <c r="AU137" s="18" t="s">
        <v>85</v>
      </c>
    </row>
    <row r="138" s="2" customFormat="1" ht="37.8" customHeight="1">
      <c r="A138" s="39"/>
      <c r="B138" s="40"/>
      <c r="C138" s="211" t="s">
        <v>7</v>
      </c>
      <c r="D138" s="211" t="s">
        <v>140</v>
      </c>
      <c r="E138" s="212" t="s">
        <v>241</v>
      </c>
      <c r="F138" s="213" t="s">
        <v>242</v>
      </c>
      <c r="G138" s="214" t="s">
        <v>243</v>
      </c>
      <c r="H138" s="215">
        <v>279.89999999999998</v>
      </c>
      <c r="I138" s="216"/>
      <c r="J138" s="217">
        <f>ROUND(I138*H138,2)</f>
        <v>0</v>
      </c>
      <c r="K138" s="213" t="s">
        <v>144</v>
      </c>
      <c r="L138" s="45"/>
      <c r="M138" s="218" t="s">
        <v>19</v>
      </c>
      <c r="N138" s="219" t="s">
        <v>47</v>
      </c>
      <c r="O138" s="85"/>
      <c r="P138" s="220">
        <f>O138*H138</f>
        <v>0</v>
      </c>
      <c r="Q138" s="220">
        <v>0</v>
      </c>
      <c r="R138" s="220">
        <f>Q138*H138</f>
        <v>0</v>
      </c>
      <c r="S138" s="220">
        <v>0.57999999999999996</v>
      </c>
      <c r="T138" s="221">
        <f>S138*H138</f>
        <v>162.34199999999999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2" t="s">
        <v>145</v>
      </c>
      <c r="AT138" s="222" t="s">
        <v>140</v>
      </c>
      <c r="AU138" s="222" t="s">
        <v>85</v>
      </c>
      <c r="AY138" s="18" t="s">
        <v>139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8" t="s">
        <v>83</v>
      </c>
      <c r="BK138" s="223">
        <f>ROUND(I138*H138,2)</f>
        <v>0</v>
      </c>
      <c r="BL138" s="18" t="s">
        <v>145</v>
      </c>
      <c r="BM138" s="222" t="s">
        <v>244</v>
      </c>
    </row>
    <row r="139" s="2" customFormat="1">
      <c r="A139" s="39"/>
      <c r="B139" s="40"/>
      <c r="C139" s="41"/>
      <c r="D139" s="224" t="s">
        <v>147</v>
      </c>
      <c r="E139" s="41"/>
      <c r="F139" s="225" t="s">
        <v>245</v>
      </c>
      <c r="G139" s="41"/>
      <c r="H139" s="41"/>
      <c r="I139" s="226"/>
      <c r="J139" s="41"/>
      <c r="K139" s="41"/>
      <c r="L139" s="45"/>
      <c r="M139" s="227"/>
      <c r="N139" s="228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147</v>
      </c>
      <c r="AU139" s="18" t="s">
        <v>85</v>
      </c>
    </row>
    <row r="140" s="13" customFormat="1">
      <c r="A140" s="13"/>
      <c r="B140" s="229"/>
      <c r="C140" s="230"/>
      <c r="D140" s="231" t="s">
        <v>149</v>
      </c>
      <c r="E140" s="232" t="s">
        <v>19</v>
      </c>
      <c r="F140" s="233" t="s">
        <v>246</v>
      </c>
      <c r="G140" s="230"/>
      <c r="H140" s="234">
        <v>256.89999999999998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149</v>
      </c>
      <c r="AU140" s="240" t="s">
        <v>85</v>
      </c>
      <c r="AV140" s="13" t="s">
        <v>85</v>
      </c>
      <c r="AW140" s="13" t="s">
        <v>35</v>
      </c>
      <c r="AX140" s="13" t="s">
        <v>76</v>
      </c>
      <c r="AY140" s="240" t="s">
        <v>139</v>
      </c>
    </row>
    <row r="141" s="13" customFormat="1">
      <c r="A141" s="13"/>
      <c r="B141" s="229"/>
      <c r="C141" s="230"/>
      <c r="D141" s="231" t="s">
        <v>149</v>
      </c>
      <c r="E141" s="232" t="s">
        <v>19</v>
      </c>
      <c r="F141" s="233" t="s">
        <v>247</v>
      </c>
      <c r="G141" s="230"/>
      <c r="H141" s="234">
        <v>23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149</v>
      </c>
      <c r="AU141" s="240" t="s">
        <v>85</v>
      </c>
      <c r="AV141" s="13" t="s">
        <v>85</v>
      </c>
      <c r="AW141" s="13" t="s">
        <v>35</v>
      </c>
      <c r="AX141" s="13" t="s">
        <v>76</v>
      </c>
      <c r="AY141" s="240" t="s">
        <v>139</v>
      </c>
    </row>
    <row r="142" s="14" customFormat="1">
      <c r="A142" s="14"/>
      <c r="B142" s="254"/>
      <c r="C142" s="255"/>
      <c r="D142" s="231" t="s">
        <v>149</v>
      </c>
      <c r="E142" s="256" t="s">
        <v>19</v>
      </c>
      <c r="F142" s="257" t="s">
        <v>248</v>
      </c>
      <c r="G142" s="255"/>
      <c r="H142" s="258">
        <v>279.89999999999998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149</v>
      </c>
      <c r="AU142" s="264" t="s">
        <v>85</v>
      </c>
      <c r="AV142" s="14" t="s">
        <v>145</v>
      </c>
      <c r="AW142" s="14" t="s">
        <v>35</v>
      </c>
      <c r="AX142" s="14" t="s">
        <v>83</v>
      </c>
      <c r="AY142" s="264" t="s">
        <v>139</v>
      </c>
    </row>
    <row r="143" s="2" customFormat="1" ht="24.15" customHeight="1">
      <c r="A143" s="39"/>
      <c r="B143" s="40"/>
      <c r="C143" s="211" t="s">
        <v>249</v>
      </c>
      <c r="D143" s="211" t="s">
        <v>140</v>
      </c>
      <c r="E143" s="212" t="s">
        <v>250</v>
      </c>
      <c r="F143" s="213" t="s">
        <v>251</v>
      </c>
      <c r="G143" s="214" t="s">
        <v>243</v>
      </c>
      <c r="H143" s="215">
        <v>90.5</v>
      </c>
      <c r="I143" s="216"/>
      <c r="J143" s="217">
        <f>ROUND(I143*H143,2)</f>
        <v>0</v>
      </c>
      <c r="K143" s="213" t="s">
        <v>144</v>
      </c>
      <c r="L143" s="45"/>
      <c r="M143" s="218" t="s">
        <v>19</v>
      </c>
      <c r="N143" s="219" t="s">
        <v>47</v>
      </c>
      <c r="O143" s="85"/>
      <c r="P143" s="220">
        <f>O143*H143</f>
        <v>0</v>
      </c>
      <c r="Q143" s="220">
        <v>9.0000000000000006E-05</v>
      </c>
      <c r="R143" s="220">
        <f>Q143*H143</f>
        <v>0.0081450000000000012</v>
      </c>
      <c r="S143" s="220">
        <v>0.23000000000000001</v>
      </c>
      <c r="T143" s="221">
        <f>S143*H143</f>
        <v>20.815000000000001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2" t="s">
        <v>145</v>
      </c>
      <c r="AT143" s="222" t="s">
        <v>140</v>
      </c>
      <c r="AU143" s="222" t="s">
        <v>85</v>
      </c>
      <c r="AY143" s="18" t="s">
        <v>139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8" t="s">
        <v>83</v>
      </c>
      <c r="BK143" s="223">
        <f>ROUND(I143*H143,2)</f>
        <v>0</v>
      </c>
      <c r="BL143" s="18" t="s">
        <v>145</v>
      </c>
      <c r="BM143" s="222" t="s">
        <v>252</v>
      </c>
    </row>
    <row r="144" s="2" customFormat="1">
      <c r="A144" s="39"/>
      <c r="B144" s="40"/>
      <c r="C144" s="41"/>
      <c r="D144" s="224" t="s">
        <v>147</v>
      </c>
      <c r="E144" s="41"/>
      <c r="F144" s="225" t="s">
        <v>253</v>
      </c>
      <c r="G144" s="41"/>
      <c r="H144" s="41"/>
      <c r="I144" s="226"/>
      <c r="J144" s="41"/>
      <c r="K144" s="41"/>
      <c r="L144" s="45"/>
      <c r="M144" s="227"/>
      <c r="N144" s="228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147</v>
      </c>
      <c r="AU144" s="18" t="s">
        <v>85</v>
      </c>
    </row>
    <row r="145" s="13" customFormat="1">
      <c r="A145" s="13"/>
      <c r="B145" s="229"/>
      <c r="C145" s="230"/>
      <c r="D145" s="231" t="s">
        <v>149</v>
      </c>
      <c r="E145" s="232" t="s">
        <v>19</v>
      </c>
      <c r="F145" s="233" t="s">
        <v>254</v>
      </c>
      <c r="G145" s="230"/>
      <c r="H145" s="234">
        <v>31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149</v>
      </c>
      <c r="AU145" s="240" t="s">
        <v>85</v>
      </c>
      <c r="AV145" s="13" t="s">
        <v>85</v>
      </c>
      <c r="AW145" s="13" t="s">
        <v>35</v>
      </c>
      <c r="AX145" s="13" t="s">
        <v>76</v>
      </c>
      <c r="AY145" s="240" t="s">
        <v>139</v>
      </c>
    </row>
    <row r="146" s="13" customFormat="1">
      <c r="A146" s="13"/>
      <c r="B146" s="229"/>
      <c r="C146" s="230"/>
      <c r="D146" s="231" t="s">
        <v>149</v>
      </c>
      <c r="E146" s="232" t="s">
        <v>19</v>
      </c>
      <c r="F146" s="233" t="s">
        <v>255</v>
      </c>
      <c r="G146" s="230"/>
      <c r="H146" s="234">
        <v>39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149</v>
      </c>
      <c r="AU146" s="240" t="s">
        <v>85</v>
      </c>
      <c r="AV146" s="13" t="s">
        <v>85</v>
      </c>
      <c r="AW146" s="13" t="s">
        <v>35</v>
      </c>
      <c r="AX146" s="13" t="s">
        <v>76</v>
      </c>
      <c r="AY146" s="240" t="s">
        <v>139</v>
      </c>
    </row>
    <row r="147" s="13" customFormat="1">
      <c r="A147" s="13"/>
      <c r="B147" s="229"/>
      <c r="C147" s="230"/>
      <c r="D147" s="231" t="s">
        <v>149</v>
      </c>
      <c r="E147" s="232" t="s">
        <v>19</v>
      </c>
      <c r="F147" s="233" t="s">
        <v>256</v>
      </c>
      <c r="G147" s="230"/>
      <c r="H147" s="234">
        <v>7.5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149</v>
      </c>
      <c r="AU147" s="240" t="s">
        <v>85</v>
      </c>
      <c r="AV147" s="13" t="s">
        <v>85</v>
      </c>
      <c r="AW147" s="13" t="s">
        <v>35</v>
      </c>
      <c r="AX147" s="13" t="s">
        <v>76</v>
      </c>
      <c r="AY147" s="240" t="s">
        <v>139</v>
      </c>
    </row>
    <row r="148" s="13" customFormat="1">
      <c r="A148" s="13"/>
      <c r="B148" s="229"/>
      <c r="C148" s="230"/>
      <c r="D148" s="231" t="s">
        <v>149</v>
      </c>
      <c r="E148" s="232" t="s">
        <v>19</v>
      </c>
      <c r="F148" s="233" t="s">
        <v>257</v>
      </c>
      <c r="G148" s="230"/>
      <c r="H148" s="234">
        <v>13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149</v>
      </c>
      <c r="AU148" s="240" t="s">
        <v>85</v>
      </c>
      <c r="AV148" s="13" t="s">
        <v>85</v>
      </c>
      <c r="AW148" s="13" t="s">
        <v>35</v>
      </c>
      <c r="AX148" s="13" t="s">
        <v>76</v>
      </c>
      <c r="AY148" s="240" t="s">
        <v>139</v>
      </c>
    </row>
    <row r="149" s="14" customFormat="1">
      <c r="A149" s="14"/>
      <c r="B149" s="254"/>
      <c r="C149" s="255"/>
      <c r="D149" s="231" t="s">
        <v>149</v>
      </c>
      <c r="E149" s="256" t="s">
        <v>19</v>
      </c>
      <c r="F149" s="257" t="s">
        <v>248</v>
      </c>
      <c r="G149" s="255"/>
      <c r="H149" s="258">
        <v>90.5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4" t="s">
        <v>149</v>
      </c>
      <c r="AU149" s="264" t="s">
        <v>85</v>
      </c>
      <c r="AV149" s="14" t="s">
        <v>145</v>
      </c>
      <c r="AW149" s="14" t="s">
        <v>35</v>
      </c>
      <c r="AX149" s="14" t="s">
        <v>83</v>
      </c>
      <c r="AY149" s="264" t="s">
        <v>139</v>
      </c>
    </row>
    <row r="150" s="2" customFormat="1" ht="24.15" customHeight="1">
      <c r="A150" s="39"/>
      <c r="B150" s="40"/>
      <c r="C150" s="211" t="s">
        <v>258</v>
      </c>
      <c r="D150" s="211" t="s">
        <v>140</v>
      </c>
      <c r="E150" s="212" t="s">
        <v>259</v>
      </c>
      <c r="F150" s="213" t="s">
        <v>260</v>
      </c>
      <c r="G150" s="214" t="s">
        <v>243</v>
      </c>
      <c r="H150" s="215">
        <v>7</v>
      </c>
      <c r="I150" s="216"/>
      <c r="J150" s="217">
        <f>ROUND(I150*H150,2)</f>
        <v>0</v>
      </c>
      <c r="K150" s="213" t="s">
        <v>144</v>
      </c>
      <c r="L150" s="45"/>
      <c r="M150" s="218" t="s">
        <v>19</v>
      </c>
      <c r="N150" s="219" t="s">
        <v>47</v>
      </c>
      <c r="O150" s="85"/>
      <c r="P150" s="220">
        <f>O150*H150</f>
        <v>0</v>
      </c>
      <c r="Q150" s="220">
        <v>0.00011</v>
      </c>
      <c r="R150" s="220">
        <f>Q150*H150</f>
        <v>0.00077000000000000007</v>
      </c>
      <c r="S150" s="220">
        <v>0.25600000000000001</v>
      </c>
      <c r="T150" s="221">
        <f>S150*H150</f>
        <v>1.792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2" t="s">
        <v>145</v>
      </c>
      <c r="AT150" s="222" t="s">
        <v>140</v>
      </c>
      <c r="AU150" s="222" t="s">
        <v>85</v>
      </c>
      <c r="AY150" s="18" t="s">
        <v>139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8" t="s">
        <v>83</v>
      </c>
      <c r="BK150" s="223">
        <f>ROUND(I150*H150,2)</f>
        <v>0</v>
      </c>
      <c r="BL150" s="18" t="s">
        <v>145</v>
      </c>
      <c r="BM150" s="222" t="s">
        <v>261</v>
      </c>
    </row>
    <row r="151" s="2" customFormat="1">
      <c r="A151" s="39"/>
      <c r="B151" s="40"/>
      <c r="C151" s="41"/>
      <c r="D151" s="224" t="s">
        <v>147</v>
      </c>
      <c r="E151" s="41"/>
      <c r="F151" s="225" t="s">
        <v>262</v>
      </c>
      <c r="G151" s="41"/>
      <c r="H151" s="41"/>
      <c r="I151" s="226"/>
      <c r="J151" s="41"/>
      <c r="K151" s="41"/>
      <c r="L151" s="45"/>
      <c r="M151" s="227"/>
      <c r="N151" s="228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147</v>
      </c>
      <c r="AU151" s="18" t="s">
        <v>85</v>
      </c>
    </row>
    <row r="152" s="13" customFormat="1">
      <c r="A152" s="13"/>
      <c r="B152" s="229"/>
      <c r="C152" s="230"/>
      <c r="D152" s="231" t="s">
        <v>149</v>
      </c>
      <c r="E152" s="232" t="s">
        <v>19</v>
      </c>
      <c r="F152" s="233" t="s">
        <v>263</v>
      </c>
      <c r="G152" s="230"/>
      <c r="H152" s="234">
        <v>7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149</v>
      </c>
      <c r="AU152" s="240" t="s">
        <v>85</v>
      </c>
      <c r="AV152" s="13" t="s">
        <v>85</v>
      </c>
      <c r="AW152" s="13" t="s">
        <v>35</v>
      </c>
      <c r="AX152" s="13" t="s">
        <v>83</v>
      </c>
      <c r="AY152" s="240" t="s">
        <v>139</v>
      </c>
    </row>
    <row r="153" s="2" customFormat="1" ht="24.15" customHeight="1">
      <c r="A153" s="39"/>
      <c r="B153" s="40"/>
      <c r="C153" s="211" t="s">
        <v>264</v>
      </c>
      <c r="D153" s="211" t="s">
        <v>140</v>
      </c>
      <c r="E153" s="212" t="s">
        <v>265</v>
      </c>
      <c r="F153" s="213" t="s">
        <v>266</v>
      </c>
      <c r="G153" s="214" t="s">
        <v>143</v>
      </c>
      <c r="H153" s="215">
        <v>28</v>
      </c>
      <c r="I153" s="216"/>
      <c r="J153" s="217">
        <f>ROUND(I153*H153,2)</f>
        <v>0</v>
      </c>
      <c r="K153" s="213" t="s">
        <v>144</v>
      </c>
      <c r="L153" s="45"/>
      <c r="M153" s="218" t="s">
        <v>19</v>
      </c>
      <c r="N153" s="219" t="s">
        <v>47</v>
      </c>
      <c r="O153" s="85"/>
      <c r="P153" s="220">
        <f>O153*H153</f>
        <v>0</v>
      </c>
      <c r="Q153" s="220">
        <v>0</v>
      </c>
      <c r="R153" s="220">
        <f>Q153*H153</f>
        <v>0</v>
      </c>
      <c r="S153" s="220">
        <v>0.28999999999999998</v>
      </c>
      <c r="T153" s="221">
        <f>S153*H153</f>
        <v>8.1199999999999992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2" t="s">
        <v>145</v>
      </c>
      <c r="AT153" s="222" t="s">
        <v>140</v>
      </c>
      <c r="AU153" s="222" t="s">
        <v>85</v>
      </c>
      <c r="AY153" s="18" t="s">
        <v>139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8" t="s">
        <v>83</v>
      </c>
      <c r="BK153" s="223">
        <f>ROUND(I153*H153,2)</f>
        <v>0</v>
      </c>
      <c r="BL153" s="18" t="s">
        <v>145</v>
      </c>
      <c r="BM153" s="222" t="s">
        <v>267</v>
      </c>
    </row>
    <row r="154" s="2" customFormat="1">
      <c r="A154" s="39"/>
      <c r="B154" s="40"/>
      <c r="C154" s="41"/>
      <c r="D154" s="224" t="s">
        <v>147</v>
      </c>
      <c r="E154" s="41"/>
      <c r="F154" s="225" t="s">
        <v>268</v>
      </c>
      <c r="G154" s="41"/>
      <c r="H154" s="41"/>
      <c r="I154" s="226"/>
      <c r="J154" s="41"/>
      <c r="K154" s="41"/>
      <c r="L154" s="45"/>
      <c r="M154" s="227"/>
      <c r="N154" s="228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147</v>
      </c>
      <c r="AU154" s="18" t="s">
        <v>85</v>
      </c>
    </row>
    <row r="155" s="13" customFormat="1">
      <c r="A155" s="13"/>
      <c r="B155" s="229"/>
      <c r="C155" s="230"/>
      <c r="D155" s="231" t="s">
        <v>149</v>
      </c>
      <c r="E155" s="232" t="s">
        <v>19</v>
      </c>
      <c r="F155" s="233" t="s">
        <v>269</v>
      </c>
      <c r="G155" s="230"/>
      <c r="H155" s="234">
        <v>28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149</v>
      </c>
      <c r="AU155" s="240" t="s">
        <v>85</v>
      </c>
      <c r="AV155" s="13" t="s">
        <v>85</v>
      </c>
      <c r="AW155" s="13" t="s">
        <v>35</v>
      </c>
      <c r="AX155" s="13" t="s">
        <v>83</v>
      </c>
      <c r="AY155" s="240" t="s">
        <v>139</v>
      </c>
    </row>
    <row r="156" s="2" customFormat="1" ht="16.5" customHeight="1">
      <c r="A156" s="39"/>
      <c r="B156" s="40"/>
      <c r="C156" s="211" t="s">
        <v>270</v>
      </c>
      <c r="D156" s="211" t="s">
        <v>140</v>
      </c>
      <c r="E156" s="212" t="s">
        <v>271</v>
      </c>
      <c r="F156" s="213" t="s">
        <v>272</v>
      </c>
      <c r="G156" s="214" t="s">
        <v>243</v>
      </c>
      <c r="H156" s="215">
        <v>754</v>
      </c>
      <c r="I156" s="216"/>
      <c r="J156" s="217">
        <f>ROUND(I156*H156,2)</f>
        <v>0</v>
      </c>
      <c r="K156" s="213" t="s">
        <v>144</v>
      </c>
      <c r="L156" s="45"/>
      <c r="M156" s="218" t="s">
        <v>19</v>
      </c>
      <c r="N156" s="219" t="s">
        <v>47</v>
      </c>
      <c r="O156" s="85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145</v>
      </c>
      <c r="AT156" s="222" t="s">
        <v>140</v>
      </c>
      <c r="AU156" s="222" t="s">
        <v>85</v>
      </c>
      <c r="AY156" s="18" t="s">
        <v>139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83</v>
      </c>
      <c r="BK156" s="223">
        <f>ROUND(I156*H156,2)</f>
        <v>0</v>
      </c>
      <c r="BL156" s="18" t="s">
        <v>145</v>
      </c>
      <c r="BM156" s="222" t="s">
        <v>273</v>
      </c>
    </row>
    <row r="157" s="2" customFormat="1">
      <c r="A157" s="39"/>
      <c r="B157" s="40"/>
      <c r="C157" s="41"/>
      <c r="D157" s="224" t="s">
        <v>147</v>
      </c>
      <c r="E157" s="41"/>
      <c r="F157" s="225" t="s">
        <v>274</v>
      </c>
      <c r="G157" s="41"/>
      <c r="H157" s="41"/>
      <c r="I157" s="226"/>
      <c r="J157" s="41"/>
      <c r="K157" s="41"/>
      <c r="L157" s="45"/>
      <c r="M157" s="227"/>
      <c r="N157" s="228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147</v>
      </c>
      <c r="AU157" s="18" t="s">
        <v>85</v>
      </c>
    </row>
    <row r="158" s="13" customFormat="1">
      <c r="A158" s="13"/>
      <c r="B158" s="229"/>
      <c r="C158" s="230"/>
      <c r="D158" s="231" t="s">
        <v>149</v>
      </c>
      <c r="E158" s="232" t="s">
        <v>19</v>
      </c>
      <c r="F158" s="233" t="s">
        <v>275</v>
      </c>
      <c r="G158" s="230"/>
      <c r="H158" s="234">
        <v>754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149</v>
      </c>
      <c r="AU158" s="240" t="s">
        <v>85</v>
      </c>
      <c r="AV158" s="13" t="s">
        <v>85</v>
      </c>
      <c r="AW158" s="13" t="s">
        <v>35</v>
      </c>
      <c r="AX158" s="13" t="s">
        <v>83</v>
      </c>
      <c r="AY158" s="240" t="s">
        <v>139</v>
      </c>
    </row>
    <row r="159" s="2" customFormat="1" ht="21.75" customHeight="1">
      <c r="A159" s="39"/>
      <c r="B159" s="40"/>
      <c r="C159" s="211" t="s">
        <v>276</v>
      </c>
      <c r="D159" s="211" t="s">
        <v>140</v>
      </c>
      <c r="E159" s="212" t="s">
        <v>277</v>
      </c>
      <c r="F159" s="213" t="s">
        <v>278</v>
      </c>
      <c r="G159" s="214" t="s">
        <v>279</v>
      </c>
      <c r="H159" s="215">
        <v>221.52199999999999</v>
      </c>
      <c r="I159" s="216"/>
      <c r="J159" s="217">
        <f>ROUND(I159*H159,2)</f>
        <v>0</v>
      </c>
      <c r="K159" s="213" t="s">
        <v>144</v>
      </c>
      <c r="L159" s="45"/>
      <c r="M159" s="218" t="s">
        <v>19</v>
      </c>
      <c r="N159" s="219" t="s">
        <v>47</v>
      </c>
      <c r="O159" s="85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2" t="s">
        <v>145</v>
      </c>
      <c r="AT159" s="222" t="s">
        <v>140</v>
      </c>
      <c r="AU159" s="222" t="s">
        <v>85</v>
      </c>
      <c r="AY159" s="18" t="s">
        <v>139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8" t="s">
        <v>83</v>
      </c>
      <c r="BK159" s="223">
        <f>ROUND(I159*H159,2)</f>
        <v>0</v>
      </c>
      <c r="BL159" s="18" t="s">
        <v>145</v>
      </c>
      <c r="BM159" s="222" t="s">
        <v>280</v>
      </c>
    </row>
    <row r="160" s="2" customFormat="1">
      <c r="A160" s="39"/>
      <c r="B160" s="40"/>
      <c r="C160" s="41"/>
      <c r="D160" s="224" t="s">
        <v>147</v>
      </c>
      <c r="E160" s="41"/>
      <c r="F160" s="225" t="s">
        <v>281</v>
      </c>
      <c r="G160" s="41"/>
      <c r="H160" s="41"/>
      <c r="I160" s="226"/>
      <c r="J160" s="41"/>
      <c r="K160" s="41"/>
      <c r="L160" s="45"/>
      <c r="M160" s="227"/>
      <c r="N160" s="22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147</v>
      </c>
      <c r="AU160" s="18" t="s">
        <v>85</v>
      </c>
    </row>
    <row r="161" s="13" customFormat="1">
      <c r="A161" s="13"/>
      <c r="B161" s="229"/>
      <c r="C161" s="230"/>
      <c r="D161" s="231" t="s">
        <v>149</v>
      </c>
      <c r="E161" s="232" t="s">
        <v>19</v>
      </c>
      <c r="F161" s="233" t="s">
        <v>282</v>
      </c>
      <c r="G161" s="230"/>
      <c r="H161" s="234">
        <v>127.75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149</v>
      </c>
      <c r="AU161" s="240" t="s">
        <v>85</v>
      </c>
      <c r="AV161" s="13" t="s">
        <v>85</v>
      </c>
      <c r="AW161" s="13" t="s">
        <v>35</v>
      </c>
      <c r="AX161" s="13" t="s">
        <v>76</v>
      </c>
      <c r="AY161" s="240" t="s">
        <v>139</v>
      </c>
    </row>
    <row r="162" s="13" customFormat="1">
      <c r="A162" s="13"/>
      <c r="B162" s="229"/>
      <c r="C162" s="230"/>
      <c r="D162" s="231" t="s">
        <v>149</v>
      </c>
      <c r="E162" s="232" t="s">
        <v>19</v>
      </c>
      <c r="F162" s="233" t="s">
        <v>283</v>
      </c>
      <c r="G162" s="230"/>
      <c r="H162" s="234">
        <v>86.772000000000006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149</v>
      </c>
      <c r="AU162" s="240" t="s">
        <v>85</v>
      </c>
      <c r="AV162" s="13" t="s">
        <v>85</v>
      </c>
      <c r="AW162" s="13" t="s">
        <v>35</v>
      </c>
      <c r="AX162" s="13" t="s">
        <v>76</v>
      </c>
      <c r="AY162" s="240" t="s">
        <v>139</v>
      </c>
    </row>
    <row r="163" s="13" customFormat="1">
      <c r="A163" s="13"/>
      <c r="B163" s="229"/>
      <c r="C163" s="230"/>
      <c r="D163" s="231" t="s">
        <v>149</v>
      </c>
      <c r="E163" s="232" t="s">
        <v>19</v>
      </c>
      <c r="F163" s="233" t="s">
        <v>284</v>
      </c>
      <c r="G163" s="230"/>
      <c r="H163" s="234">
        <v>7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149</v>
      </c>
      <c r="AU163" s="240" t="s">
        <v>85</v>
      </c>
      <c r="AV163" s="13" t="s">
        <v>85</v>
      </c>
      <c r="AW163" s="13" t="s">
        <v>35</v>
      </c>
      <c r="AX163" s="13" t="s">
        <v>76</v>
      </c>
      <c r="AY163" s="240" t="s">
        <v>139</v>
      </c>
    </row>
    <row r="164" s="14" customFormat="1">
      <c r="A164" s="14"/>
      <c r="B164" s="254"/>
      <c r="C164" s="255"/>
      <c r="D164" s="231" t="s">
        <v>149</v>
      </c>
      <c r="E164" s="256" t="s">
        <v>19</v>
      </c>
      <c r="F164" s="257" t="s">
        <v>248</v>
      </c>
      <c r="G164" s="255"/>
      <c r="H164" s="258">
        <v>221.52199999999999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149</v>
      </c>
      <c r="AU164" s="264" t="s">
        <v>85</v>
      </c>
      <c r="AV164" s="14" t="s">
        <v>145</v>
      </c>
      <c r="AW164" s="14" t="s">
        <v>35</v>
      </c>
      <c r="AX164" s="14" t="s">
        <v>83</v>
      </c>
      <c r="AY164" s="264" t="s">
        <v>139</v>
      </c>
    </row>
    <row r="165" s="2" customFormat="1" ht="24.15" customHeight="1">
      <c r="A165" s="39"/>
      <c r="B165" s="40"/>
      <c r="C165" s="211" t="s">
        <v>285</v>
      </c>
      <c r="D165" s="211" t="s">
        <v>140</v>
      </c>
      <c r="E165" s="212" t="s">
        <v>286</v>
      </c>
      <c r="F165" s="213" t="s">
        <v>287</v>
      </c>
      <c r="G165" s="214" t="s">
        <v>279</v>
      </c>
      <c r="H165" s="215">
        <v>8.5199999999999996</v>
      </c>
      <c r="I165" s="216"/>
      <c r="J165" s="217">
        <f>ROUND(I165*H165,2)</f>
        <v>0</v>
      </c>
      <c r="K165" s="213" t="s">
        <v>144</v>
      </c>
      <c r="L165" s="45"/>
      <c r="M165" s="218" t="s">
        <v>19</v>
      </c>
      <c r="N165" s="219" t="s">
        <v>47</v>
      </c>
      <c r="O165" s="85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2" t="s">
        <v>145</v>
      </c>
      <c r="AT165" s="222" t="s">
        <v>140</v>
      </c>
      <c r="AU165" s="222" t="s">
        <v>85</v>
      </c>
      <c r="AY165" s="18" t="s">
        <v>139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8" t="s">
        <v>83</v>
      </c>
      <c r="BK165" s="223">
        <f>ROUND(I165*H165,2)</f>
        <v>0</v>
      </c>
      <c r="BL165" s="18" t="s">
        <v>145</v>
      </c>
      <c r="BM165" s="222" t="s">
        <v>288</v>
      </c>
    </row>
    <row r="166" s="2" customFormat="1">
      <c r="A166" s="39"/>
      <c r="B166" s="40"/>
      <c r="C166" s="41"/>
      <c r="D166" s="224" t="s">
        <v>147</v>
      </c>
      <c r="E166" s="41"/>
      <c r="F166" s="225" t="s">
        <v>289</v>
      </c>
      <c r="G166" s="41"/>
      <c r="H166" s="41"/>
      <c r="I166" s="226"/>
      <c r="J166" s="41"/>
      <c r="K166" s="41"/>
      <c r="L166" s="45"/>
      <c r="M166" s="227"/>
      <c r="N166" s="228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147</v>
      </c>
      <c r="AU166" s="18" t="s">
        <v>85</v>
      </c>
    </row>
    <row r="167" s="13" customFormat="1">
      <c r="A167" s="13"/>
      <c r="B167" s="229"/>
      <c r="C167" s="230"/>
      <c r="D167" s="231" t="s">
        <v>149</v>
      </c>
      <c r="E167" s="232" t="s">
        <v>19</v>
      </c>
      <c r="F167" s="233" t="s">
        <v>290</v>
      </c>
      <c r="G167" s="230"/>
      <c r="H167" s="234">
        <v>8.5199999999999996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149</v>
      </c>
      <c r="AU167" s="240" t="s">
        <v>85</v>
      </c>
      <c r="AV167" s="13" t="s">
        <v>85</v>
      </c>
      <c r="AW167" s="13" t="s">
        <v>35</v>
      </c>
      <c r="AX167" s="13" t="s">
        <v>83</v>
      </c>
      <c r="AY167" s="240" t="s">
        <v>139</v>
      </c>
    </row>
    <row r="168" s="2" customFormat="1" ht="24.15" customHeight="1">
      <c r="A168" s="39"/>
      <c r="B168" s="40"/>
      <c r="C168" s="211" t="s">
        <v>291</v>
      </c>
      <c r="D168" s="211" t="s">
        <v>140</v>
      </c>
      <c r="E168" s="212" t="s">
        <v>292</v>
      </c>
      <c r="F168" s="213" t="s">
        <v>293</v>
      </c>
      <c r="G168" s="214" t="s">
        <v>159</v>
      </c>
      <c r="H168" s="215">
        <v>330</v>
      </c>
      <c r="I168" s="216"/>
      <c r="J168" s="217">
        <f>ROUND(I168*H168,2)</f>
        <v>0</v>
      </c>
      <c r="K168" s="213" t="s">
        <v>144</v>
      </c>
      <c r="L168" s="45"/>
      <c r="M168" s="218" t="s">
        <v>19</v>
      </c>
      <c r="N168" s="219" t="s">
        <v>47</v>
      </c>
      <c r="O168" s="85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2" t="s">
        <v>145</v>
      </c>
      <c r="AT168" s="222" t="s">
        <v>140</v>
      </c>
      <c r="AU168" s="222" t="s">
        <v>85</v>
      </c>
      <c r="AY168" s="18" t="s">
        <v>139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8" t="s">
        <v>83</v>
      </c>
      <c r="BK168" s="223">
        <f>ROUND(I168*H168,2)</f>
        <v>0</v>
      </c>
      <c r="BL168" s="18" t="s">
        <v>145</v>
      </c>
      <c r="BM168" s="222" t="s">
        <v>294</v>
      </c>
    </row>
    <row r="169" s="2" customFormat="1">
      <c r="A169" s="39"/>
      <c r="B169" s="40"/>
      <c r="C169" s="41"/>
      <c r="D169" s="224" t="s">
        <v>147</v>
      </c>
      <c r="E169" s="41"/>
      <c r="F169" s="225" t="s">
        <v>295</v>
      </c>
      <c r="G169" s="41"/>
      <c r="H169" s="41"/>
      <c r="I169" s="226"/>
      <c r="J169" s="41"/>
      <c r="K169" s="41"/>
      <c r="L169" s="45"/>
      <c r="M169" s="227"/>
      <c r="N169" s="228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147</v>
      </c>
      <c r="AU169" s="18" t="s">
        <v>85</v>
      </c>
    </row>
    <row r="170" s="2" customFormat="1">
      <c r="A170" s="39"/>
      <c r="B170" s="40"/>
      <c r="C170" s="41"/>
      <c r="D170" s="231" t="s">
        <v>200</v>
      </c>
      <c r="E170" s="41"/>
      <c r="F170" s="251" t="s">
        <v>296</v>
      </c>
      <c r="G170" s="41"/>
      <c r="H170" s="41"/>
      <c r="I170" s="226"/>
      <c r="J170" s="41"/>
      <c r="K170" s="41"/>
      <c r="L170" s="45"/>
      <c r="M170" s="227"/>
      <c r="N170" s="22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200</v>
      </c>
      <c r="AU170" s="18" t="s">
        <v>85</v>
      </c>
    </row>
    <row r="171" s="13" customFormat="1">
      <c r="A171" s="13"/>
      <c r="B171" s="229"/>
      <c r="C171" s="230"/>
      <c r="D171" s="231" t="s">
        <v>149</v>
      </c>
      <c r="E171" s="230"/>
      <c r="F171" s="233" t="s">
        <v>297</v>
      </c>
      <c r="G171" s="230"/>
      <c r="H171" s="234">
        <v>330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149</v>
      </c>
      <c r="AU171" s="240" t="s">
        <v>85</v>
      </c>
      <c r="AV171" s="13" t="s">
        <v>85</v>
      </c>
      <c r="AW171" s="13" t="s">
        <v>4</v>
      </c>
      <c r="AX171" s="13" t="s">
        <v>83</v>
      </c>
      <c r="AY171" s="240" t="s">
        <v>139</v>
      </c>
    </row>
    <row r="172" s="2" customFormat="1" ht="37.8" customHeight="1">
      <c r="A172" s="39"/>
      <c r="B172" s="40"/>
      <c r="C172" s="211" t="s">
        <v>298</v>
      </c>
      <c r="D172" s="211" t="s">
        <v>140</v>
      </c>
      <c r="E172" s="212" t="s">
        <v>299</v>
      </c>
      <c r="F172" s="213" t="s">
        <v>300</v>
      </c>
      <c r="G172" s="214" t="s">
        <v>279</v>
      </c>
      <c r="H172" s="215">
        <v>150.80000000000001</v>
      </c>
      <c r="I172" s="216"/>
      <c r="J172" s="217">
        <f>ROUND(I172*H172,2)</f>
        <v>0</v>
      </c>
      <c r="K172" s="213" t="s">
        <v>144</v>
      </c>
      <c r="L172" s="45"/>
      <c r="M172" s="218" t="s">
        <v>19</v>
      </c>
      <c r="N172" s="219" t="s">
        <v>47</v>
      </c>
      <c r="O172" s="85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2" t="s">
        <v>145</v>
      </c>
      <c r="AT172" s="222" t="s">
        <v>140</v>
      </c>
      <c r="AU172" s="222" t="s">
        <v>85</v>
      </c>
      <c r="AY172" s="18" t="s">
        <v>139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8" t="s">
        <v>83</v>
      </c>
      <c r="BK172" s="223">
        <f>ROUND(I172*H172,2)</f>
        <v>0</v>
      </c>
      <c r="BL172" s="18" t="s">
        <v>145</v>
      </c>
      <c r="BM172" s="222" t="s">
        <v>301</v>
      </c>
    </row>
    <row r="173" s="2" customFormat="1">
      <c r="A173" s="39"/>
      <c r="B173" s="40"/>
      <c r="C173" s="41"/>
      <c r="D173" s="224" t="s">
        <v>147</v>
      </c>
      <c r="E173" s="41"/>
      <c r="F173" s="225" t="s">
        <v>302</v>
      </c>
      <c r="G173" s="41"/>
      <c r="H173" s="41"/>
      <c r="I173" s="226"/>
      <c r="J173" s="41"/>
      <c r="K173" s="41"/>
      <c r="L173" s="45"/>
      <c r="M173" s="227"/>
      <c r="N173" s="22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147</v>
      </c>
      <c r="AU173" s="18" t="s">
        <v>85</v>
      </c>
    </row>
    <row r="174" s="13" customFormat="1">
      <c r="A174" s="13"/>
      <c r="B174" s="229"/>
      <c r="C174" s="230"/>
      <c r="D174" s="231" t="s">
        <v>149</v>
      </c>
      <c r="E174" s="232" t="s">
        <v>19</v>
      </c>
      <c r="F174" s="233" t="s">
        <v>303</v>
      </c>
      <c r="G174" s="230"/>
      <c r="H174" s="234">
        <v>150.80000000000001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149</v>
      </c>
      <c r="AU174" s="240" t="s">
        <v>85</v>
      </c>
      <c r="AV174" s="13" t="s">
        <v>85</v>
      </c>
      <c r="AW174" s="13" t="s">
        <v>35</v>
      </c>
      <c r="AX174" s="13" t="s">
        <v>83</v>
      </c>
      <c r="AY174" s="240" t="s">
        <v>139</v>
      </c>
    </row>
    <row r="175" s="2" customFormat="1" ht="37.8" customHeight="1">
      <c r="A175" s="39"/>
      <c r="B175" s="40"/>
      <c r="C175" s="211" t="s">
        <v>304</v>
      </c>
      <c r="D175" s="211" t="s">
        <v>140</v>
      </c>
      <c r="E175" s="212" t="s">
        <v>305</v>
      </c>
      <c r="F175" s="213" t="s">
        <v>306</v>
      </c>
      <c r="G175" s="214" t="s">
        <v>279</v>
      </c>
      <c r="H175" s="215">
        <v>221.52199999999999</v>
      </c>
      <c r="I175" s="216"/>
      <c r="J175" s="217">
        <f>ROUND(I175*H175,2)</f>
        <v>0</v>
      </c>
      <c r="K175" s="213" t="s">
        <v>144</v>
      </c>
      <c r="L175" s="45"/>
      <c r="M175" s="218" t="s">
        <v>19</v>
      </c>
      <c r="N175" s="219" t="s">
        <v>47</v>
      </c>
      <c r="O175" s="85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2" t="s">
        <v>145</v>
      </c>
      <c r="AT175" s="222" t="s">
        <v>140</v>
      </c>
      <c r="AU175" s="222" t="s">
        <v>85</v>
      </c>
      <c r="AY175" s="18" t="s">
        <v>139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8" t="s">
        <v>83</v>
      </c>
      <c r="BK175" s="223">
        <f>ROUND(I175*H175,2)</f>
        <v>0</v>
      </c>
      <c r="BL175" s="18" t="s">
        <v>145</v>
      </c>
      <c r="BM175" s="222" t="s">
        <v>307</v>
      </c>
    </row>
    <row r="176" s="2" customFormat="1">
      <c r="A176" s="39"/>
      <c r="B176" s="40"/>
      <c r="C176" s="41"/>
      <c r="D176" s="224" t="s">
        <v>147</v>
      </c>
      <c r="E176" s="41"/>
      <c r="F176" s="225" t="s">
        <v>308</v>
      </c>
      <c r="G176" s="41"/>
      <c r="H176" s="41"/>
      <c r="I176" s="226"/>
      <c r="J176" s="41"/>
      <c r="K176" s="41"/>
      <c r="L176" s="45"/>
      <c r="M176" s="227"/>
      <c r="N176" s="22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147</v>
      </c>
      <c r="AU176" s="18" t="s">
        <v>85</v>
      </c>
    </row>
    <row r="177" s="13" customFormat="1">
      <c r="A177" s="13"/>
      <c r="B177" s="229"/>
      <c r="C177" s="230"/>
      <c r="D177" s="231" t="s">
        <v>149</v>
      </c>
      <c r="E177" s="232" t="s">
        <v>19</v>
      </c>
      <c r="F177" s="233" t="s">
        <v>282</v>
      </c>
      <c r="G177" s="230"/>
      <c r="H177" s="234">
        <v>127.75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149</v>
      </c>
      <c r="AU177" s="240" t="s">
        <v>85</v>
      </c>
      <c r="AV177" s="13" t="s">
        <v>85</v>
      </c>
      <c r="AW177" s="13" t="s">
        <v>35</v>
      </c>
      <c r="AX177" s="13" t="s">
        <v>76</v>
      </c>
      <c r="AY177" s="240" t="s">
        <v>139</v>
      </c>
    </row>
    <row r="178" s="13" customFormat="1">
      <c r="A178" s="13"/>
      <c r="B178" s="229"/>
      <c r="C178" s="230"/>
      <c r="D178" s="231" t="s">
        <v>149</v>
      </c>
      <c r="E178" s="232" t="s">
        <v>19</v>
      </c>
      <c r="F178" s="233" t="s">
        <v>283</v>
      </c>
      <c r="G178" s="230"/>
      <c r="H178" s="234">
        <v>86.772000000000006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149</v>
      </c>
      <c r="AU178" s="240" t="s">
        <v>85</v>
      </c>
      <c r="AV178" s="13" t="s">
        <v>85</v>
      </c>
      <c r="AW178" s="13" t="s">
        <v>35</v>
      </c>
      <c r="AX178" s="13" t="s">
        <v>76</v>
      </c>
      <c r="AY178" s="240" t="s">
        <v>139</v>
      </c>
    </row>
    <row r="179" s="13" customFormat="1">
      <c r="A179" s="13"/>
      <c r="B179" s="229"/>
      <c r="C179" s="230"/>
      <c r="D179" s="231" t="s">
        <v>149</v>
      </c>
      <c r="E179" s="232" t="s">
        <v>19</v>
      </c>
      <c r="F179" s="233" t="s">
        <v>309</v>
      </c>
      <c r="G179" s="230"/>
      <c r="H179" s="234">
        <v>7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149</v>
      </c>
      <c r="AU179" s="240" t="s">
        <v>85</v>
      </c>
      <c r="AV179" s="13" t="s">
        <v>85</v>
      </c>
      <c r="AW179" s="13" t="s">
        <v>35</v>
      </c>
      <c r="AX179" s="13" t="s">
        <v>76</v>
      </c>
      <c r="AY179" s="240" t="s">
        <v>139</v>
      </c>
    </row>
    <row r="180" s="14" customFormat="1">
      <c r="A180" s="14"/>
      <c r="B180" s="254"/>
      <c r="C180" s="255"/>
      <c r="D180" s="231" t="s">
        <v>149</v>
      </c>
      <c r="E180" s="256" t="s">
        <v>19</v>
      </c>
      <c r="F180" s="257" t="s">
        <v>248</v>
      </c>
      <c r="G180" s="255"/>
      <c r="H180" s="258">
        <v>221.52199999999999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149</v>
      </c>
      <c r="AU180" s="264" t="s">
        <v>85</v>
      </c>
      <c r="AV180" s="14" t="s">
        <v>145</v>
      </c>
      <c r="AW180" s="14" t="s">
        <v>35</v>
      </c>
      <c r="AX180" s="14" t="s">
        <v>83</v>
      </c>
      <c r="AY180" s="264" t="s">
        <v>139</v>
      </c>
    </row>
    <row r="181" s="2" customFormat="1" ht="37.8" customHeight="1">
      <c r="A181" s="39"/>
      <c r="B181" s="40"/>
      <c r="C181" s="211" t="s">
        <v>310</v>
      </c>
      <c r="D181" s="211" t="s">
        <v>140</v>
      </c>
      <c r="E181" s="212" t="s">
        <v>311</v>
      </c>
      <c r="F181" s="213" t="s">
        <v>312</v>
      </c>
      <c r="G181" s="214" t="s">
        <v>279</v>
      </c>
      <c r="H181" s="215">
        <v>2215.2199999999998</v>
      </c>
      <c r="I181" s="216"/>
      <c r="J181" s="217">
        <f>ROUND(I181*H181,2)</f>
        <v>0</v>
      </c>
      <c r="K181" s="213" t="s">
        <v>144</v>
      </c>
      <c r="L181" s="45"/>
      <c r="M181" s="218" t="s">
        <v>19</v>
      </c>
      <c r="N181" s="219" t="s">
        <v>47</v>
      </c>
      <c r="O181" s="85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2" t="s">
        <v>145</v>
      </c>
      <c r="AT181" s="222" t="s">
        <v>140</v>
      </c>
      <c r="AU181" s="222" t="s">
        <v>85</v>
      </c>
      <c r="AY181" s="18" t="s">
        <v>139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8" t="s">
        <v>83</v>
      </c>
      <c r="BK181" s="223">
        <f>ROUND(I181*H181,2)</f>
        <v>0</v>
      </c>
      <c r="BL181" s="18" t="s">
        <v>145</v>
      </c>
      <c r="BM181" s="222" t="s">
        <v>313</v>
      </c>
    </row>
    <row r="182" s="2" customFormat="1">
      <c r="A182" s="39"/>
      <c r="B182" s="40"/>
      <c r="C182" s="41"/>
      <c r="D182" s="224" t="s">
        <v>147</v>
      </c>
      <c r="E182" s="41"/>
      <c r="F182" s="225" t="s">
        <v>314</v>
      </c>
      <c r="G182" s="41"/>
      <c r="H182" s="41"/>
      <c r="I182" s="226"/>
      <c r="J182" s="41"/>
      <c r="K182" s="41"/>
      <c r="L182" s="45"/>
      <c r="M182" s="227"/>
      <c r="N182" s="228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147</v>
      </c>
      <c r="AU182" s="18" t="s">
        <v>85</v>
      </c>
    </row>
    <row r="183" s="13" customFormat="1">
      <c r="A183" s="13"/>
      <c r="B183" s="229"/>
      <c r="C183" s="230"/>
      <c r="D183" s="231" t="s">
        <v>149</v>
      </c>
      <c r="E183" s="230"/>
      <c r="F183" s="233" t="s">
        <v>315</v>
      </c>
      <c r="G183" s="230"/>
      <c r="H183" s="234">
        <v>2215.2199999999998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149</v>
      </c>
      <c r="AU183" s="240" t="s">
        <v>85</v>
      </c>
      <c r="AV183" s="13" t="s">
        <v>85</v>
      </c>
      <c r="AW183" s="13" t="s">
        <v>4</v>
      </c>
      <c r="AX183" s="13" t="s">
        <v>83</v>
      </c>
      <c r="AY183" s="240" t="s">
        <v>139</v>
      </c>
    </row>
    <row r="184" s="2" customFormat="1" ht="24.15" customHeight="1">
      <c r="A184" s="39"/>
      <c r="B184" s="40"/>
      <c r="C184" s="211" t="s">
        <v>316</v>
      </c>
      <c r="D184" s="211" t="s">
        <v>140</v>
      </c>
      <c r="E184" s="212" t="s">
        <v>317</v>
      </c>
      <c r="F184" s="213" t="s">
        <v>318</v>
      </c>
      <c r="G184" s="214" t="s">
        <v>279</v>
      </c>
      <c r="H184" s="215">
        <v>150.80000000000001</v>
      </c>
      <c r="I184" s="216"/>
      <c r="J184" s="217">
        <f>ROUND(I184*H184,2)</f>
        <v>0</v>
      </c>
      <c r="K184" s="213" t="s">
        <v>144</v>
      </c>
      <c r="L184" s="45"/>
      <c r="M184" s="218" t="s">
        <v>19</v>
      </c>
      <c r="N184" s="219" t="s">
        <v>47</v>
      </c>
      <c r="O184" s="85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2" t="s">
        <v>145</v>
      </c>
      <c r="AT184" s="222" t="s">
        <v>140</v>
      </c>
      <c r="AU184" s="222" t="s">
        <v>85</v>
      </c>
      <c r="AY184" s="18" t="s">
        <v>139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8" t="s">
        <v>83</v>
      </c>
      <c r="BK184" s="223">
        <f>ROUND(I184*H184,2)</f>
        <v>0</v>
      </c>
      <c r="BL184" s="18" t="s">
        <v>145</v>
      </c>
      <c r="BM184" s="222" t="s">
        <v>319</v>
      </c>
    </row>
    <row r="185" s="2" customFormat="1">
      <c r="A185" s="39"/>
      <c r="B185" s="40"/>
      <c r="C185" s="41"/>
      <c r="D185" s="224" t="s">
        <v>147</v>
      </c>
      <c r="E185" s="41"/>
      <c r="F185" s="225" t="s">
        <v>320</v>
      </c>
      <c r="G185" s="41"/>
      <c r="H185" s="41"/>
      <c r="I185" s="226"/>
      <c r="J185" s="41"/>
      <c r="K185" s="41"/>
      <c r="L185" s="45"/>
      <c r="M185" s="227"/>
      <c r="N185" s="228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147</v>
      </c>
      <c r="AU185" s="18" t="s">
        <v>85</v>
      </c>
    </row>
    <row r="186" s="13" customFormat="1">
      <c r="A186" s="13"/>
      <c r="B186" s="229"/>
      <c r="C186" s="230"/>
      <c r="D186" s="231" t="s">
        <v>149</v>
      </c>
      <c r="E186" s="232" t="s">
        <v>19</v>
      </c>
      <c r="F186" s="233" t="s">
        <v>321</v>
      </c>
      <c r="G186" s="230"/>
      <c r="H186" s="234">
        <v>150.80000000000001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149</v>
      </c>
      <c r="AU186" s="240" t="s">
        <v>85</v>
      </c>
      <c r="AV186" s="13" t="s">
        <v>85</v>
      </c>
      <c r="AW186" s="13" t="s">
        <v>35</v>
      </c>
      <c r="AX186" s="13" t="s">
        <v>83</v>
      </c>
      <c r="AY186" s="240" t="s">
        <v>139</v>
      </c>
    </row>
    <row r="187" s="2" customFormat="1" ht="16.5" customHeight="1">
      <c r="A187" s="39"/>
      <c r="B187" s="40"/>
      <c r="C187" s="211" t="s">
        <v>322</v>
      </c>
      <c r="D187" s="211" t="s">
        <v>140</v>
      </c>
      <c r="E187" s="212" t="s">
        <v>323</v>
      </c>
      <c r="F187" s="213" t="s">
        <v>324</v>
      </c>
      <c r="G187" s="214" t="s">
        <v>243</v>
      </c>
      <c r="H187" s="215">
        <v>754</v>
      </c>
      <c r="I187" s="216"/>
      <c r="J187" s="217">
        <f>ROUND(I187*H187,2)</f>
        <v>0</v>
      </c>
      <c r="K187" s="213" t="s">
        <v>144</v>
      </c>
      <c r="L187" s="45"/>
      <c r="M187" s="218" t="s">
        <v>19</v>
      </c>
      <c r="N187" s="219" t="s">
        <v>47</v>
      </c>
      <c r="O187" s="85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2" t="s">
        <v>145</v>
      </c>
      <c r="AT187" s="222" t="s">
        <v>140</v>
      </c>
      <c r="AU187" s="222" t="s">
        <v>85</v>
      </c>
      <c r="AY187" s="18" t="s">
        <v>139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8" t="s">
        <v>83</v>
      </c>
      <c r="BK187" s="223">
        <f>ROUND(I187*H187,2)</f>
        <v>0</v>
      </c>
      <c r="BL187" s="18" t="s">
        <v>145</v>
      </c>
      <c r="BM187" s="222" t="s">
        <v>325</v>
      </c>
    </row>
    <row r="188" s="2" customFormat="1">
      <c r="A188" s="39"/>
      <c r="B188" s="40"/>
      <c r="C188" s="41"/>
      <c r="D188" s="224" t="s">
        <v>147</v>
      </c>
      <c r="E188" s="41"/>
      <c r="F188" s="225" t="s">
        <v>326</v>
      </c>
      <c r="G188" s="41"/>
      <c r="H188" s="41"/>
      <c r="I188" s="226"/>
      <c r="J188" s="41"/>
      <c r="K188" s="41"/>
      <c r="L188" s="45"/>
      <c r="M188" s="227"/>
      <c r="N188" s="228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147</v>
      </c>
      <c r="AU188" s="18" t="s">
        <v>85</v>
      </c>
    </row>
    <row r="189" s="13" customFormat="1">
      <c r="A189" s="13"/>
      <c r="B189" s="229"/>
      <c r="C189" s="230"/>
      <c r="D189" s="231" t="s">
        <v>149</v>
      </c>
      <c r="E189" s="232" t="s">
        <v>19</v>
      </c>
      <c r="F189" s="233" t="s">
        <v>275</v>
      </c>
      <c r="G189" s="230"/>
      <c r="H189" s="234">
        <v>754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149</v>
      </c>
      <c r="AU189" s="240" t="s">
        <v>85</v>
      </c>
      <c r="AV189" s="13" t="s">
        <v>85</v>
      </c>
      <c r="AW189" s="13" t="s">
        <v>35</v>
      </c>
      <c r="AX189" s="13" t="s">
        <v>83</v>
      </c>
      <c r="AY189" s="240" t="s">
        <v>139</v>
      </c>
    </row>
    <row r="190" s="2" customFormat="1" ht="24.15" customHeight="1">
      <c r="A190" s="39"/>
      <c r="B190" s="40"/>
      <c r="C190" s="211" t="s">
        <v>327</v>
      </c>
      <c r="D190" s="211" t="s">
        <v>140</v>
      </c>
      <c r="E190" s="212" t="s">
        <v>328</v>
      </c>
      <c r="F190" s="213" t="s">
        <v>329</v>
      </c>
      <c r="G190" s="214" t="s">
        <v>330</v>
      </c>
      <c r="H190" s="215">
        <v>518.995</v>
      </c>
      <c r="I190" s="216"/>
      <c r="J190" s="217">
        <f>ROUND(I190*H190,2)</f>
        <v>0</v>
      </c>
      <c r="K190" s="213" t="s">
        <v>144</v>
      </c>
      <c r="L190" s="45"/>
      <c r="M190" s="218" t="s">
        <v>19</v>
      </c>
      <c r="N190" s="219" t="s">
        <v>47</v>
      </c>
      <c r="O190" s="85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2" t="s">
        <v>145</v>
      </c>
      <c r="AT190" s="222" t="s">
        <v>140</v>
      </c>
      <c r="AU190" s="222" t="s">
        <v>85</v>
      </c>
      <c r="AY190" s="18" t="s">
        <v>139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8" t="s">
        <v>83</v>
      </c>
      <c r="BK190" s="223">
        <f>ROUND(I190*H190,2)</f>
        <v>0</v>
      </c>
      <c r="BL190" s="18" t="s">
        <v>145</v>
      </c>
      <c r="BM190" s="222" t="s">
        <v>331</v>
      </c>
    </row>
    <row r="191" s="2" customFormat="1">
      <c r="A191" s="39"/>
      <c r="B191" s="40"/>
      <c r="C191" s="41"/>
      <c r="D191" s="224" t="s">
        <v>147</v>
      </c>
      <c r="E191" s="41"/>
      <c r="F191" s="225" t="s">
        <v>332</v>
      </c>
      <c r="G191" s="41"/>
      <c r="H191" s="41"/>
      <c r="I191" s="226"/>
      <c r="J191" s="41"/>
      <c r="K191" s="41"/>
      <c r="L191" s="45"/>
      <c r="M191" s="227"/>
      <c r="N191" s="228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147</v>
      </c>
      <c r="AU191" s="18" t="s">
        <v>85</v>
      </c>
    </row>
    <row r="192" s="13" customFormat="1">
      <c r="A192" s="13"/>
      <c r="B192" s="229"/>
      <c r="C192" s="230"/>
      <c r="D192" s="231" t="s">
        <v>149</v>
      </c>
      <c r="E192" s="232" t="s">
        <v>19</v>
      </c>
      <c r="F192" s="233" t="s">
        <v>333</v>
      </c>
      <c r="G192" s="230"/>
      <c r="H192" s="234">
        <v>210.78800000000001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149</v>
      </c>
      <c r="AU192" s="240" t="s">
        <v>85</v>
      </c>
      <c r="AV192" s="13" t="s">
        <v>85</v>
      </c>
      <c r="AW192" s="13" t="s">
        <v>35</v>
      </c>
      <c r="AX192" s="13" t="s">
        <v>76</v>
      </c>
      <c r="AY192" s="240" t="s">
        <v>139</v>
      </c>
    </row>
    <row r="193" s="13" customFormat="1">
      <c r="A193" s="13"/>
      <c r="B193" s="229"/>
      <c r="C193" s="230"/>
      <c r="D193" s="231" t="s">
        <v>149</v>
      </c>
      <c r="E193" s="232" t="s">
        <v>19</v>
      </c>
      <c r="F193" s="233" t="s">
        <v>334</v>
      </c>
      <c r="G193" s="230"/>
      <c r="H193" s="234">
        <v>143.17400000000001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149</v>
      </c>
      <c r="AU193" s="240" t="s">
        <v>85</v>
      </c>
      <c r="AV193" s="13" t="s">
        <v>85</v>
      </c>
      <c r="AW193" s="13" t="s">
        <v>35</v>
      </c>
      <c r="AX193" s="13" t="s">
        <v>76</v>
      </c>
      <c r="AY193" s="240" t="s">
        <v>139</v>
      </c>
    </row>
    <row r="194" s="13" customFormat="1">
      <c r="A194" s="13"/>
      <c r="B194" s="229"/>
      <c r="C194" s="230"/>
      <c r="D194" s="231" t="s">
        <v>149</v>
      </c>
      <c r="E194" s="232" t="s">
        <v>19</v>
      </c>
      <c r="F194" s="233" t="s">
        <v>335</v>
      </c>
      <c r="G194" s="230"/>
      <c r="H194" s="234">
        <v>11.550000000000001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149</v>
      </c>
      <c r="AU194" s="240" t="s">
        <v>85</v>
      </c>
      <c r="AV194" s="13" t="s">
        <v>85</v>
      </c>
      <c r="AW194" s="13" t="s">
        <v>35</v>
      </c>
      <c r="AX194" s="13" t="s">
        <v>76</v>
      </c>
      <c r="AY194" s="240" t="s">
        <v>139</v>
      </c>
    </row>
    <row r="195" s="13" customFormat="1">
      <c r="A195" s="13"/>
      <c r="B195" s="229"/>
      <c r="C195" s="230"/>
      <c r="D195" s="231" t="s">
        <v>149</v>
      </c>
      <c r="E195" s="232" t="s">
        <v>19</v>
      </c>
      <c r="F195" s="233" t="s">
        <v>336</v>
      </c>
      <c r="G195" s="230"/>
      <c r="H195" s="234">
        <v>14.058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149</v>
      </c>
      <c r="AU195" s="240" t="s">
        <v>85</v>
      </c>
      <c r="AV195" s="13" t="s">
        <v>85</v>
      </c>
      <c r="AW195" s="13" t="s">
        <v>35</v>
      </c>
      <c r="AX195" s="13" t="s">
        <v>76</v>
      </c>
      <c r="AY195" s="240" t="s">
        <v>139</v>
      </c>
    </row>
    <row r="196" s="13" customFormat="1">
      <c r="A196" s="13"/>
      <c r="B196" s="229"/>
      <c r="C196" s="230"/>
      <c r="D196" s="231" t="s">
        <v>149</v>
      </c>
      <c r="E196" s="232" t="s">
        <v>19</v>
      </c>
      <c r="F196" s="233" t="s">
        <v>337</v>
      </c>
      <c r="G196" s="230"/>
      <c r="H196" s="234">
        <v>11.550000000000001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149</v>
      </c>
      <c r="AU196" s="240" t="s">
        <v>85</v>
      </c>
      <c r="AV196" s="13" t="s">
        <v>85</v>
      </c>
      <c r="AW196" s="13" t="s">
        <v>35</v>
      </c>
      <c r="AX196" s="13" t="s">
        <v>76</v>
      </c>
      <c r="AY196" s="240" t="s">
        <v>139</v>
      </c>
    </row>
    <row r="197" s="13" customFormat="1">
      <c r="A197" s="13"/>
      <c r="B197" s="229"/>
      <c r="C197" s="230"/>
      <c r="D197" s="231" t="s">
        <v>149</v>
      </c>
      <c r="E197" s="232" t="s">
        <v>19</v>
      </c>
      <c r="F197" s="233" t="s">
        <v>338</v>
      </c>
      <c r="G197" s="230"/>
      <c r="H197" s="234">
        <v>51.149999999999999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149</v>
      </c>
      <c r="AU197" s="240" t="s">
        <v>85</v>
      </c>
      <c r="AV197" s="13" t="s">
        <v>85</v>
      </c>
      <c r="AW197" s="13" t="s">
        <v>35</v>
      </c>
      <c r="AX197" s="13" t="s">
        <v>76</v>
      </c>
      <c r="AY197" s="240" t="s">
        <v>139</v>
      </c>
    </row>
    <row r="198" s="13" customFormat="1">
      <c r="A198" s="13"/>
      <c r="B198" s="229"/>
      <c r="C198" s="230"/>
      <c r="D198" s="231" t="s">
        <v>149</v>
      </c>
      <c r="E198" s="232" t="s">
        <v>19</v>
      </c>
      <c r="F198" s="233" t="s">
        <v>339</v>
      </c>
      <c r="G198" s="230"/>
      <c r="H198" s="234">
        <v>64.349999999999994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149</v>
      </c>
      <c r="AU198" s="240" t="s">
        <v>85</v>
      </c>
      <c r="AV198" s="13" t="s">
        <v>85</v>
      </c>
      <c r="AW198" s="13" t="s">
        <v>35</v>
      </c>
      <c r="AX198" s="13" t="s">
        <v>76</v>
      </c>
      <c r="AY198" s="240" t="s">
        <v>139</v>
      </c>
    </row>
    <row r="199" s="13" customFormat="1">
      <c r="A199" s="13"/>
      <c r="B199" s="229"/>
      <c r="C199" s="230"/>
      <c r="D199" s="231" t="s">
        <v>149</v>
      </c>
      <c r="E199" s="232" t="s">
        <v>19</v>
      </c>
      <c r="F199" s="233" t="s">
        <v>340</v>
      </c>
      <c r="G199" s="230"/>
      <c r="H199" s="234">
        <v>12.375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149</v>
      </c>
      <c r="AU199" s="240" t="s">
        <v>85</v>
      </c>
      <c r="AV199" s="13" t="s">
        <v>85</v>
      </c>
      <c r="AW199" s="13" t="s">
        <v>35</v>
      </c>
      <c r="AX199" s="13" t="s">
        <v>76</v>
      </c>
      <c r="AY199" s="240" t="s">
        <v>139</v>
      </c>
    </row>
    <row r="200" s="14" customFormat="1">
      <c r="A200" s="14"/>
      <c r="B200" s="254"/>
      <c r="C200" s="255"/>
      <c r="D200" s="231" t="s">
        <v>149</v>
      </c>
      <c r="E200" s="256" t="s">
        <v>19</v>
      </c>
      <c r="F200" s="257" t="s">
        <v>248</v>
      </c>
      <c r="G200" s="255"/>
      <c r="H200" s="258">
        <v>518.995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4" t="s">
        <v>149</v>
      </c>
      <c r="AU200" s="264" t="s">
        <v>85</v>
      </c>
      <c r="AV200" s="14" t="s">
        <v>145</v>
      </c>
      <c r="AW200" s="14" t="s">
        <v>35</v>
      </c>
      <c r="AX200" s="14" t="s">
        <v>83</v>
      </c>
      <c r="AY200" s="264" t="s">
        <v>139</v>
      </c>
    </row>
    <row r="201" s="2" customFormat="1" ht="16.5" customHeight="1">
      <c r="A201" s="39"/>
      <c r="B201" s="40"/>
      <c r="C201" s="211" t="s">
        <v>341</v>
      </c>
      <c r="D201" s="211" t="s">
        <v>140</v>
      </c>
      <c r="E201" s="212" t="s">
        <v>342</v>
      </c>
      <c r="F201" s="213" t="s">
        <v>343</v>
      </c>
      <c r="G201" s="214" t="s">
        <v>279</v>
      </c>
      <c r="H201" s="215">
        <v>150.80000000000001</v>
      </c>
      <c r="I201" s="216"/>
      <c r="J201" s="217">
        <f>ROUND(I201*H201,2)</f>
        <v>0</v>
      </c>
      <c r="K201" s="213" t="s">
        <v>144</v>
      </c>
      <c r="L201" s="45"/>
      <c r="M201" s="218" t="s">
        <v>19</v>
      </c>
      <c r="N201" s="219" t="s">
        <v>47</v>
      </c>
      <c r="O201" s="85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2" t="s">
        <v>145</v>
      </c>
      <c r="AT201" s="222" t="s">
        <v>140</v>
      </c>
      <c r="AU201" s="222" t="s">
        <v>85</v>
      </c>
      <c r="AY201" s="18" t="s">
        <v>139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8" t="s">
        <v>83</v>
      </c>
      <c r="BK201" s="223">
        <f>ROUND(I201*H201,2)</f>
        <v>0</v>
      </c>
      <c r="BL201" s="18" t="s">
        <v>145</v>
      </c>
      <c r="BM201" s="222" t="s">
        <v>344</v>
      </c>
    </row>
    <row r="202" s="2" customFormat="1">
      <c r="A202" s="39"/>
      <c r="B202" s="40"/>
      <c r="C202" s="41"/>
      <c r="D202" s="224" t="s">
        <v>147</v>
      </c>
      <c r="E202" s="41"/>
      <c r="F202" s="225" t="s">
        <v>345</v>
      </c>
      <c r="G202" s="41"/>
      <c r="H202" s="41"/>
      <c r="I202" s="226"/>
      <c r="J202" s="41"/>
      <c r="K202" s="41"/>
      <c r="L202" s="45"/>
      <c r="M202" s="227"/>
      <c r="N202" s="228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147</v>
      </c>
      <c r="AU202" s="18" t="s">
        <v>85</v>
      </c>
    </row>
    <row r="203" s="13" customFormat="1">
      <c r="A203" s="13"/>
      <c r="B203" s="229"/>
      <c r="C203" s="230"/>
      <c r="D203" s="231" t="s">
        <v>149</v>
      </c>
      <c r="E203" s="232" t="s">
        <v>19</v>
      </c>
      <c r="F203" s="233" t="s">
        <v>346</v>
      </c>
      <c r="G203" s="230"/>
      <c r="H203" s="234">
        <v>150.80000000000001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149</v>
      </c>
      <c r="AU203" s="240" t="s">
        <v>85</v>
      </c>
      <c r="AV203" s="13" t="s">
        <v>85</v>
      </c>
      <c r="AW203" s="13" t="s">
        <v>35</v>
      </c>
      <c r="AX203" s="13" t="s">
        <v>76</v>
      </c>
      <c r="AY203" s="240" t="s">
        <v>139</v>
      </c>
    </row>
    <row r="204" s="14" customFormat="1">
      <c r="A204" s="14"/>
      <c r="B204" s="254"/>
      <c r="C204" s="255"/>
      <c r="D204" s="231" t="s">
        <v>149</v>
      </c>
      <c r="E204" s="256" t="s">
        <v>19</v>
      </c>
      <c r="F204" s="257" t="s">
        <v>248</v>
      </c>
      <c r="G204" s="255"/>
      <c r="H204" s="258">
        <v>150.80000000000001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4" t="s">
        <v>149</v>
      </c>
      <c r="AU204" s="264" t="s">
        <v>85</v>
      </c>
      <c r="AV204" s="14" t="s">
        <v>145</v>
      </c>
      <c r="AW204" s="14" t="s">
        <v>35</v>
      </c>
      <c r="AX204" s="14" t="s">
        <v>83</v>
      </c>
      <c r="AY204" s="264" t="s">
        <v>139</v>
      </c>
    </row>
    <row r="205" s="2" customFormat="1" ht="24.15" customHeight="1">
      <c r="A205" s="39"/>
      <c r="B205" s="40"/>
      <c r="C205" s="211" t="s">
        <v>347</v>
      </c>
      <c r="D205" s="211" t="s">
        <v>140</v>
      </c>
      <c r="E205" s="212" t="s">
        <v>348</v>
      </c>
      <c r="F205" s="213" t="s">
        <v>349</v>
      </c>
      <c r="G205" s="214" t="s">
        <v>279</v>
      </c>
      <c r="H205" s="215">
        <v>150.80000000000001</v>
      </c>
      <c r="I205" s="216"/>
      <c r="J205" s="217">
        <f>ROUND(I205*H205,2)</f>
        <v>0</v>
      </c>
      <c r="K205" s="213" t="s">
        <v>144</v>
      </c>
      <c r="L205" s="45"/>
      <c r="M205" s="218" t="s">
        <v>19</v>
      </c>
      <c r="N205" s="219" t="s">
        <v>47</v>
      </c>
      <c r="O205" s="85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2" t="s">
        <v>145</v>
      </c>
      <c r="AT205" s="222" t="s">
        <v>140</v>
      </c>
      <c r="AU205" s="222" t="s">
        <v>85</v>
      </c>
      <c r="AY205" s="18" t="s">
        <v>139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8" t="s">
        <v>83</v>
      </c>
      <c r="BK205" s="223">
        <f>ROUND(I205*H205,2)</f>
        <v>0</v>
      </c>
      <c r="BL205" s="18" t="s">
        <v>145</v>
      </c>
      <c r="BM205" s="222" t="s">
        <v>350</v>
      </c>
    </row>
    <row r="206" s="2" customFormat="1">
      <c r="A206" s="39"/>
      <c r="B206" s="40"/>
      <c r="C206" s="41"/>
      <c r="D206" s="224" t="s">
        <v>147</v>
      </c>
      <c r="E206" s="41"/>
      <c r="F206" s="225" t="s">
        <v>351</v>
      </c>
      <c r="G206" s="41"/>
      <c r="H206" s="41"/>
      <c r="I206" s="226"/>
      <c r="J206" s="41"/>
      <c r="K206" s="41"/>
      <c r="L206" s="45"/>
      <c r="M206" s="227"/>
      <c r="N206" s="228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147</v>
      </c>
      <c r="AU206" s="18" t="s">
        <v>85</v>
      </c>
    </row>
    <row r="207" s="2" customFormat="1" ht="37.8" customHeight="1">
      <c r="A207" s="39"/>
      <c r="B207" s="40"/>
      <c r="C207" s="211" t="s">
        <v>352</v>
      </c>
      <c r="D207" s="211" t="s">
        <v>140</v>
      </c>
      <c r="E207" s="212" t="s">
        <v>353</v>
      </c>
      <c r="F207" s="213" t="s">
        <v>354</v>
      </c>
      <c r="G207" s="214" t="s">
        <v>279</v>
      </c>
      <c r="H207" s="215">
        <v>2.556</v>
      </c>
      <c r="I207" s="216"/>
      <c r="J207" s="217">
        <f>ROUND(I207*H207,2)</f>
        <v>0</v>
      </c>
      <c r="K207" s="213" t="s">
        <v>19</v>
      </c>
      <c r="L207" s="45"/>
      <c r="M207" s="218" t="s">
        <v>19</v>
      </c>
      <c r="N207" s="219" t="s">
        <v>47</v>
      </c>
      <c r="O207" s="85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2" t="s">
        <v>145</v>
      </c>
      <c r="AT207" s="222" t="s">
        <v>140</v>
      </c>
      <c r="AU207" s="222" t="s">
        <v>85</v>
      </c>
      <c r="AY207" s="18" t="s">
        <v>139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8" t="s">
        <v>83</v>
      </c>
      <c r="BK207" s="223">
        <f>ROUND(I207*H207,2)</f>
        <v>0</v>
      </c>
      <c r="BL207" s="18" t="s">
        <v>145</v>
      </c>
      <c r="BM207" s="222" t="s">
        <v>355</v>
      </c>
    </row>
    <row r="208" s="13" customFormat="1">
      <c r="A208" s="13"/>
      <c r="B208" s="229"/>
      <c r="C208" s="230"/>
      <c r="D208" s="231" t="s">
        <v>149</v>
      </c>
      <c r="E208" s="232" t="s">
        <v>19</v>
      </c>
      <c r="F208" s="233" t="s">
        <v>356</v>
      </c>
      <c r="G208" s="230"/>
      <c r="H208" s="234">
        <v>2.556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149</v>
      </c>
      <c r="AU208" s="240" t="s">
        <v>85</v>
      </c>
      <c r="AV208" s="13" t="s">
        <v>85</v>
      </c>
      <c r="AW208" s="13" t="s">
        <v>35</v>
      </c>
      <c r="AX208" s="13" t="s">
        <v>83</v>
      </c>
      <c r="AY208" s="240" t="s">
        <v>139</v>
      </c>
    </row>
    <row r="209" s="2" customFormat="1" ht="16.5" customHeight="1">
      <c r="A209" s="39"/>
      <c r="B209" s="40"/>
      <c r="C209" s="241" t="s">
        <v>357</v>
      </c>
      <c r="D209" s="241" t="s">
        <v>151</v>
      </c>
      <c r="E209" s="242" t="s">
        <v>358</v>
      </c>
      <c r="F209" s="243" t="s">
        <v>359</v>
      </c>
      <c r="G209" s="244" t="s">
        <v>330</v>
      </c>
      <c r="H209" s="245">
        <v>5.1120000000000001</v>
      </c>
      <c r="I209" s="246"/>
      <c r="J209" s="247">
        <f>ROUND(I209*H209,2)</f>
        <v>0</v>
      </c>
      <c r="K209" s="243" t="s">
        <v>19</v>
      </c>
      <c r="L209" s="248"/>
      <c r="M209" s="249" t="s">
        <v>19</v>
      </c>
      <c r="N209" s="250" t="s">
        <v>47</v>
      </c>
      <c r="O209" s="85"/>
      <c r="P209" s="220">
        <f>O209*H209</f>
        <v>0</v>
      </c>
      <c r="Q209" s="220">
        <v>1</v>
      </c>
      <c r="R209" s="220">
        <f>Q209*H209</f>
        <v>5.1120000000000001</v>
      </c>
      <c r="S209" s="220">
        <v>0</v>
      </c>
      <c r="T209" s="22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2" t="s">
        <v>137</v>
      </c>
      <c r="AT209" s="222" t="s">
        <v>151</v>
      </c>
      <c r="AU209" s="222" t="s">
        <v>85</v>
      </c>
      <c r="AY209" s="18" t="s">
        <v>139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8" t="s">
        <v>83</v>
      </c>
      <c r="BK209" s="223">
        <f>ROUND(I209*H209,2)</f>
        <v>0</v>
      </c>
      <c r="BL209" s="18" t="s">
        <v>145</v>
      </c>
      <c r="BM209" s="222" t="s">
        <v>360</v>
      </c>
    </row>
    <row r="210" s="13" customFormat="1">
      <c r="A210" s="13"/>
      <c r="B210" s="229"/>
      <c r="C210" s="230"/>
      <c r="D210" s="231" t="s">
        <v>149</v>
      </c>
      <c r="E210" s="230"/>
      <c r="F210" s="233" t="s">
        <v>361</v>
      </c>
      <c r="G210" s="230"/>
      <c r="H210" s="234">
        <v>5.1120000000000001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149</v>
      </c>
      <c r="AU210" s="240" t="s">
        <v>85</v>
      </c>
      <c r="AV210" s="13" t="s">
        <v>85</v>
      </c>
      <c r="AW210" s="13" t="s">
        <v>4</v>
      </c>
      <c r="AX210" s="13" t="s">
        <v>83</v>
      </c>
      <c r="AY210" s="240" t="s">
        <v>139</v>
      </c>
    </row>
    <row r="211" s="2" customFormat="1" ht="24.15" customHeight="1">
      <c r="A211" s="39"/>
      <c r="B211" s="40"/>
      <c r="C211" s="211" t="s">
        <v>362</v>
      </c>
      <c r="D211" s="211" t="s">
        <v>140</v>
      </c>
      <c r="E211" s="212" t="s">
        <v>363</v>
      </c>
      <c r="F211" s="213" t="s">
        <v>364</v>
      </c>
      <c r="G211" s="214" t="s">
        <v>243</v>
      </c>
      <c r="H211" s="215">
        <v>55.5</v>
      </c>
      <c r="I211" s="216"/>
      <c r="J211" s="217">
        <f>ROUND(I211*H211,2)</f>
        <v>0</v>
      </c>
      <c r="K211" s="213" t="s">
        <v>19</v>
      </c>
      <c r="L211" s="45"/>
      <c r="M211" s="218" t="s">
        <v>19</v>
      </c>
      <c r="N211" s="219" t="s">
        <v>47</v>
      </c>
      <c r="O211" s="85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2" t="s">
        <v>145</v>
      </c>
      <c r="AT211" s="222" t="s">
        <v>140</v>
      </c>
      <c r="AU211" s="222" t="s">
        <v>85</v>
      </c>
      <c r="AY211" s="18" t="s">
        <v>139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8" t="s">
        <v>83</v>
      </c>
      <c r="BK211" s="223">
        <f>ROUND(I211*H211,2)</f>
        <v>0</v>
      </c>
      <c r="BL211" s="18" t="s">
        <v>145</v>
      </c>
      <c r="BM211" s="222" t="s">
        <v>365</v>
      </c>
    </row>
    <row r="212" s="13" customFormat="1">
      <c r="A212" s="13"/>
      <c r="B212" s="229"/>
      <c r="C212" s="230"/>
      <c r="D212" s="231" t="s">
        <v>149</v>
      </c>
      <c r="E212" s="232" t="s">
        <v>19</v>
      </c>
      <c r="F212" s="233" t="s">
        <v>366</v>
      </c>
      <c r="G212" s="230"/>
      <c r="H212" s="234">
        <v>55.5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149</v>
      </c>
      <c r="AU212" s="240" t="s">
        <v>85</v>
      </c>
      <c r="AV212" s="13" t="s">
        <v>85</v>
      </c>
      <c r="AW212" s="13" t="s">
        <v>35</v>
      </c>
      <c r="AX212" s="13" t="s">
        <v>83</v>
      </c>
      <c r="AY212" s="240" t="s">
        <v>139</v>
      </c>
    </row>
    <row r="213" s="2" customFormat="1" ht="16.5" customHeight="1">
      <c r="A213" s="39"/>
      <c r="B213" s="40"/>
      <c r="C213" s="241" t="s">
        <v>367</v>
      </c>
      <c r="D213" s="241" t="s">
        <v>151</v>
      </c>
      <c r="E213" s="242" t="s">
        <v>368</v>
      </c>
      <c r="F213" s="243" t="s">
        <v>369</v>
      </c>
      <c r="G213" s="244" t="s">
        <v>330</v>
      </c>
      <c r="H213" s="245">
        <v>13.32</v>
      </c>
      <c r="I213" s="246"/>
      <c r="J213" s="247">
        <f>ROUND(I213*H213,2)</f>
        <v>0</v>
      </c>
      <c r="K213" s="243" t="s">
        <v>19</v>
      </c>
      <c r="L213" s="248"/>
      <c r="M213" s="249" t="s">
        <v>19</v>
      </c>
      <c r="N213" s="250" t="s">
        <v>47</v>
      </c>
      <c r="O213" s="85"/>
      <c r="P213" s="220">
        <f>O213*H213</f>
        <v>0</v>
      </c>
      <c r="Q213" s="220">
        <v>1</v>
      </c>
      <c r="R213" s="220">
        <f>Q213*H213</f>
        <v>13.32</v>
      </c>
      <c r="S213" s="220">
        <v>0</v>
      </c>
      <c r="T213" s="22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2" t="s">
        <v>137</v>
      </c>
      <c r="AT213" s="222" t="s">
        <v>151</v>
      </c>
      <c r="AU213" s="222" t="s">
        <v>85</v>
      </c>
      <c r="AY213" s="18" t="s">
        <v>139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8" t="s">
        <v>83</v>
      </c>
      <c r="BK213" s="223">
        <f>ROUND(I213*H213,2)</f>
        <v>0</v>
      </c>
      <c r="BL213" s="18" t="s">
        <v>145</v>
      </c>
      <c r="BM213" s="222" t="s">
        <v>370</v>
      </c>
    </row>
    <row r="214" s="13" customFormat="1">
      <c r="A214" s="13"/>
      <c r="B214" s="229"/>
      <c r="C214" s="230"/>
      <c r="D214" s="231" t="s">
        <v>149</v>
      </c>
      <c r="E214" s="230"/>
      <c r="F214" s="233" t="s">
        <v>371</v>
      </c>
      <c r="G214" s="230"/>
      <c r="H214" s="234">
        <v>13.32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149</v>
      </c>
      <c r="AU214" s="240" t="s">
        <v>85</v>
      </c>
      <c r="AV214" s="13" t="s">
        <v>85</v>
      </c>
      <c r="AW214" s="13" t="s">
        <v>4</v>
      </c>
      <c r="AX214" s="13" t="s">
        <v>83</v>
      </c>
      <c r="AY214" s="240" t="s">
        <v>139</v>
      </c>
    </row>
    <row r="215" s="2" customFormat="1" ht="24.15" customHeight="1">
      <c r="A215" s="39"/>
      <c r="B215" s="40"/>
      <c r="C215" s="211" t="s">
        <v>372</v>
      </c>
      <c r="D215" s="211" t="s">
        <v>140</v>
      </c>
      <c r="E215" s="212" t="s">
        <v>373</v>
      </c>
      <c r="F215" s="213" t="s">
        <v>374</v>
      </c>
      <c r="G215" s="214" t="s">
        <v>243</v>
      </c>
      <c r="H215" s="215">
        <v>55.530000000000001</v>
      </c>
      <c r="I215" s="216"/>
      <c r="J215" s="217">
        <f>ROUND(I215*H215,2)</f>
        <v>0</v>
      </c>
      <c r="K215" s="213" t="s">
        <v>19</v>
      </c>
      <c r="L215" s="45"/>
      <c r="M215" s="218" t="s">
        <v>19</v>
      </c>
      <c r="N215" s="219" t="s">
        <v>47</v>
      </c>
      <c r="O215" s="85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2" t="s">
        <v>145</v>
      </c>
      <c r="AT215" s="222" t="s">
        <v>140</v>
      </c>
      <c r="AU215" s="222" t="s">
        <v>85</v>
      </c>
      <c r="AY215" s="18" t="s">
        <v>139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8" t="s">
        <v>83</v>
      </c>
      <c r="BK215" s="223">
        <f>ROUND(I215*H215,2)</f>
        <v>0</v>
      </c>
      <c r="BL215" s="18" t="s">
        <v>145</v>
      </c>
      <c r="BM215" s="222" t="s">
        <v>375</v>
      </c>
    </row>
    <row r="216" s="2" customFormat="1" ht="16.5" customHeight="1">
      <c r="A216" s="39"/>
      <c r="B216" s="40"/>
      <c r="C216" s="241" t="s">
        <v>376</v>
      </c>
      <c r="D216" s="241" t="s">
        <v>151</v>
      </c>
      <c r="E216" s="242" t="s">
        <v>377</v>
      </c>
      <c r="F216" s="243" t="s">
        <v>378</v>
      </c>
      <c r="G216" s="244" t="s">
        <v>379</v>
      </c>
      <c r="H216" s="245">
        <v>1.111</v>
      </c>
      <c r="I216" s="246"/>
      <c r="J216" s="247">
        <f>ROUND(I216*H216,2)</f>
        <v>0</v>
      </c>
      <c r="K216" s="243" t="s">
        <v>19</v>
      </c>
      <c r="L216" s="248"/>
      <c r="M216" s="249" t="s">
        <v>19</v>
      </c>
      <c r="N216" s="250" t="s">
        <v>47</v>
      </c>
      <c r="O216" s="85"/>
      <c r="P216" s="220">
        <f>O216*H216</f>
        <v>0</v>
      </c>
      <c r="Q216" s="220">
        <v>0.001</v>
      </c>
      <c r="R216" s="220">
        <f>Q216*H216</f>
        <v>0.001111</v>
      </c>
      <c r="S216" s="220">
        <v>0</v>
      </c>
      <c r="T216" s="22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2" t="s">
        <v>137</v>
      </c>
      <c r="AT216" s="222" t="s">
        <v>151</v>
      </c>
      <c r="AU216" s="222" t="s">
        <v>85</v>
      </c>
      <c r="AY216" s="18" t="s">
        <v>139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8" t="s">
        <v>83</v>
      </c>
      <c r="BK216" s="223">
        <f>ROUND(I216*H216,2)</f>
        <v>0</v>
      </c>
      <c r="BL216" s="18" t="s">
        <v>145</v>
      </c>
      <c r="BM216" s="222" t="s">
        <v>380</v>
      </c>
    </row>
    <row r="217" s="13" customFormat="1">
      <c r="A217" s="13"/>
      <c r="B217" s="229"/>
      <c r="C217" s="230"/>
      <c r="D217" s="231" t="s">
        <v>149</v>
      </c>
      <c r="E217" s="230"/>
      <c r="F217" s="233" t="s">
        <v>381</v>
      </c>
      <c r="G217" s="230"/>
      <c r="H217" s="234">
        <v>1.111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149</v>
      </c>
      <c r="AU217" s="240" t="s">
        <v>85</v>
      </c>
      <c r="AV217" s="13" t="s">
        <v>85</v>
      </c>
      <c r="AW217" s="13" t="s">
        <v>4</v>
      </c>
      <c r="AX217" s="13" t="s">
        <v>83</v>
      </c>
      <c r="AY217" s="240" t="s">
        <v>139</v>
      </c>
    </row>
    <row r="218" s="2" customFormat="1" ht="16.5" customHeight="1">
      <c r="A218" s="39"/>
      <c r="B218" s="40"/>
      <c r="C218" s="211" t="s">
        <v>382</v>
      </c>
      <c r="D218" s="211" t="s">
        <v>140</v>
      </c>
      <c r="E218" s="212" t="s">
        <v>383</v>
      </c>
      <c r="F218" s="213" t="s">
        <v>384</v>
      </c>
      <c r="G218" s="214" t="s">
        <v>385</v>
      </c>
      <c r="H218" s="215">
        <v>1</v>
      </c>
      <c r="I218" s="216"/>
      <c r="J218" s="217">
        <f>ROUND(I218*H218,2)</f>
        <v>0</v>
      </c>
      <c r="K218" s="213" t="s">
        <v>144</v>
      </c>
      <c r="L218" s="45"/>
      <c r="M218" s="218" t="s">
        <v>19</v>
      </c>
      <c r="N218" s="219" t="s">
        <v>47</v>
      </c>
      <c r="O218" s="85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2" t="s">
        <v>145</v>
      </c>
      <c r="AT218" s="222" t="s">
        <v>140</v>
      </c>
      <c r="AU218" s="222" t="s">
        <v>85</v>
      </c>
      <c r="AY218" s="18" t="s">
        <v>139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8" t="s">
        <v>83</v>
      </c>
      <c r="BK218" s="223">
        <f>ROUND(I218*H218,2)</f>
        <v>0</v>
      </c>
      <c r="BL218" s="18" t="s">
        <v>145</v>
      </c>
      <c r="BM218" s="222" t="s">
        <v>386</v>
      </c>
    </row>
    <row r="219" s="2" customFormat="1">
      <c r="A219" s="39"/>
      <c r="B219" s="40"/>
      <c r="C219" s="41"/>
      <c r="D219" s="224" t="s">
        <v>147</v>
      </c>
      <c r="E219" s="41"/>
      <c r="F219" s="225" t="s">
        <v>387</v>
      </c>
      <c r="G219" s="41"/>
      <c r="H219" s="41"/>
      <c r="I219" s="226"/>
      <c r="J219" s="41"/>
      <c r="K219" s="41"/>
      <c r="L219" s="45"/>
      <c r="M219" s="227"/>
      <c r="N219" s="228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147</v>
      </c>
      <c r="AU219" s="18" t="s">
        <v>85</v>
      </c>
    </row>
    <row r="220" s="2" customFormat="1" ht="16.5" customHeight="1">
      <c r="A220" s="39"/>
      <c r="B220" s="40"/>
      <c r="C220" s="241" t="s">
        <v>388</v>
      </c>
      <c r="D220" s="241" t="s">
        <v>151</v>
      </c>
      <c r="E220" s="242" t="s">
        <v>389</v>
      </c>
      <c r="F220" s="243" t="s">
        <v>390</v>
      </c>
      <c r="G220" s="244" t="s">
        <v>391</v>
      </c>
      <c r="H220" s="245">
        <v>10</v>
      </c>
      <c r="I220" s="246"/>
      <c r="J220" s="247">
        <f>ROUND(I220*H220,2)</f>
        <v>0</v>
      </c>
      <c r="K220" s="243" t="s">
        <v>144</v>
      </c>
      <c r="L220" s="248"/>
      <c r="M220" s="249" t="s">
        <v>19</v>
      </c>
      <c r="N220" s="250" t="s">
        <v>47</v>
      </c>
      <c r="O220" s="85"/>
      <c r="P220" s="220">
        <f>O220*H220</f>
        <v>0</v>
      </c>
      <c r="Q220" s="220">
        <v>0.001</v>
      </c>
      <c r="R220" s="220">
        <f>Q220*H220</f>
        <v>0.01</v>
      </c>
      <c r="S220" s="220">
        <v>0</v>
      </c>
      <c r="T220" s="22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2" t="s">
        <v>137</v>
      </c>
      <c r="AT220" s="222" t="s">
        <v>151</v>
      </c>
      <c r="AU220" s="222" t="s">
        <v>85</v>
      </c>
      <c r="AY220" s="18" t="s">
        <v>139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8" t="s">
        <v>83</v>
      </c>
      <c r="BK220" s="223">
        <f>ROUND(I220*H220,2)</f>
        <v>0</v>
      </c>
      <c r="BL220" s="18" t="s">
        <v>145</v>
      </c>
      <c r="BM220" s="222" t="s">
        <v>392</v>
      </c>
    </row>
    <row r="221" s="13" customFormat="1">
      <c r="A221" s="13"/>
      <c r="B221" s="229"/>
      <c r="C221" s="230"/>
      <c r="D221" s="231" t="s">
        <v>149</v>
      </c>
      <c r="E221" s="230"/>
      <c r="F221" s="233" t="s">
        <v>393</v>
      </c>
      <c r="G221" s="230"/>
      <c r="H221" s="234">
        <v>10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149</v>
      </c>
      <c r="AU221" s="240" t="s">
        <v>85</v>
      </c>
      <c r="AV221" s="13" t="s">
        <v>85</v>
      </c>
      <c r="AW221" s="13" t="s">
        <v>4</v>
      </c>
      <c r="AX221" s="13" t="s">
        <v>83</v>
      </c>
      <c r="AY221" s="240" t="s">
        <v>139</v>
      </c>
    </row>
    <row r="222" s="2" customFormat="1" ht="21.75" customHeight="1">
      <c r="A222" s="39"/>
      <c r="B222" s="40"/>
      <c r="C222" s="211" t="s">
        <v>394</v>
      </c>
      <c r="D222" s="211" t="s">
        <v>140</v>
      </c>
      <c r="E222" s="212" t="s">
        <v>395</v>
      </c>
      <c r="F222" s="213" t="s">
        <v>396</v>
      </c>
      <c r="G222" s="214" t="s">
        <v>243</v>
      </c>
      <c r="H222" s="215">
        <v>55.530000000000001</v>
      </c>
      <c r="I222" s="216"/>
      <c r="J222" s="217">
        <f>ROUND(I222*H222,2)</f>
        <v>0</v>
      </c>
      <c r="K222" s="213" t="s">
        <v>144</v>
      </c>
      <c r="L222" s="45"/>
      <c r="M222" s="218" t="s">
        <v>19</v>
      </c>
      <c r="N222" s="219" t="s">
        <v>47</v>
      </c>
      <c r="O222" s="85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2" t="s">
        <v>145</v>
      </c>
      <c r="AT222" s="222" t="s">
        <v>140</v>
      </c>
      <c r="AU222" s="222" t="s">
        <v>85</v>
      </c>
      <c r="AY222" s="18" t="s">
        <v>139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8" t="s">
        <v>83</v>
      </c>
      <c r="BK222" s="223">
        <f>ROUND(I222*H222,2)</f>
        <v>0</v>
      </c>
      <c r="BL222" s="18" t="s">
        <v>145</v>
      </c>
      <c r="BM222" s="222" t="s">
        <v>397</v>
      </c>
    </row>
    <row r="223" s="2" customFormat="1">
      <c r="A223" s="39"/>
      <c r="B223" s="40"/>
      <c r="C223" s="41"/>
      <c r="D223" s="224" t="s">
        <v>147</v>
      </c>
      <c r="E223" s="41"/>
      <c r="F223" s="225" t="s">
        <v>398</v>
      </c>
      <c r="G223" s="41"/>
      <c r="H223" s="41"/>
      <c r="I223" s="226"/>
      <c r="J223" s="41"/>
      <c r="K223" s="41"/>
      <c r="L223" s="45"/>
      <c r="M223" s="227"/>
      <c r="N223" s="228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147</v>
      </c>
      <c r="AU223" s="18" t="s">
        <v>85</v>
      </c>
    </row>
    <row r="224" s="2" customFormat="1" ht="16.5" customHeight="1">
      <c r="A224" s="39"/>
      <c r="B224" s="40"/>
      <c r="C224" s="211" t="s">
        <v>399</v>
      </c>
      <c r="D224" s="211" t="s">
        <v>140</v>
      </c>
      <c r="E224" s="212" t="s">
        <v>400</v>
      </c>
      <c r="F224" s="213" t="s">
        <v>401</v>
      </c>
      <c r="G224" s="214" t="s">
        <v>243</v>
      </c>
      <c r="H224" s="215">
        <v>55.530000000000001</v>
      </c>
      <c r="I224" s="216"/>
      <c r="J224" s="217">
        <f>ROUND(I224*H224,2)</f>
        <v>0</v>
      </c>
      <c r="K224" s="213" t="s">
        <v>19</v>
      </c>
      <c r="L224" s="45"/>
      <c r="M224" s="218" t="s">
        <v>19</v>
      </c>
      <c r="N224" s="219" t="s">
        <v>47</v>
      </c>
      <c r="O224" s="85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2" t="s">
        <v>145</v>
      </c>
      <c r="AT224" s="222" t="s">
        <v>140</v>
      </c>
      <c r="AU224" s="222" t="s">
        <v>85</v>
      </c>
      <c r="AY224" s="18" t="s">
        <v>139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8" t="s">
        <v>83</v>
      </c>
      <c r="BK224" s="223">
        <f>ROUND(I224*H224,2)</f>
        <v>0</v>
      </c>
      <c r="BL224" s="18" t="s">
        <v>145</v>
      </c>
      <c r="BM224" s="222" t="s">
        <v>402</v>
      </c>
    </row>
    <row r="225" s="12" customFormat="1" ht="22.8" customHeight="1">
      <c r="A225" s="12"/>
      <c r="B225" s="197"/>
      <c r="C225" s="198"/>
      <c r="D225" s="199" t="s">
        <v>75</v>
      </c>
      <c r="E225" s="252" t="s">
        <v>85</v>
      </c>
      <c r="F225" s="252" t="s">
        <v>403</v>
      </c>
      <c r="G225" s="198"/>
      <c r="H225" s="198"/>
      <c r="I225" s="201"/>
      <c r="J225" s="253">
        <f>BK225</f>
        <v>0</v>
      </c>
      <c r="K225" s="198"/>
      <c r="L225" s="203"/>
      <c r="M225" s="204"/>
      <c r="N225" s="205"/>
      <c r="O225" s="205"/>
      <c r="P225" s="206">
        <f>SUM(P226:P228)</f>
        <v>0</v>
      </c>
      <c r="Q225" s="205"/>
      <c r="R225" s="206">
        <f>SUM(R226:R228)</f>
        <v>15.024610000000001</v>
      </c>
      <c r="S225" s="205"/>
      <c r="T225" s="207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8" t="s">
        <v>83</v>
      </c>
      <c r="AT225" s="209" t="s">
        <v>75</v>
      </c>
      <c r="AU225" s="209" t="s">
        <v>83</v>
      </c>
      <c r="AY225" s="208" t="s">
        <v>139</v>
      </c>
      <c r="BK225" s="210">
        <f>SUM(BK226:BK228)</f>
        <v>0</v>
      </c>
    </row>
    <row r="226" s="2" customFormat="1" ht="24.15" customHeight="1">
      <c r="A226" s="39"/>
      <c r="B226" s="40"/>
      <c r="C226" s="211" t="s">
        <v>404</v>
      </c>
      <c r="D226" s="211" t="s">
        <v>140</v>
      </c>
      <c r="E226" s="212" t="s">
        <v>405</v>
      </c>
      <c r="F226" s="213" t="s">
        <v>406</v>
      </c>
      <c r="G226" s="214" t="s">
        <v>243</v>
      </c>
      <c r="H226" s="215">
        <v>29</v>
      </c>
      <c r="I226" s="216"/>
      <c r="J226" s="217">
        <f>ROUND(I226*H226,2)</f>
        <v>0</v>
      </c>
      <c r="K226" s="213" t="s">
        <v>144</v>
      </c>
      <c r="L226" s="45"/>
      <c r="M226" s="218" t="s">
        <v>19</v>
      </c>
      <c r="N226" s="219" t="s">
        <v>47</v>
      </c>
      <c r="O226" s="85"/>
      <c r="P226" s="220">
        <f>O226*H226</f>
        <v>0</v>
      </c>
      <c r="Q226" s="220">
        <v>0.51809000000000005</v>
      </c>
      <c r="R226" s="220">
        <f>Q226*H226</f>
        <v>15.024610000000001</v>
      </c>
      <c r="S226" s="220">
        <v>0</v>
      </c>
      <c r="T226" s="22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2" t="s">
        <v>145</v>
      </c>
      <c r="AT226" s="222" t="s">
        <v>140</v>
      </c>
      <c r="AU226" s="222" t="s">
        <v>85</v>
      </c>
      <c r="AY226" s="18" t="s">
        <v>139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8" t="s">
        <v>83</v>
      </c>
      <c r="BK226" s="223">
        <f>ROUND(I226*H226,2)</f>
        <v>0</v>
      </c>
      <c r="BL226" s="18" t="s">
        <v>145</v>
      </c>
      <c r="BM226" s="222" t="s">
        <v>407</v>
      </c>
    </row>
    <row r="227" s="2" customFormat="1">
      <c r="A227" s="39"/>
      <c r="B227" s="40"/>
      <c r="C227" s="41"/>
      <c r="D227" s="224" t="s">
        <v>147</v>
      </c>
      <c r="E227" s="41"/>
      <c r="F227" s="225" t="s">
        <v>408</v>
      </c>
      <c r="G227" s="41"/>
      <c r="H227" s="41"/>
      <c r="I227" s="226"/>
      <c r="J227" s="41"/>
      <c r="K227" s="41"/>
      <c r="L227" s="45"/>
      <c r="M227" s="227"/>
      <c r="N227" s="228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147</v>
      </c>
      <c r="AU227" s="18" t="s">
        <v>85</v>
      </c>
    </row>
    <row r="228" s="13" customFormat="1">
      <c r="A228" s="13"/>
      <c r="B228" s="229"/>
      <c r="C228" s="230"/>
      <c r="D228" s="231" t="s">
        <v>149</v>
      </c>
      <c r="E228" s="232" t="s">
        <v>19</v>
      </c>
      <c r="F228" s="233" t="s">
        <v>409</v>
      </c>
      <c r="G228" s="230"/>
      <c r="H228" s="234">
        <v>29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149</v>
      </c>
      <c r="AU228" s="240" t="s">
        <v>85</v>
      </c>
      <c r="AV228" s="13" t="s">
        <v>85</v>
      </c>
      <c r="AW228" s="13" t="s">
        <v>35</v>
      </c>
      <c r="AX228" s="13" t="s">
        <v>83</v>
      </c>
      <c r="AY228" s="240" t="s">
        <v>139</v>
      </c>
    </row>
    <row r="229" s="12" customFormat="1" ht="22.8" customHeight="1">
      <c r="A229" s="12"/>
      <c r="B229" s="197"/>
      <c r="C229" s="198"/>
      <c r="D229" s="199" t="s">
        <v>75</v>
      </c>
      <c r="E229" s="252" t="s">
        <v>156</v>
      </c>
      <c r="F229" s="252" t="s">
        <v>410</v>
      </c>
      <c r="G229" s="198"/>
      <c r="H229" s="198"/>
      <c r="I229" s="201"/>
      <c r="J229" s="253">
        <f>BK229</f>
        <v>0</v>
      </c>
      <c r="K229" s="198"/>
      <c r="L229" s="203"/>
      <c r="M229" s="204"/>
      <c r="N229" s="205"/>
      <c r="O229" s="205"/>
      <c r="P229" s="206">
        <f>SUM(P230:P241)</f>
        <v>0</v>
      </c>
      <c r="Q229" s="205"/>
      <c r="R229" s="206">
        <f>SUM(R230:R241)</f>
        <v>0.58443199999999995</v>
      </c>
      <c r="S229" s="205"/>
      <c r="T229" s="207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8" t="s">
        <v>83</v>
      </c>
      <c r="AT229" s="209" t="s">
        <v>75</v>
      </c>
      <c r="AU229" s="209" t="s">
        <v>83</v>
      </c>
      <c r="AY229" s="208" t="s">
        <v>139</v>
      </c>
      <c r="BK229" s="210">
        <f>SUM(BK230:BK241)</f>
        <v>0</v>
      </c>
    </row>
    <row r="230" s="2" customFormat="1" ht="24.15" customHeight="1">
      <c r="A230" s="39"/>
      <c r="B230" s="40"/>
      <c r="C230" s="211" t="s">
        <v>411</v>
      </c>
      <c r="D230" s="211" t="s">
        <v>140</v>
      </c>
      <c r="E230" s="212" t="s">
        <v>412</v>
      </c>
      <c r="F230" s="213" t="s">
        <v>413</v>
      </c>
      <c r="G230" s="214" t="s">
        <v>159</v>
      </c>
      <c r="H230" s="215">
        <v>37</v>
      </c>
      <c r="I230" s="216"/>
      <c r="J230" s="217">
        <f>ROUND(I230*H230,2)</f>
        <v>0</v>
      </c>
      <c r="K230" s="213" t="s">
        <v>144</v>
      </c>
      <c r="L230" s="45"/>
      <c r="M230" s="218" t="s">
        <v>19</v>
      </c>
      <c r="N230" s="219" t="s">
        <v>47</v>
      </c>
      <c r="O230" s="85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2" t="s">
        <v>145</v>
      </c>
      <c r="AT230" s="222" t="s">
        <v>140</v>
      </c>
      <c r="AU230" s="222" t="s">
        <v>85</v>
      </c>
      <c r="AY230" s="18" t="s">
        <v>139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8" t="s">
        <v>83</v>
      </c>
      <c r="BK230" s="223">
        <f>ROUND(I230*H230,2)</f>
        <v>0</v>
      </c>
      <c r="BL230" s="18" t="s">
        <v>145</v>
      </c>
      <c r="BM230" s="222" t="s">
        <v>414</v>
      </c>
    </row>
    <row r="231" s="2" customFormat="1">
      <c r="A231" s="39"/>
      <c r="B231" s="40"/>
      <c r="C231" s="41"/>
      <c r="D231" s="224" t="s">
        <v>147</v>
      </c>
      <c r="E231" s="41"/>
      <c r="F231" s="225" t="s">
        <v>415</v>
      </c>
      <c r="G231" s="41"/>
      <c r="H231" s="41"/>
      <c r="I231" s="226"/>
      <c r="J231" s="41"/>
      <c r="K231" s="41"/>
      <c r="L231" s="45"/>
      <c r="M231" s="227"/>
      <c r="N231" s="228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147</v>
      </c>
      <c r="AU231" s="18" t="s">
        <v>85</v>
      </c>
    </row>
    <row r="232" s="2" customFormat="1" ht="16.5" customHeight="1">
      <c r="A232" s="39"/>
      <c r="B232" s="40"/>
      <c r="C232" s="241" t="s">
        <v>416</v>
      </c>
      <c r="D232" s="241" t="s">
        <v>151</v>
      </c>
      <c r="E232" s="242" t="s">
        <v>417</v>
      </c>
      <c r="F232" s="243" t="s">
        <v>418</v>
      </c>
      <c r="G232" s="244" t="s">
        <v>159</v>
      </c>
      <c r="H232" s="245">
        <v>37</v>
      </c>
      <c r="I232" s="246"/>
      <c r="J232" s="247">
        <f>ROUND(I232*H232,2)</f>
        <v>0</v>
      </c>
      <c r="K232" s="243" t="s">
        <v>144</v>
      </c>
      <c r="L232" s="248"/>
      <c r="M232" s="249" t="s">
        <v>19</v>
      </c>
      <c r="N232" s="250" t="s">
        <v>47</v>
      </c>
      <c r="O232" s="85"/>
      <c r="P232" s="220">
        <f>O232*H232</f>
        <v>0</v>
      </c>
      <c r="Q232" s="220">
        <v>0.0023999999999999998</v>
      </c>
      <c r="R232" s="220">
        <f>Q232*H232</f>
        <v>0.08879999999999999</v>
      </c>
      <c r="S232" s="220">
        <v>0</v>
      </c>
      <c r="T232" s="22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2" t="s">
        <v>137</v>
      </c>
      <c r="AT232" s="222" t="s">
        <v>151</v>
      </c>
      <c r="AU232" s="222" t="s">
        <v>85</v>
      </c>
      <c r="AY232" s="18" t="s">
        <v>139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8" t="s">
        <v>83</v>
      </c>
      <c r="BK232" s="223">
        <f>ROUND(I232*H232,2)</f>
        <v>0</v>
      </c>
      <c r="BL232" s="18" t="s">
        <v>145</v>
      </c>
      <c r="BM232" s="222" t="s">
        <v>419</v>
      </c>
    </row>
    <row r="233" s="2" customFormat="1" ht="16.5" customHeight="1">
      <c r="A233" s="39"/>
      <c r="B233" s="40"/>
      <c r="C233" s="211" t="s">
        <v>420</v>
      </c>
      <c r="D233" s="211" t="s">
        <v>140</v>
      </c>
      <c r="E233" s="212" t="s">
        <v>421</v>
      </c>
      <c r="F233" s="213" t="s">
        <v>422</v>
      </c>
      <c r="G233" s="214" t="s">
        <v>159</v>
      </c>
      <c r="H233" s="215">
        <v>1</v>
      </c>
      <c r="I233" s="216"/>
      <c r="J233" s="217">
        <f>ROUND(I233*H233,2)</f>
        <v>0</v>
      </c>
      <c r="K233" s="213" t="s">
        <v>144</v>
      </c>
      <c r="L233" s="45"/>
      <c r="M233" s="218" t="s">
        <v>19</v>
      </c>
      <c r="N233" s="219" t="s">
        <v>47</v>
      </c>
      <c r="O233" s="85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2" t="s">
        <v>145</v>
      </c>
      <c r="AT233" s="222" t="s">
        <v>140</v>
      </c>
      <c r="AU233" s="222" t="s">
        <v>85</v>
      </c>
      <c r="AY233" s="18" t="s">
        <v>139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8" t="s">
        <v>83</v>
      </c>
      <c r="BK233" s="223">
        <f>ROUND(I233*H233,2)</f>
        <v>0</v>
      </c>
      <c r="BL233" s="18" t="s">
        <v>145</v>
      </c>
      <c r="BM233" s="222" t="s">
        <v>423</v>
      </c>
    </row>
    <row r="234" s="2" customFormat="1">
      <c r="A234" s="39"/>
      <c r="B234" s="40"/>
      <c r="C234" s="41"/>
      <c r="D234" s="224" t="s">
        <v>147</v>
      </c>
      <c r="E234" s="41"/>
      <c r="F234" s="225" t="s">
        <v>424</v>
      </c>
      <c r="G234" s="41"/>
      <c r="H234" s="41"/>
      <c r="I234" s="226"/>
      <c r="J234" s="41"/>
      <c r="K234" s="41"/>
      <c r="L234" s="45"/>
      <c r="M234" s="227"/>
      <c r="N234" s="228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147</v>
      </c>
      <c r="AU234" s="18" t="s">
        <v>85</v>
      </c>
    </row>
    <row r="235" s="2" customFormat="1">
      <c r="A235" s="39"/>
      <c r="B235" s="40"/>
      <c r="C235" s="41"/>
      <c r="D235" s="231" t="s">
        <v>200</v>
      </c>
      <c r="E235" s="41"/>
      <c r="F235" s="251" t="s">
        <v>425</v>
      </c>
      <c r="G235" s="41"/>
      <c r="H235" s="41"/>
      <c r="I235" s="226"/>
      <c r="J235" s="41"/>
      <c r="K235" s="41"/>
      <c r="L235" s="45"/>
      <c r="M235" s="227"/>
      <c r="N235" s="228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200</v>
      </c>
      <c r="AU235" s="18" t="s">
        <v>85</v>
      </c>
    </row>
    <row r="236" s="2" customFormat="1" ht="16.5" customHeight="1">
      <c r="A236" s="39"/>
      <c r="B236" s="40"/>
      <c r="C236" s="241" t="s">
        <v>426</v>
      </c>
      <c r="D236" s="241" t="s">
        <v>151</v>
      </c>
      <c r="E236" s="242" t="s">
        <v>427</v>
      </c>
      <c r="F236" s="243" t="s">
        <v>428</v>
      </c>
      <c r="G236" s="244" t="s">
        <v>159</v>
      </c>
      <c r="H236" s="245">
        <v>2</v>
      </c>
      <c r="I236" s="246"/>
      <c r="J236" s="247">
        <f>ROUND(I236*H236,2)</f>
        <v>0</v>
      </c>
      <c r="K236" s="243" t="s">
        <v>144</v>
      </c>
      <c r="L236" s="248"/>
      <c r="M236" s="249" t="s">
        <v>19</v>
      </c>
      <c r="N236" s="250" t="s">
        <v>47</v>
      </c>
      <c r="O236" s="85"/>
      <c r="P236" s="220">
        <f>O236*H236</f>
        <v>0</v>
      </c>
      <c r="Q236" s="220">
        <v>0.099220000000000003</v>
      </c>
      <c r="R236" s="220">
        <f>Q236*H236</f>
        <v>0.19844000000000001</v>
      </c>
      <c r="S236" s="220">
        <v>0</v>
      </c>
      <c r="T236" s="22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2" t="s">
        <v>137</v>
      </c>
      <c r="AT236" s="222" t="s">
        <v>151</v>
      </c>
      <c r="AU236" s="222" t="s">
        <v>85</v>
      </c>
      <c r="AY236" s="18" t="s">
        <v>139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8" t="s">
        <v>83</v>
      </c>
      <c r="BK236" s="223">
        <f>ROUND(I236*H236,2)</f>
        <v>0</v>
      </c>
      <c r="BL236" s="18" t="s">
        <v>145</v>
      </c>
      <c r="BM236" s="222" t="s">
        <v>429</v>
      </c>
    </row>
    <row r="237" s="2" customFormat="1" ht="16.5" customHeight="1">
      <c r="A237" s="39"/>
      <c r="B237" s="40"/>
      <c r="C237" s="211" t="s">
        <v>430</v>
      </c>
      <c r="D237" s="211" t="s">
        <v>140</v>
      </c>
      <c r="E237" s="212" t="s">
        <v>431</v>
      </c>
      <c r="F237" s="213" t="s">
        <v>432</v>
      </c>
      <c r="G237" s="214" t="s">
        <v>143</v>
      </c>
      <c r="H237" s="215">
        <v>116</v>
      </c>
      <c r="I237" s="216"/>
      <c r="J237" s="217">
        <f>ROUND(I237*H237,2)</f>
        <v>0</v>
      </c>
      <c r="K237" s="213" t="s">
        <v>144</v>
      </c>
      <c r="L237" s="45"/>
      <c r="M237" s="218" t="s">
        <v>19</v>
      </c>
      <c r="N237" s="219" t="s">
        <v>47</v>
      </c>
      <c r="O237" s="85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2" t="s">
        <v>145</v>
      </c>
      <c r="AT237" s="222" t="s">
        <v>140</v>
      </c>
      <c r="AU237" s="222" t="s">
        <v>85</v>
      </c>
      <c r="AY237" s="18" t="s">
        <v>139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8" t="s">
        <v>83</v>
      </c>
      <c r="BK237" s="223">
        <f>ROUND(I237*H237,2)</f>
        <v>0</v>
      </c>
      <c r="BL237" s="18" t="s">
        <v>145</v>
      </c>
      <c r="BM237" s="222" t="s">
        <v>433</v>
      </c>
    </row>
    <row r="238" s="2" customFormat="1">
      <c r="A238" s="39"/>
      <c r="B238" s="40"/>
      <c r="C238" s="41"/>
      <c r="D238" s="224" t="s">
        <v>147</v>
      </c>
      <c r="E238" s="41"/>
      <c r="F238" s="225" t="s">
        <v>434</v>
      </c>
      <c r="G238" s="41"/>
      <c r="H238" s="41"/>
      <c r="I238" s="226"/>
      <c r="J238" s="41"/>
      <c r="K238" s="41"/>
      <c r="L238" s="45"/>
      <c r="M238" s="227"/>
      <c r="N238" s="228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147</v>
      </c>
      <c r="AU238" s="18" t="s">
        <v>85</v>
      </c>
    </row>
    <row r="239" s="13" customFormat="1">
      <c r="A239" s="13"/>
      <c r="B239" s="229"/>
      <c r="C239" s="230"/>
      <c r="D239" s="231" t="s">
        <v>149</v>
      </c>
      <c r="E239" s="232" t="s">
        <v>19</v>
      </c>
      <c r="F239" s="233" t="s">
        <v>435</v>
      </c>
      <c r="G239" s="230"/>
      <c r="H239" s="234">
        <v>116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149</v>
      </c>
      <c r="AU239" s="240" t="s">
        <v>85</v>
      </c>
      <c r="AV239" s="13" t="s">
        <v>85</v>
      </c>
      <c r="AW239" s="13" t="s">
        <v>35</v>
      </c>
      <c r="AX239" s="13" t="s">
        <v>83</v>
      </c>
      <c r="AY239" s="240" t="s">
        <v>139</v>
      </c>
    </row>
    <row r="240" s="2" customFormat="1" ht="24.15" customHeight="1">
      <c r="A240" s="39"/>
      <c r="B240" s="40"/>
      <c r="C240" s="241" t="s">
        <v>436</v>
      </c>
      <c r="D240" s="241" t="s">
        <v>151</v>
      </c>
      <c r="E240" s="242" t="s">
        <v>437</v>
      </c>
      <c r="F240" s="243" t="s">
        <v>438</v>
      </c>
      <c r="G240" s="244" t="s">
        <v>143</v>
      </c>
      <c r="H240" s="245">
        <v>121.8</v>
      </c>
      <c r="I240" s="246"/>
      <c r="J240" s="247">
        <f>ROUND(I240*H240,2)</f>
        <v>0</v>
      </c>
      <c r="K240" s="243" t="s">
        <v>144</v>
      </c>
      <c r="L240" s="248"/>
      <c r="M240" s="249" t="s">
        <v>19</v>
      </c>
      <c r="N240" s="250" t="s">
        <v>47</v>
      </c>
      <c r="O240" s="85"/>
      <c r="P240" s="220">
        <f>O240*H240</f>
        <v>0</v>
      </c>
      <c r="Q240" s="220">
        <v>0.0024399999999999999</v>
      </c>
      <c r="R240" s="220">
        <f>Q240*H240</f>
        <v>0.29719199999999996</v>
      </c>
      <c r="S240" s="220">
        <v>0</v>
      </c>
      <c r="T240" s="22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2" t="s">
        <v>137</v>
      </c>
      <c r="AT240" s="222" t="s">
        <v>151</v>
      </c>
      <c r="AU240" s="222" t="s">
        <v>85</v>
      </c>
      <c r="AY240" s="18" t="s">
        <v>139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8" t="s">
        <v>83</v>
      </c>
      <c r="BK240" s="223">
        <f>ROUND(I240*H240,2)</f>
        <v>0</v>
      </c>
      <c r="BL240" s="18" t="s">
        <v>145</v>
      </c>
      <c r="BM240" s="222" t="s">
        <v>439</v>
      </c>
    </row>
    <row r="241" s="13" customFormat="1">
      <c r="A241" s="13"/>
      <c r="B241" s="229"/>
      <c r="C241" s="230"/>
      <c r="D241" s="231" t="s">
        <v>149</v>
      </c>
      <c r="E241" s="230"/>
      <c r="F241" s="233" t="s">
        <v>440</v>
      </c>
      <c r="G241" s="230"/>
      <c r="H241" s="234">
        <v>121.8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149</v>
      </c>
      <c r="AU241" s="240" t="s">
        <v>85</v>
      </c>
      <c r="AV241" s="13" t="s">
        <v>85</v>
      </c>
      <c r="AW241" s="13" t="s">
        <v>4</v>
      </c>
      <c r="AX241" s="13" t="s">
        <v>83</v>
      </c>
      <c r="AY241" s="240" t="s">
        <v>139</v>
      </c>
    </row>
    <row r="242" s="12" customFormat="1" ht="22.8" customHeight="1">
      <c r="A242" s="12"/>
      <c r="B242" s="197"/>
      <c r="C242" s="198"/>
      <c r="D242" s="199" t="s">
        <v>75</v>
      </c>
      <c r="E242" s="252" t="s">
        <v>165</v>
      </c>
      <c r="F242" s="252" t="s">
        <v>441</v>
      </c>
      <c r="G242" s="198"/>
      <c r="H242" s="198"/>
      <c r="I242" s="201"/>
      <c r="J242" s="253">
        <f>BK242</f>
        <v>0</v>
      </c>
      <c r="K242" s="198"/>
      <c r="L242" s="203"/>
      <c r="M242" s="204"/>
      <c r="N242" s="205"/>
      <c r="O242" s="205"/>
      <c r="P242" s="206">
        <f>SUM(P243:P289)</f>
        <v>0</v>
      </c>
      <c r="Q242" s="205"/>
      <c r="R242" s="206">
        <f>SUM(R243:R289)</f>
        <v>176.43835100000001</v>
      </c>
      <c r="S242" s="205"/>
      <c r="T242" s="207">
        <f>SUM(T243:T289)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8" t="s">
        <v>83</v>
      </c>
      <c r="AT242" s="209" t="s">
        <v>75</v>
      </c>
      <c r="AU242" s="209" t="s">
        <v>83</v>
      </c>
      <c r="AY242" s="208" t="s">
        <v>139</v>
      </c>
      <c r="BK242" s="210">
        <f>SUM(BK243:BK289)</f>
        <v>0</v>
      </c>
    </row>
    <row r="243" s="2" customFormat="1" ht="21.75" customHeight="1">
      <c r="A243" s="39"/>
      <c r="B243" s="40"/>
      <c r="C243" s="211" t="s">
        <v>442</v>
      </c>
      <c r="D243" s="211" t="s">
        <v>140</v>
      </c>
      <c r="E243" s="212" t="s">
        <v>443</v>
      </c>
      <c r="F243" s="213" t="s">
        <v>444</v>
      </c>
      <c r="G243" s="214" t="s">
        <v>243</v>
      </c>
      <c r="H243" s="215">
        <v>553.89999999999998</v>
      </c>
      <c r="I243" s="216"/>
      <c r="J243" s="217">
        <f>ROUND(I243*H243,2)</f>
        <v>0</v>
      </c>
      <c r="K243" s="213" t="s">
        <v>144</v>
      </c>
      <c r="L243" s="45"/>
      <c r="M243" s="218" t="s">
        <v>19</v>
      </c>
      <c r="N243" s="219" t="s">
        <v>47</v>
      </c>
      <c r="O243" s="85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2" t="s">
        <v>145</v>
      </c>
      <c r="AT243" s="222" t="s">
        <v>140</v>
      </c>
      <c r="AU243" s="222" t="s">
        <v>85</v>
      </c>
      <c r="AY243" s="18" t="s">
        <v>139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8" t="s">
        <v>83</v>
      </c>
      <c r="BK243" s="223">
        <f>ROUND(I243*H243,2)</f>
        <v>0</v>
      </c>
      <c r="BL243" s="18" t="s">
        <v>145</v>
      </c>
      <c r="BM243" s="222" t="s">
        <v>445</v>
      </c>
    </row>
    <row r="244" s="2" customFormat="1">
      <c r="A244" s="39"/>
      <c r="B244" s="40"/>
      <c r="C244" s="41"/>
      <c r="D244" s="224" t="s">
        <v>147</v>
      </c>
      <c r="E244" s="41"/>
      <c r="F244" s="225" t="s">
        <v>446</v>
      </c>
      <c r="G244" s="41"/>
      <c r="H244" s="41"/>
      <c r="I244" s="226"/>
      <c r="J244" s="41"/>
      <c r="K244" s="41"/>
      <c r="L244" s="45"/>
      <c r="M244" s="227"/>
      <c r="N244" s="228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147</v>
      </c>
      <c r="AU244" s="18" t="s">
        <v>85</v>
      </c>
    </row>
    <row r="245" s="2" customFormat="1">
      <c r="A245" s="39"/>
      <c r="B245" s="40"/>
      <c r="C245" s="41"/>
      <c r="D245" s="231" t="s">
        <v>200</v>
      </c>
      <c r="E245" s="41"/>
      <c r="F245" s="251" t="s">
        <v>447</v>
      </c>
      <c r="G245" s="41"/>
      <c r="H245" s="41"/>
      <c r="I245" s="226"/>
      <c r="J245" s="41"/>
      <c r="K245" s="41"/>
      <c r="L245" s="45"/>
      <c r="M245" s="227"/>
      <c r="N245" s="228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200</v>
      </c>
      <c r="AU245" s="18" t="s">
        <v>85</v>
      </c>
    </row>
    <row r="246" s="13" customFormat="1">
      <c r="A246" s="13"/>
      <c r="B246" s="229"/>
      <c r="C246" s="230"/>
      <c r="D246" s="231" t="s">
        <v>149</v>
      </c>
      <c r="E246" s="232" t="s">
        <v>19</v>
      </c>
      <c r="F246" s="233" t="s">
        <v>448</v>
      </c>
      <c r="G246" s="230"/>
      <c r="H246" s="234">
        <v>545.5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149</v>
      </c>
      <c r="AU246" s="240" t="s">
        <v>85</v>
      </c>
      <c r="AV246" s="13" t="s">
        <v>85</v>
      </c>
      <c r="AW246" s="13" t="s">
        <v>35</v>
      </c>
      <c r="AX246" s="13" t="s">
        <v>76</v>
      </c>
      <c r="AY246" s="240" t="s">
        <v>139</v>
      </c>
    </row>
    <row r="247" s="13" customFormat="1">
      <c r="A247" s="13"/>
      <c r="B247" s="229"/>
      <c r="C247" s="230"/>
      <c r="D247" s="231" t="s">
        <v>149</v>
      </c>
      <c r="E247" s="232" t="s">
        <v>19</v>
      </c>
      <c r="F247" s="233" t="s">
        <v>449</v>
      </c>
      <c r="G247" s="230"/>
      <c r="H247" s="234">
        <v>3.3999999999999999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149</v>
      </c>
      <c r="AU247" s="240" t="s">
        <v>85</v>
      </c>
      <c r="AV247" s="13" t="s">
        <v>85</v>
      </c>
      <c r="AW247" s="13" t="s">
        <v>35</v>
      </c>
      <c r="AX247" s="13" t="s">
        <v>76</v>
      </c>
      <c r="AY247" s="240" t="s">
        <v>139</v>
      </c>
    </row>
    <row r="248" s="13" customFormat="1">
      <c r="A248" s="13"/>
      <c r="B248" s="229"/>
      <c r="C248" s="230"/>
      <c r="D248" s="231" t="s">
        <v>149</v>
      </c>
      <c r="E248" s="232" t="s">
        <v>19</v>
      </c>
      <c r="F248" s="233" t="s">
        <v>450</v>
      </c>
      <c r="G248" s="230"/>
      <c r="H248" s="234">
        <v>5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149</v>
      </c>
      <c r="AU248" s="240" t="s">
        <v>85</v>
      </c>
      <c r="AV248" s="13" t="s">
        <v>85</v>
      </c>
      <c r="AW248" s="13" t="s">
        <v>35</v>
      </c>
      <c r="AX248" s="13" t="s">
        <v>76</v>
      </c>
      <c r="AY248" s="240" t="s">
        <v>139</v>
      </c>
    </row>
    <row r="249" s="14" customFormat="1">
      <c r="A249" s="14"/>
      <c r="B249" s="254"/>
      <c r="C249" s="255"/>
      <c r="D249" s="231" t="s">
        <v>149</v>
      </c>
      <c r="E249" s="256" t="s">
        <v>19</v>
      </c>
      <c r="F249" s="257" t="s">
        <v>248</v>
      </c>
      <c r="G249" s="255"/>
      <c r="H249" s="258">
        <v>553.89999999999998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4" t="s">
        <v>149</v>
      </c>
      <c r="AU249" s="264" t="s">
        <v>85</v>
      </c>
      <c r="AV249" s="14" t="s">
        <v>145</v>
      </c>
      <c r="AW249" s="14" t="s">
        <v>35</v>
      </c>
      <c r="AX249" s="14" t="s">
        <v>83</v>
      </c>
      <c r="AY249" s="264" t="s">
        <v>139</v>
      </c>
    </row>
    <row r="250" s="2" customFormat="1" ht="21.75" customHeight="1">
      <c r="A250" s="39"/>
      <c r="B250" s="40"/>
      <c r="C250" s="211" t="s">
        <v>451</v>
      </c>
      <c r="D250" s="211" t="s">
        <v>140</v>
      </c>
      <c r="E250" s="212" t="s">
        <v>452</v>
      </c>
      <c r="F250" s="213" t="s">
        <v>444</v>
      </c>
      <c r="G250" s="214" t="s">
        <v>243</v>
      </c>
      <c r="H250" s="215">
        <v>199</v>
      </c>
      <c r="I250" s="216"/>
      <c r="J250" s="217">
        <f>ROUND(I250*H250,2)</f>
        <v>0</v>
      </c>
      <c r="K250" s="213" t="s">
        <v>19</v>
      </c>
      <c r="L250" s="45"/>
      <c r="M250" s="218" t="s">
        <v>19</v>
      </c>
      <c r="N250" s="219" t="s">
        <v>47</v>
      </c>
      <c r="O250" s="85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2" t="s">
        <v>145</v>
      </c>
      <c r="AT250" s="222" t="s">
        <v>140</v>
      </c>
      <c r="AU250" s="222" t="s">
        <v>85</v>
      </c>
      <c r="AY250" s="18" t="s">
        <v>139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8" t="s">
        <v>83</v>
      </c>
      <c r="BK250" s="223">
        <f>ROUND(I250*H250,2)</f>
        <v>0</v>
      </c>
      <c r="BL250" s="18" t="s">
        <v>145</v>
      </c>
      <c r="BM250" s="222" t="s">
        <v>453</v>
      </c>
    </row>
    <row r="251" s="2" customFormat="1">
      <c r="A251" s="39"/>
      <c r="B251" s="40"/>
      <c r="C251" s="41"/>
      <c r="D251" s="231" t="s">
        <v>200</v>
      </c>
      <c r="E251" s="41"/>
      <c r="F251" s="251" t="s">
        <v>454</v>
      </c>
      <c r="G251" s="41"/>
      <c r="H251" s="41"/>
      <c r="I251" s="226"/>
      <c r="J251" s="41"/>
      <c r="K251" s="41"/>
      <c r="L251" s="45"/>
      <c r="M251" s="227"/>
      <c r="N251" s="228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200</v>
      </c>
      <c r="AU251" s="18" t="s">
        <v>85</v>
      </c>
    </row>
    <row r="252" s="13" customFormat="1">
      <c r="A252" s="13"/>
      <c r="B252" s="229"/>
      <c r="C252" s="230"/>
      <c r="D252" s="231" t="s">
        <v>149</v>
      </c>
      <c r="E252" s="232" t="s">
        <v>19</v>
      </c>
      <c r="F252" s="233" t="s">
        <v>455</v>
      </c>
      <c r="G252" s="230"/>
      <c r="H252" s="234">
        <v>155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149</v>
      </c>
      <c r="AU252" s="240" t="s">
        <v>85</v>
      </c>
      <c r="AV252" s="13" t="s">
        <v>85</v>
      </c>
      <c r="AW252" s="13" t="s">
        <v>35</v>
      </c>
      <c r="AX252" s="13" t="s">
        <v>76</v>
      </c>
      <c r="AY252" s="240" t="s">
        <v>139</v>
      </c>
    </row>
    <row r="253" s="13" customFormat="1">
      <c r="A253" s="13"/>
      <c r="B253" s="229"/>
      <c r="C253" s="230"/>
      <c r="D253" s="231" t="s">
        <v>149</v>
      </c>
      <c r="E253" s="232" t="s">
        <v>19</v>
      </c>
      <c r="F253" s="233" t="s">
        <v>456</v>
      </c>
      <c r="G253" s="230"/>
      <c r="H253" s="234">
        <v>34.399999999999999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149</v>
      </c>
      <c r="AU253" s="240" t="s">
        <v>85</v>
      </c>
      <c r="AV253" s="13" t="s">
        <v>85</v>
      </c>
      <c r="AW253" s="13" t="s">
        <v>35</v>
      </c>
      <c r="AX253" s="13" t="s">
        <v>76</v>
      </c>
      <c r="AY253" s="240" t="s">
        <v>139</v>
      </c>
    </row>
    <row r="254" s="13" customFormat="1">
      <c r="A254" s="13"/>
      <c r="B254" s="229"/>
      <c r="C254" s="230"/>
      <c r="D254" s="231" t="s">
        <v>149</v>
      </c>
      <c r="E254" s="232" t="s">
        <v>19</v>
      </c>
      <c r="F254" s="233" t="s">
        <v>457</v>
      </c>
      <c r="G254" s="230"/>
      <c r="H254" s="234">
        <v>9.5999999999999996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149</v>
      </c>
      <c r="AU254" s="240" t="s">
        <v>85</v>
      </c>
      <c r="AV254" s="13" t="s">
        <v>85</v>
      </c>
      <c r="AW254" s="13" t="s">
        <v>35</v>
      </c>
      <c r="AX254" s="13" t="s">
        <v>76</v>
      </c>
      <c r="AY254" s="240" t="s">
        <v>139</v>
      </c>
    </row>
    <row r="255" s="14" customFormat="1">
      <c r="A255" s="14"/>
      <c r="B255" s="254"/>
      <c r="C255" s="255"/>
      <c r="D255" s="231" t="s">
        <v>149</v>
      </c>
      <c r="E255" s="256" t="s">
        <v>19</v>
      </c>
      <c r="F255" s="257" t="s">
        <v>248</v>
      </c>
      <c r="G255" s="255"/>
      <c r="H255" s="258">
        <v>199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149</v>
      </c>
      <c r="AU255" s="264" t="s">
        <v>85</v>
      </c>
      <c r="AV255" s="14" t="s">
        <v>145</v>
      </c>
      <c r="AW255" s="14" t="s">
        <v>35</v>
      </c>
      <c r="AX255" s="14" t="s">
        <v>83</v>
      </c>
      <c r="AY255" s="264" t="s">
        <v>139</v>
      </c>
    </row>
    <row r="256" s="2" customFormat="1" ht="21.75" customHeight="1">
      <c r="A256" s="39"/>
      <c r="B256" s="40"/>
      <c r="C256" s="211" t="s">
        <v>458</v>
      </c>
      <c r="D256" s="211" t="s">
        <v>140</v>
      </c>
      <c r="E256" s="212" t="s">
        <v>459</v>
      </c>
      <c r="F256" s="213" t="s">
        <v>444</v>
      </c>
      <c r="G256" s="214" t="s">
        <v>243</v>
      </c>
      <c r="H256" s="215">
        <v>199</v>
      </c>
      <c r="I256" s="216"/>
      <c r="J256" s="217">
        <f>ROUND(I256*H256,2)</f>
        <v>0</v>
      </c>
      <c r="K256" s="213" t="s">
        <v>19</v>
      </c>
      <c r="L256" s="45"/>
      <c r="M256" s="218" t="s">
        <v>19</v>
      </c>
      <c r="N256" s="219" t="s">
        <v>47</v>
      </c>
      <c r="O256" s="85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2" t="s">
        <v>145</v>
      </c>
      <c r="AT256" s="222" t="s">
        <v>140</v>
      </c>
      <c r="AU256" s="222" t="s">
        <v>85</v>
      </c>
      <c r="AY256" s="18" t="s">
        <v>139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8" t="s">
        <v>83</v>
      </c>
      <c r="BK256" s="223">
        <f>ROUND(I256*H256,2)</f>
        <v>0</v>
      </c>
      <c r="BL256" s="18" t="s">
        <v>145</v>
      </c>
      <c r="BM256" s="222" t="s">
        <v>460</v>
      </c>
    </row>
    <row r="257" s="2" customFormat="1">
      <c r="A257" s="39"/>
      <c r="B257" s="40"/>
      <c r="C257" s="41"/>
      <c r="D257" s="231" t="s">
        <v>200</v>
      </c>
      <c r="E257" s="41"/>
      <c r="F257" s="251" t="s">
        <v>461</v>
      </c>
      <c r="G257" s="41"/>
      <c r="H257" s="41"/>
      <c r="I257" s="226"/>
      <c r="J257" s="41"/>
      <c r="K257" s="41"/>
      <c r="L257" s="45"/>
      <c r="M257" s="227"/>
      <c r="N257" s="228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200</v>
      </c>
      <c r="AU257" s="18" t="s">
        <v>85</v>
      </c>
    </row>
    <row r="258" s="13" customFormat="1">
      <c r="A258" s="13"/>
      <c r="B258" s="229"/>
      <c r="C258" s="230"/>
      <c r="D258" s="231" t="s">
        <v>149</v>
      </c>
      <c r="E258" s="232" t="s">
        <v>19</v>
      </c>
      <c r="F258" s="233" t="s">
        <v>455</v>
      </c>
      <c r="G258" s="230"/>
      <c r="H258" s="234">
        <v>155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149</v>
      </c>
      <c r="AU258" s="240" t="s">
        <v>85</v>
      </c>
      <c r="AV258" s="13" t="s">
        <v>85</v>
      </c>
      <c r="AW258" s="13" t="s">
        <v>35</v>
      </c>
      <c r="AX258" s="13" t="s">
        <v>76</v>
      </c>
      <c r="AY258" s="240" t="s">
        <v>139</v>
      </c>
    </row>
    <row r="259" s="13" customFormat="1">
      <c r="A259" s="13"/>
      <c r="B259" s="229"/>
      <c r="C259" s="230"/>
      <c r="D259" s="231" t="s">
        <v>149</v>
      </c>
      <c r="E259" s="232" t="s">
        <v>19</v>
      </c>
      <c r="F259" s="233" t="s">
        <v>456</v>
      </c>
      <c r="G259" s="230"/>
      <c r="H259" s="234">
        <v>34.399999999999999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149</v>
      </c>
      <c r="AU259" s="240" t="s">
        <v>85</v>
      </c>
      <c r="AV259" s="13" t="s">
        <v>85</v>
      </c>
      <c r="AW259" s="13" t="s">
        <v>35</v>
      </c>
      <c r="AX259" s="13" t="s">
        <v>76</v>
      </c>
      <c r="AY259" s="240" t="s">
        <v>139</v>
      </c>
    </row>
    <row r="260" s="13" customFormat="1">
      <c r="A260" s="13"/>
      <c r="B260" s="229"/>
      <c r="C260" s="230"/>
      <c r="D260" s="231" t="s">
        <v>149</v>
      </c>
      <c r="E260" s="232" t="s">
        <v>19</v>
      </c>
      <c r="F260" s="233" t="s">
        <v>457</v>
      </c>
      <c r="G260" s="230"/>
      <c r="H260" s="234">
        <v>9.5999999999999996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149</v>
      </c>
      <c r="AU260" s="240" t="s">
        <v>85</v>
      </c>
      <c r="AV260" s="13" t="s">
        <v>85</v>
      </c>
      <c r="AW260" s="13" t="s">
        <v>35</v>
      </c>
      <c r="AX260" s="13" t="s">
        <v>76</v>
      </c>
      <c r="AY260" s="240" t="s">
        <v>139</v>
      </c>
    </row>
    <row r="261" s="14" customFormat="1">
      <c r="A261" s="14"/>
      <c r="B261" s="254"/>
      <c r="C261" s="255"/>
      <c r="D261" s="231" t="s">
        <v>149</v>
      </c>
      <c r="E261" s="256" t="s">
        <v>19</v>
      </c>
      <c r="F261" s="257" t="s">
        <v>248</v>
      </c>
      <c r="G261" s="255"/>
      <c r="H261" s="258">
        <v>199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4" t="s">
        <v>149</v>
      </c>
      <c r="AU261" s="264" t="s">
        <v>85</v>
      </c>
      <c r="AV261" s="14" t="s">
        <v>145</v>
      </c>
      <c r="AW261" s="14" t="s">
        <v>35</v>
      </c>
      <c r="AX261" s="14" t="s">
        <v>83</v>
      </c>
      <c r="AY261" s="264" t="s">
        <v>139</v>
      </c>
    </row>
    <row r="262" s="2" customFormat="1" ht="37.8" customHeight="1">
      <c r="A262" s="39"/>
      <c r="B262" s="40"/>
      <c r="C262" s="211" t="s">
        <v>462</v>
      </c>
      <c r="D262" s="211" t="s">
        <v>140</v>
      </c>
      <c r="E262" s="212" t="s">
        <v>463</v>
      </c>
      <c r="F262" s="213" t="s">
        <v>464</v>
      </c>
      <c r="G262" s="214" t="s">
        <v>243</v>
      </c>
      <c r="H262" s="215">
        <v>8.4000000000000004</v>
      </c>
      <c r="I262" s="216"/>
      <c r="J262" s="217">
        <f>ROUND(I262*H262,2)</f>
        <v>0</v>
      </c>
      <c r="K262" s="213" t="s">
        <v>144</v>
      </c>
      <c r="L262" s="45"/>
      <c r="M262" s="218" t="s">
        <v>19</v>
      </c>
      <c r="N262" s="219" t="s">
        <v>47</v>
      </c>
      <c r="O262" s="85"/>
      <c r="P262" s="220">
        <f>O262*H262</f>
        <v>0</v>
      </c>
      <c r="Q262" s="220">
        <v>0.089219999999999994</v>
      </c>
      <c r="R262" s="220">
        <f>Q262*H262</f>
        <v>0.749448</v>
      </c>
      <c r="S262" s="220">
        <v>0</v>
      </c>
      <c r="T262" s="22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2" t="s">
        <v>145</v>
      </c>
      <c r="AT262" s="222" t="s">
        <v>140</v>
      </c>
      <c r="AU262" s="222" t="s">
        <v>85</v>
      </c>
      <c r="AY262" s="18" t="s">
        <v>139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8" t="s">
        <v>83</v>
      </c>
      <c r="BK262" s="223">
        <f>ROUND(I262*H262,2)</f>
        <v>0</v>
      </c>
      <c r="BL262" s="18" t="s">
        <v>145</v>
      </c>
      <c r="BM262" s="222" t="s">
        <v>465</v>
      </c>
    </row>
    <row r="263" s="2" customFormat="1">
      <c r="A263" s="39"/>
      <c r="B263" s="40"/>
      <c r="C263" s="41"/>
      <c r="D263" s="224" t="s">
        <v>147</v>
      </c>
      <c r="E263" s="41"/>
      <c r="F263" s="225" t="s">
        <v>466</v>
      </c>
      <c r="G263" s="41"/>
      <c r="H263" s="41"/>
      <c r="I263" s="226"/>
      <c r="J263" s="41"/>
      <c r="K263" s="41"/>
      <c r="L263" s="45"/>
      <c r="M263" s="227"/>
      <c r="N263" s="228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147</v>
      </c>
      <c r="AU263" s="18" t="s">
        <v>85</v>
      </c>
    </row>
    <row r="264" s="13" customFormat="1">
      <c r="A264" s="13"/>
      <c r="B264" s="229"/>
      <c r="C264" s="230"/>
      <c r="D264" s="231" t="s">
        <v>149</v>
      </c>
      <c r="E264" s="232" t="s">
        <v>19</v>
      </c>
      <c r="F264" s="233" t="s">
        <v>449</v>
      </c>
      <c r="G264" s="230"/>
      <c r="H264" s="234">
        <v>3.3999999999999999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149</v>
      </c>
      <c r="AU264" s="240" t="s">
        <v>85</v>
      </c>
      <c r="AV264" s="13" t="s">
        <v>85</v>
      </c>
      <c r="AW264" s="13" t="s">
        <v>35</v>
      </c>
      <c r="AX264" s="13" t="s">
        <v>76</v>
      </c>
      <c r="AY264" s="240" t="s">
        <v>139</v>
      </c>
    </row>
    <row r="265" s="13" customFormat="1">
      <c r="A265" s="13"/>
      <c r="B265" s="229"/>
      <c r="C265" s="230"/>
      <c r="D265" s="231" t="s">
        <v>149</v>
      </c>
      <c r="E265" s="232" t="s">
        <v>19</v>
      </c>
      <c r="F265" s="233" t="s">
        <v>450</v>
      </c>
      <c r="G265" s="230"/>
      <c r="H265" s="234">
        <v>5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149</v>
      </c>
      <c r="AU265" s="240" t="s">
        <v>85</v>
      </c>
      <c r="AV265" s="13" t="s">
        <v>85</v>
      </c>
      <c r="AW265" s="13" t="s">
        <v>35</v>
      </c>
      <c r="AX265" s="13" t="s">
        <v>76</v>
      </c>
      <c r="AY265" s="240" t="s">
        <v>139</v>
      </c>
    </row>
    <row r="266" s="14" customFormat="1">
      <c r="A266" s="14"/>
      <c r="B266" s="254"/>
      <c r="C266" s="255"/>
      <c r="D266" s="231" t="s">
        <v>149</v>
      </c>
      <c r="E266" s="256" t="s">
        <v>19</v>
      </c>
      <c r="F266" s="257" t="s">
        <v>248</v>
      </c>
      <c r="G266" s="255"/>
      <c r="H266" s="258">
        <v>8.4000000000000004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4" t="s">
        <v>149</v>
      </c>
      <c r="AU266" s="264" t="s">
        <v>85</v>
      </c>
      <c r="AV266" s="14" t="s">
        <v>145</v>
      </c>
      <c r="AW266" s="14" t="s">
        <v>35</v>
      </c>
      <c r="AX266" s="14" t="s">
        <v>83</v>
      </c>
      <c r="AY266" s="264" t="s">
        <v>139</v>
      </c>
    </row>
    <row r="267" s="2" customFormat="1" ht="16.5" customHeight="1">
      <c r="A267" s="39"/>
      <c r="B267" s="40"/>
      <c r="C267" s="241" t="s">
        <v>467</v>
      </c>
      <c r="D267" s="241" t="s">
        <v>151</v>
      </c>
      <c r="E267" s="242" t="s">
        <v>468</v>
      </c>
      <c r="F267" s="243" t="s">
        <v>469</v>
      </c>
      <c r="G267" s="244" t="s">
        <v>243</v>
      </c>
      <c r="H267" s="245">
        <v>5.1500000000000004</v>
      </c>
      <c r="I267" s="246"/>
      <c r="J267" s="247">
        <f>ROUND(I267*H267,2)</f>
        <v>0</v>
      </c>
      <c r="K267" s="243" t="s">
        <v>144</v>
      </c>
      <c r="L267" s="248"/>
      <c r="M267" s="249" t="s">
        <v>19</v>
      </c>
      <c r="N267" s="250" t="s">
        <v>47</v>
      </c>
      <c r="O267" s="85"/>
      <c r="P267" s="220">
        <f>O267*H267</f>
        <v>0</v>
      </c>
      <c r="Q267" s="220">
        <v>0.13100000000000001</v>
      </c>
      <c r="R267" s="220">
        <f>Q267*H267</f>
        <v>0.67465000000000008</v>
      </c>
      <c r="S267" s="220">
        <v>0</v>
      </c>
      <c r="T267" s="22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2" t="s">
        <v>137</v>
      </c>
      <c r="AT267" s="222" t="s">
        <v>151</v>
      </c>
      <c r="AU267" s="222" t="s">
        <v>85</v>
      </c>
      <c r="AY267" s="18" t="s">
        <v>139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8" t="s">
        <v>83</v>
      </c>
      <c r="BK267" s="223">
        <f>ROUND(I267*H267,2)</f>
        <v>0</v>
      </c>
      <c r="BL267" s="18" t="s">
        <v>145</v>
      </c>
      <c r="BM267" s="222" t="s">
        <v>470</v>
      </c>
    </row>
    <row r="268" s="13" customFormat="1">
      <c r="A268" s="13"/>
      <c r="B268" s="229"/>
      <c r="C268" s="230"/>
      <c r="D268" s="231" t="s">
        <v>149</v>
      </c>
      <c r="E268" s="230"/>
      <c r="F268" s="233" t="s">
        <v>471</v>
      </c>
      <c r="G268" s="230"/>
      <c r="H268" s="234">
        <v>5.1500000000000004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149</v>
      </c>
      <c r="AU268" s="240" t="s">
        <v>85</v>
      </c>
      <c r="AV268" s="13" t="s">
        <v>85</v>
      </c>
      <c r="AW268" s="13" t="s">
        <v>4</v>
      </c>
      <c r="AX268" s="13" t="s">
        <v>83</v>
      </c>
      <c r="AY268" s="240" t="s">
        <v>139</v>
      </c>
    </row>
    <row r="269" s="2" customFormat="1" ht="16.5" customHeight="1">
      <c r="A269" s="39"/>
      <c r="B269" s="40"/>
      <c r="C269" s="241" t="s">
        <v>472</v>
      </c>
      <c r="D269" s="241" t="s">
        <v>151</v>
      </c>
      <c r="E269" s="242" t="s">
        <v>473</v>
      </c>
      <c r="F269" s="243" t="s">
        <v>474</v>
      </c>
      <c r="G269" s="244" t="s">
        <v>243</v>
      </c>
      <c r="H269" s="245">
        <v>3.5019999999999998</v>
      </c>
      <c r="I269" s="246"/>
      <c r="J269" s="247">
        <f>ROUND(I269*H269,2)</f>
        <v>0</v>
      </c>
      <c r="K269" s="243" t="s">
        <v>144</v>
      </c>
      <c r="L269" s="248"/>
      <c r="M269" s="249" t="s">
        <v>19</v>
      </c>
      <c r="N269" s="250" t="s">
        <v>47</v>
      </c>
      <c r="O269" s="85"/>
      <c r="P269" s="220">
        <f>O269*H269</f>
        <v>0</v>
      </c>
      <c r="Q269" s="220">
        <v>0.13100000000000001</v>
      </c>
      <c r="R269" s="220">
        <f>Q269*H269</f>
        <v>0.458762</v>
      </c>
      <c r="S269" s="220">
        <v>0</v>
      </c>
      <c r="T269" s="22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2" t="s">
        <v>137</v>
      </c>
      <c r="AT269" s="222" t="s">
        <v>151</v>
      </c>
      <c r="AU269" s="222" t="s">
        <v>85</v>
      </c>
      <c r="AY269" s="18" t="s">
        <v>139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8" t="s">
        <v>83</v>
      </c>
      <c r="BK269" s="223">
        <f>ROUND(I269*H269,2)</f>
        <v>0</v>
      </c>
      <c r="BL269" s="18" t="s">
        <v>145</v>
      </c>
      <c r="BM269" s="222" t="s">
        <v>475</v>
      </c>
    </row>
    <row r="270" s="13" customFormat="1">
      <c r="A270" s="13"/>
      <c r="B270" s="229"/>
      <c r="C270" s="230"/>
      <c r="D270" s="231" t="s">
        <v>149</v>
      </c>
      <c r="E270" s="230"/>
      <c r="F270" s="233" t="s">
        <v>476</v>
      </c>
      <c r="G270" s="230"/>
      <c r="H270" s="234">
        <v>3.5019999999999998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149</v>
      </c>
      <c r="AU270" s="240" t="s">
        <v>85</v>
      </c>
      <c r="AV270" s="13" t="s">
        <v>85</v>
      </c>
      <c r="AW270" s="13" t="s">
        <v>4</v>
      </c>
      <c r="AX270" s="13" t="s">
        <v>83</v>
      </c>
      <c r="AY270" s="240" t="s">
        <v>139</v>
      </c>
    </row>
    <row r="271" s="2" customFormat="1" ht="37.8" customHeight="1">
      <c r="A271" s="39"/>
      <c r="B271" s="40"/>
      <c r="C271" s="211" t="s">
        <v>477</v>
      </c>
      <c r="D271" s="211" t="s">
        <v>140</v>
      </c>
      <c r="E271" s="212" t="s">
        <v>478</v>
      </c>
      <c r="F271" s="213" t="s">
        <v>479</v>
      </c>
      <c r="G271" s="214" t="s">
        <v>243</v>
      </c>
      <c r="H271" s="215">
        <v>545.5</v>
      </c>
      <c r="I271" s="216"/>
      <c r="J271" s="217">
        <f>ROUND(I271*H271,2)</f>
        <v>0</v>
      </c>
      <c r="K271" s="213" t="s">
        <v>144</v>
      </c>
      <c r="L271" s="45"/>
      <c r="M271" s="218" t="s">
        <v>19</v>
      </c>
      <c r="N271" s="219" t="s">
        <v>47</v>
      </c>
      <c r="O271" s="85"/>
      <c r="P271" s="220">
        <f>O271*H271</f>
        <v>0</v>
      </c>
      <c r="Q271" s="220">
        <v>0.089219999999999994</v>
      </c>
      <c r="R271" s="220">
        <f>Q271*H271</f>
        <v>48.669509999999995</v>
      </c>
      <c r="S271" s="220">
        <v>0</v>
      </c>
      <c r="T271" s="22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2" t="s">
        <v>145</v>
      </c>
      <c r="AT271" s="222" t="s">
        <v>140</v>
      </c>
      <c r="AU271" s="222" t="s">
        <v>85</v>
      </c>
      <c r="AY271" s="18" t="s">
        <v>139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8" t="s">
        <v>83</v>
      </c>
      <c r="BK271" s="223">
        <f>ROUND(I271*H271,2)</f>
        <v>0</v>
      </c>
      <c r="BL271" s="18" t="s">
        <v>145</v>
      </c>
      <c r="BM271" s="222" t="s">
        <v>480</v>
      </c>
    </row>
    <row r="272" s="2" customFormat="1">
      <c r="A272" s="39"/>
      <c r="B272" s="40"/>
      <c r="C272" s="41"/>
      <c r="D272" s="224" t="s">
        <v>147</v>
      </c>
      <c r="E272" s="41"/>
      <c r="F272" s="225" t="s">
        <v>481</v>
      </c>
      <c r="G272" s="41"/>
      <c r="H272" s="41"/>
      <c r="I272" s="226"/>
      <c r="J272" s="41"/>
      <c r="K272" s="41"/>
      <c r="L272" s="45"/>
      <c r="M272" s="227"/>
      <c r="N272" s="228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147</v>
      </c>
      <c r="AU272" s="18" t="s">
        <v>85</v>
      </c>
    </row>
    <row r="273" s="13" customFormat="1">
      <c r="A273" s="13"/>
      <c r="B273" s="229"/>
      <c r="C273" s="230"/>
      <c r="D273" s="231" t="s">
        <v>149</v>
      </c>
      <c r="E273" s="232" t="s">
        <v>19</v>
      </c>
      <c r="F273" s="233" t="s">
        <v>482</v>
      </c>
      <c r="G273" s="230"/>
      <c r="H273" s="234">
        <v>545.5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149</v>
      </c>
      <c r="AU273" s="240" t="s">
        <v>85</v>
      </c>
      <c r="AV273" s="13" t="s">
        <v>85</v>
      </c>
      <c r="AW273" s="13" t="s">
        <v>35</v>
      </c>
      <c r="AX273" s="13" t="s">
        <v>83</v>
      </c>
      <c r="AY273" s="240" t="s">
        <v>139</v>
      </c>
    </row>
    <row r="274" s="2" customFormat="1" ht="16.5" customHeight="1">
      <c r="A274" s="39"/>
      <c r="B274" s="40"/>
      <c r="C274" s="241" t="s">
        <v>483</v>
      </c>
      <c r="D274" s="241" t="s">
        <v>151</v>
      </c>
      <c r="E274" s="242" t="s">
        <v>484</v>
      </c>
      <c r="F274" s="243" t="s">
        <v>485</v>
      </c>
      <c r="G274" s="244" t="s">
        <v>243</v>
      </c>
      <c r="H274" s="245">
        <v>550.95500000000004</v>
      </c>
      <c r="I274" s="246"/>
      <c r="J274" s="247">
        <f>ROUND(I274*H274,2)</f>
        <v>0</v>
      </c>
      <c r="K274" s="243" t="s">
        <v>144</v>
      </c>
      <c r="L274" s="248"/>
      <c r="M274" s="249" t="s">
        <v>19</v>
      </c>
      <c r="N274" s="250" t="s">
        <v>47</v>
      </c>
      <c r="O274" s="85"/>
      <c r="P274" s="220">
        <f>O274*H274</f>
        <v>0</v>
      </c>
      <c r="Q274" s="220">
        <v>0.13100000000000001</v>
      </c>
      <c r="R274" s="220">
        <f>Q274*H274</f>
        <v>72.175105000000002</v>
      </c>
      <c r="S274" s="220">
        <v>0</v>
      </c>
      <c r="T274" s="22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2" t="s">
        <v>137</v>
      </c>
      <c r="AT274" s="222" t="s">
        <v>151</v>
      </c>
      <c r="AU274" s="222" t="s">
        <v>85</v>
      </c>
      <c r="AY274" s="18" t="s">
        <v>139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8" t="s">
        <v>83</v>
      </c>
      <c r="BK274" s="223">
        <f>ROUND(I274*H274,2)</f>
        <v>0</v>
      </c>
      <c r="BL274" s="18" t="s">
        <v>145</v>
      </c>
      <c r="BM274" s="222" t="s">
        <v>486</v>
      </c>
    </row>
    <row r="275" s="13" customFormat="1">
      <c r="A275" s="13"/>
      <c r="B275" s="229"/>
      <c r="C275" s="230"/>
      <c r="D275" s="231" t="s">
        <v>149</v>
      </c>
      <c r="E275" s="230"/>
      <c r="F275" s="233" t="s">
        <v>487</v>
      </c>
      <c r="G275" s="230"/>
      <c r="H275" s="234">
        <v>550.95500000000004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149</v>
      </c>
      <c r="AU275" s="240" t="s">
        <v>85</v>
      </c>
      <c r="AV275" s="13" t="s">
        <v>85</v>
      </c>
      <c r="AW275" s="13" t="s">
        <v>4</v>
      </c>
      <c r="AX275" s="13" t="s">
        <v>83</v>
      </c>
      <c r="AY275" s="240" t="s">
        <v>139</v>
      </c>
    </row>
    <row r="276" s="2" customFormat="1" ht="37.8" customHeight="1">
      <c r="A276" s="39"/>
      <c r="B276" s="40"/>
      <c r="C276" s="211" t="s">
        <v>488</v>
      </c>
      <c r="D276" s="211" t="s">
        <v>140</v>
      </c>
      <c r="E276" s="212" t="s">
        <v>489</v>
      </c>
      <c r="F276" s="213" t="s">
        <v>490</v>
      </c>
      <c r="G276" s="214" t="s">
        <v>243</v>
      </c>
      <c r="H276" s="215">
        <v>44</v>
      </c>
      <c r="I276" s="216"/>
      <c r="J276" s="217">
        <f>ROUND(I276*H276,2)</f>
        <v>0</v>
      </c>
      <c r="K276" s="213" t="s">
        <v>144</v>
      </c>
      <c r="L276" s="45"/>
      <c r="M276" s="218" t="s">
        <v>19</v>
      </c>
      <c r="N276" s="219" t="s">
        <v>47</v>
      </c>
      <c r="O276" s="85"/>
      <c r="P276" s="220">
        <f>O276*H276</f>
        <v>0</v>
      </c>
      <c r="Q276" s="220">
        <v>0.090620000000000006</v>
      </c>
      <c r="R276" s="220">
        <f>Q276*H276</f>
        <v>3.9872800000000002</v>
      </c>
      <c r="S276" s="220">
        <v>0</v>
      </c>
      <c r="T276" s="22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2" t="s">
        <v>145</v>
      </c>
      <c r="AT276" s="222" t="s">
        <v>140</v>
      </c>
      <c r="AU276" s="222" t="s">
        <v>85</v>
      </c>
      <c r="AY276" s="18" t="s">
        <v>139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8" t="s">
        <v>83</v>
      </c>
      <c r="BK276" s="223">
        <f>ROUND(I276*H276,2)</f>
        <v>0</v>
      </c>
      <c r="BL276" s="18" t="s">
        <v>145</v>
      </c>
      <c r="BM276" s="222" t="s">
        <v>491</v>
      </c>
    </row>
    <row r="277" s="2" customFormat="1">
      <c r="A277" s="39"/>
      <c r="B277" s="40"/>
      <c r="C277" s="41"/>
      <c r="D277" s="224" t="s">
        <v>147</v>
      </c>
      <c r="E277" s="41"/>
      <c r="F277" s="225" t="s">
        <v>492</v>
      </c>
      <c r="G277" s="41"/>
      <c r="H277" s="41"/>
      <c r="I277" s="226"/>
      <c r="J277" s="41"/>
      <c r="K277" s="41"/>
      <c r="L277" s="45"/>
      <c r="M277" s="227"/>
      <c r="N277" s="228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147</v>
      </c>
      <c r="AU277" s="18" t="s">
        <v>85</v>
      </c>
    </row>
    <row r="278" s="13" customFormat="1">
      <c r="A278" s="13"/>
      <c r="B278" s="229"/>
      <c r="C278" s="230"/>
      <c r="D278" s="231" t="s">
        <v>149</v>
      </c>
      <c r="E278" s="232" t="s">
        <v>19</v>
      </c>
      <c r="F278" s="233" t="s">
        <v>456</v>
      </c>
      <c r="G278" s="230"/>
      <c r="H278" s="234">
        <v>34.399999999999999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149</v>
      </c>
      <c r="AU278" s="240" t="s">
        <v>85</v>
      </c>
      <c r="AV278" s="13" t="s">
        <v>85</v>
      </c>
      <c r="AW278" s="13" t="s">
        <v>35</v>
      </c>
      <c r="AX278" s="13" t="s">
        <v>76</v>
      </c>
      <c r="AY278" s="240" t="s">
        <v>139</v>
      </c>
    </row>
    <row r="279" s="13" customFormat="1">
      <c r="A279" s="13"/>
      <c r="B279" s="229"/>
      <c r="C279" s="230"/>
      <c r="D279" s="231" t="s">
        <v>149</v>
      </c>
      <c r="E279" s="232" t="s">
        <v>19</v>
      </c>
      <c r="F279" s="233" t="s">
        <v>457</v>
      </c>
      <c r="G279" s="230"/>
      <c r="H279" s="234">
        <v>9.5999999999999996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149</v>
      </c>
      <c r="AU279" s="240" t="s">
        <v>85</v>
      </c>
      <c r="AV279" s="13" t="s">
        <v>85</v>
      </c>
      <c r="AW279" s="13" t="s">
        <v>35</v>
      </c>
      <c r="AX279" s="13" t="s">
        <v>76</v>
      </c>
      <c r="AY279" s="240" t="s">
        <v>139</v>
      </c>
    </row>
    <row r="280" s="14" customFormat="1">
      <c r="A280" s="14"/>
      <c r="B280" s="254"/>
      <c r="C280" s="255"/>
      <c r="D280" s="231" t="s">
        <v>149</v>
      </c>
      <c r="E280" s="256" t="s">
        <v>19</v>
      </c>
      <c r="F280" s="257" t="s">
        <v>248</v>
      </c>
      <c r="G280" s="255"/>
      <c r="H280" s="258">
        <v>44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4" t="s">
        <v>149</v>
      </c>
      <c r="AU280" s="264" t="s">
        <v>85</v>
      </c>
      <c r="AV280" s="14" t="s">
        <v>145</v>
      </c>
      <c r="AW280" s="14" t="s">
        <v>35</v>
      </c>
      <c r="AX280" s="14" t="s">
        <v>83</v>
      </c>
      <c r="AY280" s="264" t="s">
        <v>139</v>
      </c>
    </row>
    <row r="281" s="2" customFormat="1" ht="16.5" customHeight="1">
      <c r="A281" s="39"/>
      <c r="B281" s="40"/>
      <c r="C281" s="241" t="s">
        <v>493</v>
      </c>
      <c r="D281" s="241" t="s">
        <v>151</v>
      </c>
      <c r="E281" s="242" t="s">
        <v>494</v>
      </c>
      <c r="F281" s="243" t="s">
        <v>495</v>
      </c>
      <c r="G281" s="244" t="s">
        <v>243</v>
      </c>
      <c r="H281" s="245">
        <v>35.432000000000002</v>
      </c>
      <c r="I281" s="246"/>
      <c r="J281" s="247">
        <f>ROUND(I281*H281,2)</f>
        <v>0</v>
      </c>
      <c r="K281" s="243" t="s">
        <v>144</v>
      </c>
      <c r="L281" s="248"/>
      <c r="M281" s="249" t="s">
        <v>19</v>
      </c>
      <c r="N281" s="250" t="s">
        <v>47</v>
      </c>
      <c r="O281" s="85"/>
      <c r="P281" s="220">
        <f>O281*H281</f>
        <v>0</v>
      </c>
      <c r="Q281" s="220">
        <v>0.17499999999999999</v>
      </c>
      <c r="R281" s="220">
        <f>Q281*H281</f>
        <v>6.2005999999999997</v>
      </c>
      <c r="S281" s="220">
        <v>0</v>
      </c>
      <c r="T281" s="22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2" t="s">
        <v>137</v>
      </c>
      <c r="AT281" s="222" t="s">
        <v>151</v>
      </c>
      <c r="AU281" s="222" t="s">
        <v>85</v>
      </c>
      <c r="AY281" s="18" t="s">
        <v>139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8" t="s">
        <v>83</v>
      </c>
      <c r="BK281" s="223">
        <f>ROUND(I281*H281,2)</f>
        <v>0</v>
      </c>
      <c r="BL281" s="18" t="s">
        <v>145</v>
      </c>
      <c r="BM281" s="222" t="s">
        <v>496</v>
      </c>
    </row>
    <row r="282" s="13" customFormat="1">
      <c r="A282" s="13"/>
      <c r="B282" s="229"/>
      <c r="C282" s="230"/>
      <c r="D282" s="231" t="s">
        <v>149</v>
      </c>
      <c r="E282" s="230"/>
      <c r="F282" s="233" t="s">
        <v>497</v>
      </c>
      <c r="G282" s="230"/>
      <c r="H282" s="234">
        <v>35.432000000000002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149</v>
      </c>
      <c r="AU282" s="240" t="s">
        <v>85</v>
      </c>
      <c r="AV282" s="13" t="s">
        <v>85</v>
      </c>
      <c r="AW282" s="13" t="s">
        <v>4</v>
      </c>
      <c r="AX282" s="13" t="s">
        <v>83</v>
      </c>
      <c r="AY282" s="240" t="s">
        <v>139</v>
      </c>
    </row>
    <row r="283" s="2" customFormat="1" ht="16.5" customHeight="1">
      <c r="A283" s="39"/>
      <c r="B283" s="40"/>
      <c r="C283" s="241" t="s">
        <v>498</v>
      </c>
      <c r="D283" s="241" t="s">
        <v>151</v>
      </c>
      <c r="E283" s="242" t="s">
        <v>499</v>
      </c>
      <c r="F283" s="243" t="s">
        <v>500</v>
      </c>
      <c r="G283" s="244" t="s">
        <v>243</v>
      </c>
      <c r="H283" s="245">
        <v>9.8879999999999999</v>
      </c>
      <c r="I283" s="246"/>
      <c r="J283" s="247">
        <f>ROUND(I283*H283,2)</f>
        <v>0</v>
      </c>
      <c r="K283" s="243" t="s">
        <v>144</v>
      </c>
      <c r="L283" s="248"/>
      <c r="M283" s="249" t="s">
        <v>19</v>
      </c>
      <c r="N283" s="250" t="s">
        <v>47</v>
      </c>
      <c r="O283" s="85"/>
      <c r="P283" s="220">
        <f>O283*H283</f>
        <v>0</v>
      </c>
      <c r="Q283" s="220">
        <v>0.16700000000000001</v>
      </c>
      <c r="R283" s="220">
        <f>Q283*H283</f>
        <v>1.6512960000000001</v>
      </c>
      <c r="S283" s="220">
        <v>0</v>
      </c>
      <c r="T283" s="22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2" t="s">
        <v>137</v>
      </c>
      <c r="AT283" s="222" t="s">
        <v>151</v>
      </c>
      <c r="AU283" s="222" t="s">
        <v>85</v>
      </c>
      <c r="AY283" s="18" t="s">
        <v>139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8" t="s">
        <v>83</v>
      </c>
      <c r="BK283" s="223">
        <f>ROUND(I283*H283,2)</f>
        <v>0</v>
      </c>
      <c r="BL283" s="18" t="s">
        <v>145</v>
      </c>
      <c r="BM283" s="222" t="s">
        <v>501</v>
      </c>
    </row>
    <row r="284" s="13" customFormat="1">
      <c r="A284" s="13"/>
      <c r="B284" s="229"/>
      <c r="C284" s="230"/>
      <c r="D284" s="231" t="s">
        <v>149</v>
      </c>
      <c r="E284" s="230"/>
      <c r="F284" s="233" t="s">
        <v>502</v>
      </c>
      <c r="G284" s="230"/>
      <c r="H284" s="234">
        <v>9.8879999999999999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149</v>
      </c>
      <c r="AU284" s="240" t="s">
        <v>85</v>
      </c>
      <c r="AV284" s="13" t="s">
        <v>85</v>
      </c>
      <c r="AW284" s="13" t="s">
        <v>4</v>
      </c>
      <c r="AX284" s="13" t="s">
        <v>83</v>
      </c>
      <c r="AY284" s="240" t="s">
        <v>139</v>
      </c>
    </row>
    <row r="285" s="2" customFormat="1" ht="44.25" customHeight="1">
      <c r="A285" s="39"/>
      <c r="B285" s="40"/>
      <c r="C285" s="211" t="s">
        <v>503</v>
      </c>
      <c r="D285" s="211" t="s">
        <v>140</v>
      </c>
      <c r="E285" s="212" t="s">
        <v>504</v>
      </c>
      <c r="F285" s="213" t="s">
        <v>505</v>
      </c>
      <c r="G285" s="214" t="s">
        <v>243</v>
      </c>
      <c r="H285" s="215">
        <v>155</v>
      </c>
      <c r="I285" s="216"/>
      <c r="J285" s="217">
        <f>ROUND(I285*H285,2)</f>
        <v>0</v>
      </c>
      <c r="K285" s="213" t="s">
        <v>144</v>
      </c>
      <c r="L285" s="45"/>
      <c r="M285" s="218" t="s">
        <v>19</v>
      </c>
      <c r="N285" s="219" t="s">
        <v>47</v>
      </c>
      <c r="O285" s="85"/>
      <c r="P285" s="220">
        <f>O285*H285</f>
        <v>0</v>
      </c>
      <c r="Q285" s="220">
        <v>0.090620000000000006</v>
      </c>
      <c r="R285" s="220">
        <f>Q285*H285</f>
        <v>14.046100000000001</v>
      </c>
      <c r="S285" s="220">
        <v>0</v>
      </c>
      <c r="T285" s="22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2" t="s">
        <v>145</v>
      </c>
      <c r="AT285" s="222" t="s">
        <v>140</v>
      </c>
      <c r="AU285" s="222" t="s">
        <v>85</v>
      </c>
      <c r="AY285" s="18" t="s">
        <v>139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8" t="s">
        <v>83</v>
      </c>
      <c r="BK285" s="223">
        <f>ROUND(I285*H285,2)</f>
        <v>0</v>
      </c>
      <c r="BL285" s="18" t="s">
        <v>145</v>
      </c>
      <c r="BM285" s="222" t="s">
        <v>506</v>
      </c>
    </row>
    <row r="286" s="2" customFormat="1">
      <c r="A286" s="39"/>
      <c r="B286" s="40"/>
      <c r="C286" s="41"/>
      <c r="D286" s="224" t="s">
        <v>147</v>
      </c>
      <c r="E286" s="41"/>
      <c r="F286" s="225" t="s">
        <v>507</v>
      </c>
      <c r="G286" s="41"/>
      <c r="H286" s="41"/>
      <c r="I286" s="226"/>
      <c r="J286" s="41"/>
      <c r="K286" s="41"/>
      <c r="L286" s="45"/>
      <c r="M286" s="227"/>
      <c r="N286" s="228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147</v>
      </c>
      <c r="AU286" s="18" t="s">
        <v>85</v>
      </c>
    </row>
    <row r="287" s="13" customFormat="1">
      <c r="A287" s="13"/>
      <c r="B287" s="229"/>
      <c r="C287" s="230"/>
      <c r="D287" s="231" t="s">
        <v>149</v>
      </c>
      <c r="E287" s="232" t="s">
        <v>19</v>
      </c>
      <c r="F287" s="233" t="s">
        <v>455</v>
      </c>
      <c r="G287" s="230"/>
      <c r="H287" s="234">
        <v>155</v>
      </c>
      <c r="I287" s="235"/>
      <c r="J287" s="230"/>
      <c r="K287" s="230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149</v>
      </c>
      <c r="AU287" s="240" t="s">
        <v>85</v>
      </c>
      <c r="AV287" s="13" t="s">
        <v>85</v>
      </c>
      <c r="AW287" s="13" t="s">
        <v>35</v>
      </c>
      <c r="AX287" s="13" t="s">
        <v>83</v>
      </c>
      <c r="AY287" s="240" t="s">
        <v>139</v>
      </c>
    </row>
    <row r="288" s="2" customFormat="1" ht="16.5" customHeight="1">
      <c r="A288" s="39"/>
      <c r="B288" s="40"/>
      <c r="C288" s="241" t="s">
        <v>508</v>
      </c>
      <c r="D288" s="241" t="s">
        <v>151</v>
      </c>
      <c r="E288" s="242" t="s">
        <v>509</v>
      </c>
      <c r="F288" s="243" t="s">
        <v>510</v>
      </c>
      <c r="G288" s="244" t="s">
        <v>243</v>
      </c>
      <c r="H288" s="245">
        <v>158.09999999999999</v>
      </c>
      <c r="I288" s="246"/>
      <c r="J288" s="247">
        <f>ROUND(I288*H288,2)</f>
        <v>0</v>
      </c>
      <c r="K288" s="243" t="s">
        <v>144</v>
      </c>
      <c r="L288" s="248"/>
      <c r="M288" s="249" t="s">
        <v>19</v>
      </c>
      <c r="N288" s="250" t="s">
        <v>47</v>
      </c>
      <c r="O288" s="85"/>
      <c r="P288" s="220">
        <f>O288*H288</f>
        <v>0</v>
      </c>
      <c r="Q288" s="220">
        <v>0.17599999999999999</v>
      </c>
      <c r="R288" s="220">
        <f>Q288*H288</f>
        <v>27.825599999999998</v>
      </c>
      <c r="S288" s="220">
        <v>0</v>
      </c>
      <c r="T288" s="22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2" t="s">
        <v>137</v>
      </c>
      <c r="AT288" s="222" t="s">
        <v>151</v>
      </c>
      <c r="AU288" s="222" t="s">
        <v>85</v>
      </c>
      <c r="AY288" s="18" t="s">
        <v>139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8" t="s">
        <v>83</v>
      </c>
      <c r="BK288" s="223">
        <f>ROUND(I288*H288,2)</f>
        <v>0</v>
      </c>
      <c r="BL288" s="18" t="s">
        <v>145</v>
      </c>
      <c r="BM288" s="222" t="s">
        <v>511</v>
      </c>
    </row>
    <row r="289" s="13" customFormat="1">
      <c r="A289" s="13"/>
      <c r="B289" s="229"/>
      <c r="C289" s="230"/>
      <c r="D289" s="231" t="s">
        <v>149</v>
      </c>
      <c r="E289" s="230"/>
      <c r="F289" s="233" t="s">
        <v>512</v>
      </c>
      <c r="G289" s="230"/>
      <c r="H289" s="234">
        <v>158.09999999999999</v>
      </c>
      <c r="I289" s="235"/>
      <c r="J289" s="230"/>
      <c r="K289" s="230"/>
      <c r="L289" s="236"/>
      <c r="M289" s="237"/>
      <c r="N289" s="238"/>
      <c r="O289" s="238"/>
      <c r="P289" s="238"/>
      <c r="Q289" s="238"/>
      <c r="R289" s="238"/>
      <c r="S289" s="238"/>
      <c r="T289" s="23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0" t="s">
        <v>149</v>
      </c>
      <c r="AU289" s="240" t="s">
        <v>85</v>
      </c>
      <c r="AV289" s="13" t="s">
        <v>85</v>
      </c>
      <c r="AW289" s="13" t="s">
        <v>4</v>
      </c>
      <c r="AX289" s="13" t="s">
        <v>83</v>
      </c>
      <c r="AY289" s="240" t="s">
        <v>139</v>
      </c>
    </row>
    <row r="290" s="12" customFormat="1" ht="22.8" customHeight="1">
      <c r="A290" s="12"/>
      <c r="B290" s="197"/>
      <c r="C290" s="198"/>
      <c r="D290" s="199" t="s">
        <v>75</v>
      </c>
      <c r="E290" s="252" t="s">
        <v>181</v>
      </c>
      <c r="F290" s="252" t="s">
        <v>513</v>
      </c>
      <c r="G290" s="198"/>
      <c r="H290" s="198"/>
      <c r="I290" s="201"/>
      <c r="J290" s="253">
        <f>BK290</f>
        <v>0</v>
      </c>
      <c r="K290" s="198"/>
      <c r="L290" s="203"/>
      <c r="M290" s="204"/>
      <c r="N290" s="205"/>
      <c r="O290" s="205"/>
      <c r="P290" s="206">
        <f>SUM(P291:P359)</f>
        <v>0</v>
      </c>
      <c r="Q290" s="205"/>
      <c r="R290" s="206">
        <f>SUM(R291:R359)</f>
        <v>190.05952456</v>
      </c>
      <c r="S290" s="205"/>
      <c r="T290" s="207">
        <f>SUM(T291:T359)</f>
        <v>0.60643999999999998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8" t="s">
        <v>83</v>
      </c>
      <c r="AT290" s="209" t="s">
        <v>75</v>
      </c>
      <c r="AU290" s="209" t="s">
        <v>83</v>
      </c>
      <c r="AY290" s="208" t="s">
        <v>139</v>
      </c>
      <c r="BK290" s="210">
        <f>SUM(BK291:BK359)</f>
        <v>0</v>
      </c>
    </row>
    <row r="291" s="2" customFormat="1" ht="16.5" customHeight="1">
      <c r="A291" s="39"/>
      <c r="B291" s="40"/>
      <c r="C291" s="211" t="s">
        <v>514</v>
      </c>
      <c r="D291" s="211" t="s">
        <v>140</v>
      </c>
      <c r="E291" s="212" t="s">
        <v>515</v>
      </c>
      <c r="F291" s="213" t="s">
        <v>516</v>
      </c>
      <c r="G291" s="214" t="s">
        <v>159</v>
      </c>
      <c r="H291" s="215">
        <v>2</v>
      </c>
      <c r="I291" s="216"/>
      <c r="J291" s="217">
        <f>ROUND(I291*H291,2)</f>
        <v>0</v>
      </c>
      <c r="K291" s="213" t="s">
        <v>144</v>
      </c>
      <c r="L291" s="45"/>
      <c r="M291" s="218" t="s">
        <v>19</v>
      </c>
      <c r="N291" s="219" t="s">
        <v>47</v>
      </c>
      <c r="O291" s="85"/>
      <c r="P291" s="220">
        <f>O291*H291</f>
        <v>0</v>
      </c>
      <c r="Q291" s="220">
        <v>0.0030000000000000001</v>
      </c>
      <c r="R291" s="220">
        <f>Q291*H291</f>
        <v>0.0060000000000000001</v>
      </c>
      <c r="S291" s="220">
        <v>0</v>
      </c>
      <c r="T291" s="22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2" t="s">
        <v>145</v>
      </c>
      <c r="AT291" s="222" t="s">
        <v>140</v>
      </c>
      <c r="AU291" s="222" t="s">
        <v>85</v>
      </c>
      <c r="AY291" s="18" t="s">
        <v>139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8" t="s">
        <v>83</v>
      </c>
      <c r="BK291" s="223">
        <f>ROUND(I291*H291,2)</f>
        <v>0</v>
      </c>
      <c r="BL291" s="18" t="s">
        <v>145</v>
      </c>
      <c r="BM291" s="222" t="s">
        <v>517</v>
      </c>
    </row>
    <row r="292" s="2" customFormat="1">
      <c r="A292" s="39"/>
      <c r="B292" s="40"/>
      <c r="C292" s="41"/>
      <c r="D292" s="224" t="s">
        <v>147</v>
      </c>
      <c r="E292" s="41"/>
      <c r="F292" s="225" t="s">
        <v>518</v>
      </c>
      <c r="G292" s="41"/>
      <c r="H292" s="41"/>
      <c r="I292" s="226"/>
      <c r="J292" s="41"/>
      <c r="K292" s="41"/>
      <c r="L292" s="45"/>
      <c r="M292" s="227"/>
      <c r="N292" s="228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147</v>
      </c>
      <c r="AU292" s="18" t="s">
        <v>85</v>
      </c>
    </row>
    <row r="293" s="2" customFormat="1" ht="16.5" customHeight="1">
      <c r="A293" s="39"/>
      <c r="B293" s="40"/>
      <c r="C293" s="241" t="s">
        <v>519</v>
      </c>
      <c r="D293" s="241" t="s">
        <v>151</v>
      </c>
      <c r="E293" s="242" t="s">
        <v>520</v>
      </c>
      <c r="F293" s="243" t="s">
        <v>521</v>
      </c>
      <c r="G293" s="244" t="s">
        <v>159</v>
      </c>
      <c r="H293" s="245">
        <v>2</v>
      </c>
      <c r="I293" s="246"/>
      <c r="J293" s="247">
        <f>ROUND(I293*H293,2)</f>
        <v>0</v>
      </c>
      <c r="K293" s="243" t="s">
        <v>144</v>
      </c>
      <c r="L293" s="248"/>
      <c r="M293" s="249" t="s">
        <v>19</v>
      </c>
      <c r="N293" s="250" t="s">
        <v>47</v>
      </c>
      <c r="O293" s="85"/>
      <c r="P293" s="220">
        <f>O293*H293</f>
        <v>0</v>
      </c>
      <c r="Q293" s="220">
        <v>0.0061000000000000004</v>
      </c>
      <c r="R293" s="220">
        <f>Q293*H293</f>
        <v>0.012200000000000001</v>
      </c>
      <c r="S293" s="220">
        <v>0</v>
      </c>
      <c r="T293" s="22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2" t="s">
        <v>137</v>
      </c>
      <c r="AT293" s="222" t="s">
        <v>151</v>
      </c>
      <c r="AU293" s="222" t="s">
        <v>85</v>
      </c>
      <c r="AY293" s="18" t="s">
        <v>139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8" t="s">
        <v>83</v>
      </c>
      <c r="BK293" s="223">
        <f>ROUND(I293*H293,2)</f>
        <v>0</v>
      </c>
      <c r="BL293" s="18" t="s">
        <v>145</v>
      </c>
      <c r="BM293" s="222" t="s">
        <v>522</v>
      </c>
    </row>
    <row r="294" s="2" customFormat="1" ht="16.5" customHeight="1">
      <c r="A294" s="39"/>
      <c r="B294" s="40"/>
      <c r="C294" s="211" t="s">
        <v>523</v>
      </c>
      <c r="D294" s="211" t="s">
        <v>140</v>
      </c>
      <c r="E294" s="212" t="s">
        <v>524</v>
      </c>
      <c r="F294" s="213" t="s">
        <v>525</v>
      </c>
      <c r="G294" s="214" t="s">
        <v>159</v>
      </c>
      <c r="H294" s="215">
        <v>2</v>
      </c>
      <c r="I294" s="216"/>
      <c r="J294" s="217">
        <f>ROUND(I294*H294,2)</f>
        <v>0</v>
      </c>
      <c r="K294" s="213" t="s">
        <v>144</v>
      </c>
      <c r="L294" s="45"/>
      <c r="M294" s="218" t="s">
        <v>19</v>
      </c>
      <c r="N294" s="219" t="s">
        <v>47</v>
      </c>
      <c r="O294" s="85"/>
      <c r="P294" s="220">
        <f>O294*H294</f>
        <v>0</v>
      </c>
      <c r="Q294" s="220">
        <v>0.00069999999999999999</v>
      </c>
      <c r="R294" s="220">
        <f>Q294*H294</f>
        <v>0.0014</v>
      </c>
      <c r="S294" s="220">
        <v>0</v>
      </c>
      <c r="T294" s="22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2" t="s">
        <v>145</v>
      </c>
      <c r="AT294" s="222" t="s">
        <v>140</v>
      </c>
      <c r="AU294" s="222" t="s">
        <v>85</v>
      </c>
      <c r="AY294" s="18" t="s">
        <v>139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8" t="s">
        <v>83</v>
      </c>
      <c r="BK294" s="223">
        <f>ROUND(I294*H294,2)</f>
        <v>0</v>
      </c>
      <c r="BL294" s="18" t="s">
        <v>145</v>
      </c>
      <c r="BM294" s="222" t="s">
        <v>526</v>
      </c>
    </row>
    <row r="295" s="2" customFormat="1">
      <c r="A295" s="39"/>
      <c r="B295" s="40"/>
      <c r="C295" s="41"/>
      <c r="D295" s="224" t="s">
        <v>147</v>
      </c>
      <c r="E295" s="41"/>
      <c r="F295" s="225" t="s">
        <v>527</v>
      </c>
      <c r="G295" s="41"/>
      <c r="H295" s="41"/>
      <c r="I295" s="226"/>
      <c r="J295" s="41"/>
      <c r="K295" s="41"/>
      <c r="L295" s="45"/>
      <c r="M295" s="227"/>
      <c r="N295" s="228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147</v>
      </c>
      <c r="AU295" s="18" t="s">
        <v>85</v>
      </c>
    </row>
    <row r="296" s="2" customFormat="1" ht="16.5" customHeight="1">
      <c r="A296" s="39"/>
      <c r="B296" s="40"/>
      <c r="C296" s="241" t="s">
        <v>528</v>
      </c>
      <c r="D296" s="241" t="s">
        <v>151</v>
      </c>
      <c r="E296" s="242" t="s">
        <v>529</v>
      </c>
      <c r="F296" s="243" t="s">
        <v>530</v>
      </c>
      <c r="G296" s="244" t="s">
        <v>159</v>
      </c>
      <c r="H296" s="245">
        <v>1</v>
      </c>
      <c r="I296" s="246"/>
      <c r="J296" s="247">
        <f>ROUND(I296*H296,2)</f>
        <v>0</v>
      </c>
      <c r="K296" s="243" t="s">
        <v>144</v>
      </c>
      <c r="L296" s="248"/>
      <c r="M296" s="249" t="s">
        <v>19</v>
      </c>
      <c r="N296" s="250" t="s">
        <v>47</v>
      </c>
      <c r="O296" s="85"/>
      <c r="P296" s="220">
        <f>O296*H296</f>
        <v>0</v>
      </c>
      <c r="Q296" s="220">
        <v>0.0035000000000000001</v>
      </c>
      <c r="R296" s="220">
        <f>Q296*H296</f>
        <v>0.0035000000000000001</v>
      </c>
      <c r="S296" s="220">
        <v>0</v>
      </c>
      <c r="T296" s="22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2" t="s">
        <v>137</v>
      </c>
      <c r="AT296" s="222" t="s">
        <v>151</v>
      </c>
      <c r="AU296" s="222" t="s">
        <v>85</v>
      </c>
      <c r="AY296" s="18" t="s">
        <v>139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8" t="s">
        <v>83</v>
      </c>
      <c r="BK296" s="223">
        <f>ROUND(I296*H296,2)</f>
        <v>0</v>
      </c>
      <c r="BL296" s="18" t="s">
        <v>145</v>
      </c>
      <c r="BM296" s="222" t="s">
        <v>531</v>
      </c>
    </row>
    <row r="297" s="2" customFormat="1" ht="16.5" customHeight="1">
      <c r="A297" s="39"/>
      <c r="B297" s="40"/>
      <c r="C297" s="241" t="s">
        <v>532</v>
      </c>
      <c r="D297" s="241" t="s">
        <v>151</v>
      </c>
      <c r="E297" s="242" t="s">
        <v>533</v>
      </c>
      <c r="F297" s="243" t="s">
        <v>534</v>
      </c>
      <c r="G297" s="244" t="s">
        <v>159</v>
      </c>
      <c r="H297" s="245">
        <v>1</v>
      </c>
      <c r="I297" s="246"/>
      <c r="J297" s="247">
        <f>ROUND(I297*H297,2)</f>
        <v>0</v>
      </c>
      <c r="K297" s="243" t="s">
        <v>144</v>
      </c>
      <c r="L297" s="248"/>
      <c r="M297" s="249" t="s">
        <v>19</v>
      </c>
      <c r="N297" s="250" t="s">
        <v>47</v>
      </c>
      <c r="O297" s="85"/>
      <c r="P297" s="220">
        <f>O297*H297</f>
        <v>0</v>
      </c>
      <c r="Q297" s="220">
        <v>0.0012999999999999999</v>
      </c>
      <c r="R297" s="220">
        <f>Q297*H297</f>
        <v>0.0012999999999999999</v>
      </c>
      <c r="S297" s="220">
        <v>0</v>
      </c>
      <c r="T297" s="22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2" t="s">
        <v>137</v>
      </c>
      <c r="AT297" s="222" t="s">
        <v>151</v>
      </c>
      <c r="AU297" s="222" t="s">
        <v>85</v>
      </c>
      <c r="AY297" s="18" t="s">
        <v>139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8" t="s">
        <v>83</v>
      </c>
      <c r="BK297" s="223">
        <f>ROUND(I297*H297,2)</f>
        <v>0</v>
      </c>
      <c r="BL297" s="18" t="s">
        <v>145</v>
      </c>
      <c r="BM297" s="222" t="s">
        <v>535</v>
      </c>
    </row>
    <row r="298" s="2" customFormat="1" ht="16.5" customHeight="1">
      <c r="A298" s="39"/>
      <c r="B298" s="40"/>
      <c r="C298" s="211" t="s">
        <v>536</v>
      </c>
      <c r="D298" s="211" t="s">
        <v>140</v>
      </c>
      <c r="E298" s="212" t="s">
        <v>537</v>
      </c>
      <c r="F298" s="213" t="s">
        <v>538</v>
      </c>
      <c r="G298" s="214" t="s">
        <v>159</v>
      </c>
      <c r="H298" s="215">
        <v>2</v>
      </c>
      <c r="I298" s="216"/>
      <c r="J298" s="217">
        <f>ROUND(I298*H298,2)</f>
        <v>0</v>
      </c>
      <c r="K298" s="213" t="s">
        <v>144</v>
      </c>
      <c r="L298" s="45"/>
      <c r="M298" s="218" t="s">
        <v>19</v>
      </c>
      <c r="N298" s="219" t="s">
        <v>47</v>
      </c>
      <c r="O298" s="85"/>
      <c r="P298" s="220">
        <f>O298*H298</f>
        <v>0</v>
      </c>
      <c r="Q298" s="220">
        <v>0.11241</v>
      </c>
      <c r="R298" s="220">
        <f>Q298*H298</f>
        <v>0.22481999999999999</v>
      </c>
      <c r="S298" s="220">
        <v>0</v>
      </c>
      <c r="T298" s="22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2" t="s">
        <v>145</v>
      </c>
      <c r="AT298" s="222" t="s">
        <v>140</v>
      </c>
      <c r="AU298" s="222" t="s">
        <v>85</v>
      </c>
      <c r="AY298" s="18" t="s">
        <v>139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8" t="s">
        <v>83</v>
      </c>
      <c r="BK298" s="223">
        <f>ROUND(I298*H298,2)</f>
        <v>0</v>
      </c>
      <c r="BL298" s="18" t="s">
        <v>145</v>
      </c>
      <c r="BM298" s="222" t="s">
        <v>539</v>
      </c>
    </row>
    <row r="299" s="2" customFormat="1">
      <c r="A299" s="39"/>
      <c r="B299" s="40"/>
      <c r="C299" s="41"/>
      <c r="D299" s="224" t="s">
        <v>147</v>
      </c>
      <c r="E299" s="41"/>
      <c r="F299" s="225" t="s">
        <v>540</v>
      </c>
      <c r="G299" s="41"/>
      <c r="H299" s="41"/>
      <c r="I299" s="226"/>
      <c r="J299" s="41"/>
      <c r="K299" s="41"/>
      <c r="L299" s="45"/>
      <c r="M299" s="227"/>
      <c r="N299" s="228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147</v>
      </c>
      <c r="AU299" s="18" t="s">
        <v>85</v>
      </c>
    </row>
    <row r="300" s="2" customFormat="1" ht="16.5" customHeight="1">
      <c r="A300" s="39"/>
      <c r="B300" s="40"/>
      <c r="C300" s="241" t="s">
        <v>541</v>
      </c>
      <c r="D300" s="241" t="s">
        <v>151</v>
      </c>
      <c r="E300" s="242" t="s">
        <v>542</v>
      </c>
      <c r="F300" s="243" t="s">
        <v>543</v>
      </c>
      <c r="G300" s="244" t="s">
        <v>159</v>
      </c>
      <c r="H300" s="245">
        <v>2</v>
      </c>
      <c r="I300" s="246"/>
      <c r="J300" s="247">
        <f>ROUND(I300*H300,2)</f>
        <v>0</v>
      </c>
      <c r="K300" s="243" t="s">
        <v>144</v>
      </c>
      <c r="L300" s="248"/>
      <c r="M300" s="249" t="s">
        <v>19</v>
      </c>
      <c r="N300" s="250" t="s">
        <v>47</v>
      </c>
      <c r="O300" s="85"/>
      <c r="P300" s="220">
        <f>O300*H300</f>
        <v>0</v>
      </c>
      <c r="Q300" s="220">
        <v>0.0061000000000000004</v>
      </c>
      <c r="R300" s="220">
        <f>Q300*H300</f>
        <v>0.012200000000000001</v>
      </c>
      <c r="S300" s="220">
        <v>0</v>
      </c>
      <c r="T300" s="22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2" t="s">
        <v>137</v>
      </c>
      <c r="AT300" s="222" t="s">
        <v>151</v>
      </c>
      <c r="AU300" s="222" t="s">
        <v>85</v>
      </c>
      <c r="AY300" s="18" t="s">
        <v>139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8" t="s">
        <v>83</v>
      </c>
      <c r="BK300" s="223">
        <f>ROUND(I300*H300,2)</f>
        <v>0</v>
      </c>
      <c r="BL300" s="18" t="s">
        <v>145</v>
      </c>
      <c r="BM300" s="222" t="s">
        <v>544</v>
      </c>
    </row>
    <row r="301" s="2" customFormat="1" ht="16.5" customHeight="1">
      <c r="A301" s="39"/>
      <c r="B301" s="40"/>
      <c r="C301" s="211" t="s">
        <v>545</v>
      </c>
      <c r="D301" s="211" t="s">
        <v>140</v>
      </c>
      <c r="E301" s="212" t="s">
        <v>546</v>
      </c>
      <c r="F301" s="213" t="s">
        <v>547</v>
      </c>
      <c r="G301" s="214" t="s">
        <v>143</v>
      </c>
      <c r="H301" s="215">
        <v>13.5</v>
      </c>
      <c r="I301" s="216"/>
      <c r="J301" s="217">
        <f>ROUND(I301*H301,2)</f>
        <v>0</v>
      </c>
      <c r="K301" s="213" t="s">
        <v>144</v>
      </c>
      <c r="L301" s="45"/>
      <c r="M301" s="218" t="s">
        <v>19</v>
      </c>
      <c r="N301" s="219" t="s">
        <v>47</v>
      </c>
      <c r="O301" s="85"/>
      <c r="P301" s="220">
        <f>O301*H301</f>
        <v>0</v>
      </c>
      <c r="Q301" s="220">
        <v>0.00010000000000000001</v>
      </c>
      <c r="R301" s="220">
        <f>Q301*H301</f>
        <v>0.0013500000000000001</v>
      </c>
      <c r="S301" s="220">
        <v>0</v>
      </c>
      <c r="T301" s="22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2" t="s">
        <v>145</v>
      </c>
      <c r="AT301" s="222" t="s">
        <v>140</v>
      </c>
      <c r="AU301" s="222" t="s">
        <v>85</v>
      </c>
      <c r="AY301" s="18" t="s">
        <v>139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8" t="s">
        <v>83</v>
      </c>
      <c r="BK301" s="223">
        <f>ROUND(I301*H301,2)</f>
        <v>0</v>
      </c>
      <c r="BL301" s="18" t="s">
        <v>145</v>
      </c>
      <c r="BM301" s="222" t="s">
        <v>548</v>
      </c>
    </row>
    <row r="302" s="2" customFormat="1">
      <c r="A302" s="39"/>
      <c r="B302" s="40"/>
      <c r="C302" s="41"/>
      <c r="D302" s="224" t="s">
        <v>147</v>
      </c>
      <c r="E302" s="41"/>
      <c r="F302" s="225" t="s">
        <v>549</v>
      </c>
      <c r="G302" s="41"/>
      <c r="H302" s="41"/>
      <c r="I302" s="226"/>
      <c r="J302" s="41"/>
      <c r="K302" s="41"/>
      <c r="L302" s="45"/>
      <c r="M302" s="227"/>
      <c r="N302" s="228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147</v>
      </c>
      <c r="AU302" s="18" t="s">
        <v>85</v>
      </c>
    </row>
    <row r="303" s="13" customFormat="1">
      <c r="A303" s="13"/>
      <c r="B303" s="229"/>
      <c r="C303" s="230"/>
      <c r="D303" s="231" t="s">
        <v>149</v>
      </c>
      <c r="E303" s="232" t="s">
        <v>19</v>
      </c>
      <c r="F303" s="233" t="s">
        <v>550</v>
      </c>
      <c r="G303" s="230"/>
      <c r="H303" s="234">
        <v>13.5</v>
      </c>
      <c r="I303" s="235"/>
      <c r="J303" s="230"/>
      <c r="K303" s="230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149</v>
      </c>
      <c r="AU303" s="240" t="s">
        <v>85</v>
      </c>
      <c r="AV303" s="13" t="s">
        <v>85</v>
      </c>
      <c r="AW303" s="13" t="s">
        <v>35</v>
      </c>
      <c r="AX303" s="13" t="s">
        <v>83</v>
      </c>
      <c r="AY303" s="240" t="s">
        <v>139</v>
      </c>
    </row>
    <row r="304" s="2" customFormat="1" ht="16.5" customHeight="1">
      <c r="A304" s="39"/>
      <c r="B304" s="40"/>
      <c r="C304" s="211" t="s">
        <v>551</v>
      </c>
      <c r="D304" s="211" t="s">
        <v>140</v>
      </c>
      <c r="E304" s="212" t="s">
        <v>552</v>
      </c>
      <c r="F304" s="213" t="s">
        <v>553</v>
      </c>
      <c r="G304" s="214" t="s">
        <v>243</v>
      </c>
      <c r="H304" s="215">
        <v>24</v>
      </c>
      <c r="I304" s="216"/>
      <c r="J304" s="217">
        <f>ROUND(I304*H304,2)</f>
        <v>0</v>
      </c>
      <c r="K304" s="213" t="s">
        <v>144</v>
      </c>
      <c r="L304" s="45"/>
      <c r="M304" s="218" t="s">
        <v>19</v>
      </c>
      <c r="N304" s="219" t="s">
        <v>47</v>
      </c>
      <c r="O304" s="85"/>
      <c r="P304" s="220">
        <f>O304*H304</f>
        <v>0</v>
      </c>
      <c r="Q304" s="220">
        <v>0.0011999999999999999</v>
      </c>
      <c r="R304" s="220">
        <f>Q304*H304</f>
        <v>0.028799999999999999</v>
      </c>
      <c r="S304" s="220">
        <v>0</v>
      </c>
      <c r="T304" s="22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2" t="s">
        <v>145</v>
      </c>
      <c r="AT304" s="222" t="s">
        <v>140</v>
      </c>
      <c r="AU304" s="222" t="s">
        <v>85</v>
      </c>
      <c r="AY304" s="18" t="s">
        <v>139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8" t="s">
        <v>83</v>
      </c>
      <c r="BK304" s="223">
        <f>ROUND(I304*H304,2)</f>
        <v>0</v>
      </c>
      <c r="BL304" s="18" t="s">
        <v>145</v>
      </c>
      <c r="BM304" s="222" t="s">
        <v>554</v>
      </c>
    </row>
    <row r="305" s="2" customFormat="1">
      <c r="A305" s="39"/>
      <c r="B305" s="40"/>
      <c r="C305" s="41"/>
      <c r="D305" s="224" t="s">
        <v>147</v>
      </c>
      <c r="E305" s="41"/>
      <c r="F305" s="225" t="s">
        <v>555</v>
      </c>
      <c r="G305" s="41"/>
      <c r="H305" s="41"/>
      <c r="I305" s="226"/>
      <c r="J305" s="41"/>
      <c r="K305" s="41"/>
      <c r="L305" s="45"/>
      <c r="M305" s="227"/>
      <c r="N305" s="228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147</v>
      </c>
      <c r="AU305" s="18" t="s">
        <v>85</v>
      </c>
    </row>
    <row r="306" s="13" customFormat="1">
      <c r="A306" s="13"/>
      <c r="B306" s="229"/>
      <c r="C306" s="230"/>
      <c r="D306" s="231" t="s">
        <v>149</v>
      </c>
      <c r="E306" s="232" t="s">
        <v>19</v>
      </c>
      <c r="F306" s="233" t="s">
        <v>556</v>
      </c>
      <c r="G306" s="230"/>
      <c r="H306" s="234">
        <v>12</v>
      </c>
      <c r="I306" s="235"/>
      <c r="J306" s="230"/>
      <c r="K306" s="230"/>
      <c r="L306" s="236"/>
      <c r="M306" s="237"/>
      <c r="N306" s="238"/>
      <c r="O306" s="238"/>
      <c r="P306" s="238"/>
      <c r="Q306" s="238"/>
      <c r="R306" s="238"/>
      <c r="S306" s="238"/>
      <c r="T306" s="23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0" t="s">
        <v>149</v>
      </c>
      <c r="AU306" s="240" t="s">
        <v>85</v>
      </c>
      <c r="AV306" s="13" t="s">
        <v>85</v>
      </c>
      <c r="AW306" s="13" t="s">
        <v>35</v>
      </c>
      <c r="AX306" s="13" t="s">
        <v>76</v>
      </c>
      <c r="AY306" s="240" t="s">
        <v>139</v>
      </c>
    </row>
    <row r="307" s="13" customFormat="1">
      <c r="A307" s="13"/>
      <c r="B307" s="229"/>
      <c r="C307" s="230"/>
      <c r="D307" s="231" t="s">
        <v>149</v>
      </c>
      <c r="E307" s="232" t="s">
        <v>19</v>
      </c>
      <c r="F307" s="233" t="s">
        <v>557</v>
      </c>
      <c r="G307" s="230"/>
      <c r="H307" s="234">
        <v>12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149</v>
      </c>
      <c r="AU307" s="240" t="s">
        <v>85</v>
      </c>
      <c r="AV307" s="13" t="s">
        <v>85</v>
      </c>
      <c r="AW307" s="13" t="s">
        <v>35</v>
      </c>
      <c r="AX307" s="13" t="s">
        <v>76</v>
      </c>
      <c r="AY307" s="240" t="s">
        <v>139</v>
      </c>
    </row>
    <row r="308" s="14" customFormat="1">
      <c r="A308" s="14"/>
      <c r="B308" s="254"/>
      <c r="C308" s="255"/>
      <c r="D308" s="231" t="s">
        <v>149</v>
      </c>
      <c r="E308" s="256" t="s">
        <v>19</v>
      </c>
      <c r="F308" s="257" t="s">
        <v>248</v>
      </c>
      <c r="G308" s="255"/>
      <c r="H308" s="258">
        <v>24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4" t="s">
        <v>149</v>
      </c>
      <c r="AU308" s="264" t="s">
        <v>85</v>
      </c>
      <c r="AV308" s="14" t="s">
        <v>145</v>
      </c>
      <c r="AW308" s="14" t="s">
        <v>35</v>
      </c>
      <c r="AX308" s="14" t="s">
        <v>83</v>
      </c>
      <c r="AY308" s="264" t="s">
        <v>139</v>
      </c>
    </row>
    <row r="309" s="2" customFormat="1" ht="16.5" customHeight="1">
      <c r="A309" s="39"/>
      <c r="B309" s="40"/>
      <c r="C309" s="211" t="s">
        <v>558</v>
      </c>
      <c r="D309" s="211" t="s">
        <v>140</v>
      </c>
      <c r="E309" s="212" t="s">
        <v>559</v>
      </c>
      <c r="F309" s="213" t="s">
        <v>560</v>
      </c>
      <c r="G309" s="214" t="s">
        <v>143</v>
      </c>
      <c r="H309" s="215">
        <v>57.5</v>
      </c>
      <c r="I309" s="216"/>
      <c r="J309" s="217">
        <f>ROUND(I309*H309,2)</f>
        <v>0</v>
      </c>
      <c r="K309" s="213" t="s">
        <v>144</v>
      </c>
      <c r="L309" s="45"/>
      <c r="M309" s="218" t="s">
        <v>19</v>
      </c>
      <c r="N309" s="219" t="s">
        <v>47</v>
      </c>
      <c r="O309" s="85"/>
      <c r="P309" s="220">
        <f>O309*H309</f>
        <v>0</v>
      </c>
      <c r="Q309" s="220">
        <v>0.00020000000000000001</v>
      </c>
      <c r="R309" s="220">
        <f>Q309*H309</f>
        <v>0.0115</v>
      </c>
      <c r="S309" s="220">
        <v>0</v>
      </c>
      <c r="T309" s="22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2" t="s">
        <v>145</v>
      </c>
      <c r="AT309" s="222" t="s">
        <v>140</v>
      </c>
      <c r="AU309" s="222" t="s">
        <v>85</v>
      </c>
      <c r="AY309" s="18" t="s">
        <v>139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8" t="s">
        <v>83</v>
      </c>
      <c r="BK309" s="223">
        <f>ROUND(I309*H309,2)</f>
        <v>0</v>
      </c>
      <c r="BL309" s="18" t="s">
        <v>145</v>
      </c>
      <c r="BM309" s="222" t="s">
        <v>561</v>
      </c>
    </row>
    <row r="310" s="2" customFormat="1">
      <c r="A310" s="39"/>
      <c r="B310" s="40"/>
      <c r="C310" s="41"/>
      <c r="D310" s="224" t="s">
        <v>147</v>
      </c>
      <c r="E310" s="41"/>
      <c r="F310" s="225" t="s">
        <v>562</v>
      </c>
      <c r="G310" s="41"/>
      <c r="H310" s="41"/>
      <c r="I310" s="226"/>
      <c r="J310" s="41"/>
      <c r="K310" s="41"/>
      <c r="L310" s="45"/>
      <c r="M310" s="227"/>
      <c r="N310" s="228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147</v>
      </c>
      <c r="AU310" s="18" t="s">
        <v>85</v>
      </c>
    </row>
    <row r="311" s="13" customFormat="1">
      <c r="A311" s="13"/>
      <c r="B311" s="229"/>
      <c r="C311" s="230"/>
      <c r="D311" s="231" t="s">
        <v>149</v>
      </c>
      <c r="E311" s="232" t="s">
        <v>19</v>
      </c>
      <c r="F311" s="233" t="s">
        <v>563</v>
      </c>
      <c r="G311" s="230"/>
      <c r="H311" s="234">
        <v>57.5</v>
      </c>
      <c r="I311" s="235"/>
      <c r="J311" s="230"/>
      <c r="K311" s="230"/>
      <c r="L311" s="236"/>
      <c r="M311" s="237"/>
      <c r="N311" s="238"/>
      <c r="O311" s="238"/>
      <c r="P311" s="238"/>
      <c r="Q311" s="238"/>
      <c r="R311" s="238"/>
      <c r="S311" s="238"/>
      <c r="T311" s="23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0" t="s">
        <v>149</v>
      </c>
      <c r="AU311" s="240" t="s">
        <v>85</v>
      </c>
      <c r="AV311" s="13" t="s">
        <v>85</v>
      </c>
      <c r="AW311" s="13" t="s">
        <v>35</v>
      </c>
      <c r="AX311" s="13" t="s">
        <v>83</v>
      </c>
      <c r="AY311" s="240" t="s">
        <v>139</v>
      </c>
    </row>
    <row r="312" s="2" customFormat="1" ht="24.15" customHeight="1">
      <c r="A312" s="39"/>
      <c r="B312" s="40"/>
      <c r="C312" s="211" t="s">
        <v>564</v>
      </c>
      <c r="D312" s="211" t="s">
        <v>140</v>
      </c>
      <c r="E312" s="212" t="s">
        <v>565</v>
      </c>
      <c r="F312" s="213" t="s">
        <v>566</v>
      </c>
      <c r="G312" s="214" t="s">
        <v>143</v>
      </c>
      <c r="H312" s="215">
        <v>71</v>
      </c>
      <c r="I312" s="216"/>
      <c r="J312" s="217">
        <f>ROUND(I312*H312,2)</f>
        <v>0</v>
      </c>
      <c r="K312" s="213" t="s">
        <v>144</v>
      </c>
      <c r="L312" s="45"/>
      <c r="M312" s="218" t="s">
        <v>19</v>
      </c>
      <c r="N312" s="219" t="s">
        <v>47</v>
      </c>
      <c r="O312" s="85"/>
      <c r="P312" s="220">
        <f>O312*H312</f>
        <v>0</v>
      </c>
      <c r="Q312" s="220">
        <v>0</v>
      </c>
      <c r="R312" s="220">
        <f>Q312*H312</f>
        <v>0</v>
      </c>
      <c r="S312" s="220">
        <v>0</v>
      </c>
      <c r="T312" s="22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2" t="s">
        <v>145</v>
      </c>
      <c r="AT312" s="222" t="s">
        <v>140</v>
      </c>
      <c r="AU312" s="222" t="s">
        <v>85</v>
      </c>
      <c r="AY312" s="18" t="s">
        <v>139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8" t="s">
        <v>83</v>
      </c>
      <c r="BK312" s="223">
        <f>ROUND(I312*H312,2)</f>
        <v>0</v>
      </c>
      <c r="BL312" s="18" t="s">
        <v>145</v>
      </c>
      <c r="BM312" s="222" t="s">
        <v>567</v>
      </c>
    </row>
    <row r="313" s="2" customFormat="1">
      <c r="A313" s="39"/>
      <c r="B313" s="40"/>
      <c r="C313" s="41"/>
      <c r="D313" s="224" t="s">
        <v>147</v>
      </c>
      <c r="E313" s="41"/>
      <c r="F313" s="225" t="s">
        <v>568</v>
      </c>
      <c r="G313" s="41"/>
      <c r="H313" s="41"/>
      <c r="I313" s="226"/>
      <c r="J313" s="41"/>
      <c r="K313" s="41"/>
      <c r="L313" s="45"/>
      <c r="M313" s="227"/>
      <c r="N313" s="228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147</v>
      </c>
      <c r="AU313" s="18" t="s">
        <v>85</v>
      </c>
    </row>
    <row r="314" s="13" customFormat="1">
      <c r="A314" s="13"/>
      <c r="B314" s="229"/>
      <c r="C314" s="230"/>
      <c r="D314" s="231" t="s">
        <v>149</v>
      </c>
      <c r="E314" s="232" t="s">
        <v>19</v>
      </c>
      <c r="F314" s="233" t="s">
        <v>569</v>
      </c>
      <c r="G314" s="230"/>
      <c r="H314" s="234">
        <v>71</v>
      </c>
      <c r="I314" s="235"/>
      <c r="J314" s="230"/>
      <c r="K314" s="230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149</v>
      </c>
      <c r="AU314" s="240" t="s">
        <v>85</v>
      </c>
      <c r="AV314" s="13" t="s">
        <v>85</v>
      </c>
      <c r="AW314" s="13" t="s">
        <v>35</v>
      </c>
      <c r="AX314" s="13" t="s">
        <v>83</v>
      </c>
      <c r="AY314" s="240" t="s">
        <v>139</v>
      </c>
    </row>
    <row r="315" s="2" customFormat="1" ht="24.15" customHeight="1">
      <c r="A315" s="39"/>
      <c r="B315" s="40"/>
      <c r="C315" s="211" t="s">
        <v>570</v>
      </c>
      <c r="D315" s="211" t="s">
        <v>140</v>
      </c>
      <c r="E315" s="212" t="s">
        <v>571</v>
      </c>
      <c r="F315" s="213" t="s">
        <v>572</v>
      </c>
      <c r="G315" s="214" t="s">
        <v>243</v>
      </c>
      <c r="H315" s="215">
        <v>12</v>
      </c>
      <c r="I315" s="216"/>
      <c r="J315" s="217">
        <f>ROUND(I315*H315,2)</f>
        <v>0</v>
      </c>
      <c r="K315" s="213" t="s">
        <v>144</v>
      </c>
      <c r="L315" s="45"/>
      <c r="M315" s="218" t="s">
        <v>19</v>
      </c>
      <c r="N315" s="219" t="s">
        <v>47</v>
      </c>
      <c r="O315" s="85"/>
      <c r="P315" s="220">
        <f>O315*H315</f>
        <v>0</v>
      </c>
      <c r="Q315" s="220">
        <v>1.0000000000000001E-05</v>
      </c>
      <c r="R315" s="220">
        <f>Q315*H315</f>
        <v>0.00012000000000000002</v>
      </c>
      <c r="S315" s="220">
        <v>0</v>
      </c>
      <c r="T315" s="22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2" t="s">
        <v>145</v>
      </c>
      <c r="AT315" s="222" t="s">
        <v>140</v>
      </c>
      <c r="AU315" s="222" t="s">
        <v>85</v>
      </c>
      <c r="AY315" s="18" t="s">
        <v>139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8" t="s">
        <v>83</v>
      </c>
      <c r="BK315" s="223">
        <f>ROUND(I315*H315,2)</f>
        <v>0</v>
      </c>
      <c r="BL315" s="18" t="s">
        <v>145</v>
      </c>
      <c r="BM315" s="222" t="s">
        <v>573</v>
      </c>
    </row>
    <row r="316" s="2" customFormat="1">
      <c r="A316" s="39"/>
      <c r="B316" s="40"/>
      <c r="C316" s="41"/>
      <c r="D316" s="224" t="s">
        <v>147</v>
      </c>
      <c r="E316" s="41"/>
      <c r="F316" s="225" t="s">
        <v>574</v>
      </c>
      <c r="G316" s="41"/>
      <c r="H316" s="41"/>
      <c r="I316" s="226"/>
      <c r="J316" s="41"/>
      <c r="K316" s="41"/>
      <c r="L316" s="45"/>
      <c r="M316" s="227"/>
      <c r="N316" s="228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147</v>
      </c>
      <c r="AU316" s="18" t="s">
        <v>85</v>
      </c>
    </row>
    <row r="317" s="2" customFormat="1" ht="24.15" customHeight="1">
      <c r="A317" s="39"/>
      <c r="B317" s="40"/>
      <c r="C317" s="211" t="s">
        <v>575</v>
      </c>
      <c r="D317" s="211" t="s">
        <v>140</v>
      </c>
      <c r="E317" s="212" t="s">
        <v>576</v>
      </c>
      <c r="F317" s="213" t="s">
        <v>577</v>
      </c>
      <c r="G317" s="214" t="s">
        <v>143</v>
      </c>
      <c r="H317" s="215">
        <v>360</v>
      </c>
      <c r="I317" s="216"/>
      <c r="J317" s="217">
        <f>ROUND(I317*H317,2)</f>
        <v>0</v>
      </c>
      <c r="K317" s="213" t="s">
        <v>144</v>
      </c>
      <c r="L317" s="45"/>
      <c r="M317" s="218" t="s">
        <v>19</v>
      </c>
      <c r="N317" s="219" t="s">
        <v>47</v>
      </c>
      <c r="O317" s="85"/>
      <c r="P317" s="220">
        <f>O317*H317</f>
        <v>0</v>
      </c>
      <c r="Q317" s="220">
        <v>0.15540000000000001</v>
      </c>
      <c r="R317" s="220">
        <f>Q317*H317</f>
        <v>55.944000000000003</v>
      </c>
      <c r="S317" s="220">
        <v>0</v>
      </c>
      <c r="T317" s="22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2" t="s">
        <v>145</v>
      </c>
      <c r="AT317" s="222" t="s">
        <v>140</v>
      </c>
      <c r="AU317" s="222" t="s">
        <v>85</v>
      </c>
      <c r="AY317" s="18" t="s">
        <v>139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8" t="s">
        <v>83</v>
      </c>
      <c r="BK317" s="223">
        <f>ROUND(I317*H317,2)</f>
        <v>0</v>
      </c>
      <c r="BL317" s="18" t="s">
        <v>145</v>
      </c>
      <c r="BM317" s="222" t="s">
        <v>578</v>
      </c>
    </row>
    <row r="318" s="2" customFormat="1">
      <c r="A318" s="39"/>
      <c r="B318" s="40"/>
      <c r="C318" s="41"/>
      <c r="D318" s="224" t="s">
        <v>147</v>
      </c>
      <c r="E318" s="41"/>
      <c r="F318" s="225" t="s">
        <v>579</v>
      </c>
      <c r="G318" s="41"/>
      <c r="H318" s="41"/>
      <c r="I318" s="226"/>
      <c r="J318" s="41"/>
      <c r="K318" s="41"/>
      <c r="L318" s="45"/>
      <c r="M318" s="227"/>
      <c r="N318" s="228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147</v>
      </c>
      <c r="AU318" s="18" t="s">
        <v>85</v>
      </c>
    </row>
    <row r="319" s="13" customFormat="1">
      <c r="A319" s="13"/>
      <c r="B319" s="229"/>
      <c r="C319" s="230"/>
      <c r="D319" s="231" t="s">
        <v>149</v>
      </c>
      <c r="E319" s="232" t="s">
        <v>19</v>
      </c>
      <c r="F319" s="233" t="s">
        <v>580</v>
      </c>
      <c r="G319" s="230"/>
      <c r="H319" s="234">
        <v>360</v>
      </c>
      <c r="I319" s="235"/>
      <c r="J319" s="230"/>
      <c r="K319" s="230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149</v>
      </c>
      <c r="AU319" s="240" t="s">
        <v>85</v>
      </c>
      <c r="AV319" s="13" t="s">
        <v>85</v>
      </c>
      <c r="AW319" s="13" t="s">
        <v>35</v>
      </c>
      <c r="AX319" s="13" t="s">
        <v>76</v>
      </c>
      <c r="AY319" s="240" t="s">
        <v>139</v>
      </c>
    </row>
    <row r="320" s="14" customFormat="1">
      <c r="A320" s="14"/>
      <c r="B320" s="254"/>
      <c r="C320" s="255"/>
      <c r="D320" s="231" t="s">
        <v>149</v>
      </c>
      <c r="E320" s="256" t="s">
        <v>19</v>
      </c>
      <c r="F320" s="257" t="s">
        <v>248</v>
      </c>
      <c r="G320" s="255"/>
      <c r="H320" s="258">
        <v>360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4" t="s">
        <v>149</v>
      </c>
      <c r="AU320" s="264" t="s">
        <v>85</v>
      </c>
      <c r="AV320" s="14" t="s">
        <v>145</v>
      </c>
      <c r="AW320" s="14" t="s">
        <v>35</v>
      </c>
      <c r="AX320" s="14" t="s">
        <v>83</v>
      </c>
      <c r="AY320" s="264" t="s">
        <v>139</v>
      </c>
    </row>
    <row r="321" s="2" customFormat="1" ht="16.5" customHeight="1">
      <c r="A321" s="39"/>
      <c r="B321" s="40"/>
      <c r="C321" s="241" t="s">
        <v>581</v>
      </c>
      <c r="D321" s="241" t="s">
        <v>151</v>
      </c>
      <c r="E321" s="242" t="s">
        <v>582</v>
      </c>
      <c r="F321" s="243" t="s">
        <v>583</v>
      </c>
      <c r="G321" s="244" t="s">
        <v>143</v>
      </c>
      <c r="H321" s="245">
        <v>273.36000000000001</v>
      </c>
      <c r="I321" s="246"/>
      <c r="J321" s="247">
        <f>ROUND(I321*H321,2)</f>
        <v>0</v>
      </c>
      <c r="K321" s="243" t="s">
        <v>144</v>
      </c>
      <c r="L321" s="248"/>
      <c r="M321" s="249" t="s">
        <v>19</v>
      </c>
      <c r="N321" s="250" t="s">
        <v>47</v>
      </c>
      <c r="O321" s="85"/>
      <c r="P321" s="220">
        <f>O321*H321</f>
        <v>0</v>
      </c>
      <c r="Q321" s="220">
        <v>0.080000000000000002</v>
      </c>
      <c r="R321" s="220">
        <f>Q321*H321</f>
        <v>21.8688</v>
      </c>
      <c r="S321" s="220">
        <v>0</v>
      </c>
      <c r="T321" s="22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2" t="s">
        <v>137</v>
      </c>
      <c r="AT321" s="222" t="s">
        <v>151</v>
      </c>
      <c r="AU321" s="222" t="s">
        <v>85</v>
      </c>
      <c r="AY321" s="18" t="s">
        <v>139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8" t="s">
        <v>83</v>
      </c>
      <c r="BK321" s="223">
        <f>ROUND(I321*H321,2)</f>
        <v>0</v>
      </c>
      <c r="BL321" s="18" t="s">
        <v>145</v>
      </c>
      <c r="BM321" s="222" t="s">
        <v>584</v>
      </c>
    </row>
    <row r="322" s="13" customFormat="1">
      <c r="A322" s="13"/>
      <c r="B322" s="229"/>
      <c r="C322" s="230"/>
      <c r="D322" s="231" t="s">
        <v>149</v>
      </c>
      <c r="E322" s="230"/>
      <c r="F322" s="233" t="s">
        <v>585</v>
      </c>
      <c r="G322" s="230"/>
      <c r="H322" s="234">
        <v>273.36000000000001</v>
      </c>
      <c r="I322" s="235"/>
      <c r="J322" s="230"/>
      <c r="K322" s="230"/>
      <c r="L322" s="236"/>
      <c r="M322" s="237"/>
      <c r="N322" s="238"/>
      <c r="O322" s="238"/>
      <c r="P322" s="238"/>
      <c r="Q322" s="238"/>
      <c r="R322" s="238"/>
      <c r="S322" s="238"/>
      <c r="T322" s="23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0" t="s">
        <v>149</v>
      </c>
      <c r="AU322" s="240" t="s">
        <v>85</v>
      </c>
      <c r="AV322" s="13" t="s">
        <v>85</v>
      </c>
      <c r="AW322" s="13" t="s">
        <v>4</v>
      </c>
      <c r="AX322" s="13" t="s">
        <v>83</v>
      </c>
      <c r="AY322" s="240" t="s">
        <v>139</v>
      </c>
    </row>
    <row r="323" s="2" customFormat="1" ht="16.5" customHeight="1">
      <c r="A323" s="39"/>
      <c r="B323" s="40"/>
      <c r="C323" s="241" t="s">
        <v>586</v>
      </c>
      <c r="D323" s="241" t="s">
        <v>151</v>
      </c>
      <c r="E323" s="242" t="s">
        <v>587</v>
      </c>
      <c r="F323" s="243" t="s">
        <v>588</v>
      </c>
      <c r="G323" s="244" t="s">
        <v>143</v>
      </c>
      <c r="H323" s="245">
        <v>19.379999999999999</v>
      </c>
      <c r="I323" s="246"/>
      <c r="J323" s="247">
        <f>ROUND(I323*H323,2)</f>
        <v>0</v>
      </c>
      <c r="K323" s="243" t="s">
        <v>144</v>
      </c>
      <c r="L323" s="248"/>
      <c r="M323" s="249" t="s">
        <v>19</v>
      </c>
      <c r="N323" s="250" t="s">
        <v>47</v>
      </c>
      <c r="O323" s="85"/>
      <c r="P323" s="220">
        <f>O323*H323</f>
        <v>0</v>
      </c>
      <c r="Q323" s="220">
        <v>0.085999999999999993</v>
      </c>
      <c r="R323" s="220">
        <f>Q323*H323</f>
        <v>1.6666799999999997</v>
      </c>
      <c r="S323" s="220">
        <v>0</v>
      </c>
      <c r="T323" s="22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2" t="s">
        <v>137</v>
      </c>
      <c r="AT323" s="222" t="s">
        <v>151</v>
      </c>
      <c r="AU323" s="222" t="s">
        <v>85</v>
      </c>
      <c r="AY323" s="18" t="s">
        <v>139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8" t="s">
        <v>83</v>
      </c>
      <c r="BK323" s="223">
        <f>ROUND(I323*H323,2)</f>
        <v>0</v>
      </c>
      <c r="BL323" s="18" t="s">
        <v>145</v>
      </c>
      <c r="BM323" s="222" t="s">
        <v>589</v>
      </c>
    </row>
    <row r="324" s="13" customFormat="1">
      <c r="A324" s="13"/>
      <c r="B324" s="229"/>
      <c r="C324" s="230"/>
      <c r="D324" s="231" t="s">
        <v>149</v>
      </c>
      <c r="E324" s="230"/>
      <c r="F324" s="233" t="s">
        <v>590</v>
      </c>
      <c r="G324" s="230"/>
      <c r="H324" s="234">
        <v>19.379999999999999</v>
      </c>
      <c r="I324" s="235"/>
      <c r="J324" s="230"/>
      <c r="K324" s="230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149</v>
      </c>
      <c r="AU324" s="240" t="s">
        <v>85</v>
      </c>
      <c r="AV324" s="13" t="s">
        <v>85</v>
      </c>
      <c r="AW324" s="13" t="s">
        <v>4</v>
      </c>
      <c r="AX324" s="13" t="s">
        <v>83</v>
      </c>
      <c r="AY324" s="240" t="s">
        <v>139</v>
      </c>
    </row>
    <row r="325" s="2" customFormat="1" ht="16.5" customHeight="1">
      <c r="A325" s="39"/>
      <c r="B325" s="40"/>
      <c r="C325" s="241" t="s">
        <v>591</v>
      </c>
      <c r="D325" s="241" t="s">
        <v>151</v>
      </c>
      <c r="E325" s="242" t="s">
        <v>592</v>
      </c>
      <c r="F325" s="243" t="s">
        <v>593</v>
      </c>
      <c r="G325" s="244" t="s">
        <v>143</v>
      </c>
      <c r="H325" s="245">
        <v>74.459999999999994</v>
      </c>
      <c r="I325" s="246"/>
      <c r="J325" s="247">
        <f>ROUND(I325*H325,2)</f>
        <v>0</v>
      </c>
      <c r="K325" s="243" t="s">
        <v>144</v>
      </c>
      <c r="L325" s="248"/>
      <c r="M325" s="249" t="s">
        <v>19</v>
      </c>
      <c r="N325" s="250" t="s">
        <v>47</v>
      </c>
      <c r="O325" s="85"/>
      <c r="P325" s="220">
        <f>O325*H325</f>
        <v>0</v>
      </c>
      <c r="Q325" s="220">
        <v>0.048300000000000003</v>
      </c>
      <c r="R325" s="220">
        <f>Q325*H325</f>
        <v>3.5964179999999999</v>
      </c>
      <c r="S325" s="220">
        <v>0</v>
      </c>
      <c r="T325" s="22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2" t="s">
        <v>137</v>
      </c>
      <c r="AT325" s="222" t="s">
        <v>151</v>
      </c>
      <c r="AU325" s="222" t="s">
        <v>85</v>
      </c>
      <c r="AY325" s="18" t="s">
        <v>139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8" t="s">
        <v>83</v>
      </c>
      <c r="BK325" s="223">
        <f>ROUND(I325*H325,2)</f>
        <v>0</v>
      </c>
      <c r="BL325" s="18" t="s">
        <v>145</v>
      </c>
      <c r="BM325" s="222" t="s">
        <v>594</v>
      </c>
    </row>
    <row r="326" s="13" customFormat="1">
      <c r="A326" s="13"/>
      <c r="B326" s="229"/>
      <c r="C326" s="230"/>
      <c r="D326" s="231" t="s">
        <v>149</v>
      </c>
      <c r="E326" s="230"/>
      <c r="F326" s="233" t="s">
        <v>595</v>
      </c>
      <c r="G326" s="230"/>
      <c r="H326" s="234">
        <v>74.459999999999994</v>
      </c>
      <c r="I326" s="235"/>
      <c r="J326" s="230"/>
      <c r="K326" s="230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149</v>
      </c>
      <c r="AU326" s="240" t="s">
        <v>85</v>
      </c>
      <c r="AV326" s="13" t="s">
        <v>85</v>
      </c>
      <c r="AW326" s="13" t="s">
        <v>4</v>
      </c>
      <c r="AX326" s="13" t="s">
        <v>83</v>
      </c>
      <c r="AY326" s="240" t="s">
        <v>139</v>
      </c>
    </row>
    <row r="327" s="2" customFormat="1" ht="33" customHeight="1">
      <c r="A327" s="39"/>
      <c r="B327" s="40"/>
      <c r="C327" s="211" t="s">
        <v>596</v>
      </c>
      <c r="D327" s="211" t="s">
        <v>140</v>
      </c>
      <c r="E327" s="212" t="s">
        <v>597</v>
      </c>
      <c r="F327" s="213" t="s">
        <v>598</v>
      </c>
      <c r="G327" s="214" t="s">
        <v>143</v>
      </c>
      <c r="H327" s="215">
        <v>360</v>
      </c>
      <c r="I327" s="216"/>
      <c r="J327" s="217">
        <f>ROUND(I327*H327,2)</f>
        <v>0</v>
      </c>
      <c r="K327" s="213" t="s">
        <v>144</v>
      </c>
      <c r="L327" s="45"/>
      <c r="M327" s="218" t="s">
        <v>19</v>
      </c>
      <c r="N327" s="219" t="s">
        <v>47</v>
      </c>
      <c r="O327" s="85"/>
      <c r="P327" s="220">
        <f>O327*H327</f>
        <v>0</v>
      </c>
      <c r="Q327" s="220">
        <v>0.12095</v>
      </c>
      <c r="R327" s="220">
        <f>Q327*H327</f>
        <v>43.542000000000002</v>
      </c>
      <c r="S327" s="220">
        <v>0</v>
      </c>
      <c r="T327" s="22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2" t="s">
        <v>145</v>
      </c>
      <c r="AT327" s="222" t="s">
        <v>140</v>
      </c>
      <c r="AU327" s="222" t="s">
        <v>85</v>
      </c>
      <c r="AY327" s="18" t="s">
        <v>139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8" t="s">
        <v>83</v>
      </c>
      <c r="BK327" s="223">
        <f>ROUND(I327*H327,2)</f>
        <v>0</v>
      </c>
      <c r="BL327" s="18" t="s">
        <v>145</v>
      </c>
      <c r="BM327" s="222" t="s">
        <v>599</v>
      </c>
    </row>
    <row r="328" s="2" customFormat="1">
      <c r="A328" s="39"/>
      <c r="B328" s="40"/>
      <c r="C328" s="41"/>
      <c r="D328" s="224" t="s">
        <v>147</v>
      </c>
      <c r="E328" s="41"/>
      <c r="F328" s="225" t="s">
        <v>600</v>
      </c>
      <c r="G328" s="41"/>
      <c r="H328" s="41"/>
      <c r="I328" s="226"/>
      <c r="J328" s="41"/>
      <c r="K328" s="41"/>
      <c r="L328" s="45"/>
      <c r="M328" s="227"/>
      <c r="N328" s="228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147</v>
      </c>
      <c r="AU328" s="18" t="s">
        <v>85</v>
      </c>
    </row>
    <row r="329" s="13" customFormat="1">
      <c r="A329" s="13"/>
      <c r="B329" s="229"/>
      <c r="C329" s="230"/>
      <c r="D329" s="231" t="s">
        <v>149</v>
      </c>
      <c r="E329" s="232" t="s">
        <v>19</v>
      </c>
      <c r="F329" s="233" t="s">
        <v>601</v>
      </c>
      <c r="G329" s="230"/>
      <c r="H329" s="234">
        <v>360</v>
      </c>
      <c r="I329" s="235"/>
      <c r="J329" s="230"/>
      <c r="K329" s="230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149</v>
      </c>
      <c r="AU329" s="240" t="s">
        <v>85</v>
      </c>
      <c r="AV329" s="13" t="s">
        <v>85</v>
      </c>
      <c r="AW329" s="13" t="s">
        <v>35</v>
      </c>
      <c r="AX329" s="13" t="s">
        <v>83</v>
      </c>
      <c r="AY329" s="240" t="s">
        <v>139</v>
      </c>
    </row>
    <row r="330" s="2" customFormat="1" ht="16.5" customHeight="1">
      <c r="A330" s="39"/>
      <c r="B330" s="40"/>
      <c r="C330" s="241" t="s">
        <v>602</v>
      </c>
      <c r="D330" s="241" t="s">
        <v>151</v>
      </c>
      <c r="E330" s="242" t="s">
        <v>603</v>
      </c>
      <c r="F330" s="243" t="s">
        <v>604</v>
      </c>
      <c r="G330" s="244" t="s">
        <v>143</v>
      </c>
      <c r="H330" s="245">
        <v>367.19999999999999</v>
      </c>
      <c r="I330" s="246"/>
      <c r="J330" s="247">
        <f>ROUND(I330*H330,2)</f>
        <v>0</v>
      </c>
      <c r="K330" s="243" t="s">
        <v>144</v>
      </c>
      <c r="L330" s="248"/>
      <c r="M330" s="249" t="s">
        <v>19</v>
      </c>
      <c r="N330" s="250" t="s">
        <v>47</v>
      </c>
      <c r="O330" s="85"/>
      <c r="P330" s="220">
        <f>O330*H330</f>
        <v>0</v>
      </c>
      <c r="Q330" s="220">
        <v>0.028129999999999999</v>
      </c>
      <c r="R330" s="220">
        <f>Q330*H330</f>
        <v>10.329336</v>
      </c>
      <c r="S330" s="220">
        <v>0</v>
      </c>
      <c r="T330" s="22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2" t="s">
        <v>137</v>
      </c>
      <c r="AT330" s="222" t="s">
        <v>151</v>
      </c>
      <c r="AU330" s="222" t="s">
        <v>85</v>
      </c>
      <c r="AY330" s="18" t="s">
        <v>139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8" t="s">
        <v>83</v>
      </c>
      <c r="BK330" s="223">
        <f>ROUND(I330*H330,2)</f>
        <v>0</v>
      </c>
      <c r="BL330" s="18" t="s">
        <v>145</v>
      </c>
      <c r="BM330" s="222" t="s">
        <v>605</v>
      </c>
    </row>
    <row r="331" s="13" customFormat="1">
      <c r="A331" s="13"/>
      <c r="B331" s="229"/>
      <c r="C331" s="230"/>
      <c r="D331" s="231" t="s">
        <v>149</v>
      </c>
      <c r="E331" s="230"/>
      <c r="F331" s="233" t="s">
        <v>606</v>
      </c>
      <c r="G331" s="230"/>
      <c r="H331" s="234">
        <v>367.19999999999999</v>
      </c>
      <c r="I331" s="235"/>
      <c r="J331" s="230"/>
      <c r="K331" s="230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149</v>
      </c>
      <c r="AU331" s="240" t="s">
        <v>85</v>
      </c>
      <c r="AV331" s="13" t="s">
        <v>85</v>
      </c>
      <c r="AW331" s="13" t="s">
        <v>4</v>
      </c>
      <c r="AX331" s="13" t="s">
        <v>83</v>
      </c>
      <c r="AY331" s="240" t="s">
        <v>139</v>
      </c>
    </row>
    <row r="332" s="2" customFormat="1" ht="24.15" customHeight="1">
      <c r="A332" s="39"/>
      <c r="B332" s="40"/>
      <c r="C332" s="211" t="s">
        <v>607</v>
      </c>
      <c r="D332" s="211" t="s">
        <v>140</v>
      </c>
      <c r="E332" s="212" t="s">
        <v>608</v>
      </c>
      <c r="F332" s="213" t="s">
        <v>609</v>
      </c>
      <c r="G332" s="214" t="s">
        <v>143</v>
      </c>
      <c r="H332" s="215">
        <v>229.59999999999999</v>
      </c>
      <c r="I332" s="216"/>
      <c r="J332" s="217">
        <f>ROUND(I332*H332,2)</f>
        <v>0</v>
      </c>
      <c r="K332" s="213" t="s">
        <v>144</v>
      </c>
      <c r="L332" s="45"/>
      <c r="M332" s="218" t="s">
        <v>19</v>
      </c>
      <c r="N332" s="219" t="s">
        <v>47</v>
      </c>
      <c r="O332" s="85"/>
      <c r="P332" s="220">
        <f>O332*H332</f>
        <v>0</v>
      </c>
      <c r="Q332" s="220">
        <v>0.1295</v>
      </c>
      <c r="R332" s="220">
        <f>Q332*H332</f>
        <v>29.7332</v>
      </c>
      <c r="S332" s="220">
        <v>0</v>
      </c>
      <c r="T332" s="22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2" t="s">
        <v>145</v>
      </c>
      <c r="AT332" s="222" t="s">
        <v>140</v>
      </c>
      <c r="AU332" s="222" t="s">
        <v>85</v>
      </c>
      <c r="AY332" s="18" t="s">
        <v>139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8" t="s">
        <v>83</v>
      </c>
      <c r="BK332" s="223">
        <f>ROUND(I332*H332,2)</f>
        <v>0</v>
      </c>
      <c r="BL332" s="18" t="s">
        <v>145</v>
      </c>
      <c r="BM332" s="222" t="s">
        <v>610</v>
      </c>
    </row>
    <row r="333" s="2" customFormat="1">
      <c r="A333" s="39"/>
      <c r="B333" s="40"/>
      <c r="C333" s="41"/>
      <c r="D333" s="224" t="s">
        <v>147</v>
      </c>
      <c r="E333" s="41"/>
      <c r="F333" s="225" t="s">
        <v>611</v>
      </c>
      <c r="G333" s="41"/>
      <c r="H333" s="41"/>
      <c r="I333" s="226"/>
      <c r="J333" s="41"/>
      <c r="K333" s="41"/>
      <c r="L333" s="45"/>
      <c r="M333" s="227"/>
      <c r="N333" s="228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147</v>
      </c>
      <c r="AU333" s="18" t="s">
        <v>85</v>
      </c>
    </row>
    <row r="334" s="13" customFormat="1">
      <c r="A334" s="13"/>
      <c r="B334" s="229"/>
      <c r="C334" s="230"/>
      <c r="D334" s="231" t="s">
        <v>149</v>
      </c>
      <c r="E334" s="232" t="s">
        <v>19</v>
      </c>
      <c r="F334" s="233" t="s">
        <v>612</v>
      </c>
      <c r="G334" s="230"/>
      <c r="H334" s="234">
        <v>39.399999999999999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149</v>
      </c>
      <c r="AU334" s="240" t="s">
        <v>85</v>
      </c>
      <c r="AV334" s="13" t="s">
        <v>85</v>
      </c>
      <c r="AW334" s="13" t="s">
        <v>35</v>
      </c>
      <c r="AX334" s="13" t="s">
        <v>76</v>
      </c>
      <c r="AY334" s="240" t="s">
        <v>139</v>
      </c>
    </row>
    <row r="335" s="13" customFormat="1">
      <c r="A335" s="13"/>
      <c r="B335" s="229"/>
      <c r="C335" s="230"/>
      <c r="D335" s="231" t="s">
        <v>149</v>
      </c>
      <c r="E335" s="232" t="s">
        <v>19</v>
      </c>
      <c r="F335" s="233" t="s">
        <v>613</v>
      </c>
      <c r="G335" s="230"/>
      <c r="H335" s="234">
        <v>190.19999999999999</v>
      </c>
      <c r="I335" s="235"/>
      <c r="J335" s="230"/>
      <c r="K335" s="230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149</v>
      </c>
      <c r="AU335" s="240" t="s">
        <v>85</v>
      </c>
      <c r="AV335" s="13" t="s">
        <v>85</v>
      </c>
      <c r="AW335" s="13" t="s">
        <v>35</v>
      </c>
      <c r="AX335" s="13" t="s">
        <v>76</v>
      </c>
      <c r="AY335" s="240" t="s">
        <v>139</v>
      </c>
    </row>
    <row r="336" s="14" customFormat="1">
      <c r="A336" s="14"/>
      <c r="B336" s="254"/>
      <c r="C336" s="255"/>
      <c r="D336" s="231" t="s">
        <v>149</v>
      </c>
      <c r="E336" s="256" t="s">
        <v>19</v>
      </c>
      <c r="F336" s="257" t="s">
        <v>248</v>
      </c>
      <c r="G336" s="255"/>
      <c r="H336" s="258">
        <v>229.59999999999999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4" t="s">
        <v>149</v>
      </c>
      <c r="AU336" s="264" t="s">
        <v>85</v>
      </c>
      <c r="AV336" s="14" t="s">
        <v>145</v>
      </c>
      <c r="AW336" s="14" t="s">
        <v>35</v>
      </c>
      <c r="AX336" s="14" t="s">
        <v>83</v>
      </c>
      <c r="AY336" s="264" t="s">
        <v>139</v>
      </c>
    </row>
    <row r="337" s="2" customFormat="1" ht="16.5" customHeight="1">
      <c r="A337" s="39"/>
      <c r="B337" s="40"/>
      <c r="C337" s="241" t="s">
        <v>614</v>
      </c>
      <c r="D337" s="241" t="s">
        <v>151</v>
      </c>
      <c r="E337" s="242" t="s">
        <v>615</v>
      </c>
      <c r="F337" s="243" t="s">
        <v>616</v>
      </c>
      <c r="G337" s="244" t="s">
        <v>143</v>
      </c>
      <c r="H337" s="245">
        <v>194.00399999999999</v>
      </c>
      <c r="I337" s="246"/>
      <c r="J337" s="247">
        <f>ROUND(I337*H337,2)</f>
        <v>0</v>
      </c>
      <c r="K337" s="243" t="s">
        <v>144</v>
      </c>
      <c r="L337" s="248"/>
      <c r="M337" s="249" t="s">
        <v>19</v>
      </c>
      <c r="N337" s="250" t="s">
        <v>47</v>
      </c>
      <c r="O337" s="85"/>
      <c r="P337" s="220">
        <f>O337*H337</f>
        <v>0</v>
      </c>
      <c r="Q337" s="220">
        <v>0.044999999999999998</v>
      </c>
      <c r="R337" s="220">
        <f>Q337*H337</f>
        <v>8.7301799999999989</v>
      </c>
      <c r="S337" s="220">
        <v>0</v>
      </c>
      <c r="T337" s="22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2" t="s">
        <v>137</v>
      </c>
      <c r="AT337" s="222" t="s">
        <v>151</v>
      </c>
      <c r="AU337" s="222" t="s">
        <v>85</v>
      </c>
      <c r="AY337" s="18" t="s">
        <v>139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8" t="s">
        <v>83</v>
      </c>
      <c r="BK337" s="223">
        <f>ROUND(I337*H337,2)</f>
        <v>0</v>
      </c>
      <c r="BL337" s="18" t="s">
        <v>145</v>
      </c>
      <c r="BM337" s="222" t="s">
        <v>617</v>
      </c>
    </row>
    <row r="338" s="13" customFormat="1">
      <c r="A338" s="13"/>
      <c r="B338" s="229"/>
      <c r="C338" s="230"/>
      <c r="D338" s="231" t="s">
        <v>149</v>
      </c>
      <c r="E338" s="230"/>
      <c r="F338" s="233" t="s">
        <v>618</v>
      </c>
      <c r="G338" s="230"/>
      <c r="H338" s="234">
        <v>194.00399999999999</v>
      </c>
      <c r="I338" s="235"/>
      <c r="J338" s="230"/>
      <c r="K338" s="230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149</v>
      </c>
      <c r="AU338" s="240" t="s">
        <v>85</v>
      </c>
      <c r="AV338" s="13" t="s">
        <v>85</v>
      </c>
      <c r="AW338" s="13" t="s">
        <v>4</v>
      </c>
      <c r="AX338" s="13" t="s">
        <v>83</v>
      </c>
      <c r="AY338" s="240" t="s">
        <v>139</v>
      </c>
    </row>
    <row r="339" s="2" customFormat="1" ht="16.5" customHeight="1">
      <c r="A339" s="39"/>
      <c r="B339" s="40"/>
      <c r="C339" s="241" t="s">
        <v>619</v>
      </c>
      <c r="D339" s="241" t="s">
        <v>151</v>
      </c>
      <c r="E339" s="242" t="s">
        <v>620</v>
      </c>
      <c r="F339" s="243" t="s">
        <v>621</v>
      </c>
      <c r="G339" s="244" t="s">
        <v>143</v>
      </c>
      <c r="H339" s="245">
        <v>40.188000000000002</v>
      </c>
      <c r="I339" s="246"/>
      <c r="J339" s="247">
        <f>ROUND(I339*H339,2)</f>
        <v>0</v>
      </c>
      <c r="K339" s="243" t="s">
        <v>144</v>
      </c>
      <c r="L339" s="248"/>
      <c r="M339" s="249" t="s">
        <v>19</v>
      </c>
      <c r="N339" s="250" t="s">
        <v>47</v>
      </c>
      <c r="O339" s="85"/>
      <c r="P339" s="220">
        <f>O339*H339</f>
        <v>0</v>
      </c>
      <c r="Q339" s="220">
        <v>0.056120000000000003</v>
      </c>
      <c r="R339" s="220">
        <f>Q339*H339</f>
        <v>2.2553505600000001</v>
      </c>
      <c r="S339" s="220">
        <v>0</v>
      </c>
      <c r="T339" s="22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2" t="s">
        <v>137</v>
      </c>
      <c r="AT339" s="222" t="s">
        <v>151</v>
      </c>
      <c r="AU339" s="222" t="s">
        <v>85</v>
      </c>
      <c r="AY339" s="18" t="s">
        <v>139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8" t="s">
        <v>83</v>
      </c>
      <c r="BK339" s="223">
        <f>ROUND(I339*H339,2)</f>
        <v>0</v>
      </c>
      <c r="BL339" s="18" t="s">
        <v>145</v>
      </c>
      <c r="BM339" s="222" t="s">
        <v>622</v>
      </c>
    </row>
    <row r="340" s="13" customFormat="1">
      <c r="A340" s="13"/>
      <c r="B340" s="229"/>
      <c r="C340" s="230"/>
      <c r="D340" s="231" t="s">
        <v>149</v>
      </c>
      <c r="E340" s="230"/>
      <c r="F340" s="233" t="s">
        <v>623</v>
      </c>
      <c r="G340" s="230"/>
      <c r="H340" s="234">
        <v>40.188000000000002</v>
      </c>
      <c r="I340" s="235"/>
      <c r="J340" s="230"/>
      <c r="K340" s="230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149</v>
      </c>
      <c r="AU340" s="240" t="s">
        <v>85</v>
      </c>
      <c r="AV340" s="13" t="s">
        <v>85</v>
      </c>
      <c r="AW340" s="13" t="s">
        <v>4</v>
      </c>
      <c r="AX340" s="13" t="s">
        <v>83</v>
      </c>
      <c r="AY340" s="240" t="s">
        <v>139</v>
      </c>
    </row>
    <row r="341" s="2" customFormat="1" ht="24.15" customHeight="1">
      <c r="A341" s="39"/>
      <c r="B341" s="40"/>
      <c r="C341" s="211" t="s">
        <v>624</v>
      </c>
      <c r="D341" s="211" t="s">
        <v>140</v>
      </c>
      <c r="E341" s="212" t="s">
        <v>625</v>
      </c>
      <c r="F341" s="213" t="s">
        <v>626</v>
      </c>
      <c r="G341" s="214" t="s">
        <v>143</v>
      </c>
      <c r="H341" s="215">
        <v>15</v>
      </c>
      <c r="I341" s="216"/>
      <c r="J341" s="217">
        <f>ROUND(I341*H341,2)</f>
        <v>0</v>
      </c>
      <c r="K341" s="213" t="s">
        <v>144</v>
      </c>
      <c r="L341" s="45"/>
      <c r="M341" s="218" t="s">
        <v>19</v>
      </c>
      <c r="N341" s="219" t="s">
        <v>47</v>
      </c>
      <c r="O341" s="85"/>
      <c r="P341" s="220">
        <f>O341*H341</f>
        <v>0</v>
      </c>
      <c r="Q341" s="220">
        <v>0.34612999999999999</v>
      </c>
      <c r="R341" s="220">
        <f>Q341*H341</f>
        <v>5.1919500000000003</v>
      </c>
      <c r="S341" s="220">
        <v>0</v>
      </c>
      <c r="T341" s="22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2" t="s">
        <v>145</v>
      </c>
      <c r="AT341" s="222" t="s">
        <v>140</v>
      </c>
      <c r="AU341" s="222" t="s">
        <v>85</v>
      </c>
      <c r="AY341" s="18" t="s">
        <v>139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8" t="s">
        <v>83</v>
      </c>
      <c r="BK341" s="223">
        <f>ROUND(I341*H341,2)</f>
        <v>0</v>
      </c>
      <c r="BL341" s="18" t="s">
        <v>145</v>
      </c>
      <c r="BM341" s="222" t="s">
        <v>627</v>
      </c>
    </row>
    <row r="342" s="2" customFormat="1">
      <c r="A342" s="39"/>
      <c r="B342" s="40"/>
      <c r="C342" s="41"/>
      <c r="D342" s="224" t="s">
        <v>147</v>
      </c>
      <c r="E342" s="41"/>
      <c r="F342" s="225" t="s">
        <v>628</v>
      </c>
      <c r="G342" s="41"/>
      <c r="H342" s="41"/>
      <c r="I342" s="226"/>
      <c r="J342" s="41"/>
      <c r="K342" s="41"/>
      <c r="L342" s="45"/>
      <c r="M342" s="227"/>
      <c r="N342" s="228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147</v>
      </c>
      <c r="AU342" s="18" t="s">
        <v>85</v>
      </c>
    </row>
    <row r="343" s="13" customFormat="1">
      <c r="A343" s="13"/>
      <c r="B343" s="229"/>
      <c r="C343" s="230"/>
      <c r="D343" s="231" t="s">
        <v>149</v>
      </c>
      <c r="E343" s="232" t="s">
        <v>19</v>
      </c>
      <c r="F343" s="233" t="s">
        <v>629</v>
      </c>
      <c r="G343" s="230"/>
      <c r="H343" s="234">
        <v>15</v>
      </c>
      <c r="I343" s="235"/>
      <c r="J343" s="230"/>
      <c r="K343" s="230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149</v>
      </c>
      <c r="AU343" s="240" t="s">
        <v>85</v>
      </c>
      <c r="AV343" s="13" t="s">
        <v>85</v>
      </c>
      <c r="AW343" s="13" t="s">
        <v>35</v>
      </c>
      <c r="AX343" s="13" t="s">
        <v>83</v>
      </c>
      <c r="AY343" s="240" t="s">
        <v>139</v>
      </c>
    </row>
    <row r="344" s="2" customFormat="1" ht="16.5" customHeight="1">
      <c r="A344" s="39"/>
      <c r="B344" s="40"/>
      <c r="C344" s="241" t="s">
        <v>630</v>
      </c>
      <c r="D344" s="241" t="s">
        <v>151</v>
      </c>
      <c r="E344" s="242" t="s">
        <v>631</v>
      </c>
      <c r="F344" s="243" t="s">
        <v>632</v>
      </c>
      <c r="G344" s="244" t="s">
        <v>143</v>
      </c>
      <c r="H344" s="245">
        <v>13.26</v>
      </c>
      <c r="I344" s="246"/>
      <c r="J344" s="247">
        <f>ROUND(I344*H344,2)</f>
        <v>0</v>
      </c>
      <c r="K344" s="243" t="s">
        <v>144</v>
      </c>
      <c r="L344" s="248"/>
      <c r="M344" s="249" t="s">
        <v>19</v>
      </c>
      <c r="N344" s="250" t="s">
        <v>47</v>
      </c>
      <c r="O344" s="85"/>
      <c r="P344" s="220">
        <f>O344*H344</f>
        <v>0</v>
      </c>
      <c r="Q344" s="220">
        <v>0.22500000000000001</v>
      </c>
      <c r="R344" s="220">
        <f>Q344*H344</f>
        <v>2.9834999999999998</v>
      </c>
      <c r="S344" s="220">
        <v>0</v>
      </c>
      <c r="T344" s="22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2" t="s">
        <v>137</v>
      </c>
      <c r="AT344" s="222" t="s">
        <v>151</v>
      </c>
      <c r="AU344" s="222" t="s">
        <v>85</v>
      </c>
      <c r="AY344" s="18" t="s">
        <v>139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8" t="s">
        <v>83</v>
      </c>
      <c r="BK344" s="223">
        <f>ROUND(I344*H344,2)</f>
        <v>0</v>
      </c>
      <c r="BL344" s="18" t="s">
        <v>145</v>
      </c>
      <c r="BM344" s="222" t="s">
        <v>633</v>
      </c>
    </row>
    <row r="345" s="13" customFormat="1">
      <c r="A345" s="13"/>
      <c r="B345" s="229"/>
      <c r="C345" s="230"/>
      <c r="D345" s="231" t="s">
        <v>149</v>
      </c>
      <c r="E345" s="230"/>
      <c r="F345" s="233" t="s">
        <v>634</v>
      </c>
      <c r="G345" s="230"/>
      <c r="H345" s="234">
        <v>13.26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149</v>
      </c>
      <c r="AU345" s="240" t="s">
        <v>85</v>
      </c>
      <c r="AV345" s="13" t="s">
        <v>85</v>
      </c>
      <c r="AW345" s="13" t="s">
        <v>4</v>
      </c>
      <c r="AX345" s="13" t="s">
        <v>83</v>
      </c>
      <c r="AY345" s="240" t="s">
        <v>139</v>
      </c>
    </row>
    <row r="346" s="2" customFormat="1" ht="16.5" customHeight="1">
      <c r="A346" s="39"/>
      <c r="B346" s="40"/>
      <c r="C346" s="241" t="s">
        <v>635</v>
      </c>
      <c r="D346" s="241" t="s">
        <v>151</v>
      </c>
      <c r="E346" s="242" t="s">
        <v>636</v>
      </c>
      <c r="F346" s="243" t="s">
        <v>637</v>
      </c>
      <c r="G346" s="244" t="s">
        <v>143</v>
      </c>
      <c r="H346" s="245">
        <v>2.04</v>
      </c>
      <c r="I346" s="246"/>
      <c r="J346" s="247">
        <f>ROUND(I346*H346,2)</f>
        <v>0</v>
      </c>
      <c r="K346" s="243" t="s">
        <v>144</v>
      </c>
      <c r="L346" s="248"/>
      <c r="M346" s="249" t="s">
        <v>19</v>
      </c>
      <c r="N346" s="250" t="s">
        <v>47</v>
      </c>
      <c r="O346" s="85"/>
      <c r="P346" s="220">
        <f>O346*H346</f>
        <v>0</v>
      </c>
      <c r="Q346" s="220">
        <v>0.14999999999999999</v>
      </c>
      <c r="R346" s="220">
        <f>Q346*H346</f>
        <v>0.30599999999999999</v>
      </c>
      <c r="S346" s="220">
        <v>0</v>
      </c>
      <c r="T346" s="22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2" t="s">
        <v>137</v>
      </c>
      <c r="AT346" s="222" t="s">
        <v>151</v>
      </c>
      <c r="AU346" s="222" t="s">
        <v>85</v>
      </c>
      <c r="AY346" s="18" t="s">
        <v>139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8" t="s">
        <v>83</v>
      </c>
      <c r="BK346" s="223">
        <f>ROUND(I346*H346,2)</f>
        <v>0</v>
      </c>
      <c r="BL346" s="18" t="s">
        <v>145</v>
      </c>
      <c r="BM346" s="222" t="s">
        <v>638</v>
      </c>
    </row>
    <row r="347" s="13" customFormat="1">
      <c r="A347" s="13"/>
      <c r="B347" s="229"/>
      <c r="C347" s="230"/>
      <c r="D347" s="231" t="s">
        <v>149</v>
      </c>
      <c r="E347" s="230"/>
      <c r="F347" s="233" t="s">
        <v>639</v>
      </c>
      <c r="G347" s="230"/>
      <c r="H347" s="234">
        <v>2.04</v>
      </c>
      <c r="I347" s="235"/>
      <c r="J347" s="230"/>
      <c r="K347" s="230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149</v>
      </c>
      <c r="AU347" s="240" t="s">
        <v>85</v>
      </c>
      <c r="AV347" s="13" t="s">
        <v>85</v>
      </c>
      <c r="AW347" s="13" t="s">
        <v>4</v>
      </c>
      <c r="AX347" s="13" t="s">
        <v>83</v>
      </c>
      <c r="AY347" s="240" t="s">
        <v>139</v>
      </c>
    </row>
    <row r="348" s="2" customFormat="1" ht="16.5" customHeight="1">
      <c r="A348" s="39"/>
      <c r="B348" s="40"/>
      <c r="C348" s="211" t="s">
        <v>640</v>
      </c>
      <c r="D348" s="211" t="s">
        <v>140</v>
      </c>
      <c r="E348" s="212" t="s">
        <v>641</v>
      </c>
      <c r="F348" s="213" t="s">
        <v>642</v>
      </c>
      <c r="G348" s="214" t="s">
        <v>143</v>
      </c>
      <c r="H348" s="215">
        <v>12</v>
      </c>
      <c r="I348" s="216"/>
      <c r="J348" s="217">
        <f>ROUND(I348*H348,2)</f>
        <v>0</v>
      </c>
      <c r="K348" s="213" t="s">
        <v>144</v>
      </c>
      <c r="L348" s="45"/>
      <c r="M348" s="218" t="s">
        <v>19</v>
      </c>
      <c r="N348" s="219" t="s">
        <v>47</v>
      </c>
      <c r="O348" s="85"/>
      <c r="P348" s="220">
        <f>O348*H348</f>
        <v>0</v>
      </c>
      <c r="Q348" s="220">
        <v>0.29221000000000003</v>
      </c>
      <c r="R348" s="220">
        <f>Q348*H348</f>
        <v>3.5065200000000001</v>
      </c>
      <c r="S348" s="220">
        <v>0</v>
      </c>
      <c r="T348" s="22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2" t="s">
        <v>145</v>
      </c>
      <c r="AT348" s="222" t="s">
        <v>140</v>
      </c>
      <c r="AU348" s="222" t="s">
        <v>85</v>
      </c>
      <c r="AY348" s="18" t="s">
        <v>139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8" t="s">
        <v>83</v>
      </c>
      <c r="BK348" s="223">
        <f>ROUND(I348*H348,2)</f>
        <v>0</v>
      </c>
      <c r="BL348" s="18" t="s">
        <v>145</v>
      </c>
      <c r="BM348" s="222" t="s">
        <v>643</v>
      </c>
    </row>
    <row r="349" s="2" customFormat="1">
      <c r="A349" s="39"/>
      <c r="B349" s="40"/>
      <c r="C349" s="41"/>
      <c r="D349" s="224" t="s">
        <v>147</v>
      </c>
      <c r="E349" s="41"/>
      <c r="F349" s="225" t="s">
        <v>644</v>
      </c>
      <c r="G349" s="41"/>
      <c r="H349" s="41"/>
      <c r="I349" s="226"/>
      <c r="J349" s="41"/>
      <c r="K349" s="41"/>
      <c r="L349" s="45"/>
      <c r="M349" s="227"/>
      <c r="N349" s="228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147</v>
      </c>
      <c r="AU349" s="18" t="s">
        <v>85</v>
      </c>
    </row>
    <row r="350" s="13" customFormat="1">
      <c r="A350" s="13"/>
      <c r="B350" s="229"/>
      <c r="C350" s="230"/>
      <c r="D350" s="231" t="s">
        <v>149</v>
      </c>
      <c r="E350" s="232" t="s">
        <v>19</v>
      </c>
      <c r="F350" s="233" t="s">
        <v>645</v>
      </c>
      <c r="G350" s="230"/>
      <c r="H350" s="234">
        <v>12</v>
      </c>
      <c r="I350" s="235"/>
      <c r="J350" s="230"/>
      <c r="K350" s="230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149</v>
      </c>
      <c r="AU350" s="240" t="s">
        <v>85</v>
      </c>
      <c r="AV350" s="13" t="s">
        <v>85</v>
      </c>
      <c r="AW350" s="13" t="s">
        <v>35</v>
      </c>
      <c r="AX350" s="13" t="s">
        <v>83</v>
      </c>
      <c r="AY350" s="240" t="s">
        <v>139</v>
      </c>
    </row>
    <row r="351" s="2" customFormat="1" ht="21.75" customHeight="1">
      <c r="A351" s="39"/>
      <c r="B351" s="40"/>
      <c r="C351" s="241" t="s">
        <v>646</v>
      </c>
      <c r="D351" s="241" t="s">
        <v>151</v>
      </c>
      <c r="E351" s="242" t="s">
        <v>647</v>
      </c>
      <c r="F351" s="243" t="s">
        <v>648</v>
      </c>
      <c r="G351" s="244" t="s">
        <v>143</v>
      </c>
      <c r="H351" s="245">
        <v>12</v>
      </c>
      <c r="I351" s="246"/>
      <c r="J351" s="247">
        <f>ROUND(I351*H351,2)</f>
        <v>0</v>
      </c>
      <c r="K351" s="243" t="s">
        <v>144</v>
      </c>
      <c r="L351" s="248"/>
      <c r="M351" s="249" t="s">
        <v>19</v>
      </c>
      <c r="N351" s="250" t="s">
        <v>47</v>
      </c>
      <c r="O351" s="85"/>
      <c r="P351" s="220">
        <f>O351*H351</f>
        <v>0</v>
      </c>
      <c r="Q351" s="220">
        <v>0.0083000000000000001</v>
      </c>
      <c r="R351" s="220">
        <f>Q351*H351</f>
        <v>0.099599999999999994</v>
      </c>
      <c r="S351" s="220">
        <v>0</v>
      </c>
      <c r="T351" s="22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2" t="s">
        <v>137</v>
      </c>
      <c r="AT351" s="222" t="s">
        <v>151</v>
      </c>
      <c r="AU351" s="222" t="s">
        <v>85</v>
      </c>
      <c r="AY351" s="18" t="s">
        <v>139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8" t="s">
        <v>83</v>
      </c>
      <c r="BK351" s="223">
        <f>ROUND(I351*H351,2)</f>
        <v>0</v>
      </c>
      <c r="BL351" s="18" t="s">
        <v>145</v>
      </c>
      <c r="BM351" s="222" t="s">
        <v>649</v>
      </c>
    </row>
    <row r="352" s="2" customFormat="1" ht="16.5" customHeight="1">
      <c r="A352" s="39"/>
      <c r="B352" s="40"/>
      <c r="C352" s="241" t="s">
        <v>650</v>
      </c>
      <c r="D352" s="241" t="s">
        <v>151</v>
      </c>
      <c r="E352" s="242" t="s">
        <v>651</v>
      </c>
      <c r="F352" s="243" t="s">
        <v>652</v>
      </c>
      <c r="G352" s="244" t="s">
        <v>159</v>
      </c>
      <c r="H352" s="245">
        <v>2</v>
      </c>
      <c r="I352" s="246"/>
      <c r="J352" s="247">
        <f>ROUND(I352*H352,2)</f>
        <v>0</v>
      </c>
      <c r="K352" s="243" t="s">
        <v>144</v>
      </c>
      <c r="L352" s="248"/>
      <c r="M352" s="249" t="s">
        <v>19</v>
      </c>
      <c r="N352" s="250" t="s">
        <v>47</v>
      </c>
      <c r="O352" s="85"/>
      <c r="P352" s="220">
        <f>O352*H352</f>
        <v>0</v>
      </c>
      <c r="Q352" s="220">
        <v>0.0014</v>
      </c>
      <c r="R352" s="220">
        <f>Q352*H352</f>
        <v>0.0028</v>
      </c>
      <c r="S352" s="220">
        <v>0</v>
      </c>
      <c r="T352" s="22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2" t="s">
        <v>137</v>
      </c>
      <c r="AT352" s="222" t="s">
        <v>151</v>
      </c>
      <c r="AU352" s="222" t="s">
        <v>85</v>
      </c>
      <c r="AY352" s="18" t="s">
        <v>139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8" t="s">
        <v>83</v>
      </c>
      <c r="BK352" s="223">
        <f>ROUND(I352*H352,2)</f>
        <v>0</v>
      </c>
      <c r="BL352" s="18" t="s">
        <v>145</v>
      </c>
      <c r="BM352" s="222" t="s">
        <v>653</v>
      </c>
    </row>
    <row r="353" s="2" customFormat="1" ht="16.5" customHeight="1">
      <c r="A353" s="39"/>
      <c r="B353" s="40"/>
      <c r="C353" s="211" t="s">
        <v>654</v>
      </c>
      <c r="D353" s="211" t="s">
        <v>140</v>
      </c>
      <c r="E353" s="212" t="s">
        <v>655</v>
      </c>
      <c r="F353" s="213" t="s">
        <v>656</v>
      </c>
      <c r="G353" s="214" t="s">
        <v>143</v>
      </c>
      <c r="H353" s="215">
        <v>116</v>
      </c>
      <c r="I353" s="216"/>
      <c r="J353" s="217">
        <f>ROUND(I353*H353,2)</f>
        <v>0</v>
      </c>
      <c r="K353" s="213" t="s">
        <v>144</v>
      </c>
      <c r="L353" s="45"/>
      <c r="M353" s="218" t="s">
        <v>19</v>
      </c>
      <c r="N353" s="219" t="s">
        <v>47</v>
      </c>
      <c r="O353" s="85"/>
      <c r="P353" s="220">
        <f>O353*H353</f>
        <v>0</v>
      </c>
      <c r="Q353" s="220">
        <v>0</v>
      </c>
      <c r="R353" s="220">
        <f>Q353*H353</f>
        <v>0</v>
      </c>
      <c r="S353" s="220">
        <v>0.00198</v>
      </c>
      <c r="T353" s="221">
        <f>S353*H353</f>
        <v>0.22968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2" t="s">
        <v>145</v>
      </c>
      <c r="AT353" s="222" t="s">
        <v>140</v>
      </c>
      <c r="AU353" s="222" t="s">
        <v>85</v>
      </c>
      <c r="AY353" s="18" t="s">
        <v>139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8" t="s">
        <v>83</v>
      </c>
      <c r="BK353" s="223">
        <f>ROUND(I353*H353,2)</f>
        <v>0</v>
      </c>
      <c r="BL353" s="18" t="s">
        <v>145</v>
      </c>
      <c r="BM353" s="222" t="s">
        <v>657</v>
      </c>
    </row>
    <row r="354" s="2" customFormat="1">
      <c r="A354" s="39"/>
      <c r="B354" s="40"/>
      <c r="C354" s="41"/>
      <c r="D354" s="224" t="s">
        <v>147</v>
      </c>
      <c r="E354" s="41"/>
      <c r="F354" s="225" t="s">
        <v>658</v>
      </c>
      <c r="G354" s="41"/>
      <c r="H354" s="41"/>
      <c r="I354" s="226"/>
      <c r="J354" s="41"/>
      <c r="K354" s="41"/>
      <c r="L354" s="45"/>
      <c r="M354" s="227"/>
      <c r="N354" s="228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147</v>
      </c>
      <c r="AU354" s="18" t="s">
        <v>85</v>
      </c>
    </row>
    <row r="355" s="13" customFormat="1">
      <c r="A355" s="13"/>
      <c r="B355" s="229"/>
      <c r="C355" s="230"/>
      <c r="D355" s="231" t="s">
        <v>149</v>
      </c>
      <c r="E355" s="232" t="s">
        <v>19</v>
      </c>
      <c r="F355" s="233" t="s">
        <v>435</v>
      </c>
      <c r="G355" s="230"/>
      <c r="H355" s="234">
        <v>116</v>
      </c>
      <c r="I355" s="235"/>
      <c r="J355" s="230"/>
      <c r="K355" s="230"/>
      <c r="L355" s="236"/>
      <c r="M355" s="237"/>
      <c r="N355" s="238"/>
      <c r="O355" s="238"/>
      <c r="P355" s="238"/>
      <c r="Q355" s="238"/>
      <c r="R355" s="238"/>
      <c r="S355" s="238"/>
      <c r="T355" s="23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0" t="s">
        <v>149</v>
      </c>
      <c r="AU355" s="240" t="s">
        <v>85</v>
      </c>
      <c r="AV355" s="13" t="s">
        <v>85</v>
      </c>
      <c r="AW355" s="13" t="s">
        <v>35</v>
      </c>
      <c r="AX355" s="13" t="s">
        <v>83</v>
      </c>
      <c r="AY355" s="240" t="s">
        <v>139</v>
      </c>
    </row>
    <row r="356" s="2" customFormat="1" ht="16.5" customHeight="1">
      <c r="A356" s="39"/>
      <c r="B356" s="40"/>
      <c r="C356" s="211" t="s">
        <v>659</v>
      </c>
      <c r="D356" s="211" t="s">
        <v>140</v>
      </c>
      <c r="E356" s="212" t="s">
        <v>660</v>
      </c>
      <c r="F356" s="213" t="s">
        <v>661</v>
      </c>
      <c r="G356" s="214" t="s">
        <v>662</v>
      </c>
      <c r="H356" s="215">
        <v>37</v>
      </c>
      <c r="I356" s="216"/>
      <c r="J356" s="217">
        <f>ROUND(I356*H356,2)</f>
        <v>0</v>
      </c>
      <c r="K356" s="213" t="s">
        <v>19</v>
      </c>
      <c r="L356" s="45"/>
      <c r="M356" s="218" t="s">
        <v>19</v>
      </c>
      <c r="N356" s="219" t="s">
        <v>47</v>
      </c>
      <c r="O356" s="85"/>
      <c r="P356" s="220">
        <f>O356*H356</f>
        <v>0</v>
      </c>
      <c r="Q356" s="220">
        <v>0</v>
      </c>
      <c r="R356" s="220">
        <f>Q356*H356</f>
        <v>0</v>
      </c>
      <c r="S356" s="220">
        <v>0.00248</v>
      </c>
      <c r="T356" s="221">
        <f>S356*H356</f>
        <v>0.091759999999999994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2" t="s">
        <v>145</v>
      </c>
      <c r="AT356" s="222" t="s">
        <v>140</v>
      </c>
      <c r="AU356" s="222" t="s">
        <v>85</v>
      </c>
      <c r="AY356" s="18" t="s">
        <v>139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8" t="s">
        <v>83</v>
      </c>
      <c r="BK356" s="223">
        <f>ROUND(I356*H356,2)</f>
        <v>0</v>
      </c>
      <c r="BL356" s="18" t="s">
        <v>145</v>
      </c>
      <c r="BM356" s="222" t="s">
        <v>663</v>
      </c>
    </row>
    <row r="357" s="2" customFormat="1">
      <c r="A357" s="39"/>
      <c r="B357" s="40"/>
      <c r="C357" s="41"/>
      <c r="D357" s="231" t="s">
        <v>200</v>
      </c>
      <c r="E357" s="41"/>
      <c r="F357" s="251" t="s">
        <v>664</v>
      </c>
      <c r="G357" s="41"/>
      <c r="H357" s="41"/>
      <c r="I357" s="226"/>
      <c r="J357" s="41"/>
      <c r="K357" s="41"/>
      <c r="L357" s="45"/>
      <c r="M357" s="227"/>
      <c r="N357" s="228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200</v>
      </c>
      <c r="AU357" s="18" t="s">
        <v>85</v>
      </c>
    </row>
    <row r="358" s="2" customFormat="1" ht="16.5" customHeight="1">
      <c r="A358" s="39"/>
      <c r="B358" s="40"/>
      <c r="C358" s="211" t="s">
        <v>665</v>
      </c>
      <c r="D358" s="211" t="s">
        <v>140</v>
      </c>
      <c r="E358" s="212" t="s">
        <v>666</v>
      </c>
      <c r="F358" s="213" t="s">
        <v>667</v>
      </c>
      <c r="G358" s="214" t="s">
        <v>159</v>
      </c>
      <c r="H358" s="215">
        <v>1</v>
      </c>
      <c r="I358" s="216"/>
      <c r="J358" s="217">
        <f>ROUND(I358*H358,2)</f>
        <v>0</v>
      </c>
      <c r="K358" s="213" t="s">
        <v>144</v>
      </c>
      <c r="L358" s="45"/>
      <c r="M358" s="218" t="s">
        <v>19</v>
      </c>
      <c r="N358" s="219" t="s">
        <v>47</v>
      </c>
      <c r="O358" s="85"/>
      <c r="P358" s="220">
        <f>O358*H358</f>
        <v>0</v>
      </c>
      <c r="Q358" s="220">
        <v>0</v>
      </c>
      <c r="R358" s="220">
        <f>Q358*H358</f>
        <v>0</v>
      </c>
      <c r="S358" s="220">
        <v>0.28499999999999998</v>
      </c>
      <c r="T358" s="221">
        <f>S358*H358</f>
        <v>0.28499999999999998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2" t="s">
        <v>145</v>
      </c>
      <c r="AT358" s="222" t="s">
        <v>140</v>
      </c>
      <c r="AU358" s="222" t="s">
        <v>85</v>
      </c>
      <c r="AY358" s="18" t="s">
        <v>139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8" t="s">
        <v>83</v>
      </c>
      <c r="BK358" s="223">
        <f>ROUND(I358*H358,2)</f>
        <v>0</v>
      </c>
      <c r="BL358" s="18" t="s">
        <v>145</v>
      </c>
      <c r="BM358" s="222" t="s">
        <v>668</v>
      </c>
    </row>
    <row r="359" s="2" customFormat="1">
      <c r="A359" s="39"/>
      <c r="B359" s="40"/>
      <c r="C359" s="41"/>
      <c r="D359" s="224" t="s">
        <v>147</v>
      </c>
      <c r="E359" s="41"/>
      <c r="F359" s="225" t="s">
        <v>669</v>
      </c>
      <c r="G359" s="41"/>
      <c r="H359" s="41"/>
      <c r="I359" s="226"/>
      <c r="J359" s="41"/>
      <c r="K359" s="41"/>
      <c r="L359" s="45"/>
      <c r="M359" s="227"/>
      <c r="N359" s="228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147</v>
      </c>
      <c r="AU359" s="18" t="s">
        <v>85</v>
      </c>
    </row>
    <row r="360" s="12" customFormat="1" ht="22.8" customHeight="1">
      <c r="A360" s="12"/>
      <c r="B360" s="197"/>
      <c r="C360" s="198"/>
      <c r="D360" s="199" t="s">
        <v>75</v>
      </c>
      <c r="E360" s="252" t="s">
        <v>670</v>
      </c>
      <c r="F360" s="252" t="s">
        <v>671</v>
      </c>
      <c r="G360" s="198"/>
      <c r="H360" s="198"/>
      <c r="I360" s="201"/>
      <c r="J360" s="253">
        <f>BK360</f>
        <v>0</v>
      </c>
      <c r="K360" s="198"/>
      <c r="L360" s="203"/>
      <c r="M360" s="204"/>
      <c r="N360" s="205"/>
      <c r="O360" s="205"/>
      <c r="P360" s="206">
        <f>SUM(P361:P390)</f>
        <v>0</v>
      </c>
      <c r="Q360" s="205"/>
      <c r="R360" s="206">
        <f>SUM(R361:R390)</f>
        <v>0</v>
      </c>
      <c r="S360" s="205"/>
      <c r="T360" s="207">
        <f>SUM(T361:T390)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8" t="s">
        <v>83</v>
      </c>
      <c r="AT360" s="209" t="s">
        <v>75</v>
      </c>
      <c r="AU360" s="209" t="s">
        <v>83</v>
      </c>
      <c r="AY360" s="208" t="s">
        <v>139</v>
      </c>
      <c r="BK360" s="210">
        <f>SUM(BK361:BK390)</f>
        <v>0</v>
      </c>
    </row>
    <row r="361" s="2" customFormat="1" ht="24.15" customHeight="1">
      <c r="A361" s="39"/>
      <c r="B361" s="40"/>
      <c r="C361" s="211" t="s">
        <v>672</v>
      </c>
      <c r="D361" s="211" t="s">
        <v>140</v>
      </c>
      <c r="E361" s="212" t="s">
        <v>673</v>
      </c>
      <c r="F361" s="213" t="s">
        <v>674</v>
      </c>
      <c r="G361" s="214" t="s">
        <v>330</v>
      </c>
      <c r="H361" s="215">
        <v>200.67500000000001</v>
      </c>
      <c r="I361" s="216"/>
      <c r="J361" s="217">
        <f>ROUND(I361*H361,2)</f>
        <v>0</v>
      </c>
      <c r="K361" s="213" t="s">
        <v>144</v>
      </c>
      <c r="L361" s="45"/>
      <c r="M361" s="218" t="s">
        <v>19</v>
      </c>
      <c r="N361" s="219" t="s">
        <v>47</v>
      </c>
      <c r="O361" s="85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2" t="s">
        <v>145</v>
      </c>
      <c r="AT361" s="222" t="s">
        <v>140</v>
      </c>
      <c r="AU361" s="222" t="s">
        <v>85</v>
      </c>
      <c r="AY361" s="18" t="s">
        <v>139</v>
      </c>
      <c r="BE361" s="223">
        <f>IF(N361="základní",J361,0)</f>
        <v>0</v>
      </c>
      <c r="BF361" s="223">
        <f>IF(N361="snížená",J361,0)</f>
        <v>0</v>
      </c>
      <c r="BG361" s="223">
        <f>IF(N361="zákl. přenesená",J361,0)</f>
        <v>0</v>
      </c>
      <c r="BH361" s="223">
        <f>IF(N361="sníž. přenesená",J361,0)</f>
        <v>0</v>
      </c>
      <c r="BI361" s="223">
        <f>IF(N361="nulová",J361,0)</f>
        <v>0</v>
      </c>
      <c r="BJ361" s="18" t="s">
        <v>83</v>
      </c>
      <c r="BK361" s="223">
        <f>ROUND(I361*H361,2)</f>
        <v>0</v>
      </c>
      <c r="BL361" s="18" t="s">
        <v>145</v>
      </c>
      <c r="BM361" s="222" t="s">
        <v>675</v>
      </c>
    </row>
    <row r="362" s="2" customFormat="1">
      <c r="A362" s="39"/>
      <c r="B362" s="40"/>
      <c r="C362" s="41"/>
      <c r="D362" s="224" t="s">
        <v>147</v>
      </c>
      <c r="E362" s="41"/>
      <c r="F362" s="225" t="s">
        <v>676</v>
      </c>
      <c r="G362" s="41"/>
      <c r="H362" s="41"/>
      <c r="I362" s="226"/>
      <c r="J362" s="41"/>
      <c r="K362" s="41"/>
      <c r="L362" s="45"/>
      <c r="M362" s="227"/>
      <c r="N362" s="228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147</v>
      </c>
      <c r="AU362" s="18" t="s">
        <v>85</v>
      </c>
    </row>
    <row r="363" s="2" customFormat="1" ht="24.15" customHeight="1">
      <c r="A363" s="39"/>
      <c r="B363" s="40"/>
      <c r="C363" s="211" t="s">
        <v>677</v>
      </c>
      <c r="D363" s="211" t="s">
        <v>140</v>
      </c>
      <c r="E363" s="212" t="s">
        <v>678</v>
      </c>
      <c r="F363" s="213" t="s">
        <v>679</v>
      </c>
      <c r="G363" s="214" t="s">
        <v>330</v>
      </c>
      <c r="H363" s="215">
        <v>2006.75</v>
      </c>
      <c r="I363" s="216"/>
      <c r="J363" s="217">
        <f>ROUND(I363*H363,2)</f>
        <v>0</v>
      </c>
      <c r="K363" s="213" t="s">
        <v>144</v>
      </c>
      <c r="L363" s="45"/>
      <c r="M363" s="218" t="s">
        <v>19</v>
      </c>
      <c r="N363" s="219" t="s">
        <v>47</v>
      </c>
      <c r="O363" s="85"/>
      <c r="P363" s="220">
        <f>O363*H363</f>
        <v>0</v>
      </c>
      <c r="Q363" s="220">
        <v>0</v>
      </c>
      <c r="R363" s="220">
        <f>Q363*H363</f>
        <v>0</v>
      </c>
      <c r="S363" s="220">
        <v>0</v>
      </c>
      <c r="T363" s="22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2" t="s">
        <v>145</v>
      </c>
      <c r="AT363" s="222" t="s">
        <v>140</v>
      </c>
      <c r="AU363" s="222" t="s">
        <v>85</v>
      </c>
      <c r="AY363" s="18" t="s">
        <v>139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8" t="s">
        <v>83</v>
      </c>
      <c r="BK363" s="223">
        <f>ROUND(I363*H363,2)</f>
        <v>0</v>
      </c>
      <c r="BL363" s="18" t="s">
        <v>145</v>
      </c>
      <c r="BM363" s="222" t="s">
        <v>680</v>
      </c>
    </row>
    <row r="364" s="2" customFormat="1">
      <c r="A364" s="39"/>
      <c r="B364" s="40"/>
      <c r="C364" s="41"/>
      <c r="D364" s="224" t="s">
        <v>147</v>
      </c>
      <c r="E364" s="41"/>
      <c r="F364" s="225" t="s">
        <v>681</v>
      </c>
      <c r="G364" s="41"/>
      <c r="H364" s="41"/>
      <c r="I364" s="226"/>
      <c r="J364" s="41"/>
      <c r="K364" s="41"/>
      <c r="L364" s="45"/>
      <c r="M364" s="227"/>
      <c r="N364" s="228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147</v>
      </c>
      <c r="AU364" s="18" t="s">
        <v>85</v>
      </c>
    </row>
    <row r="365" s="13" customFormat="1">
      <c r="A365" s="13"/>
      <c r="B365" s="229"/>
      <c r="C365" s="230"/>
      <c r="D365" s="231" t="s">
        <v>149</v>
      </c>
      <c r="E365" s="230"/>
      <c r="F365" s="233" t="s">
        <v>682</v>
      </c>
      <c r="G365" s="230"/>
      <c r="H365" s="234">
        <v>2006.75</v>
      </c>
      <c r="I365" s="235"/>
      <c r="J365" s="230"/>
      <c r="K365" s="230"/>
      <c r="L365" s="236"/>
      <c r="M365" s="237"/>
      <c r="N365" s="238"/>
      <c r="O365" s="238"/>
      <c r="P365" s="238"/>
      <c r="Q365" s="238"/>
      <c r="R365" s="238"/>
      <c r="S365" s="238"/>
      <c r="T365" s="23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0" t="s">
        <v>149</v>
      </c>
      <c r="AU365" s="240" t="s">
        <v>85</v>
      </c>
      <c r="AV365" s="13" t="s">
        <v>85</v>
      </c>
      <c r="AW365" s="13" t="s">
        <v>4</v>
      </c>
      <c r="AX365" s="13" t="s">
        <v>83</v>
      </c>
      <c r="AY365" s="240" t="s">
        <v>139</v>
      </c>
    </row>
    <row r="366" s="2" customFormat="1" ht="16.5" customHeight="1">
      <c r="A366" s="39"/>
      <c r="B366" s="40"/>
      <c r="C366" s="211" t="s">
        <v>683</v>
      </c>
      <c r="D366" s="211" t="s">
        <v>140</v>
      </c>
      <c r="E366" s="212" t="s">
        <v>684</v>
      </c>
      <c r="F366" s="213" t="s">
        <v>685</v>
      </c>
      <c r="G366" s="214" t="s">
        <v>330</v>
      </c>
      <c r="H366" s="215">
        <v>200.67500000000001</v>
      </c>
      <c r="I366" s="216"/>
      <c r="J366" s="217">
        <f>ROUND(I366*H366,2)</f>
        <v>0</v>
      </c>
      <c r="K366" s="213" t="s">
        <v>144</v>
      </c>
      <c r="L366" s="45"/>
      <c r="M366" s="218" t="s">
        <v>19</v>
      </c>
      <c r="N366" s="219" t="s">
        <v>47</v>
      </c>
      <c r="O366" s="85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2" t="s">
        <v>145</v>
      </c>
      <c r="AT366" s="222" t="s">
        <v>140</v>
      </c>
      <c r="AU366" s="222" t="s">
        <v>85</v>
      </c>
      <c r="AY366" s="18" t="s">
        <v>139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18" t="s">
        <v>83</v>
      </c>
      <c r="BK366" s="223">
        <f>ROUND(I366*H366,2)</f>
        <v>0</v>
      </c>
      <c r="BL366" s="18" t="s">
        <v>145</v>
      </c>
      <c r="BM366" s="222" t="s">
        <v>686</v>
      </c>
    </row>
    <row r="367" s="2" customFormat="1">
      <c r="A367" s="39"/>
      <c r="B367" s="40"/>
      <c r="C367" s="41"/>
      <c r="D367" s="224" t="s">
        <v>147</v>
      </c>
      <c r="E367" s="41"/>
      <c r="F367" s="225" t="s">
        <v>687</v>
      </c>
      <c r="G367" s="41"/>
      <c r="H367" s="41"/>
      <c r="I367" s="226"/>
      <c r="J367" s="41"/>
      <c r="K367" s="41"/>
      <c r="L367" s="45"/>
      <c r="M367" s="227"/>
      <c r="N367" s="228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147</v>
      </c>
      <c r="AU367" s="18" t="s">
        <v>85</v>
      </c>
    </row>
    <row r="368" s="2" customFormat="1" ht="24.15" customHeight="1">
      <c r="A368" s="39"/>
      <c r="B368" s="40"/>
      <c r="C368" s="211" t="s">
        <v>688</v>
      </c>
      <c r="D368" s="211" t="s">
        <v>140</v>
      </c>
      <c r="E368" s="212" t="s">
        <v>689</v>
      </c>
      <c r="F368" s="213" t="s">
        <v>690</v>
      </c>
      <c r="G368" s="214" t="s">
        <v>330</v>
      </c>
      <c r="H368" s="215">
        <v>4.6200000000000001</v>
      </c>
      <c r="I368" s="216"/>
      <c r="J368" s="217">
        <f>ROUND(I368*H368,2)</f>
        <v>0</v>
      </c>
      <c r="K368" s="213" t="s">
        <v>144</v>
      </c>
      <c r="L368" s="45"/>
      <c r="M368" s="218" t="s">
        <v>19</v>
      </c>
      <c r="N368" s="219" t="s">
        <v>47</v>
      </c>
      <c r="O368" s="85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2" t="s">
        <v>145</v>
      </c>
      <c r="AT368" s="222" t="s">
        <v>140</v>
      </c>
      <c r="AU368" s="222" t="s">
        <v>85</v>
      </c>
      <c r="AY368" s="18" t="s">
        <v>139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8" t="s">
        <v>83</v>
      </c>
      <c r="BK368" s="223">
        <f>ROUND(I368*H368,2)</f>
        <v>0</v>
      </c>
      <c r="BL368" s="18" t="s">
        <v>145</v>
      </c>
      <c r="BM368" s="222" t="s">
        <v>691</v>
      </c>
    </row>
    <row r="369" s="2" customFormat="1">
      <c r="A369" s="39"/>
      <c r="B369" s="40"/>
      <c r="C369" s="41"/>
      <c r="D369" s="224" t="s">
        <v>147</v>
      </c>
      <c r="E369" s="41"/>
      <c r="F369" s="225" t="s">
        <v>692</v>
      </c>
      <c r="G369" s="41"/>
      <c r="H369" s="41"/>
      <c r="I369" s="226"/>
      <c r="J369" s="41"/>
      <c r="K369" s="41"/>
      <c r="L369" s="45"/>
      <c r="M369" s="227"/>
      <c r="N369" s="228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147</v>
      </c>
      <c r="AU369" s="18" t="s">
        <v>85</v>
      </c>
    </row>
    <row r="370" s="13" customFormat="1">
      <c r="A370" s="13"/>
      <c r="B370" s="229"/>
      <c r="C370" s="230"/>
      <c r="D370" s="231" t="s">
        <v>149</v>
      </c>
      <c r="E370" s="232" t="s">
        <v>19</v>
      </c>
      <c r="F370" s="233" t="s">
        <v>693</v>
      </c>
      <c r="G370" s="230"/>
      <c r="H370" s="234">
        <v>2.3100000000000001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0" t="s">
        <v>149</v>
      </c>
      <c r="AU370" s="240" t="s">
        <v>85</v>
      </c>
      <c r="AV370" s="13" t="s">
        <v>85</v>
      </c>
      <c r="AW370" s="13" t="s">
        <v>35</v>
      </c>
      <c r="AX370" s="13" t="s">
        <v>76</v>
      </c>
      <c r="AY370" s="240" t="s">
        <v>139</v>
      </c>
    </row>
    <row r="371" s="13" customFormat="1">
      <c r="A371" s="13"/>
      <c r="B371" s="229"/>
      <c r="C371" s="230"/>
      <c r="D371" s="231" t="s">
        <v>149</v>
      </c>
      <c r="E371" s="232" t="s">
        <v>19</v>
      </c>
      <c r="F371" s="233" t="s">
        <v>694</v>
      </c>
      <c r="G371" s="230"/>
      <c r="H371" s="234">
        <v>2.3100000000000001</v>
      </c>
      <c r="I371" s="235"/>
      <c r="J371" s="230"/>
      <c r="K371" s="230"/>
      <c r="L371" s="236"/>
      <c r="M371" s="237"/>
      <c r="N371" s="238"/>
      <c r="O371" s="238"/>
      <c r="P371" s="238"/>
      <c r="Q371" s="238"/>
      <c r="R371" s="238"/>
      <c r="S371" s="238"/>
      <c r="T371" s="23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0" t="s">
        <v>149</v>
      </c>
      <c r="AU371" s="240" t="s">
        <v>85</v>
      </c>
      <c r="AV371" s="13" t="s">
        <v>85</v>
      </c>
      <c r="AW371" s="13" t="s">
        <v>35</v>
      </c>
      <c r="AX371" s="13" t="s">
        <v>76</v>
      </c>
      <c r="AY371" s="240" t="s">
        <v>139</v>
      </c>
    </row>
    <row r="372" s="14" customFormat="1">
      <c r="A372" s="14"/>
      <c r="B372" s="254"/>
      <c r="C372" s="255"/>
      <c r="D372" s="231" t="s">
        <v>149</v>
      </c>
      <c r="E372" s="256" t="s">
        <v>19</v>
      </c>
      <c r="F372" s="257" t="s">
        <v>248</v>
      </c>
      <c r="G372" s="255"/>
      <c r="H372" s="258">
        <v>4.6200000000000001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4" t="s">
        <v>149</v>
      </c>
      <c r="AU372" s="264" t="s">
        <v>85</v>
      </c>
      <c r="AV372" s="14" t="s">
        <v>145</v>
      </c>
      <c r="AW372" s="14" t="s">
        <v>35</v>
      </c>
      <c r="AX372" s="14" t="s">
        <v>83</v>
      </c>
      <c r="AY372" s="264" t="s">
        <v>139</v>
      </c>
    </row>
    <row r="373" s="2" customFormat="1" ht="24.15" customHeight="1">
      <c r="A373" s="39"/>
      <c r="B373" s="40"/>
      <c r="C373" s="211" t="s">
        <v>695</v>
      </c>
      <c r="D373" s="211" t="s">
        <v>140</v>
      </c>
      <c r="E373" s="212" t="s">
        <v>696</v>
      </c>
      <c r="F373" s="213" t="s">
        <v>697</v>
      </c>
      <c r="G373" s="214" t="s">
        <v>330</v>
      </c>
      <c r="H373" s="215">
        <v>235.30000000000001</v>
      </c>
      <c r="I373" s="216"/>
      <c r="J373" s="217">
        <f>ROUND(I373*H373,2)</f>
        <v>0</v>
      </c>
      <c r="K373" s="213" t="s">
        <v>144</v>
      </c>
      <c r="L373" s="45"/>
      <c r="M373" s="218" t="s">
        <v>19</v>
      </c>
      <c r="N373" s="219" t="s">
        <v>47</v>
      </c>
      <c r="O373" s="85"/>
      <c r="P373" s="220">
        <f>O373*H373</f>
        <v>0</v>
      </c>
      <c r="Q373" s="220">
        <v>0</v>
      </c>
      <c r="R373" s="220">
        <f>Q373*H373</f>
        <v>0</v>
      </c>
      <c r="S373" s="220">
        <v>0</v>
      </c>
      <c r="T373" s="22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2" t="s">
        <v>145</v>
      </c>
      <c r="AT373" s="222" t="s">
        <v>140</v>
      </c>
      <c r="AU373" s="222" t="s">
        <v>85</v>
      </c>
      <c r="AY373" s="18" t="s">
        <v>139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18" t="s">
        <v>83</v>
      </c>
      <c r="BK373" s="223">
        <f>ROUND(I373*H373,2)</f>
        <v>0</v>
      </c>
      <c r="BL373" s="18" t="s">
        <v>145</v>
      </c>
      <c r="BM373" s="222" t="s">
        <v>698</v>
      </c>
    </row>
    <row r="374" s="2" customFormat="1">
      <c r="A374" s="39"/>
      <c r="B374" s="40"/>
      <c r="C374" s="41"/>
      <c r="D374" s="224" t="s">
        <v>147</v>
      </c>
      <c r="E374" s="41"/>
      <c r="F374" s="225" t="s">
        <v>699</v>
      </c>
      <c r="G374" s="41"/>
      <c r="H374" s="41"/>
      <c r="I374" s="226"/>
      <c r="J374" s="41"/>
      <c r="K374" s="41"/>
      <c r="L374" s="45"/>
      <c r="M374" s="227"/>
      <c r="N374" s="228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147</v>
      </c>
      <c r="AU374" s="18" t="s">
        <v>85</v>
      </c>
    </row>
    <row r="375" s="13" customFormat="1">
      <c r="A375" s="13"/>
      <c r="B375" s="229"/>
      <c r="C375" s="230"/>
      <c r="D375" s="231" t="s">
        <v>149</v>
      </c>
      <c r="E375" s="232" t="s">
        <v>19</v>
      </c>
      <c r="F375" s="233" t="s">
        <v>700</v>
      </c>
      <c r="G375" s="230"/>
      <c r="H375" s="234">
        <v>80.599999999999994</v>
      </c>
      <c r="I375" s="235"/>
      <c r="J375" s="230"/>
      <c r="K375" s="230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149</v>
      </c>
      <c r="AU375" s="240" t="s">
        <v>85</v>
      </c>
      <c r="AV375" s="13" t="s">
        <v>85</v>
      </c>
      <c r="AW375" s="13" t="s">
        <v>35</v>
      </c>
      <c r="AX375" s="13" t="s">
        <v>76</v>
      </c>
      <c r="AY375" s="240" t="s">
        <v>139</v>
      </c>
    </row>
    <row r="376" s="13" customFormat="1">
      <c r="A376" s="13"/>
      <c r="B376" s="229"/>
      <c r="C376" s="230"/>
      <c r="D376" s="231" t="s">
        <v>149</v>
      </c>
      <c r="E376" s="232" t="s">
        <v>19</v>
      </c>
      <c r="F376" s="233" t="s">
        <v>701</v>
      </c>
      <c r="G376" s="230"/>
      <c r="H376" s="234">
        <v>101.40000000000001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149</v>
      </c>
      <c r="AU376" s="240" t="s">
        <v>85</v>
      </c>
      <c r="AV376" s="13" t="s">
        <v>85</v>
      </c>
      <c r="AW376" s="13" t="s">
        <v>35</v>
      </c>
      <c r="AX376" s="13" t="s">
        <v>76</v>
      </c>
      <c r="AY376" s="240" t="s">
        <v>139</v>
      </c>
    </row>
    <row r="377" s="13" customFormat="1">
      <c r="A377" s="13"/>
      <c r="B377" s="229"/>
      <c r="C377" s="230"/>
      <c r="D377" s="231" t="s">
        <v>149</v>
      </c>
      <c r="E377" s="232" t="s">
        <v>19</v>
      </c>
      <c r="F377" s="233" t="s">
        <v>702</v>
      </c>
      <c r="G377" s="230"/>
      <c r="H377" s="234">
        <v>19.5</v>
      </c>
      <c r="I377" s="235"/>
      <c r="J377" s="230"/>
      <c r="K377" s="230"/>
      <c r="L377" s="236"/>
      <c r="M377" s="237"/>
      <c r="N377" s="238"/>
      <c r="O377" s="238"/>
      <c r="P377" s="238"/>
      <c r="Q377" s="238"/>
      <c r="R377" s="238"/>
      <c r="S377" s="238"/>
      <c r="T377" s="23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0" t="s">
        <v>149</v>
      </c>
      <c r="AU377" s="240" t="s">
        <v>85</v>
      </c>
      <c r="AV377" s="13" t="s">
        <v>85</v>
      </c>
      <c r="AW377" s="13" t="s">
        <v>35</v>
      </c>
      <c r="AX377" s="13" t="s">
        <v>76</v>
      </c>
      <c r="AY377" s="240" t="s">
        <v>139</v>
      </c>
    </row>
    <row r="378" s="13" customFormat="1">
      <c r="A378" s="13"/>
      <c r="B378" s="229"/>
      <c r="C378" s="230"/>
      <c r="D378" s="231" t="s">
        <v>149</v>
      </c>
      <c r="E378" s="232" t="s">
        <v>19</v>
      </c>
      <c r="F378" s="233" t="s">
        <v>703</v>
      </c>
      <c r="G378" s="230"/>
      <c r="H378" s="234">
        <v>33.799999999999997</v>
      </c>
      <c r="I378" s="235"/>
      <c r="J378" s="230"/>
      <c r="K378" s="230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149</v>
      </c>
      <c r="AU378" s="240" t="s">
        <v>85</v>
      </c>
      <c r="AV378" s="13" t="s">
        <v>85</v>
      </c>
      <c r="AW378" s="13" t="s">
        <v>35</v>
      </c>
      <c r="AX378" s="13" t="s">
        <v>76</v>
      </c>
      <c r="AY378" s="240" t="s">
        <v>139</v>
      </c>
    </row>
    <row r="379" s="14" customFormat="1">
      <c r="A379" s="14"/>
      <c r="B379" s="254"/>
      <c r="C379" s="255"/>
      <c r="D379" s="231" t="s">
        <v>149</v>
      </c>
      <c r="E379" s="256" t="s">
        <v>19</v>
      </c>
      <c r="F379" s="257" t="s">
        <v>248</v>
      </c>
      <c r="G379" s="255"/>
      <c r="H379" s="258">
        <v>235.30000000000001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4" t="s">
        <v>149</v>
      </c>
      <c r="AU379" s="264" t="s">
        <v>85</v>
      </c>
      <c r="AV379" s="14" t="s">
        <v>145</v>
      </c>
      <c r="AW379" s="14" t="s">
        <v>35</v>
      </c>
      <c r="AX379" s="14" t="s">
        <v>83</v>
      </c>
      <c r="AY379" s="264" t="s">
        <v>139</v>
      </c>
    </row>
    <row r="380" s="2" customFormat="1" ht="21.75" customHeight="1">
      <c r="A380" s="39"/>
      <c r="B380" s="40"/>
      <c r="C380" s="211" t="s">
        <v>704</v>
      </c>
      <c r="D380" s="211" t="s">
        <v>140</v>
      </c>
      <c r="E380" s="212" t="s">
        <v>705</v>
      </c>
      <c r="F380" s="213" t="s">
        <v>706</v>
      </c>
      <c r="G380" s="214" t="s">
        <v>330</v>
      </c>
      <c r="H380" s="215">
        <v>0.26700000000000002</v>
      </c>
      <c r="I380" s="216"/>
      <c r="J380" s="217">
        <f>ROUND(I380*H380,2)</f>
        <v>0</v>
      </c>
      <c r="K380" s="213" t="s">
        <v>144</v>
      </c>
      <c r="L380" s="45"/>
      <c r="M380" s="218" t="s">
        <v>19</v>
      </c>
      <c r="N380" s="219" t="s">
        <v>47</v>
      </c>
      <c r="O380" s="85"/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2" t="s">
        <v>145</v>
      </c>
      <c r="AT380" s="222" t="s">
        <v>140</v>
      </c>
      <c r="AU380" s="222" t="s">
        <v>85</v>
      </c>
      <c r="AY380" s="18" t="s">
        <v>139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18" t="s">
        <v>83</v>
      </c>
      <c r="BK380" s="223">
        <f>ROUND(I380*H380,2)</f>
        <v>0</v>
      </c>
      <c r="BL380" s="18" t="s">
        <v>145</v>
      </c>
      <c r="BM380" s="222" t="s">
        <v>707</v>
      </c>
    </row>
    <row r="381" s="2" customFormat="1">
      <c r="A381" s="39"/>
      <c r="B381" s="40"/>
      <c r="C381" s="41"/>
      <c r="D381" s="224" t="s">
        <v>147</v>
      </c>
      <c r="E381" s="41"/>
      <c r="F381" s="225" t="s">
        <v>708</v>
      </c>
      <c r="G381" s="41"/>
      <c r="H381" s="41"/>
      <c r="I381" s="226"/>
      <c r="J381" s="41"/>
      <c r="K381" s="41"/>
      <c r="L381" s="45"/>
      <c r="M381" s="227"/>
      <c r="N381" s="228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147</v>
      </c>
      <c r="AU381" s="18" t="s">
        <v>85</v>
      </c>
    </row>
    <row r="382" s="13" customFormat="1">
      <c r="A382" s="13"/>
      <c r="B382" s="229"/>
      <c r="C382" s="230"/>
      <c r="D382" s="231" t="s">
        <v>149</v>
      </c>
      <c r="E382" s="232" t="s">
        <v>19</v>
      </c>
      <c r="F382" s="233" t="s">
        <v>709</v>
      </c>
      <c r="G382" s="230"/>
      <c r="H382" s="234">
        <v>0.17399999999999999</v>
      </c>
      <c r="I382" s="235"/>
      <c r="J382" s="230"/>
      <c r="K382" s="230"/>
      <c r="L382" s="236"/>
      <c r="M382" s="237"/>
      <c r="N382" s="238"/>
      <c r="O382" s="238"/>
      <c r="P382" s="238"/>
      <c r="Q382" s="238"/>
      <c r="R382" s="238"/>
      <c r="S382" s="238"/>
      <c r="T382" s="23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0" t="s">
        <v>149</v>
      </c>
      <c r="AU382" s="240" t="s">
        <v>85</v>
      </c>
      <c r="AV382" s="13" t="s">
        <v>85</v>
      </c>
      <c r="AW382" s="13" t="s">
        <v>35</v>
      </c>
      <c r="AX382" s="13" t="s">
        <v>76</v>
      </c>
      <c r="AY382" s="240" t="s">
        <v>139</v>
      </c>
    </row>
    <row r="383" s="13" customFormat="1">
      <c r="A383" s="13"/>
      <c r="B383" s="229"/>
      <c r="C383" s="230"/>
      <c r="D383" s="231" t="s">
        <v>149</v>
      </c>
      <c r="E383" s="232" t="s">
        <v>19</v>
      </c>
      <c r="F383" s="233" t="s">
        <v>710</v>
      </c>
      <c r="G383" s="230"/>
      <c r="H383" s="234">
        <v>0.092999999999999999</v>
      </c>
      <c r="I383" s="235"/>
      <c r="J383" s="230"/>
      <c r="K383" s="230"/>
      <c r="L383" s="236"/>
      <c r="M383" s="237"/>
      <c r="N383" s="238"/>
      <c r="O383" s="238"/>
      <c r="P383" s="238"/>
      <c r="Q383" s="238"/>
      <c r="R383" s="238"/>
      <c r="S383" s="238"/>
      <c r="T383" s="23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0" t="s">
        <v>149</v>
      </c>
      <c r="AU383" s="240" t="s">
        <v>85</v>
      </c>
      <c r="AV383" s="13" t="s">
        <v>85</v>
      </c>
      <c r="AW383" s="13" t="s">
        <v>35</v>
      </c>
      <c r="AX383" s="13" t="s">
        <v>76</v>
      </c>
      <c r="AY383" s="240" t="s">
        <v>139</v>
      </c>
    </row>
    <row r="384" s="14" customFormat="1">
      <c r="A384" s="14"/>
      <c r="B384" s="254"/>
      <c r="C384" s="255"/>
      <c r="D384" s="231" t="s">
        <v>149</v>
      </c>
      <c r="E384" s="256" t="s">
        <v>19</v>
      </c>
      <c r="F384" s="257" t="s">
        <v>248</v>
      </c>
      <c r="G384" s="255"/>
      <c r="H384" s="258">
        <v>0.26700000000000002</v>
      </c>
      <c r="I384" s="259"/>
      <c r="J384" s="255"/>
      <c r="K384" s="255"/>
      <c r="L384" s="260"/>
      <c r="M384" s="261"/>
      <c r="N384" s="262"/>
      <c r="O384" s="262"/>
      <c r="P384" s="262"/>
      <c r="Q384" s="262"/>
      <c r="R384" s="262"/>
      <c r="S384" s="262"/>
      <c r="T384" s="26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4" t="s">
        <v>149</v>
      </c>
      <c r="AU384" s="264" t="s">
        <v>85</v>
      </c>
      <c r="AV384" s="14" t="s">
        <v>145</v>
      </c>
      <c r="AW384" s="14" t="s">
        <v>35</v>
      </c>
      <c r="AX384" s="14" t="s">
        <v>83</v>
      </c>
      <c r="AY384" s="264" t="s">
        <v>139</v>
      </c>
    </row>
    <row r="385" s="2" customFormat="1" ht="24.15" customHeight="1">
      <c r="A385" s="39"/>
      <c r="B385" s="40"/>
      <c r="C385" s="211" t="s">
        <v>711</v>
      </c>
      <c r="D385" s="211" t="s">
        <v>140</v>
      </c>
      <c r="E385" s="212" t="s">
        <v>712</v>
      </c>
      <c r="F385" s="213" t="s">
        <v>713</v>
      </c>
      <c r="G385" s="214" t="s">
        <v>330</v>
      </c>
      <c r="H385" s="215">
        <v>5.3399999999999999</v>
      </c>
      <c r="I385" s="216"/>
      <c r="J385" s="217">
        <f>ROUND(I385*H385,2)</f>
        <v>0</v>
      </c>
      <c r="K385" s="213" t="s">
        <v>144</v>
      </c>
      <c r="L385" s="45"/>
      <c r="M385" s="218" t="s">
        <v>19</v>
      </c>
      <c r="N385" s="219" t="s">
        <v>47</v>
      </c>
      <c r="O385" s="85"/>
      <c r="P385" s="220">
        <f>O385*H385</f>
        <v>0</v>
      </c>
      <c r="Q385" s="220">
        <v>0</v>
      </c>
      <c r="R385" s="220">
        <f>Q385*H385</f>
        <v>0</v>
      </c>
      <c r="S385" s="220">
        <v>0</v>
      </c>
      <c r="T385" s="22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2" t="s">
        <v>145</v>
      </c>
      <c r="AT385" s="222" t="s">
        <v>140</v>
      </c>
      <c r="AU385" s="222" t="s">
        <v>85</v>
      </c>
      <c r="AY385" s="18" t="s">
        <v>139</v>
      </c>
      <c r="BE385" s="223">
        <f>IF(N385="základní",J385,0)</f>
        <v>0</v>
      </c>
      <c r="BF385" s="223">
        <f>IF(N385="snížená",J385,0)</f>
        <v>0</v>
      </c>
      <c r="BG385" s="223">
        <f>IF(N385="zákl. přenesená",J385,0)</f>
        <v>0</v>
      </c>
      <c r="BH385" s="223">
        <f>IF(N385="sníž. přenesená",J385,0)</f>
        <v>0</v>
      </c>
      <c r="BI385" s="223">
        <f>IF(N385="nulová",J385,0)</f>
        <v>0</v>
      </c>
      <c r="BJ385" s="18" t="s">
        <v>83</v>
      </c>
      <c r="BK385" s="223">
        <f>ROUND(I385*H385,2)</f>
        <v>0</v>
      </c>
      <c r="BL385" s="18" t="s">
        <v>145</v>
      </c>
      <c r="BM385" s="222" t="s">
        <v>714</v>
      </c>
    </row>
    <row r="386" s="2" customFormat="1">
      <c r="A386" s="39"/>
      <c r="B386" s="40"/>
      <c r="C386" s="41"/>
      <c r="D386" s="224" t="s">
        <v>147</v>
      </c>
      <c r="E386" s="41"/>
      <c r="F386" s="225" t="s">
        <v>715</v>
      </c>
      <c r="G386" s="41"/>
      <c r="H386" s="41"/>
      <c r="I386" s="226"/>
      <c r="J386" s="41"/>
      <c r="K386" s="41"/>
      <c r="L386" s="45"/>
      <c r="M386" s="227"/>
      <c r="N386" s="228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147</v>
      </c>
      <c r="AU386" s="18" t="s">
        <v>85</v>
      </c>
    </row>
    <row r="387" s="13" customFormat="1">
      <c r="A387" s="13"/>
      <c r="B387" s="229"/>
      <c r="C387" s="230"/>
      <c r="D387" s="231" t="s">
        <v>149</v>
      </c>
      <c r="E387" s="232" t="s">
        <v>19</v>
      </c>
      <c r="F387" s="233" t="s">
        <v>709</v>
      </c>
      <c r="G387" s="230"/>
      <c r="H387" s="234">
        <v>0.17399999999999999</v>
      </c>
      <c r="I387" s="235"/>
      <c r="J387" s="230"/>
      <c r="K387" s="230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149</v>
      </c>
      <c r="AU387" s="240" t="s">
        <v>85</v>
      </c>
      <c r="AV387" s="13" t="s">
        <v>85</v>
      </c>
      <c r="AW387" s="13" t="s">
        <v>35</v>
      </c>
      <c r="AX387" s="13" t="s">
        <v>76</v>
      </c>
      <c r="AY387" s="240" t="s">
        <v>139</v>
      </c>
    </row>
    <row r="388" s="13" customFormat="1">
      <c r="A388" s="13"/>
      <c r="B388" s="229"/>
      <c r="C388" s="230"/>
      <c r="D388" s="231" t="s">
        <v>149</v>
      </c>
      <c r="E388" s="232" t="s">
        <v>19</v>
      </c>
      <c r="F388" s="233" t="s">
        <v>710</v>
      </c>
      <c r="G388" s="230"/>
      <c r="H388" s="234">
        <v>0.092999999999999999</v>
      </c>
      <c r="I388" s="235"/>
      <c r="J388" s="230"/>
      <c r="K388" s="230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149</v>
      </c>
      <c r="AU388" s="240" t="s">
        <v>85</v>
      </c>
      <c r="AV388" s="13" t="s">
        <v>85</v>
      </c>
      <c r="AW388" s="13" t="s">
        <v>35</v>
      </c>
      <c r="AX388" s="13" t="s">
        <v>76</v>
      </c>
      <c r="AY388" s="240" t="s">
        <v>139</v>
      </c>
    </row>
    <row r="389" s="14" customFormat="1">
      <c r="A389" s="14"/>
      <c r="B389" s="254"/>
      <c r="C389" s="255"/>
      <c r="D389" s="231" t="s">
        <v>149</v>
      </c>
      <c r="E389" s="256" t="s">
        <v>19</v>
      </c>
      <c r="F389" s="257" t="s">
        <v>248</v>
      </c>
      <c r="G389" s="255"/>
      <c r="H389" s="258">
        <v>0.26700000000000002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4" t="s">
        <v>149</v>
      </c>
      <c r="AU389" s="264" t="s">
        <v>85</v>
      </c>
      <c r="AV389" s="14" t="s">
        <v>145</v>
      </c>
      <c r="AW389" s="14" t="s">
        <v>35</v>
      </c>
      <c r="AX389" s="14" t="s">
        <v>83</v>
      </c>
      <c r="AY389" s="264" t="s">
        <v>139</v>
      </c>
    </row>
    <row r="390" s="13" customFormat="1">
      <c r="A390" s="13"/>
      <c r="B390" s="229"/>
      <c r="C390" s="230"/>
      <c r="D390" s="231" t="s">
        <v>149</v>
      </c>
      <c r="E390" s="230"/>
      <c r="F390" s="233" t="s">
        <v>716</v>
      </c>
      <c r="G390" s="230"/>
      <c r="H390" s="234">
        <v>5.3399999999999999</v>
      </c>
      <c r="I390" s="235"/>
      <c r="J390" s="230"/>
      <c r="K390" s="230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149</v>
      </c>
      <c r="AU390" s="240" t="s">
        <v>85</v>
      </c>
      <c r="AV390" s="13" t="s">
        <v>85</v>
      </c>
      <c r="AW390" s="13" t="s">
        <v>4</v>
      </c>
      <c r="AX390" s="13" t="s">
        <v>83</v>
      </c>
      <c r="AY390" s="240" t="s">
        <v>139</v>
      </c>
    </row>
    <row r="391" s="12" customFormat="1" ht="22.8" customHeight="1">
      <c r="A391" s="12"/>
      <c r="B391" s="197"/>
      <c r="C391" s="198"/>
      <c r="D391" s="199" t="s">
        <v>75</v>
      </c>
      <c r="E391" s="252" t="s">
        <v>717</v>
      </c>
      <c r="F391" s="252" t="s">
        <v>718</v>
      </c>
      <c r="G391" s="198"/>
      <c r="H391" s="198"/>
      <c r="I391" s="201"/>
      <c r="J391" s="253">
        <f>BK391</f>
        <v>0</v>
      </c>
      <c r="K391" s="198"/>
      <c r="L391" s="203"/>
      <c r="M391" s="204"/>
      <c r="N391" s="205"/>
      <c r="O391" s="205"/>
      <c r="P391" s="206">
        <f>SUM(P392:P401)</f>
        <v>0</v>
      </c>
      <c r="Q391" s="205"/>
      <c r="R391" s="206">
        <f>SUM(R392:R401)</f>
        <v>0</v>
      </c>
      <c r="S391" s="205"/>
      <c r="T391" s="207">
        <f>SUM(T392:T401)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08" t="s">
        <v>83</v>
      </c>
      <c r="AT391" s="209" t="s">
        <v>75</v>
      </c>
      <c r="AU391" s="209" t="s">
        <v>83</v>
      </c>
      <c r="AY391" s="208" t="s">
        <v>139</v>
      </c>
      <c r="BK391" s="210">
        <f>SUM(BK392:BK401)</f>
        <v>0</v>
      </c>
    </row>
    <row r="392" s="2" customFormat="1" ht="24.15" customHeight="1">
      <c r="A392" s="39"/>
      <c r="B392" s="40"/>
      <c r="C392" s="211" t="s">
        <v>719</v>
      </c>
      <c r="D392" s="211" t="s">
        <v>140</v>
      </c>
      <c r="E392" s="212" t="s">
        <v>720</v>
      </c>
      <c r="F392" s="213" t="s">
        <v>721</v>
      </c>
      <c r="G392" s="214" t="s">
        <v>330</v>
      </c>
      <c r="H392" s="215">
        <v>79.950000000000003</v>
      </c>
      <c r="I392" s="216"/>
      <c r="J392" s="217">
        <f>ROUND(I392*H392,2)</f>
        <v>0</v>
      </c>
      <c r="K392" s="213" t="s">
        <v>144</v>
      </c>
      <c r="L392" s="45"/>
      <c r="M392" s="218" t="s">
        <v>19</v>
      </c>
      <c r="N392" s="219" t="s">
        <v>47</v>
      </c>
      <c r="O392" s="85"/>
      <c r="P392" s="220">
        <f>O392*H392</f>
        <v>0</v>
      </c>
      <c r="Q392" s="220">
        <v>0</v>
      </c>
      <c r="R392" s="220">
        <f>Q392*H392</f>
        <v>0</v>
      </c>
      <c r="S392" s="220">
        <v>0</v>
      </c>
      <c r="T392" s="22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2" t="s">
        <v>145</v>
      </c>
      <c r="AT392" s="222" t="s">
        <v>140</v>
      </c>
      <c r="AU392" s="222" t="s">
        <v>85</v>
      </c>
      <c r="AY392" s="18" t="s">
        <v>139</v>
      </c>
      <c r="BE392" s="223">
        <f>IF(N392="základní",J392,0)</f>
        <v>0</v>
      </c>
      <c r="BF392" s="223">
        <f>IF(N392="snížená",J392,0)</f>
        <v>0</v>
      </c>
      <c r="BG392" s="223">
        <f>IF(N392="zákl. přenesená",J392,0)</f>
        <v>0</v>
      </c>
      <c r="BH392" s="223">
        <f>IF(N392="sníž. přenesená",J392,0)</f>
        <v>0</v>
      </c>
      <c r="BI392" s="223">
        <f>IF(N392="nulová",J392,0)</f>
        <v>0</v>
      </c>
      <c r="BJ392" s="18" t="s">
        <v>83</v>
      </c>
      <c r="BK392" s="223">
        <f>ROUND(I392*H392,2)</f>
        <v>0</v>
      </c>
      <c r="BL392" s="18" t="s">
        <v>145</v>
      </c>
      <c r="BM392" s="222" t="s">
        <v>722</v>
      </c>
    </row>
    <row r="393" s="2" customFormat="1">
      <c r="A393" s="39"/>
      <c r="B393" s="40"/>
      <c r="C393" s="41"/>
      <c r="D393" s="224" t="s">
        <v>147</v>
      </c>
      <c r="E393" s="41"/>
      <c r="F393" s="225" t="s">
        <v>723</v>
      </c>
      <c r="G393" s="41"/>
      <c r="H393" s="41"/>
      <c r="I393" s="226"/>
      <c r="J393" s="41"/>
      <c r="K393" s="41"/>
      <c r="L393" s="45"/>
      <c r="M393" s="227"/>
      <c r="N393" s="228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147</v>
      </c>
      <c r="AU393" s="18" t="s">
        <v>85</v>
      </c>
    </row>
    <row r="394" s="13" customFormat="1">
      <c r="A394" s="13"/>
      <c r="B394" s="229"/>
      <c r="C394" s="230"/>
      <c r="D394" s="231" t="s">
        <v>149</v>
      </c>
      <c r="E394" s="232" t="s">
        <v>19</v>
      </c>
      <c r="F394" s="233" t="s">
        <v>724</v>
      </c>
      <c r="G394" s="230"/>
      <c r="H394" s="234">
        <v>18.600000000000001</v>
      </c>
      <c r="I394" s="235"/>
      <c r="J394" s="230"/>
      <c r="K394" s="230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149</v>
      </c>
      <c r="AU394" s="240" t="s">
        <v>85</v>
      </c>
      <c r="AV394" s="13" t="s">
        <v>85</v>
      </c>
      <c r="AW394" s="13" t="s">
        <v>35</v>
      </c>
      <c r="AX394" s="13" t="s">
        <v>76</v>
      </c>
      <c r="AY394" s="240" t="s">
        <v>139</v>
      </c>
    </row>
    <row r="395" s="13" customFormat="1">
      <c r="A395" s="13"/>
      <c r="B395" s="229"/>
      <c r="C395" s="230"/>
      <c r="D395" s="231" t="s">
        <v>149</v>
      </c>
      <c r="E395" s="232" t="s">
        <v>19</v>
      </c>
      <c r="F395" s="233" t="s">
        <v>725</v>
      </c>
      <c r="G395" s="230"/>
      <c r="H395" s="234">
        <v>23.399999999999999</v>
      </c>
      <c r="I395" s="235"/>
      <c r="J395" s="230"/>
      <c r="K395" s="230"/>
      <c r="L395" s="236"/>
      <c r="M395" s="237"/>
      <c r="N395" s="238"/>
      <c r="O395" s="238"/>
      <c r="P395" s="238"/>
      <c r="Q395" s="238"/>
      <c r="R395" s="238"/>
      <c r="S395" s="238"/>
      <c r="T395" s="23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0" t="s">
        <v>149</v>
      </c>
      <c r="AU395" s="240" t="s">
        <v>85</v>
      </c>
      <c r="AV395" s="13" t="s">
        <v>85</v>
      </c>
      <c r="AW395" s="13" t="s">
        <v>35</v>
      </c>
      <c r="AX395" s="13" t="s">
        <v>76</v>
      </c>
      <c r="AY395" s="240" t="s">
        <v>139</v>
      </c>
    </row>
    <row r="396" s="13" customFormat="1">
      <c r="A396" s="13"/>
      <c r="B396" s="229"/>
      <c r="C396" s="230"/>
      <c r="D396" s="231" t="s">
        <v>149</v>
      </c>
      <c r="E396" s="232" t="s">
        <v>19</v>
      </c>
      <c r="F396" s="233" t="s">
        <v>726</v>
      </c>
      <c r="G396" s="230"/>
      <c r="H396" s="234">
        <v>1.95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149</v>
      </c>
      <c r="AU396" s="240" t="s">
        <v>85</v>
      </c>
      <c r="AV396" s="13" t="s">
        <v>85</v>
      </c>
      <c r="AW396" s="13" t="s">
        <v>35</v>
      </c>
      <c r="AX396" s="13" t="s">
        <v>76</v>
      </c>
      <c r="AY396" s="240" t="s">
        <v>139</v>
      </c>
    </row>
    <row r="397" s="13" customFormat="1">
      <c r="A397" s="13"/>
      <c r="B397" s="229"/>
      <c r="C397" s="230"/>
      <c r="D397" s="231" t="s">
        <v>149</v>
      </c>
      <c r="E397" s="232" t="s">
        <v>19</v>
      </c>
      <c r="F397" s="233" t="s">
        <v>727</v>
      </c>
      <c r="G397" s="230"/>
      <c r="H397" s="234">
        <v>13</v>
      </c>
      <c r="I397" s="235"/>
      <c r="J397" s="230"/>
      <c r="K397" s="230"/>
      <c r="L397" s="236"/>
      <c r="M397" s="237"/>
      <c r="N397" s="238"/>
      <c r="O397" s="238"/>
      <c r="P397" s="238"/>
      <c r="Q397" s="238"/>
      <c r="R397" s="238"/>
      <c r="S397" s="238"/>
      <c r="T397" s="23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0" t="s">
        <v>149</v>
      </c>
      <c r="AU397" s="240" t="s">
        <v>85</v>
      </c>
      <c r="AV397" s="13" t="s">
        <v>85</v>
      </c>
      <c r="AW397" s="13" t="s">
        <v>35</v>
      </c>
      <c r="AX397" s="13" t="s">
        <v>76</v>
      </c>
      <c r="AY397" s="240" t="s">
        <v>139</v>
      </c>
    </row>
    <row r="398" s="13" customFormat="1">
      <c r="A398" s="13"/>
      <c r="B398" s="229"/>
      <c r="C398" s="230"/>
      <c r="D398" s="231" t="s">
        <v>149</v>
      </c>
      <c r="E398" s="232" t="s">
        <v>19</v>
      </c>
      <c r="F398" s="233" t="s">
        <v>728</v>
      </c>
      <c r="G398" s="230"/>
      <c r="H398" s="234">
        <v>23</v>
      </c>
      <c r="I398" s="235"/>
      <c r="J398" s="230"/>
      <c r="K398" s="230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149</v>
      </c>
      <c r="AU398" s="240" t="s">
        <v>85</v>
      </c>
      <c r="AV398" s="13" t="s">
        <v>85</v>
      </c>
      <c r="AW398" s="13" t="s">
        <v>35</v>
      </c>
      <c r="AX398" s="13" t="s">
        <v>76</v>
      </c>
      <c r="AY398" s="240" t="s">
        <v>139</v>
      </c>
    </row>
    <row r="399" s="14" customFormat="1">
      <c r="A399" s="14"/>
      <c r="B399" s="254"/>
      <c r="C399" s="255"/>
      <c r="D399" s="231" t="s">
        <v>149</v>
      </c>
      <c r="E399" s="256" t="s">
        <v>19</v>
      </c>
      <c r="F399" s="257" t="s">
        <v>248</v>
      </c>
      <c r="G399" s="255"/>
      <c r="H399" s="258">
        <v>79.950000000000003</v>
      </c>
      <c r="I399" s="259"/>
      <c r="J399" s="255"/>
      <c r="K399" s="255"/>
      <c r="L399" s="260"/>
      <c r="M399" s="261"/>
      <c r="N399" s="262"/>
      <c r="O399" s="262"/>
      <c r="P399" s="262"/>
      <c r="Q399" s="262"/>
      <c r="R399" s="262"/>
      <c r="S399" s="262"/>
      <c r="T399" s="26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4" t="s">
        <v>149</v>
      </c>
      <c r="AU399" s="264" t="s">
        <v>85</v>
      </c>
      <c r="AV399" s="14" t="s">
        <v>145</v>
      </c>
      <c r="AW399" s="14" t="s">
        <v>35</v>
      </c>
      <c r="AX399" s="14" t="s">
        <v>83</v>
      </c>
      <c r="AY399" s="264" t="s">
        <v>139</v>
      </c>
    </row>
    <row r="400" s="2" customFormat="1" ht="24.15" customHeight="1">
      <c r="A400" s="39"/>
      <c r="B400" s="40"/>
      <c r="C400" s="211" t="s">
        <v>729</v>
      </c>
      <c r="D400" s="211" t="s">
        <v>140</v>
      </c>
      <c r="E400" s="212" t="s">
        <v>730</v>
      </c>
      <c r="F400" s="213" t="s">
        <v>731</v>
      </c>
      <c r="G400" s="214" t="s">
        <v>330</v>
      </c>
      <c r="H400" s="215">
        <v>413.505</v>
      </c>
      <c r="I400" s="216"/>
      <c r="J400" s="217">
        <f>ROUND(I400*H400,2)</f>
        <v>0</v>
      </c>
      <c r="K400" s="213" t="s">
        <v>144</v>
      </c>
      <c r="L400" s="45"/>
      <c r="M400" s="218" t="s">
        <v>19</v>
      </c>
      <c r="N400" s="219" t="s">
        <v>47</v>
      </c>
      <c r="O400" s="85"/>
      <c r="P400" s="220">
        <f>O400*H400</f>
        <v>0</v>
      </c>
      <c r="Q400" s="220">
        <v>0</v>
      </c>
      <c r="R400" s="220">
        <f>Q400*H400</f>
        <v>0</v>
      </c>
      <c r="S400" s="220">
        <v>0</v>
      </c>
      <c r="T400" s="22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2" t="s">
        <v>145</v>
      </c>
      <c r="AT400" s="222" t="s">
        <v>140</v>
      </c>
      <c r="AU400" s="222" t="s">
        <v>85</v>
      </c>
      <c r="AY400" s="18" t="s">
        <v>139</v>
      </c>
      <c r="BE400" s="223">
        <f>IF(N400="základní",J400,0)</f>
        <v>0</v>
      </c>
      <c r="BF400" s="223">
        <f>IF(N400="snížená",J400,0)</f>
        <v>0</v>
      </c>
      <c r="BG400" s="223">
        <f>IF(N400="zákl. přenesená",J400,0)</f>
        <v>0</v>
      </c>
      <c r="BH400" s="223">
        <f>IF(N400="sníž. přenesená",J400,0)</f>
        <v>0</v>
      </c>
      <c r="BI400" s="223">
        <f>IF(N400="nulová",J400,0)</f>
        <v>0</v>
      </c>
      <c r="BJ400" s="18" t="s">
        <v>83</v>
      </c>
      <c r="BK400" s="223">
        <f>ROUND(I400*H400,2)</f>
        <v>0</v>
      </c>
      <c r="BL400" s="18" t="s">
        <v>145</v>
      </c>
      <c r="BM400" s="222" t="s">
        <v>732</v>
      </c>
    </row>
    <row r="401" s="2" customFormat="1">
      <c r="A401" s="39"/>
      <c r="B401" s="40"/>
      <c r="C401" s="41"/>
      <c r="D401" s="224" t="s">
        <v>147</v>
      </c>
      <c r="E401" s="41"/>
      <c r="F401" s="225" t="s">
        <v>733</v>
      </c>
      <c r="G401" s="41"/>
      <c r="H401" s="41"/>
      <c r="I401" s="226"/>
      <c r="J401" s="41"/>
      <c r="K401" s="41"/>
      <c r="L401" s="45"/>
      <c r="M401" s="227"/>
      <c r="N401" s="228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147</v>
      </c>
      <c r="AU401" s="18" t="s">
        <v>85</v>
      </c>
    </row>
    <row r="402" s="12" customFormat="1" ht="25.92" customHeight="1">
      <c r="A402" s="12"/>
      <c r="B402" s="197"/>
      <c r="C402" s="198"/>
      <c r="D402" s="199" t="s">
        <v>75</v>
      </c>
      <c r="E402" s="200" t="s">
        <v>734</v>
      </c>
      <c r="F402" s="200" t="s">
        <v>735</v>
      </c>
      <c r="G402" s="198"/>
      <c r="H402" s="198"/>
      <c r="I402" s="201"/>
      <c r="J402" s="202">
        <f>BK402</f>
        <v>0</v>
      </c>
      <c r="K402" s="198"/>
      <c r="L402" s="203"/>
      <c r="M402" s="204"/>
      <c r="N402" s="205"/>
      <c r="O402" s="205"/>
      <c r="P402" s="206">
        <f>P403</f>
        <v>0</v>
      </c>
      <c r="Q402" s="205"/>
      <c r="R402" s="206">
        <f>R403</f>
        <v>0</v>
      </c>
      <c r="S402" s="205"/>
      <c r="T402" s="207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8" t="s">
        <v>85</v>
      </c>
      <c r="AT402" s="209" t="s">
        <v>75</v>
      </c>
      <c r="AU402" s="209" t="s">
        <v>76</v>
      </c>
      <c r="AY402" s="208" t="s">
        <v>139</v>
      </c>
      <c r="BK402" s="210">
        <f>BK403</f>
        <v>0</v>
      </c>
    </row>
    <row r="403" s="12" customFormat="1" ht="22.8" customHeight="1">
      <c r="A403" s="12"/>
      <c r="B403" s="197"/>
      <c r="C403" s="198"/>
      <c r="D403" s="199" t="s">
        <v>75</v>
      </c>
      <c r="E403" s="252" t="s">
        <v>736</v>
      </c>
      <c r="F403" s="252" t="s">
        <v>737</v>
      </c>
      <c r="G403" s="198"/>
      <c r="H403" s="198"/>
      <c r="I403" s="201"/>
      <c r="J403" s="253">
        <f>BK403</f>
        <v>0</v>
      </c>
      <c r="K403" s="198"/>
      <c r="L403" s="203"/>
      <c r="M403" s="204"/>
      <c r="N403" s="205"/>
      <c r="O403" s="205"/>
      <c r="P403" s="206">
        <f>SUM(P404:P407)</f>
        <v>0</v>
      </c>
      <c r="Q403" s="205"/>
      <c r="R403" s="206">
        <f>SUM(R404:R407)</f>
        <v>0</v>
      </c>
      <c r="S403" s="205"/>
      <c r="T403" s="207">
        <f>SUM(T404:T407)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8" t="s">
        <v>85</v>
      </c>
      <c r="AT403" s="209" t="s">
        <v>75</v>
      </c>
      <c r="AU403" s="209" t="s">
        <v>83</v>
      </c>
      <c r="AY403" s="208" t="s">
        <v>139</v>
      </c>
      <c r="BK403" s="210">
        <f>SUM(BK404:BK407)</f>
        <v>0</v>
      </c>
    </row>
    <row r="404" s="2" customFormat="1" ht="21.75" customHeight="1">
      <c r="A404" s="39"/>
      <c r="B404" s="40"/>
      <c r="C404" s="211" t="s">
        <v>738</v>
      </c>
      <c r="D404" s="211" t="s">
        <v>140</v>
      </c>
      <c r="E404" s="212" t="s">
        <v>739</v>
      </c>
      <c r="F404" s="213" t="s">
        <v>740</v>
      </c>
      <c r="G404" s="214" t="s">
        <v>143</v>
      </c>
      <c r="H404" s="215">
        <v>18.399999999999999</v>
      </c>
      <c r="I404" s="216"/>
      <c r="J404" s="217">
        <f>ROUND(I404*H404,2)</f>
        <v>0</v>
      </c>
      <c r="K404" s="213" t="s">
        <v>19</v>
      </c>
      <c r="L404" s="45"/>
      <c r="M404" s="218" t="s">
        <v>19</v>
      </c>
      <c r="N404" s="219" t="s">
        <v>47</v>
      </c>
      <c r="O404" s="85"/>
      <c r="P404" s="220">
        <f>O404*H404</f>
        <v>0</v>
      </c>
      <c r="Q404" s="220">
        <v>0</v>
      </c>
      <c r="R404" s="220">
        <f>Q404*H404</f>
        <v>0</v>
      </c>
      <c r="S404" s="220">
        <v>0</v>
      </c>
      <c r="T404" s="22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2" t="s">
        <v>211</v>
      </c>
      <c r="AT404" s="222" t="s">
        <v>140</v>
      </c>
      <c r="AU404" s="222" t="s">
        <v>85</v>
      </c>
      <c r="AY404" s="18" t="s">
        <v>139</v>
      </c>
      <c r="BE404" s="223">
        <f>IF(N404="základní",J404,0)</f>
        <v>0</v>
      </c>
      <c r="BF404" s="223">
        <f>IF(N404="snížená",J404,0)</f>
        <v>0</v>
      </c>
      <c r="BG404" s="223">
        <f>IF(N404="zákl. přenesená",J404,0)</f>
        <v>0</v>
      </c>
      <c r="BH404" s="223">
        <f>IF(N404="sníž. přenesená",J404,0)</f>
        <v>0</v>
      </c>
      <c r="BI404" s="223">
        <f>IF(N404="nulová",J404,0)</f>
        <v>0</v>
      </c>
      <c r="BJ404" s="18" t="s">
        <v>83</v>
      </c>
      <c r="BK404" s="223">
        <f>ROUND(I404*H404,2)</f>
        <v>0</v>
      </c>
      <c r="BL404" s="18" t="s">
        <v>211</v>
      </c>
      <c r="BM404" s="222" t="s">
        <v>741</v>
      </c>
    </row>
    <row r="405" s="2" customFormat="1">
      <c r="A405" s="39"/>
      <c r="B405" s="40"/>
      <c r="C405" s="41"/>
      <c r="D405" s="231" t="s">
        <v>200</v>
      </c>
      <c r="E405" s="41"/>
      <c r="F405" s="251" t="s">
        <v>742</v>
      </c>
      <c r="G405" s="41"/>
      <c r="H405" s="41"/>
      <c r="I405" s="226"/>
      <c r="J405" s="41"/>
      <c r="K405" s="41"/>
      <c r="L405" s="45"/>
      <c r="M405" s="227"/>
      <c r="N405" s="228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200</v>
      </c>
      <c r="AU405" s="18" t="s">
        <v>85</v>
      </c>
    </row>
    <row r="406" s="13" customFormat="1">
      <c r="A406" s="13"/>
      <c r="B406" s="229"/>
      <c r="C406" s="230"/>
      <c r="D406" s="231" t="s">
        <v>149</v>
      </c>
      <c r="E406" s="232" t="s">
        <v>19</v>
      </c>
      <c r="F406" s="233" t="s">
        <v>743</v>
      </c>
      <c r="G406" s="230"/>
      <c r="H406" s="234">
        <v>18.399999999999999</v>
      </c>
      <c r="I406" s="235"/>
      <c r="J406" s="230"/>
      <c r="K406" s="230"/>
      <c r="L406" s="236"/>
      <c r="M406" s="237"/>
      <c r="N406" s="238"/>
      <c r="O406" s="238"/>
      <c r="P406" s="238"/>
      <c r="Q406" s="238"/>
      <c r="R406" s="238"/>
      <c r="S406" s="238"/>
      <c r="T406" s="23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0" t="s">
        <v>149</v>
      </c>
      <c r="AU406" s="240" t="s">
        <v>85</v>
      </c>
      <c r="AV406" s="13" t="s">
        <v>85</v>
      </c>
      <c r="AW406" s="13" t="s">
        <v>35</v>
      </c>
      <c r="AX406" s="13" t="s">
        <v>83</v>
      </c>
      <c r="AY406" s="240" t="s">
        <v>139</v>
      </c>
    </row>
    <row r="407" s="2" customFormat="1" ht="16.5" customHeight="1">
      <c r="A407" s="39"/>
      <c r="B407" s="40"/>
      <c r="C407" s="241" t="s">
        <v>744</v>
      </c>
      <c r="D407" s="241" t="s">
        <v>151</v>
      </c>
      <c r="E407" s="242" t="s">
        <v>745</v>
      </c>
      <c r="F407" s="243" t="s">
        <v>746</v>
      </c>
      <c r="G407" s="244" t="s">
        <v>330</v>
      </c>
      <c r="H407" s="245">
        <v>0.14399999999999999</v>
      </c>
      <c r="I407" s="246"/>
      <c r="J407" s="247">
        <f>ROUND(I407*H407,2)</f>
        <v>0</v>
      </c>
      <c r="K407" s="243" t="s">
        <v>19</v>
      </c>
      <c r="L407" s="248"/>
      <c r="M407" s="249" t="s">
        <v>19</v>
      </c>
      <c r="N407" s="250" t="s">
        <v>47</v>
      </c>
      <c r="O407" s="85"/>
      <c r="P407" s="220">
        <f>O407*H407</f>
        <v>0</v>
      </c>
      <c r="Q407" s="220">
        <v>0</v>
      </c>
      <c r="R407" s="220">
        <f>Q407*H407</f>
        <v>0</v>
      </c>
      <c r="S407" s="220">
        <v>0</v>
      </c>
      <c r="T407" s="22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2" t="s">
        <v>316</v>
      </c>
      <c r="AT407" s="222" t="s">
        <v>151</v>
      </c>
      <c r="AU407" s="222" t="s">
        <v>85</v>
      </c>
      <c r="AY407" s="18" t="s">
        <v>139</v>
      </c>
      <c r="BE407" s="223">
        <f>IF(N407="základní",J407,0)</f>
        <v>0</v>
      </c>
      <c r="BF407" s="223">
        <f>IF(N407="snížená",J407,0)</f>
        <v>0</v>
      </c>
      <c r="BG407" s="223">
        <f>IF(N407="zákl. přenesená",J407,0)</f>
        <v>0</v>
      </c>
      <c r="BH407" s="223">
        <f>IF(N407="sníž. přenesená",J407,0)</f>
        <v>0</v>
      </c>
      <c r="BI407" s="223">
        <f>IF(N407="nulová",J407,0)</f>
        <v>0</v>
      </c>
      <c r="BJ407" s="18" t="s">
        <v>83</v>
      </c>
      <c r="BK407" s="223">
        <f>ROUND(I407*H407,2)</f>
        <v>0</v>
      </c>
      <c r="BL407" s="18" t="s">
        <v>211</v>
      </c>
      <c r="BM407" s="222" t="s">
        <v>747</v>
      </c>
    </row>
    <row r="408" s="12" customFormat="1" ht="25.92" customHeight="1">
      <c r="A408" s="12"/>
      <c r="B408" s="197"/>
      <c r="C408" s="198"/>
      <c r="D408" s="199" t="s">
        <v>75</v>
      </c>
      <c r="E408" s="200" t="s">
        <v>151</v>
      </c>
      <c r="F408" s="200" t="s">
        <v>748</v>
      </c>
      <c r="G408" s="198"/>
      <c r="H408" s="198"/>
      <c r="I408" s="201"/>
      <c r="J408" s="202">
        <f>BK408</f>
        <v>0</v>
      </c>
      <c r="K408" s="198"/>
      <c r="L408" s="203"/>
      <c r="M408" s="204"/>
      <c r="N408" s="205"/>
      <c r="O408" s="205"/>
      <c r="P408" s="206">
        <f>P409</f>
        <v>0</v>
      </c>
      <c r="Q408" s="205"/>
      <c r="R408" s="206">
        <f>R409</f>
        <v>0</v>
      </c>
      <c r="S408" s="205"/>
      <c r="T408" s="207">
        <f>T409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8" t="s">
        <v>156</v>
      </c>
      <c r="AT408" s="209" t="s">
        <v>75</v>
      </c>
      <c r="AU408" s="209" t="s">
        <v>76</v>
      </c>
      <c r="AY408" s="208" t="s">
        <v>139</v>
      </c>
      <c r="BK408" s="210">
        <f>BK409</f>
        <v>0</v>
      </c>
    </row>
    <row r="409" s="12" customFormat="1" ht="22.8" customHeight="1">
      <c r="A409" s="12"/>
      <c r="B409" s="197"/>
      <c r="C409" s="198"/>
      <c r="D409" s="199" t="s">
        <v>75</v>
      </c>
      <c r="E409" s="252" t="s">
        <v>749</v>
      </c>
      <c r="F409" s="252" t="s">
        <v>750</v>
      </c>
      <c r="G409" s="198"/>
      <c r="H409" s="198"/>
      <c r="I409" s="201"/>
      <c r="J409" s="253">
        <f>BK409</f>
        <v>0</v>
      </c>
      <c r="K409" s="198"/>
      <c r="L409" s="203"/>
      <c r="M409" s="204"/>
      <c r="N409" s="205"/>
      <c r="O409" s="205"/>
      <c r="P409" s="206">
        <f>SUM(P410:P412)</f>
        <v>0</v>
      </c>
      <c r="Q409" s="205"/>
      <c r="R409" s="206">
        <f>SUM(R410:R412)</f>
        <v>0</v>
      </c>
      <c r="S409" s="205"/>
      <c r="T409" s="207">
        <f>SUM(T410:T412)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8" t="s">
        <v>156</v>
      </c>
      <c r="AT409" s="209" t="s">
        <v>75</v>
      </c>
      <c r="AU409" s="209" t="s">
        <v>83</v>
      </c>
      <c r="AY409" s="208" t="s">
        <v>139</v>
      </c>
      <c r="BK409" s="210">
        <f>SUM(BK410:BK412)</f>
        <v>0</v>
      </c>
    </row>
    <row r="410" s="2" customFormat="1" ht="24.15" customHeight="1">
      <c r="A410" s="39"/>
      <c r="B410" s="40"/>
      <c r="C410" s="211" t="s">
        <v>751</v>
      </c>
      <c r="D410" s="211" t="s">
        <v>140</v>
      </c>
      <c r="E410" s="212" t="s">
        <v>752</v>
      </c>
      <c r="F410" s="213" t="s">
        <v>753</v>
      </c>
      <c r="G410" s="214" t="s">
        <v>330</v>
      </c>
      <c r="H410" s="215">
        <v>10</v>
      </c>
      <c r="I410" s="216"/>
      <c r="J410" s="217">
        <f>ROUND(I410*H410,2)</f>
        <v>0</v>
      </c>
      <c r="K410" s="213" t="s">
        <v>144</v>
      </c>
      <c r="L410" s="45"/>
      <c r="M410" s="218" t="s">
        <v>19</v>
      </c>
      <c r="N410" s="219" t="s">
        <v>47</v>
      </c>
      <c r="O410" s="85"/>
      <c r="P410" s="220">
        <f>O410*H410</f>
        <v>0</v>
      </c>
      <c r="Q410" s="220">
        <v>0</v>
      </c>
      <c r="R410" s="220">
        <f>Q410*H410</f>
        <v>0</v>
      </c>
      <c r="S410" s="220">
        <v>0</v>
      </c>
      <c r="T410" s="22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2" t="s">
        <v>498</v>
      </c>
      <c r="AT410" s="222" t="s">
        <v>140</v>
      </c>
      <c r="AU410" s="222" t="s">
        <v>85</v>
      </c>
      <c r="AY410" s="18" t="s">
        <v>139</v>
      </c>
      <c r="BE410" s="223">
        <f>IF(N410="základní",J410,0)</f>
        <v>0</v>
      </c>
      <c r="BF410" s="223">
        <f>IF(N410="snížená",J410,0)</f>
        <v>0</v>
      </c>
      <c r="BG410" s="223">
        <f>IF(N410="zákl. přenesená",J410,0)</f>
        <v>0</v>
      </c>
      <c r="BH410" s="223">
        <f>IF(N410="sníž. přenesená",J410,0)</f>
        <v>0</v>
      </c>
      <c r="BI410" s="223">
        <f>IF(N410="nulová",J410,0)</f>
        <v>0</v>
      </c>
      <c r="BJ410" s="18" t="s">
        <v>83</v>
      </c>
      <c r="BK410" s="223">
        <f>ROUND(I410*H410,2)</f>
        <v>0</v>
      </c>
      <c r="BL410" s="18" t="s">
        <v>498</v>
      </c>
      <c r="BM410" s="222" t="s">
        <v>754</v>
      </c>
    </row>
    <row r="411" s="2" customFormat="1">
      <c r="A411" s="39"/>
      <c r="B411" s="40"/>
      <c r="C411" s="41"/>
      <c r="D411" s="224" t="s">
        <v>147</v>
      </c>
      <c r="E411" s="41"/>
      <c r="F411" s="225" t="s">
        <v>755</v>
      </c>
      <c r="G411" s="41"/>
      <c r="H411" s="41"/>
      <c r="I411" s="226"/>
      <c r="J411" s="41"/>
      <c r="K411" s="41"/>
      <c r="L411" s="45"/>
      <c r="M411" s="227"/>
      <c r="N411" s="228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147</v>
      </c>
      <c r="AU411" s="18" t="s">
        <v>85</v>
      </c>
    </row>
    <row r="412" s="2" customFormat="1">
      <c r="A412" s="39"/>
      <c r="B412" s="40"/>
      <c r="C412" s="41"/>
      <c r="D412" s="231" t="s">
        <v>200</v>
      </c>
      <c r="E412" s="41"/>
      <c r="F412" s="251" t="s">
        <v>235</v>
      </c>
      <c r="G412" s="41"/>
      <c r="H412" s="41"/>
      <c r="I412" s="226"/>
      <c r="J412" s="41"/>
      <c r="K412" s="41"/>
      <c r="L412" s="45"/>
      <c r="M412" s="265"/>
      <c r="N412" s="266"/>
      <c r="O412" s="267"/>
      <c r="P412" s="267"/>
      <c r="Q412" s="267"/>
      <c r="R412" s="267"/>
      <c r="S412" s="267"/>
      <c r="T412" s="268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200</v>
      </c>
      <c r="AU412" s="18" t="s">
        <v>85</v>
      </c>
    </row>
    <row r="413" s="2" customFormat="1" ht="6.96" customHeight="1">
      <c r="A413" s="39"/>
      <c r="B413" s="60"/>
      <c r="C413" s="61"/>
      <c r="D413" s="61"/>
      <c r="E413" s="61"/>
      <c r="F413" s="61"/>
      <c r="G413" s="61"/>
      <c r="H413" s="61"/>
      <c r="I413" s="61"/>
      <c r="J413" s="61"/>
      <c r="K413" s="61"/>
      <c r="L413" s="45"/>
      <c r="M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</row>
  </sheetData>
  <sheetProtection sheet="1" autoFilter="0" formatColumns="0" formatRows="0" objects="1" scenarios="1" spinCount="100000" saltValue="ZgzO0oXIOsQBqbkVNppU8t+T1XfUScG2wfdvCYIs266U2QwRC6vEJFeqCFFgn74FmTO53u5mG618+h3sdIQG2w==" hashValue="+v1SjiQNkfrFH4dm/7TkzeD4nCEd64WeBiwkltgswT8FFVOz/OBcmn1BPjFaTQPE5V8KWhKyNMKVL5r/v+xBZQ==" algorithmName="SHA-512" password="CC35"/>
  <autoFilter ref="C97:K4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1" r:id="rId1" display="https://podminky.urs.cz/item/CS_URS_2024_01/871353122"/>
    <hyperlink ref="F106" r:id="rId2" display="https://podminky.urs.cz/item/CS_URS_2024_01/877355121"/>
    <hyperlink ref="F112" r:id="rId3" display="https://podminky.urs.cz/item/CS_URS_2024_01/895941314"/>
    <hyperlink ref="F115" r:id="rId4" display="https://podminky.urs.cz/item/CS_URS_2024_01/895941323"/>
    <hyperlink ref="F118" r:id="rId5" display="https://podminky.urs.cz/item/CS_URS_2024_01/895941351"/>
    <hyperlink ref="F122" r:id="rId6" display="https://podminky.urs.cz/item/CS_URS_2024_01/899104112"/>
    <hyperlink ref="F125" r:id="rId7" display="https://podminky.urs.cz/item/CS_URS_2024_01/899132212"/>
    <hyperlink ref="F129" r:id="rId8" display="https://podminky.urs.cz/item/CS_URS_2024_01/899133111"/>
    <hyperlink ref="F134" r:id="rId9" display="https://podminky.urs.cz/item/CS_URS_2024_01/112101121"/>
    <hyperlink ref="F137" r:id="rId10" display="https://podminky.urs.cz/item/CS_URS_2024_01/112251101"/>
    <hyperlink ref="F139" r:id="rId11" display="https://podminky.urs.cz/item/CS_URS_2024_01/113107024"/>
    <hyperlink ref="F144" r:id="rId12" display="https://podminky.urs.cz/item/CS_URS_2024_01/113154124"/>
    <hyperlink ref="F151" r:id="rId13" display="https://podminky.urs.cz/item/CS_URS_2024_01/113155114"/>
    <hyperlink ref="F154" r:id="rId14" display="https://podminky.urs.cz/item/CS_URS_2024_01/113201112"/>
    <hyperlink ref="F157" r:id="rId15" display="https://podminky.urs.cz/item/CS_URS_2024_01/121151123"/>
    <hyperlink ref="F160" r:id="rId16" display="https://podminky.urs.cz/item/CS_URS_2024_01/122151106"/>
    <hyperlink ref="F166" r:id="rId17" display="https://podminky.urs.cz/item/CS_URS_2024_01/132151102"/>
    <hyperlink ref="F169" r:id="rId18" display="https://podminky.urs.cz/item/CS_URS_2024_01/162201405"/>
    <hyperlink ref="F173" r:id="rId19" display="https://podminky.urs.cz/item/CS_URS_2024_01/162351104"/>
    <hyperlink ref="F176" r:id="rId20" display="https://podminky.urs.cz/item/CS_URS_2024_01/162751117"/>
    <hyperlink ref="F182" r:id="rId21" display="https://podminky.urs.cz/item/CS_URS_2024_01/162751119"/>
    <hyperlink ref="F185" r:id="rId22" display="https://podminky.urs.cz/item/CS_URS_2024_01/167151111"/>
    <hyperlink ref="F188" r:id="rId23" display="https://podminky.urs.cz/item/CS_URS_2024_01/171111111"/>
    <hyperlink ref="F191" r:id="rId24" display="https://podminky.urs.cz/item/CS_URS_2024_01/171201231"/>
    <hyperlink ref="F202" r:id="rId25" display="https://podminky.urs.cz/item/CS_URS_2024_01/171203111"/>
    <hyperlink ref="F206" r:id="rId26" display="https://podminky.urs.cz/item/CS_URS_2024_01/171251201"/>
    <hyperlink ref="F219" r:id="rId27" display="https://podminky.urs.cz/item/CS_URS_2024_01/183404111"/>
    <hyperlink ref="F223" r:id="rId28" display="https://podminky.urs.cz/item/CS_URS_2024_01/184812121"/>
    <hyperlink ref="F227" r:id="rId29" display="https://podminky.urs.cz/item/CS_URS_2024_01/279113133"/>
    <hyperlink ref="F231" r:id="rId30" display="https://podminky.urs.cz/item/CS_URS_2024_01/338171115"/>
    <hyperlink ref="F234" r:id="rId31" display="https://podminky.urs.cz/item/CS_URS_2024_01/348101250"/>
    <hyperlink ref="F238" r:id="rId32" display="https://podminky.urs.cz/item/CS_URS_2024_01/348401150"/>
    <hyperlink ref="F244" r:id="rId33" display="https://podminky.urs.cz/item/CS_URS_2024_01/564851111"/>
    <hyperlink ref="F263" r:id="rId34" display="https://podminky.urs.cz/item/CS_URS_2024_01/596211110"/>
    <hyperlink ref="F272" r:id="rId35" display="https://podminky.urs.cz/item/CS_URS_2024_01/596211113"/>
    <hyperlink ref="F277" r:id="rId36" display="https://podminky.urs.cz/item/CS_URS_2024_01/596211210"/>
    <hyperlink ref="F286" r:id="rId37" display="https://podminky.urs.cz/item/CS_URS_2024_01/596211212"/>
    <hyperlink ref="F292" r:id="rId38" display="https://podminky.urs.cz/item/CS_URS_2024_01/912113111"/>
    <hyperlink ref="F295" r:id="rId39" display="https://podminky.urs.cz/item/CS_URS_2024_01/914111111"/>
    <hyperlink ref="F299" r:id="rId40" display="https://podminky.urs.cz/item/CS_URS_2024_01/914511112"/>
    <hyperlink ref="F302" r:id="rId41" display="https://podminky.urs.cz/item/CS_URS_2024_01/915111111"/>
    <hyperlink ref="F305" r:id="rId42" display="https://podminky.urs.cz/item/CS_URS_2024_01/915131111"/>
    <hyperlink ref="F310" r:id="rId43" display="https://podminky.urs.cz/item/CS_URS_2024_01/915211111"/>
    <hyperlink ref="F313" r:id="rId44" display="https://podminky.urs.cz/item/CS_URS_2024_01/915611111"/>
    <hyperlink ref="F316" r:id="rId45" display="https://podminky.urs.cz/item/CS_URS_2024_01/915621111"/>
    <hyperlink ref="F318" r:id="rId46" display="https://podminky.urs.cz/item/CS_URS_2024_01/916131213"/>
    <hyperlink ref="F328" r:id="rId47" display="https://podminky.urs.cz/item/CS_URS_2024_01/916132113"/>
    <hyperlink ref="F333" r:id="rId48" display="https://podminky.urs.cz/item/CS_URS_2024_01/916231213"/>
    <hyperlink ref="F342" r:id="rId49" display="https://podminky.urs.cz/item/CS_URS_2024_01/916431112"/>
    <hyperlink ref="F349" r:id="rId50" display="https://podminky.urs.cz/item/CS_URS_2024_01/935113111"/>
    <hyperlink ref="F354" r:id="rId51" display="https://podminky.urs.cz/item/CS_URS_2024_01/966071821"/>
    <hyperlink ref="F359" r:id="rId52" display="https://podminky.urs.cz/item/CS_URS_2024_01/966073812"/>
    <hyperlink ref="F362" r:id="rId53" display="https://podminky.urs.cz/item/CS_URS_2024_01/997221571"/>
    <hyperlink ref="F364" r:id="rId54" display="https://podminky.urs.cz/item/CS_URS_2024_01/997221579"/>
    <hyperlink ref="F367" r:id="rId55" display="https://podminky.urs.cz/item/CS_URS_2024_01/997221611"/>
    <hyperlink ref="F369" r:id="rId56" display="https://podminky.urs.cz/item/CS_URS_2024_01/997221861"/>
    <hyperlink ref="F374" r:id="rId57" display="https://podminky.urs.cz/item/CS_URS_2024_01/997221875"/>
    <hyperlink ref="F381" r:id="rId58" display="https://podminky.urs.cz/item/CS_URS_2024_01/997231111"/>
    <hyperlink ref="F386" r:id="rId59" display="https://podminky.urs.cz/item/CS_URS_2024_01/997231119"/>
    <hyperlink ref="F393" r:id="rId60" display="https://podminky.urs.cz/item/CS_URS_2024_01/998225111"/>
    <hyperlink ref="F401" r:id="rId61" display="https://podminky.urs.cz/item/CS_URS_2024_01/998232110"/>
    <hyperlink ref="F411" r:id="rId62" display="https://podminky.urs.cz/item/CS_URS_2024_01/46997313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Chodník při silnici III/23317, Kladruby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104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756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24. 6. 2024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39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ROUND((SUM(BE91:BE130)),  2)</f>
        <v>0</v>
      </c>
      <c r="G35" s="39"/>
      <c r="H35" s="39"/>
      <c r="I35" s="158">
        <v>0.20999999999999999</v>
      </c>
      <c r="J35" s="157">
        <f>ROUND(((SUM(BE91:BE130))*I35),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ROUND((SUM(BF91:BF130)),  2)</f>
        <v>0</v>
      </c>
      <c r="G36" s="39"/>
      <c r="H36" s="39"/>
      <c r="I36" s="158">
        <v>0.12</v>
      </c>
      <c r="J36" s="157">
        <f>ROUND(((SUM(BF91:BF130))*I36),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ROUND((SUM(BG91:BG130)),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ROUND((SUM(BH91:BH130)),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ROUND((SUM(BI91:BI130)),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Chodník při silnici III/23317, Kladruby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Kladruby</v>
      </c>
      <c r="G56" s="41"/>
      <c r="H56" s="41"/>
      <c r="I56" s="33" t="s">
        <v>23</v>
      </c>
      <c r="J56" s="73" t="str">
        <f>IF(J14="","",J14)</f>
        <v>24. 6. 2024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Kladruby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Road Project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757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758</v>
      </c>
      <c r="E65" s="178"/>
      <c r="F65" s="178"/>
      <c r="G65" s="178"/>
      <c r="H65" s="178"/>
      <c r="I65" s="178"/>
      <c r="J65" s="179">
        <f>J101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759</v>
      </c>
      <c r="E66" s="183"/>
      <c r="F66" s="183"/>
      <c r="G66" s="183"/>
      <c r="H66" s="183"/>
      <c r="I66" s="183"/>
      <c r="J66" s="184">
        <f>J102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760</v>
      </c>
      <c r="E67" s="183"/>
      <c r="F67" s="183"/>
      <c r="G67" s="183"/>
      <c r="H67" s="183"/>
      <c r="I67" s="183"/>
      <c r="J67" s="184">
        <f>J112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761</v>
      </c>
      <c r="E68" s="183"/>
      <c r="F68" s="183"/>
      <c r="G68" s="183"/>
      <c r="H68" s="183"/>
      <c r="I68" s="183"/>
      <c r="J68" s="184">
        <f>J125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762</v>
      </c>
      <c r="E69" s="183"/>
      <c r="F69" s="183"/>
      <c r="G69" s="183"/>
      <c r="H69" s="183"/>
      <c r="I69" s="183"/>
      <c r="J69" s="184">
        <f>J128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124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Chodník při silnici III/23317, Kladruby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103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104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02 - Vedlejší a ostatní náklady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Kladruby</v>
      </c>
      <c r="G85" s="41"/>
      <c r="H85" s="41"/>
      <c r="I85" s="33" t="s">
        <v>23</v>
      </c>
      <c r="J85" s="73" t="str">
        <f>IF(J14="","",J14)</f>
        <v>24. 6. 2024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Obec Kladruby</v>
      </c>
      <c r="G87" s="41"/>
      <c r="H87" s="41"/>
      <c r="I87" s="33" t="s">
        <v>33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36</v>
      </c>
      <c r="J88" s="37" t="str">
        <f>E26</f>
        <v>Road Project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125</v>
      </c>
      <c r="D90" s="189" t="s">
        <v>61</v>
      </c>
      <c r="E90" s="189" t="s">
        <v>57</v>
      </c>
      <c r="F90" s="189" t="s">
        <v>58</v>
      </c>
      <c r="G90" s="189" t="s">
        <v>126</v>
      </c>
      <c r="H90" s="189" t="s">
        <v>127</v>
      </c>
      <c r="I90" s="189" t="s">
        <v>128</v>
      </c>
      <c r="J90" s="189" t="s">
        <v>109</v>
      </c>
      <c r="K90" s="190" t="s">
        <v>129</v>
      </c>
      <c r="L90" s="191"/>
      <c r="M90" s="93" t="s">
        <v>19</v>
      </c>
      <c r="N90" s="94" t="s">
        <v>46</v>
      </c>
      <c r="O90" s="94" t="s">
        <v>130</v>
      </c>
      <c r="P90" s="94" t="s">
        <v>131</v>
      </c>
      <c r="Q90" s="94" t="s">
        <v>132</v>
      </c>
      <c r="R90" s="94" t="s">
        <v>133</v>
      </c>
      <c r="S90" s="94" t="s">
        <v>134</v>
      </c>
      <c r="T90" s="95" t="s">
        <v>135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136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P92+P101</f>
        <v>0</v>
      </c>
      <c r="Q91" s="97"/>
      <c r="R91" s="194">
        <f>R92+R101</f>
        <v>0</v>
      </c>
      <c r="S91" s="97"/>
      <c r="T91" s="195">
        <f>T92+T101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110</v>
      </c>
      <c r="BK91" s="196">
        <f>BK92+BK101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763</v>
      </c>
      <c r="F92" s="200" t="s">
        <v>764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SUM(P93:P100)</f>
        <v>0</v>
      </c>
      <c r="Q92" s="205"/>
      <c r="R92" s="206">
        <f>SUM(R93:R100)</f>
        <v>0</v>
      </c>
      <c r="S92" s="205"/>
      <c r="T92" s="207">
        <f>SUM(T93:T100)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145</v>
      </c>
      <c r="AT92" s="209" t="s">
        <v>75</v>
      </c>
      <c r="AU92" s="209" t="s">
        <v>76</v>
      </c>
      <c r="AY92" s="208" t="s">
        <v>139</v>
      </c>
      <c r="BK92" s="210">
        <f>SUM(BK93:BK100)</f>
        <v>0</v>
      </c>
    </row>
    <row r="93" s="2" customFormat="1" ht="16.5" customHeight="1">
      <c r="A93" s="39"/>
      <c r="B93" s="40"/>
      <c r="C93" s="211" t="s">
        <v>83</v>
      </c>
      <c r="D93" s="211" t="s">
        <v>140</v>
      </c>
      <c r="E93" s="212" t="s">
        <v>765</v>
      </c>
      <c r="F93" s="213" t="s">
        <v>766</v>
      </c>
      <c r="G93" s="214" t="s">
        <v>767</v>
      </c>
      <c r="H93" s="215">
        <v>50</v>
      </c>
      <c r="I93" s="216"/>
      <c r="J93" s="217">
        <f>ROUND(I93*H93,2)</f>
        <v>0</v>
      </c>
      <c r="K93" s="213" t="s">
        <v>144</v>
      </c>
      <c r="L93" s="45"/>
      <c r="M93" s="218" t="s">
        <v>19</v>
      </c>
      <c r="N93" s="219" t="s">
        <v>47</v>
      </c>
      <c r="O93" s="85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2" t="s">
        <v>768</v>
      </c>
      <c r="AT93" s="222" t="s">
        <v>140</v>
      </c>
      <c r="AU93" s="222" t="s">
        <v>83</v>
      </c>
      <c r="AY93" s="18" t="s">
        <v>139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8" t="s">
        <v>83</v>
      </c>
      <c r="BK93" s="223">
        <f>ROUND(I93*H93,2)</f>
        <v>0</v>
      </c>
      <c r="BL93" s="18" t="s">
        <v>768</v>
      </c>
      <c r="BM93" s="222" t="s">
        <v>769</v>
      </c>
    </row>
    <row r="94" s="2" customFormat="1">
      <c r="A94" s="39"/>
      <c r="B94" s="40"/>
      <c r="C94" s="41"/>
      <c r="D94" s="224" t="s">
        <v>147</v>
      </c>
      <c r="E94" s="41"/>
      <c r="F94" s="225" t="s">
        <v>770</v>
      </c>
      <c r="G94" s="41"/>
      <c r="H94" s="41"/>
      <c r="I94" s="226"/>
      <c r="J94" s="41"/>
      <c r="K94" s="41"/>
      <c r="L94" s="45"/>
      <c r="M94" s="227"/>
      <c r="N94" s="22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147</v>
      </c>
      <c r="AU94" s="18" t="s">
        <v>83</v>
      </c>
    </row>
    <row r="95" s="2" customFormat="1" ht="16.5" customHeight="1">
      <c r="A95" s="39"/>
      <c r="B95" s="40"/>
      <c r="C95" s="211" t="s">
        <v>85</v>
      </c>
      <c r="D95" s="211" t="s">
        <v>140</v>
      </c>
      <c r="E95" s="212" t="s">
        <v>771</v>
      </c>
      <c r="F95" s="213" t="s">
        <v>772</v>
      </c>
      <c r="G95" s="214" t="s">
        <v>767</v>
      </c>
      <c r="H95" s="215">
        <v>20</v>
      </c>
      <c r="I95" s="216"/>
      <c r="J95" s="217">
        <f>ROUND(I95*H95,2)</f>
        <v>0</v>
      </c>
      <c r="K95" s="213" t="s">
        <v>144</v>
      </c>
      <c r="L95" s="45"/>
      <c r="M95" s="218" t="s">
        <v>19</v>
      </c>
      <c r="N95" s="219" t="s">
        <v>47</v>
      </c>
      <c r="O95" s="85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2" t="s">
        <v>768</v>
      </c>
      <c r="AT95" s="222" t="s">
        <v>140</v>
      </c>
      <c r="AU95" s="222" t="s">
        <v>83</v>
      </c>
      <c r="AY95" s="18" t="s">
        <v>139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8" t="s">
        <v>83</v>
      </c>
      <c r="BK95" s="223">
        <f>ROUND(I95*H95,2)</f>
        <v>0</v>
      </c>
      <c r="BL95" s="18" t="s">
        <v>768</v>
      </c>
      <c r="BM95" s="222" t="s">
        <v>773</v>
      </c>
    </row>
    <row r="96" s="2" customFormat="1">
      <c r="A96" s="39"/>
      <c r="B96" s="40"/>
      <c r="C96" s="41"/>
      <c r="D96" s="224" t="s">
        <v>147</v>
      </c>
      <c r="E96" s="41"/>
      <c r="F96" s="225" t="s">
        <v>774</v>
      </c>
      <c r="G96" s="41"/>
      <c r="H96" s="41"/>
      <c r="I96" s="226"/>
      <c r="J96" s="41"/>
      <c r="K96" s="41"/>
      <c r="L96" s="45"/>
      <c r="M96" s="227"/>
      <c r="N96" s="22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147</v>
      </c>
      <c r="AU96" s="18" t="s">
        <v>83</v>
      </c>
    </row>
    <row r="97" s="2" customFormat="1" ht="21.75" customHeight="1">
      <c r="A97" s="39"/>
      <c r="B97" s="40"/>
      <c r="C97" s="211" t="s">
        <v>156</v>
      </c>
      <c r="D97" s="211" t="s">
        <v>140</v>
      </c>
      <c r="E97" s="212" t="s">
        <v>775</v>
      </c>
      <c r="F97" s="213" t="s">
        <v>776</v>
      </c>
      <c r="G97" s="214" t="s">
        <v>767</v>
      </c>
      <c r="H97" s="215">
        <v>30</v>
      </c>
      <c r="I97" s="216"/>
      <c r="J97" s="217">
        <f>ROUND(I97*H97,2)</f>
        <v>0</v>
      </c>
      <c r="K97" s="213" t="s">
        <v>144</v>
      </c>
      <c r="L97" s="45"/>
      <c r="M97" s="218" t="s">
        <v>19</v>
      </c>
      <c r="N97" s="219" t="s">
        <v>47</v>
      </c>
      <c r="O97" s="85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2" t="s">
        <v>768</v>
      </c>
      <c r="AT97" s="222" t="s">
        <v>140</v>
      </c>
      <c r="AU97" s="222" t="s">
        <v>83</v>
      </c>
      <c r="AY97" s="18" t="s">
        <v>139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8" t="s">
        <v>83</v>
      </c>
      <c r="BK97" s="223">
        <f>ROUND(I97*H97,2)</f>
        <v>0</v>
      </c>
      <c r="BL97" s="18" t="s">
        <v>768</v>
      </c>
      <c r="BM97" s="222" t="s">
        <v>777</v>
      </c>
    </row>
    <row r="98" s="2" customFormat="1">
      <c r="A98" s="39"/>
      <c r="B98" s="40"/>
      <c r="C98" s="41"/>
      <c r="D98" s="224" t="s">
        <v>147</v>
      </c>
      <c r="E98" s="41"/>
      <c r="F98" s="225" t="s">
        <v>778</v>
      </c>
      <c r="G98" s="41"/>
      <c r="H98" s="41"/>
      <c r="I98" s="226"/>
      <c r="J98" s="41"/>
      <c r="K98" s="41"/>
      <c r="L98" s="45"/>
      <c r="M98" s="227"/>
      <c r="N98" s="228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147</v>
      </c>
      <c r="AU98" s="18" t="s">
        <v>83</v>
      </c>
    </row>
    <row r="99" s="2" customFormat="1" ht="16.5" customHeight="1">
      <c r="A99" s="39"/>
      <c r="B99" s="40"/>
      <c r="C99" s="211" t="s">
        <v>145</v>
      </c>
      <c r="D99" s="211" t="s">
        <v>140</v>
      </c>
      <c r="E99" s="212" t="s">
        <v>779</v>
      </c>
      <c r="F99" s="213" t="s">
        <v>780</v>
      </c>
      <c r="G99" s="214" t="s">
        <v>767</v>
      </c>
      <c r="H99" s="215">
        <v>20</v>
      </c>
      <c r="I99" s="216"/>
      <c r="J99" s="217">
        <f>ROUND(I99*H99,2)</f>
        <v>0</v>
      </c>
      <c r="K99" s="213" t="s">
        <v>144</v>
      </c>
      <c r="L99" s="45"/>
      <c r="M99" s="218" t="s">
        <v>19</v>
      </c>
      <c r="N99" s="219" t="s">
        <v>47</v>
      </c>
      <c r="O99" s="85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2" t="s">
        <v>768</v>
      </c>
      <c r="AT99" s="222" t="s">
        <v>140</v>
      </c>
      <c r="AU99" s="222" t="s">
        <v>83</v>
      </c>
      <c r="AY99" s="18" t="s">
        <v>139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8" t="s">
        <v>83</v>
      </c>
      <c r="BK99" s="223">
        <f>ROUND(I99*H99,2)</f>
        <v>0</v>
      </c>
      <c r="BL99" s="18" t="s">
        <v>768</v>
      </c>
      <c r="BM99" s="222" t="s">
        <v>781</v>
      </c>
    </row>
    <row r="100" s="2" customFormat="1">
      <c r="A100" s="39"/>
      <c r="B100" s="40"/>
      <c r="C100" s="41"/>
      <c r="D100" s="224" t="s">
        <v>147</v>
      </c>
      <c r="E100" s="41"/>
      <c r="F100" s="225" t="s">
        <v>782</v>
      </c>
      <c r="G100" s="41"/>
      <c r="H100" s="41"/>
      <c r="I100" s="226"/>
      <c r="J100" s="41"/>
      <c r="K100" s="41"/>
      <c r="L100" s="45"/>
      <c r="M100" s="227"/>
      <c r="N100" s="22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83</v>
      </c>
    </row>
    <row r="101" s="12" customFormat="1" ht="25.92" customHeight="1">
      <c r="A101" s="12"/>
      <c r="B101" s="197"/>
      <c r="C101" s="198"/>
      <c r="D101" s="199" t="s">
        <v>75</v>
      </c>
      <c r="E101" s="200" t="s">
        <v>783</v>
      </c>
      <c r="F101" s="200" t="s">
        <v>784</v>
      </c>
      <c r="G101" s="198"/>
      <c r="H101" s="198"/>
      <c r="I101" s="201"/>
      <c r="J101" s="202">
        <f>BK101</f>
        <v>0</v>
      </c>
      <c r="K101" s="198"/>
      <c r="L101" s="203"/>
      <c r="M101" s="204"/>
      <c r="N101" s="205"/>
      <c r="O101" s="205"/>
      <c r="P101" s="206">
        <f>P102+P112+P125+P128</f>
        <v>0</v>
      </c>
      <c r="Q101" s="205"/>
      <c r="R101" s="206">
        <f>R102+R112+R125+R128</f>
        <v>0</v>
      </c>
      <c r="S101" s="205"/>
      <c r="T101" s="207">
        <f>T102+T112+T125+T128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165</v>
      </c>
      <c r="AT101" s="209" t="s">
        <v>75</v>
      </c>
      <c r="AU101" s="209" t="s">
        <v>76</v>
      </c>
      <c r="AY101" s="208" t="s">
        <v>139</v>
      </c>
      <c r="BK101" s="210">
        <f>BK102+BK112+BK125+BK128</f>
        <v>0</v>
      </c>
    </row>
    <row r="102" s="12" customFormat="1" ht="22.8" customHeight="1">
      <c r="A102" s="12"/>
      <c r="B102" s="197"/>
      <c r="C102" s="198"/>
      <c r="D102" s="199" t="s">
        <v>75</v>
      </c>
      <c r="E102" s="252" t="s">
        <v>785</v>
      </c>
      <c r="F102" s="252" t="s">
        <v>786</v>
      </c>
      <c r="G102" s="198"/>
      <c r="H102" s="198"/>
      <c r="I102" s="201"/>
      <c r="J102" s="253">
        <f>BK102</f>
        <v>0</v>
      </c>
      <c r="K102" s="198"/>
      <c r="L102" s="203"/>
      <c r="M102" s="204"/>
      <c r="N102" s="205"/>
      <c r="O102" s="205"/>
      <c r="P102" s="206">
        <f>SUM(P103:P111)</f>
        <v>0</v>
      </c>
      <c r="Q102" s="205"/>
      <c r="R102" s="206">
        <f>SUM(R103:R111)</f>
        <v>0</v>
      </c>
      <c r="S102" s="205"/>
      <c r="T102" s="207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165</v>
      </c>
      <c r="AT102" s="209" t="s">
        <v>75</v>
      </c>
      <c r="AU102" s="209" t="s">
        <v>83</v>
      </c>
      <c r="AY102" s="208" t="s">
        <v>139</v>
      </c>
      <c r="BK102" s="210">
        <f>SUM(BK103:BK111)</f>
        <v>0</v>
      </c>
    </row>
    <row r="103" s="2" customFormat="1" ht="16.5" customHeight="1">
      <c r="A103" s="39"/>
      <c r="B103" s="40"/>
      <c r="C103" s="211" t="s">
        <v>165</v>
      </c>
      <c r="D103" s="211" t="s">
        <v>140</v>
      </c>
      <c r="E103" s="212" t="s">
        <v>787</v>
      </c>
      <c r="F103" s="213" t="s">
        <v>788</v>
      </c>
      <c r="G103" s="214" t="s">
        <v>662</v>
      </c>
      <c r="H103" s="215">
        <v>1</v>
      </c>
      <c r="I103" s="216"/>
      <c r="J103" s="217">
        <f>ROUND(I103*H103,2)</f>
        <v>0</v>
      </c>
      <c r="K103" s="213" t="s">
        <v>19</v>
      </c>
      <c r="L103" s="45"/>
      <c r="M103" s="218" t="s">
        <v>19</v>
      </c>
      <c r="N103" s="219" t="s">
        <v>47</v>
      </c>
      <c r="O103" s="85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2" t="s">
        <v>789</v>
      </c>
      <c r="AT103" s="222" t="s">
        <v>140</v>
      </c>
      <c r="AU103" s="222" t="s">
        <v>85</v>
      </c>
      <c r="AY103" s="18" t="s">
        <v>139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8" t="s">
        <v>83</v>
      </c>
      <c r="BK103" s="223">
        <f>ROUND(I103*H103,2)</f>
        <v>0</v>
      </c>
      <c r="BL103" s="18" t="s">
        <v>789</v>
      </c>
      <c r="BM103" s="222" t="s">
        <v>790</v>
      </c>
    </row>
    <row r="104" s="2" customFormat="1" ht="16.5" customHeight="1">
      <c r="A104" s="39"/>
      <c r="B104" s="40"/>
      <c r="C104" s="211" t="s">
        <v>169</v>
      </c>
      <c r="D104" s="211" t="s">
        <v>140</v>
      </c>
      <c r="E104" s="212" t="s">
        <v>791</v>
      </c>
      <c r="F104" s="213" t="s">
        <v>792</v>
      </c>
      <c r="G104" s="214" t="s">
        <v>662</v>
      </c>
      <c r="H104" s="215">
        <v>1</v>
      </c>
      <c r="I104" s="216"/>
      <c r="J104" s="217">
        <f>ROUND(I104*H104,2)</f>
        <v>0</v>
      </c>
      <c r="K104" s="213" t="s">
        <v>19</v>
      </c>
      <c r="L104" s="45"/>
      <c r="M104" s="218" t="s">
        <v>19</v>
      </c>
      <c r="N104" s="219" t="s">
        <v>47</v>
      </c>
      <c r="O104" s="85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2" t="s">
        <v>789</v>
      </c>
      <c r="AT104" s="222" t="s">
        <v>140</v>
      </c>
      <c r="AU104" s="222" t="s">
        <v>85</v>
      </c>
      <c r="AY104" s="18" t="s">
        <v>139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8" t="s">
        <v>83</v>
      </c>
      <c r="BK104" s="223">
        <f>ROUND(I104*H104,2)</f>
        <v>0</v>
      </c>
      <c r="BL104" s="18" t="s">
        <v>789</v>
      </c>
      <c r="BM104" s="222" t="s">
        <v>793</v>
      </c>
    </row>
    <row r="105" s="13" customFormat="1">
      <c r="A105" s="13"/>
      <c r="B105" s="229"/>
      <c r="C105" s="230"/>
      <c r="D105" s="231" t="s">
        <v>149</v>
      </c>
      <c r="E105" s="232" t="s">
        <v>19</v>
      </c>
      <c r="F105" s="233" t="s">
        <v>794</v>
      </c>
      <c r="G105" s="230"/>
      <c r="H105" s="234">
        <v>1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149</v>
      </c>
      <c r="AU105" s="240" t="s">
        <v>85</v>
      </c>
      <c r="AV105" s="13" t="s">
        <v>85</v>
      </c>
      <c r="AW105" s="13" t="s">
        <v>35</v>
      </c>
      <c r="AX105" s="13" t="s">
        <v>83</v>
      </c>
      <c r="AY105" s="240" t="s">
        <v>139</v>
      </c>
    </row>
    <row r="106" s="2" customFormat="1" ht="16.5" customHeight="1">
      <c r="A106" s="39"/>
      <c r="B106" s="40"/>
      <c r="C106" s="211" t="s">
        <v>173</v>
      </c>
      <c r="D106" s="211" t="s">
        <v>140</v>
      </c>
      <c r="E106" s="212" t="s">
        <v>795</v>
      </c>
      <c r="F106" s="213" t="s">
        <v>796</v>
      </c>
      <c r="G106" s="214" t="s">
        <v>797</v>
      </c>
      <c r="H106" s="215">
        <v>1</v>
      </c>
      <c r="I106" s="216"/>
      <c r="J106" s="217">
        <f>ROUND(I106*H106,2)</f>
        <v>0</v>
      </c>
      <c r="K106" s="213" t="s">
        <v>19</v>
      </c>
      <c r="L106" s="45"/>
      <c r="M106" s="218" t="s">
        <v>19</v>
      </c>
      <c r="N106" s="219" t="s">
        <v>47</v>
      </c>
      <c r="O106" s="85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2" t="s">
        <v>789</v>
      </c>
      <c r="AT106" s="222" t="s">
        <v>140</v>
      </c>
      <c r="AU106" s="222" t="s">
        <v>85</v>
      </c>
      <c r="AY106" s="18" t="s">
        <v>139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8" t="s">
        <v>83</v>
      </c>
      <c r="BK106" s="223">
        <f>ROUND(I106*H106,2)</f>
        <v>0</v>
      </c>
      <c r="BL106" s="18" t="s">
        <v>789</v>
      </c>
      <c r="BM106" s="222" t="s">
        <v>798</v>
      </c>
    </row>
    <row r="107" s="2" customFormat="1">
      <c r="A107" s="39"/>
      <c r="B107" s="40"/>
      <c r="C107" s="41"/>
      <c r="D107" s="231" t="s">
        <v>200</v>
      </c>
      <c r="E107" s="41"/>
      <c r="F107" s="251" t="s">
        <v>799</v>
      </c>
      <c r="G107" s="41"/>
      <c r="H107" s="41"/>
      <c r="I107" s="226"/>
      <c r="J107" s="41"/>
      <c r="K107" s="41"/>
      <c r="L107" s="45"/>
      <c r="M107" s="227"/>
      <c r="N107" s="22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200</v>
      </c>
      <c r="AU107" s="18" t="s">
        <v>85</v>
      </c>
    </row>
    <row r="108" s="13" customFormat="1">
      <c r="A108" s="13"/>
      <c r="B108" s="229"/>
      <c r="C108" s="230"/>
      <c r="D108" s="231" t="s">
        <v>149</v>
      </c>
      <c r="E108" s="232" t="s">
        <v>19</v>
      </c>
      <c r="F108" s="233" t="s">
        <v>800</v>
      </c>
      <c r="G108" s="230"/>
      <c r="H108" s="234">
        <v>1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149</v>
      </c>
      <c r="AU108" s="240" t="s">
        <v>85</v>
      </c>
      <c r="AV108" s="13" t="s">
        <v>85</v>
      </c>
      <c r="AW108" s="13" t="s">
        <v>35</v>
      </c>
      <c r="AX108" s="13" t="s">
        <v>83</v>
      </c>
      <c r="AY108" s="240" t="s">
        <v>139</v>
      </c>
    </row>
    <row r="109" s="2" customFormat="1" ht="16.5" customHeight="1">
      <c r="A109" s="39"/>
      <c r="B109" s="40"/>
      <c r="C109" s="211" t="s">
        <v>137</v>
      </c>
      <c r="D109" s="211" t="s">
        <v>140</v>
      </c>
      <c r="E109" s="212" t="s">
        <v>801</v>
      </c>
      <c r="F109" s="213" t="s">
        <v>802</v>
      </c>
      <c r="G109" s="214" t="s">
        <v>662</v>
      </c>
      <c r="H109" s="215">
        <v>1</v>
      </c>
      <c r="I109" s="216"/>
      <c r="J109" s="217">
        <f>ROUND(I109*H109,2)</f>
        <v>0</v>
      </c>
      <c r="K109" s="213" t="s">
        <v>19</v>
      </c>
      <c r="L109" s="45"/>
      <c r="M109" s="218" t="s">
        <v>19</v>
      </c>
      <c r="N109" s="219" t="s">
        <v>47</v>
      </c>
      <c r="O109" s="85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2" t="s">
        <v>789</v>
      </c>
      <c r="AT109" s="222" t="s">
        <v>140</v>
      </c>
      <c r="AU109" s="222" t="s">
        <v>85</v>
      </c>
      <c r="AY109" s="18" t="s">
        <v>139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8" t="s">
        <v>83</v>
      </c>
      <c r="BK109" s="223">
        <f>ROUND(I109*H109,2)</f>
        <v>0</v>
      </c>
      <c r="BL109" s="18" t="s">
        <v>789</v>
      </c>
      <c r="BM109" s="222" t="s">
        <v>803</v>
      </c>
    </row>
    <row r="110" s="2" customFormat="1" ht="24.15" customHeight="1">
      <c r="A110" s="39"/>
      <c r="B110" s="40"/>
      <c r="C110" s="211" t="s">
        <v>181</v>
      </c>
      <c r="D110" s="211" t="s">
        <v>140</v>
      </c>
      <c r="E110" s="212" t="s">
        <v>804</v>
      </c>
      <c r="F110" s="213" t="s">
        <v>805</v>
      </c>
      <c r="G110" s="214" t="s">
        <v>797</v>
      </c>
      <c r="H110" s="215">
        <v>1</v>
      </c>
      <c r="I110" s="216"/>
      <c r="J110" s="217">
        <f>ROUND(I110*H110,2)</f>
        <v>0</v>
      </c>
      <c r="K110" s="213" t="s">
        <v>19</v>
      </c>
      <c r="L110" s="45"/>
      <c r="M110" s="218" t="s">
        <v>19</v>
      </c>
      <c r="N110" s="219" t="s">
        <v>47</v>
      </c>
      <c r="O110" s="85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2" t="s">
        <v>789</v>
      </c>
      <c r="AT110" s="222" t="s">
        <v>140</v>
      </c>
      <c r="AU110" s="222" t="s">
        <v>85</v>
      </c>
      <c r="AY110" s="18" t="s">
        <v>139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8" t="s">
        <v>83</v>
      </c>
      <c r="BK110" s="223">
        <f>ROUND(I110*H110,2)</f>
        <v>0</v>
      </c>
      <c r="BL110" s="18" t="s">
        <v>789</v>
      </c>
      <c r="BM110" s="222" t="s">
        <v>806</v>
      </c>
    </row>
    <row r="111" s="2" customFormat="1">
      <c r="A111" s="39"/>
      <c r="B111" s="40"/>
      <c r="C111" s="41"/>
      <c r="D111" s="231" t="s">
        <v>200</v>
      </c>
      <c r="E111" s="41"/>
      <c r="F111" s="251" t="s">
        <v>807</v>
      </c>
      <c r="G111" s="41"/>
      <c r="H111" s="41"/>
      <c r="I111" s="226"/>
      <c r="J111" s="41"/>
      <c r="K111" s="41"/>
      <c r="L111" s="45"/>
      <c r="M111" s="227"/>
      <c r="N111" s="22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200</v>
      </c>
      <c r="AU111" s="18" t="s">
        <v>85</v>
      </c>
    </row>
    <row r="112" s="12" customFormat="1" ht="22.8" customHeight="1">
      <c r="A112" s="12"/>
      <c r="B112" s="197"/>
      <c r="C112" s="198"/>
      <c r="D112" s="199" t="s">
        <v>75</v>
      </c>
      <c r="E112" s="252" t="s">
        <v>808</v>
      </c>
      <c r="F112" s="252" t="s">
        <v>809</v>
      </c>
      <c r="G112" s="198"/>
      <c r="H112" s="198"/>
      <c r="I112" s="201"/>
      <c r="J112" s="253">
        <f>BK112</f>
        <v>0</v>
      </c>
      <c r="K112" s="198"/>
      <c r="L112" s="203"/>
      <c r="M112" s="204"/>
      <c r="N112" s="205"/>
      <c r="O112" s="205"/>
      <c r="P112" s="206">
        <f>SUM(P113:P124)</f>
        <v>0</v>
      </c>
      <c r="Q112" s="205"/>
      <c r="R112" s="206">
        <f>SUM(R113:R124)</f>
        <v>0</v>
      </c>
      <c r="S112" s="205"/>
      <c r="T112" s="207">
        <f>SUM(T113:T124)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165</v>
      </c>
      <c r="AT112" s="209" t="s">
        <v>75</v>
      </c>
      <c r="AU112" s="209" t="s">
        <v>83</v>
      </c>
      <c r="AY112" s="208" t="s">
        <v>139</v>
      </c>
      <c r="BK112" s="210">
        <f>SUM(BK113:BK124)</f>
        <v>0</v>
      </c>
    </row>
    <row r="113" s="2" customFormat="1" ht="24.15" customHeight="1">
      <c r="A113" s="39"/>
      <c r="B113" s="40"/>
      <c r="C113" s="211" t="s">
        <v>97</v>
      </c>
      <c r="D113" s="211" t="s">
        <v>140</v>
      </c>
      <c r="E113" s="212" t="s">
        <v>810</v>
      </c>
      <c r="F113" s="213" t="s">
        <v>811</v>
      </c>
      <c r="G113" s="214" t="s">
        <v>797</v>
      </c>
      <c r="H113" s="215">
        <v>1</v>
      </c>
      <c r="I113" s="216"/>
      <c r="J113" s="217">
        <f>ROUND(I113*H113,2)</f>
        <v>0</v>
      </c>
      <c r="K113" s="213" t="s">
        <v>19</v>
      </c>
      <c r="L113" s="45"/>
      <c r="M113" s="218" t="s">
        <v>19</v>
      </c>
      <c r="N113" s="219" t="s">
        <v>47</v>
      </c>
      <c r="O113" s="85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2" t="s">
        <v>789</v>
      </c>
      <c r="AT113" s="222" t="s">
        <v>140</v>
      </c>
      <c r="AU113" s="222" t="s">
        <v>85</v>
      </c>
      <c r="AY113" s="18" t="s">
        <v>139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8" t="s">
        <v>83</v>
      </c>
      <c r="BK113" s="223">
        <f>ROUND(I113*H113,2)</f>
        <v>0</v>
      </c>
      <c r="BL113" s="18" t="s">
        <v>789</v>
      </c>
      <c r="BM113" s="222" t="s">
        <v>812</v>
      </c>
    </row>
    <row r="114" s="2" customFormat="1">
      <c r="A114" s="39"/>
      <c r="B114" s="40"/>
      <c r="C114" s="41"/>
      <c r="D114" s="231" t="s">
        <v>200</v>
      </c>
      <c r="E114" s="41"/>
      <c r="F114" s="251" t="s">
        <v>813</v>
      </c>
      <c r="G114" s="41"/>
      <c r="H114" s="41"/>
      <c r="I114" s="226"/>
      <c r="J114" s="41"/>
      <c r="K114" s="41"/>
      <c r="L114" s="45"/>
      <c r="M114" s="227"/>
      <c r="N114" s="22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200</v>
      </c>
      <c r="AU114" s="18" t="s">
        <v>85</v>
      </c>
    </row>
    <row r="115" s="2" customFormat="1" ht="16.5" customHeight="1">
      <c r="A115" s="39"/>
      <c r="B115" s="40"/>
      <c r="C115" s="211" t="s">
        <v>99</v>
      </c>
      <c r="D115" s="211" t="s">
        <v>140</v>
      </c>
      <c r="E115" s="212" t="s">
        <v>814</v>
      </c>
      <c r="F115" s="213" t="s">
        <v>815</v>
      </c>
      <c r="G115" s="214" t="s">
        <v>797</v>
      </c>
      <c r="H115" s="215">
        <v>1</v>
      </c>
      <c r="I115" s="216"/>
      <c r="J115" s="217">
        <f>ROUND(I115*H115,2)</f>
        <v>0</v>
      </c>
      <c r="K115" s="213" t="s">
        <v>19</v>
      </c>
      <c r="L115" s="45"/>
      <c r="M115" s="218" t="s">
        <v>19</v>
      </c>
      <c r="N115" s="219" t="s">
        <v>47</v>
      </c>
      <c r="O115" s="85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2" t="s">
        <v>789</v>
      </c>
      <c r="AT115" s="222" t="s">
        <v>140</v>
      </c>
      <c r="AU115" s="222" t="s">
        <v>85</v>
      </c>
      <c r="AY115" s="18" t="s">
        <v>139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8" t="s">
        <v>83</v>
      </c>
      <c r="BK115" s="223">
        <f>ROUND(I115*H115,2)</f>
        <v>0</v>
      </c>
      <c r="BL115" s="18" t="s">
        <v>789</v>
      </c>
      <c r="BM115" s="222" t="s">
        <v>816</v>
      </c>
    </row>
    <row r="116" s="2" customFormat="1">
      <c r="A116" s="39"/>
      <c r="B116" s="40"/>
      <c r="C116" s="41"/>
      <c r="D116" s="231" t="s">
        <v>200</v>
      </c>
      <c r="E116" s="41"/>
      <c r="F116" s="251" t="s">
        <v>817</v>
      </c>
      <c r="G116" s="41"/>
      <c r="H116" s="41"/>
      <c r="I116" s="226"/>
      <c r="J116" s="41"/>
      <c r="K116" s="41"/>
      <c r="L116" s="45"/>
      <c r="M116" s="227"/>
      <c r="N116" s="22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200</v>
      </c>
      <c r="AU116" s="18" t="s">
        <v>85</v>
      </c>
    </row>
    <row r="117" s="2" customFormat="1" ht="16.5" customHeight="1">
      <c r="A117" s="39"/>
      <c r="B117" s="40"/>
      <c r="C117" s="211" t="s">
        <v>8</v>
      </c>
      <c r="D117" s="211" t="s">
        <v>140</v>
      </c>
      <c r="E117" s="212" t="s">
        <v>818</v>
      </c>
      <c r="F117" s="213" t="s">
        <v>819</v>
      </c>
      <c r="G117" s="214" t="s">
        <v>797</v>
      </c>
      <c r="H117" s="215">
        <v>1</v>
      </c>
      <c r="I117" s="216"/>
      <c r="J117" s="217">
        <f>ROUND(I117*H117,2)</f>
        <v>0</v>
      </c>
      <c r="K117" s="213" t="s">
        <v>19</v>
      </c>
      <c r="L117" s="45"/>
      <c r="M117" s="218" t="s">
        <v>19</v>
      </c>
      <c r="N117" s="219" t="s">
        <v>47</v>
      </c>
      <c r="O117" s="85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2" t="s">
        <v>789</v>
      </c>
      <c r="AT117" s="222" t="s">
        <v>140</v>
      </c>
      <c r="AU117" s="222" t="s">
        <v>85</v>
      </c>
      <c r="AY117" s="18" t="s">
        <v>139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8" t="s">
        <v>83</v>
      </c>
      <c r="BK117" s="223">
        <f>ROUND(I117*H117,2)</f>
        <v>0</v>
      </c>
      <c r="BL117" s="18" t="s">
        <v>789</v>
      </c>
      <c r="BM117" s="222" t="s">
        <v>820</v>
      </c>
    </row>
    <row r="118" s="2" customFormat="1">
      <c r="A118" s="39"/>
      <c r="B118" s="40"/>
      <c r="C118" s="41"/>
      <c r="D118" s="231" t="s">
        <v>200</v>
      </c>
      <c r="E118" s="41"/>
      <c r="F118" s="251" t="s">
        <v>821</v>
      </c>
      <c r="G118" s="41"/>
      <c r="H118" s="41"/>
      <c r="I118" s="226"/>
      <c r="J118" s="41"/>
      <c r="K118" s="41"/>
      <c r="L118" s="45"/>
      <c r="M118" s="227"/>
      <c r="N118" s="22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200</v>
      </c>
      <c r="AU118" s="18" t="s">
        <v>85</v>
      </c>
    </row>
    <row r="119" s="2" customFormat="1" ht="16.5" customHeight="1">
      <c r="A119" s="39"/>
      <c r="B119" s="40"/>
      <c r="C119" s="211" t="s">
        <v>196</v>
      </c>
      <c r="D119" s="211" t="s">
        <v>140</v>
      </c>
      <c r="E119" s="212" t="s">
        <v>822</v>
      </c>
      <c r="F119" s="213" t="s">
        <v>823</v>
      </c>
      <c r="G119" s="214" t="s">
        <v>797</v>
      </c>
      <c r="H119" s="215">
        <v>1</v>
      </c>
      <c r="I119" s="216"/>
      <c r="J119" s="217">
        <f>ROUND(I119*H119,2)</f>
        <v>0</v>
      </c>
      <c r="K119" s="213" t="s">
        <v>19</v>
      </c>
      <c r="L119" s="45"/>
      <c r="M119" s="218" t="s">
        <v>19</v>
      </c>
      <c r="N119" s="219" t="s">
        <v>47</v>
      </c>
      <c r="O119" s="85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789</v>
      </c>
      <c r="AT119" s="222" t="s">
        <v>140</v>
      </c>
      <c r="AU119" s="222" t="s">
        <v>85</v>
      </c>
      <c r="AY119" s="18" t="s">
        <v>139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83</v>
      </c>
      <c r="BK119" s="223">
        <f>ROUND(I119*H119,2)</f>
        <v>0</v>
      </c>
      <c r="BL119" s="18" t="s">
        <v>789</v>
      </c>
      <c r="BM119" s="222" t="s">
        <v>824</v>
      </c>
    </row>
    <row r="120" s="2" customFormat="1">
      <c r="A120" s="39"/>
      <c r="B120" s="40"/>
      <c r="C120" s="41"/>
      <c r="D120" s="231" t="s">
        <v>200</v>
      </c>
      <c r="E120" s="41"/>
      <c r="F120" s="251" t="s">
        <v>825</v>
      </c>
      <c r="G120" s="41"/>
      <c r="H120" s="41"/>
      <c r="I120" s="226"/>
      <c r="J120" s="41"/>
      <c r="K120" s="41"/>
      <c r="L120" s="45"/>
      <c r="M120" s="227"/>
      <c r="N120" s="22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200</v>
      </c>
      <c r="AU120" s="18" t="s">
        <v>85</v>
      </c>
    </row>
    <row r="121" s="2" customFormat="1" ht="16.5" customHeight="1">
      <c r="A121" s="39"/>
      <c r="B121" s="40"/>
      <c r="C121" s="211" t="s">
        <v>202</v>
      </c>
      <c r="D121" s="211" t="s">
        <v>140</v>
      </c>
      <c r="E121" s="212" t="s">
        <v>826</v>
      </c>
      <c r="F121" s="213" t="s">
        <v>827</v>
      </c>
      <c r="G121" s="214" t="s">
        <v>662</v>
      </c>
      <c r="H121" s="215">
        <v>1</v>
      </c>
      <c r="I121" s="216"/>
      <c r="J121" s="217">
        <f>ROUND(I121*H121,2)</f>
        <v>0</v>
      </c>
      <c r="K121" s="213" t="s">
        <v>19</v>
      </c>
      <c r="L121" s="45"/>
      <c r="M121" s="218" t="s">
        <v>19</v>
      </c>
      <c r="N121" s="219" t="s">
        <v>47</v>
      </c>
      <c r="O121" s="85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789</v>
      </c>
      <c r="AT121" s="222" t="s">
        <v>140</v>
      </c>
      <c r="AU121" s="222" t="s">
        <v>85</v>
      </c>
      <c r="AY121" s="18" t="s">
        <v>139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83</v>
      </c>
      <c r="BK121" s="223">
        <f>ROUND(I121*H121,2)</f>
        <v>0</v>
      </c>
      <c r="BL121" s="18" t="s">
        <v>789</v>
      </c>
      <c r="BM121" s="222" t="s">
        <v>828</v>
      </c>
    </row>
    <row r="122" s="2" customFormat="1" ht="16.5" customHeight="1">
      <c r="A122" s="39"/>
      <c r="B122" s="40"/>
      <c r="C122" s="211" t="s">
        <v>207</v>
      </c>
      <c r="D122" s="211" t="s">
        <v>140</v>
      </c>
      <c r="E122" s="212" t="s">
        <v>829</v>
      </c>
      <c r="F122" s="213" t="s">
        <v>830</v>
      </c>
      <c r="G122" s="214" t="s">
        <v>662</v>
      </c>
      <c r="H122" s="215">
        <v>1</v>
      </c>
      <c r="I122" s="216"/>
      <c r="J122" s="217">
        <f>ROUND(I122*H122,2)</f>
        <v>0</v>
      </c>
      <c r="K122" s="213" t="s">
        <v>19</v>
      </c>
      <c r="L122" s="45"/>
      <c r="M122" s="218" t="s">
        <v>19</v>
      </c>
      <c r="N122" s="219" t="s">
        <v>47</v>
      </c>
      <c r="O122" s="85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789</v>
      </c>
      <c r="AT122" s="222" t="s">
        <v>140</v>
      </c>
      <c r="AU122" s="222" t="s">
        <v>85</v>
      </c>
      <c r="AY122" s="18" t="s">
        <v>139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83</v>
      </c>
      <c r="BK122" s="223">
        <f>ROUND(I122*H122,2)</f>
        <v>0</v>
      </c>
      <c r="BL122" s="18" t="s">
        <v>789</v>
      </c>
      <c r="BM122" s="222" t="s">
        <v>831</v>
      </c>
    </row>
    <row r="123" s="2" customFormat="1" ht="38.55" customHeight="1">
      <c r="A123" s="39"/>
      <c r="B123" s="40"/>
      <c r="C123" s="211" t="s">
        <v>211</v>
      </c>
      <c r="D123" s="211" t="s">
        <v>140</v>
      </c>
      <c r="E123" s="212" t="s">
        <v>832</v>
      </c>
      <c r="F123" s="213" t="s">
        <v>833</v>
      </c>
      <c r="G123" s="214" t="s">
        <v>797</v>
      </c>
      <c r="H123" s="215">
        <v>1</v>
      </c>
      <c r="I123" s="216"/>
      <c r="J123" s="217">
        <f>ROUND(I123*H123,2)</f>
        <v>0</v>
      </c>
      <c r="K123" s="213" t="s">
        <v>19</v>
      </c>
      <c r="L123" s="45"/>
      <c r="M123" s="218" t="s">
        <v>19</v>
      </c>
      <c r="N123" s="219" t="s">
        <v>47</v>
      </c>
      <c r="O123" s="85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789</v>
      </c>
      <c r="AT123" s="222" t="s">
        <v>140</v>
      </c>
      <c r="AU123" s="222" t="s">
        <v>85</v>
      </c>
      <c r="AY123" s="18" t="s">
        <v>139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83</v>
      </c>
      <c r="BK123" s="223">
        <f>ROUND(I123*H123,2)</f>
        <v>0</v>
      </c>
      <c r="BL123" s="18" t="s">
        <v>789</v>
      </c>
      <c r="BM123" s="222" t="s">
        <v>834</v>
      </c>
    </row>
    <row r="124" s="2" customFormat="1">
      <c r="A124" s="39"/>
      <c r="B124" s="40"/>
      <c r="C124" s="41"/>
      <c r="D124" s="231" t="s">
        <v>200</v>
      </c>
      <c r="E124" s="41"/>
      <c r="F124" s="251" t="s">
        <v>835</v>
      </c>
      <c r="G124" s="41"/>
      <c r="H124" s="41"/>
      <c r="I124" s="226"/>
      <c r="J124" s="41"/>
      <c r="K124" s="41"/>
      <c r="L124" s="45"/>
      <c r="M124" s="227"/>
      <c r="N124" s="22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200</v>
      </c>
      <c r="AU124" s="18" t="s">
        <v>85</v>
      </c>
    </row>
    <row r="125" s="12" customFormat="1" ht="22.8" customHeight="1">
      <c r="A125" s="12"/>
      <c r="B125" s="197"/>
      <c r="C125" s="198"/>
      <c r="D125" s="199" t="s">
        <v>75</v>
      </c>
      <c r="E125" s="252" t="s">
        <v>836</v>
      </c>
      <c r="F125" s="252" t="s">
        <v>837</v>
      </c>
      <c r="G125" s="198"/>
      <c r="H125" s="198"/>
      <c r="I125" s="201"/>
      <c r="J125" s="253">
        <f>BK125</f>
        <v>0</v>
      </c>
      <c r="K125" s="198"/>
      <c r="L125" s="203"/>
      <c r="M125" s="204"/>
      <c r="N125" s="205"/>
      <c r="O125" s="205"/>
      <c r="P125" s="206">
        <f>SUM(P126:P127)</f>
        <v>0</v>
      </c>
      <c r="Q125" s="205"/>
      <c r="R125" s="206">
        <f>SUM(R126:R127)</f>
        <v>0</v>
      </c>
      <c r="S125" s="205"/>
      <c r="T125" s="207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165</v>
      </c>
      <c r="AT125" s="209" t="s">
        <v>75</v>
      </c>
      <c r="AU125" s="209" t="s">
        <v>83</v>
      </c>
      <c r="AY125" s="208" t="s">
        <v>139</v>
      </c>
      <c r="BK125" s="210">
        <f>SUM(BK126:BK127)</f>
        <v>0</v>
      </c>
    </row>
    <row r="126" s="2" customFormat="1" ht="16.5" customHeight="1">
      <c r="A126" s="39"/>
      <c r="B126" s="40"/>
      <c r="C126" s="211" t="s">
        <v>217</v>
      </c>
      <c r="D126" s="211" t="s">
        <v>140</v>
      </c>
      <c r="E126" s="212" t="s">
        <v>838</v>
      </c>
      <c r="F126" s="213" t="s">
        <v>839</v>
      </c>
      <c r="G126" s="214" t="s">
        <v>840</v>
      </c>
      <c r="H126" s="215">
        <v>1</v>
      </c>
      <c r="I126" s="216"/>
      <c r="J126" s="217">
        <f>ROUND(I126*H126,2)</f>
        <v>0</v>
      </c>
      <c r="K126" s="213" t="s">
        <v>144</v>
      </c>
      <c r="L126" s="45"/>
      <c r="M126" s="218" t="s">
        <v>19</v>
      </c>
      <c r="N126" s="219" t="s">
        <v>47</v>
      </c>
      <c r="O126" s="85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789</v>
      </c>
      <c r="AT126" s="222" t="s">
        <v>140</v>
      </c>
      <c r="AU126" s="222" t="s">
        <v>85</v>
      </c>
      <c r="AY126" s="18" t="s">
        <v>139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83</v>
      </c>
      <c r="BK126" s="223">
        <f>ROUND(I126*H126,2)</f>
        <v>0</v>
      </c>
      <c r="BL126" s="18" t="s">
        <v>789</v>
      </c>
      <c r="BM126" s="222" t="s">
        <v>841</v>
      </c>
    </row>
    <row r="127" s="2" customFormat="1">
      <c r="A127" s="39"/>
      <c r="B127" s="40"/>
      <c r="C127" s="41"/>
      <c r="D127" s="224" t="s">
        <v>147</v>
      </c>
      <c r="E127" s="41"/>
      <c r="F127" s="225" t="s">
        <v>842</v>
      </c>
      <c r="G127" s="41"/>
      <c r="H127" s="41"/>
      <c r="I127" s="226"/>
      <c r="J127" s="41"/>
      <c r="K127" s="41"/>
      <c r="L127" s="45"/>
      <c r="M127" s="227"/>
      <c r="N127" s="22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147</v>
      </c>
      <c r="AU127" s="18" t="s">
        <v>85</v>
      </c>
    </row>
    <row r="128" s="12" customFormat="1" ht="22.8" customHeight="1">
      <c r="A128" s="12"/>
      <c r="B128" s="197"/>
      <c r="C128" s="198"/>
      <c r="D128" s="199" t="s">
        <v>75</v>
      </c>
      <c r="E128" s="252" t="s">
        <v>843</v>
      </c>
      <c r="F128" s="252" t="s">
        <v>844</v>
      </c>
      <c r="G128" s="198"/>
      <c r="H128" s="198"/>
      <c r="I128" s="201"/>
      <c r="J128" s="253">
        <f>BK128</f>
        <v>0</v>
      </c>
      <c r="K128" s="198"/>
      <c r="L128" s="203"/>
      <c r="M128" s="204"/>
      <c r="N128" s="205"/>
      <c r="O128" s="205"/>
      <c r="P128" s="206">
        <f>SUM(P129:P130)</f>
        <v>0</v>
      </c>
      <c r="Q128" s="205"/>
      <c r="R128" s="206">
        <f>SUM(R129:R130)</f>
        <v>0</v>
      </c>
      <c r="S128" s="205"/>
      <c r="T128" s="20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165</v>
      </c>
      <c r="AT128" s="209" t="s">
        <v>75</v>
      </c>
      <c r="AU128" s="209" t="s">
        <v>83</v>
      </c>
      <c r="AY128" s="208" t="s">
        <v>139</v>
      </c>
      <c r="BK128" s="210">
        <f>SUM(BK129:BK130)</f>
        <v>0</v>
      </c>
    </row>
    <row r="129" s="2" customFormat="1" ht="16.5" customHeight="1">
      <c r="A129" s="39"/>
      <c r="B129" s="40"/>
      <c r="C129" s="211" t="s">
        <v>221</v>
      </c>
      <c r="D129" s="211" t="s">
        <v>140</v>
      </c>
      <c r="E129" s="212" t="s">
        <v>845</v>
      </c>
      <c r="F129" s="213" t="s">
        <v>846</v>
      </c>
      <c r="G129" s="214" t="s">
        <v>797</v>
      </c>
      <c r="H129" s="215">
        <v>1</v>
      </c>
      <c r="I129" s="216"/>
      <c r="J129" s="217">
        <f>ROUND(I129*H129,2)</f>
        <v>0</v>
      </c>
      <c r="K129" s="213" t="s">
        <v>19</v>
      </c>
      <c r="L129" s="45"/>
      <c r="M129" s="218" t="s">
        <v>19</v>
      </c>
      <c r="N129" s="219" t="s">
        <v>47</v>
      </c>
      <c r="O129" s="85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789</v>
      </c>
      <c r="AT129" s="222" t="s">
        <v>140</v>
      </c>
      <c r="AU129" s="222" t="s">
        <v>85</v>
      </c>
      <c r="AY129" s="18" t="s">
        <v>139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83</v>
      </c>
      <c r="BK129" s="223">
        <f>ROUND(I129*H129,2)</f>
        <v>0</v>
      </c>
      <c r="BL129" s="18" t="s">
        <v>789</v>
      </c>
      <c r="BM129" s="222" t="s">
        <v>847</v>
      </c>
    </row>
    <row r="130" s="2" customFormat="1">
      <c r="A130" s="39"/>
      <c r="B130" s="40"/>
      <c r="C130" s="41"/>
      <c r="D130" s="231" t="s">
        <v>200</v>
      </c>
      <c r="E130" s="41"/>
      <c r="F130" s="251" t="s">
        <v>848</v>
      </c>
      <c r="G130" s="41"/>
      <c r="H130" s="41"/>
      <c r="I130" s="226"/>
      <c r="J130" s="41"/>
      <c r="K130" s="41"/>
      <c r="L130" s="45"/>
      <c r="M130" s="265"/>
      <c r="N130" s="266"/>
      <c r="O130" s="267"/>
      <c r="P130" s="267"/>
      <c r="Q130" s="267"/>
      <c r="R130" s="267"/>
      <c r="S130" s="267"/>
      <c r="T130" s="268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200</v>
      </c>
      <c r="AU130" s="18" t="s">
        <v>85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Onz1z1fKtNL+kKbeakFPlgnURGOy7S41xvVRYuO4KchR22Gf7nQb/D6HgkOcpMQl5wfQhJaubXNtDe8c+ls28A==" hashValue="izPeUqYvgnjPFk3/dK/dn4F21Q3wzbuoSYvnmVIqr0Fhwx3tzIWXZKssaqNzQyxDl0wyKKMoUlnnDpjEQWl3Hg==" algorithmName="SHA-512" password="CC35"/>
  <autoFilter ref="C90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4" r:id="rId1" display="https://podminky.urs.cz/item/CS_URS_2024_01/HZS1292"/>
    <hyperlink ref="F96" r:id="rId2" display="https://podminky.urs.cz/item/CS_URS_2024_01/HZS1301"/>
    <hyperlink ref="F98" r:id="rId3" display="https://podminky.urs.cz/item/CS_URS_2024_01/HZS1411"/>
    <hyperlink ref="F100" r:id="rId4" display="https://podminky.urs.cz/item/CS_URS_2024_01/HZS2131"/>
    <hyperlink ref="F127" r:id="rId5" display="https://podminky.urs.cz/item/CS_URS_2024_01/071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Chodník při silnici III/23317, Kladruby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849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850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24. 6. 2024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39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ROUND((SUM(BE96:BE330)),  2)</f>
        <v>0</v>
      </c>
      <c r="G35" s="39"/>
      <c r="H35" s="39"/>
      <c r="I35" s="158">
        <v>0.20999999999999999</v>
      </c>
      <c r="J35" s="157">
        <f>ROUND(((SUM(BE96:BE330))*I35),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ROUND((SUM(BF96:BF330)),  2)</f>
        <v>0</v>
      </c>
      <c r="G36" s="39"/>
      <c r="H36" s="39"/>
      <c r="I36" s="158">
        <v>0.12</v>
      </c>
      <c r="J36" s="157">
        <f>ROUND(((SUM(BF96:BF330))*I36),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ROUND((SUM(BG96:BG330)),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ROUND((SUM(BH96:BH330)),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ROUND((SUM(BI96:BI330)),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Chodník při silnici III/23317, Kladruby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849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10 - Chodník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Kladruby</v>
      </c>
      <c r="G56" s="41"/>
      <c r="H56" s="41"/>
      <c r="I56" s="33" t="s">
        <v>23</v>
      </c>
      <c r="J56" s="73" t="str">
        <f>IF(J14="","",J14)</f>
        <v>24. 6. 2024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Kladruby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Road Project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851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111</v>
      </c>
      <c r="E65" s="178"/>
      <c r="F65" s="178"/>
      <c r="G65" s="178"/>
      <c r="H65" s="178"/>
      <c r="I65" s="178"/>
      <c r="J65" s="179">
        <f>J114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112</v>
      </c>
      <c r="E66" s="178"/>
      <c r="F66" s="178"/>
      <c r="G66" s="178"/>
      <c r="H66" s="178"/>
      <c r="I66" s="178"/>
      <c r="J66" s="179">
        <f>J162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113</v>
      </c>
      <c r="E67" s="183"/>
      <c r="F67" s="183"/>
      <c r="G67" s="183"/>
      <c r="H67" s="183"/>
      <c r="I67" s="183"/>
      <c r="J67" s="184">
        <f>J163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115</v>
      </c>
      <c r="E68" s="183"/>
      <c r="F68" s="183"/>
      <c r="G68" s="183"/>
      <c r="H68" s="183"/>
      <c r="I68" s="183"/>
      <c r="J68" s="184">
        <f>J246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852</v>
      </c>
      <c r="E69" s="183"/>
      <c r="F69" s="183"/>
      <c r="G69" s="183"/>
      <c r="H69" s="183"/>
      <c r="I69" s="183"/>
      <c r="J69" s="184">
        <f>J259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117</v>
      </c>
      <c r="E70" s="183"/>
      <c r="F70" s="183"/>
      <c r="G70" s="183"/>
      <c r="H70" s="183"/>
      <c r="I70" s="183"/>
      <c r="J70" s="184">
        <f>J269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118</v>
      </c>
      <c r="E71" s="183"/>
      <c r="F71" s="183"/>
      <c r="G71" s="183"/>
      <c r="H71" s="183"/>
      <c r="I71" s="183"/>
      <c r="J71" s="184">
        <f>J295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119</v>
      </c>
      <c r="E72" s="183"/>
      <c r="F72" s="183"/>
      <c r="G72" s="183"/>
      <c r="H72" s="183"/>
      <c r="I72" s="183"/>
      <c r="J72" s="184">
        <f>J317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122</v>
      </c>
      <c r="E73" s="178"/>
      <c r="F73" s="178"/>
      <c r="G73" s="178"/>
      <c r="H73" s="178"/>
      <c r="I73" s="178"/>
      <c r="J73" s="179">
        <f>J326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1"/>
      <c r="C74" s="126"/>
      <c r="D74" s="182" t="s">
        <v>853</v>
      </c>
      <c r="E74" s="183"/>
      <c r="F74" s="183"/>
      <c r="G74" s="183"/>
      <c r="H74" s="183"/>
      <c r="I74" s="183"/>
      <c r="J74" s="184">
        <f>J327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124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Chodník při silnici III/23317, Kladruby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103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849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105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10 - Chodník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Kladruby</v>
      </c>
      <c r="G90" s="41"/>
      <c r="H90" s="41"/>
      <c r="I90" s="33" t="s">
        <v>23</v>
      </c>
      <c r="J90" s="73" t="str">
        <f>IF(J14="","",J14)</f>
        <v>24. 6. 2024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Obec Kladruby</v>
      </c>
      <c r="G92" s="41"/>
      <c r="H92" s="41"/>
      <c r="I92" s="33" t="s">
        <v>33</v>
      </c>
      <c r="J92" s="37" t="str">
        <f>E23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31</v>
      </c>
      <c r="D93" s="41"/>
      <c r="E93" s="41"/>
      <c r="F93" s="28" t="str">
        <f>IF(E20="","",E20)</f>
        <v>Vyplň údaj</v>
      </c>
      <c r="G93" s="41"/>
      <c r="H93" s="41"/>
      <c r="I93" s="33" t="s">
        <v>36</v>
      </c>
      <c r="J93" s="37" t="str">
        <f>E26</f>
        <v>Road Project s.r.o.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125</v>
      </c>
      <c r="D95" s="189" t="s">
        <v>61</v>
      </c>
      <c r="E95" s="189" t="s">
        <v>57</v>
      </c>
      <c r="F95" s="189" t="s">
        <v>58</v>
      </c>
      <c r="G95" s="189" t="s">
        <v>126</v>
      </c>
      <c r="H95" s="189" t="s">
        <v>127</v>
      </c>
      <c r="I95" s="189" t="s">
        <v>128</v>
      </c>
      <c r="J95" s="189" t="s">
        <v>109</v>
      </c>
      <c r="K95" s="190" t="s">
        <v>129</v>
      </c>
      <c r="L95" s="191"/>
      <c r="M95" s="93" t="s">
        <v>19</v>
      </c>
      <c r="N95" s="94" t="s">
        <v>46</v>
      </c>
      <c r="O95" s="94" t="s">
        <v>130</v>
      </c>
      <c r="P95" s="94" t="s">
        <v>131</v>
      </c>
      <c r="Q95" s="94" t="s">
        <v>132</v>
      </c>
      <c r="R95" s="94" t="s">
        <v>133</v>
      </c>
      <c r="S95" s="94" t="s">
        <v>134</v>
      </c>
      <c r="T95" s="95" t="s">
        <v>135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136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P97+P114+P162+P326</f>
        <v>0</v>
      </c>
      <c r="Q96" s="97"/>
      <c r="R96" s="194">
        <f>R97+R114+R162+R326</f>
        <v>84.045621400000002</v>
      </c>
      <c r="S96" s="97"/>
      <c r="T96" s="195">
        <f>T97+T114+T162+T326</f>
        <v>127.26828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75</v>
      </c>
      <c r="AU96" s="18" t="s">
        <v>110</v>
      </c>
      <c r="BK96" s="196">
        <f>BK97+BK114+BK162+BK326</f>
        <v>0</v>
      </c>
    </row>
    <row r="97" s="12" customFormat="1" ht="25.92" customHeight="1">
      <c r="A97" s="12"/>
      <c r="B97" s="197"/>
      <c r="C97" s="198"/>
      <c r="D97" s="199" t="s">
        <v>75</v>
      </c>
      <c r="E97" s="200" t="s">
        <v>165</v>
      </c>
      <c r="F97" s="200" t="s">
        <v>441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SUM(P98:P113)</f>
        <v>0</v>
      </c>
      <c r="Q97" s="205"/>
      <c r="R97" s="206">
        <f>SUM(R98:R113)</f>
        <v>0.82800000000000007</v>
      </c>
      <c r="S97" s="205"/>
      <c r="T97" s="207">
        <f>SUM(T98:T113)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75</v>
      </c>
      <c r="AU97" s="209" t="s">
        <v>76</v>
      </c>
      <c r="AY97" s="208" t="s">
        <v>139</v>
      </c>
      <c r="BK97" s="210">
        <f>SUM(BK98:BK113)</f>
        <v>0</v>
      </c>
    </row>
    <row r="98" s="2" customFormat="1" ht="21.75" customHeight="1">
      <c r="A98" s="39"/>
      <c r="B98" s="40"/>
      <c r="C98" s="211" t="s">
        <v>83</v>
      </c>
      <c r="D98" s="211" t="s">
        <v>140</v>
      </c>
      <c r="E98" s="212" t="s">
        <v>854</v>
      </c>
      <c r="F98" s="213" t="s">
        <v>855</v>
      </c>
      <c r="G98" s="214" t="s">
        <v>243</v>
      </c>
      <c r="H98" s="215">
        <v>155</v>
      </c>
      <c r="I98" s="216"/>
      <c r="J98" s="217">
        <f>ROUND(I98*H98,2)</f>
        <v>0</v>
      </c>
      <c r="K98" s="213" t="s">
        <v>144</v>
      </c>
      <c r="L98" s="45"/>
      <c r="M98" s="218" t="s">
        <v>19</v>
      </c>
      <c r="N98" s="219" t="s">
        <v>47</v>
      </c>
      <c r="O98" s="85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2" t="s">
        <v>145</v>
      </c>
      <c r="AT98" s="222" t="s">
        <v>140</v>
      </c>
      <c r="AU98" s="222" t="s">
        <v>83</v>
      </c>
      <c r="AY98" s="18" t="s">
        <v>139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8" t="s">
        <v>83</v>
      </c>
      <c r="BK98" s="223">
        <f>ROUND(I98*H98,2)</f>
        <v>0</v>
      </c>
      <c r="BL98" s="18" t="s">
        <v>145</v>
      </c>
      <c r="BM98" s="222" t="s">
        <v>856</v>
      </c>
    </row>
    <row r="99" s="2" customFormat="1">
      <c r="A99" s="39"/>
      <c r="B99" s="40"/>
      <c r="C99" s="41"/>
      <c r="D99" s="224" t="s">
        <v>147</v>
      </c>
      <c r="E99" s="41"/>
      <c r="F99" s="225" t="s">
        <v>857</v>
      </c>
      <c r="G99" s="41"/>
      <c r="H99" s="41"/>
      <c r="I99" s="226"/>
      <c r="J99" s="41"/>
      <c r="K99" s="41"/>
      <c r="L99" s="45"/>
      <c r="M99" s="227"/>
      <c r="N99" s="228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147</v>
      </c>
      <c r="AU99" s="18" t="s">
        <v>83</v>
      </c>
    </row>
    <row r="100" s="2" customFormat="1">
      <c r="A100" s="39"/>
      <c r="B100" s="40"/>
      <c r="C100" s="41"/>
      <c r="D100" s="231" t="s">
        <v>200</v>
      </c>
      <c r="E100" s="41"/>
      <c r="F100" s="251" t="s">
        <v>858</v>
      </c>
      <c r="G100" s="41"/>
      <c r="H100" s="41"/>
      <c r="I100" s="226"/>
      <c r="J100" s="41"/>
      <c r="K100" s="41"/>
      <c r="L100" s="45"/>
      <c r="M100" s="227"/>
      <c r="N100" s="22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200</v>
      </c>
      <c r="AU100" s="18" t="s">
        <v>83</v>
      </c>
    </row>
    <row r="101" s="2" customFormat="1" ht="24.15" customHeight="1">
      <c r="A101" s="39"/>
      <c r="B101" s="40"/>
      <c r="C101" s="211" t="s">
        <v>85</v>
      </c>
      <c r="D101" s="211" t="s">
        <v>140</v>
      </c>
      <c r="E101" s="212" t="s">
        <v>859</v>
      </c>
      <c r="F101" s="213" t="s">
        <v>860</v>
      </c>
      <c r="G101" s="214" t="s">
        <v>243</v>
      </c>
      <c r="H101" s="215">
        <v>155</v>
      </c>
      <c r="I101" s="216"/>
      <c r="J101" s="217">
        <f>ROUND(I101*H101,2)</f>
        <v>0</v>
      </c>
      <c r="K101" s="213" t="s">
        <v>144</v>
      </c>
      <c r="L101" s="45"/>
      <c r="M101" s="218" t="s">
        <v>19</v>
      </c>
      <c r="N101" s="219" t="s">
        <v>47</v>
      </c>
      <c r="O101" s="85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2" t="s">
        <v>145</v>
      </c>
      <c r="AT101" s="222" t="s">
        <v>140</v>
      </c>
      <c r="AU101" s="222" t="s">
        <v>83</v>
      </c>
      <c r="AY101" s="18" t="s">
        <v>139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8" t="s">
        <v>83</v>
      </c>
      <c r="BK101" s="223">
        <f>ROUND(I101*H101,2)</f>
        <v>0</v>
      </c>
      <c r="BL101" s="18" t="s">
        <v>145</v>
      </c>
      <c r="BM101" s="222" t="s">
        <v>861</v>
      </c>
    </row>
    <row r="102" s="2" customFormat="1">
      <c r="A102" s="39"/>
      <c r="B102" s="40"/>
      <c r="C102" s="41"/>
      <c r="D102" s="224" t="s">
        <v>147</v>
      </c>
      <c r="E102" s="41"/>
      <c r="F102" s="225" t="s">
        <v>862</v>
      </c>
      <c r="G102" s="41"/>
      <c r="H102" s="41"/>
      <c r="I102" s="226"/>
      <c r="J102" s="41"/>
      <c r="K102" s="41"/>
      <c r="L102" s="45"/>
      <c r="M102" s="227"/>
      <c r="N102" s="228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147</v>
      </c>
      <c r="AU102" s="18" t="s">
        <v>83</v>
      </c>
    </row>
    <row r="103" s="2" customFormat="1">
      <c r="A103" s="39"/>
      <c r="B103" s="40"/>
      <c r="C103" s="41"/>
      <c r="D103" s="231" t="s">
        <v>200</v>
      </c>
      <c r="E103" s="41"/>
      <c r="F103" s="251" t="s">
        <v>863</v>
      </c>
      <c r="G103" s="41"/>
      <c r="H103" s="41"/>
      <c r="I103" s="226"/>
      <c r="J103" s="41"/>
      <c r="K103" s="41"/>
      <c r="L103" s="45"/>
      <c r="M103" s="227"/>
      <c r="N103" s="228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200</v>
      </c>
      <c r="AU103" s="18" t="s">
        <v>83</v>
      </c>
    </row>
    <row r="104" s="2" customFormat="1" ht="24.15" customHeight="1">
      <c r="A104" s="39"/>
      <c r="B104" s="40"/>
      <c r="C104" s="211" t="s">
        <v>156</v>
      </c>
      <c r="D104" s="211" t="s">
        <v>140</v>
      </c>
      <c r="E104" s="212" t="s">
        <v>864</v>
      </c>
      <c r="F104" s="213" t="s">
        <v>865</v>
      </c>
      <c r="G104" s="214" t="s">
        <v>243</v>
      </c>
      <c r="H104" s="215">
        <v>3</v>
      </c>
      <c r="I104" s="216"/>
      <c r="J104" s="217">
        <f>ROUND(I104*H104,2)</f>
        <v>0</v>
      </c>
      <c r="K104" s="213" t="s">
        <v>144</v>
      </c>
      <c r="L104" s="45"/>
      <c r="M104" s="218" t="s">
        <v>19</v>
      </c>
      <c r="N104" s="219" t="s">
        <v>47</v>
      </c>
      <c r="O104" s="85"/>
      <c r="P104" s="220">
        <f>O104*H104</f>
        <v>0</v>
      </c>
      <c r="Q104" s="220">
        <v>0.27600000000000002</v>
      </c>
      <c r="R104" s="220">
        <f>Q104*H104</f>
        <v>0.82800000000000007</v>
      </c>
      <c r="S104" s="220">
        <v>0</v>
      </c>
      <c r="T104" s="22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2" t="s">
        <v>145</v>
      </c>
      <c r="AT104" s="222" t="s">
        <v>140</v>
      </c>
      <c r="AU104" s="222" t="s">
        <v>83</v>
      </c>
      <c r="AY104" s="18" t="s">
        <v>139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8" t="s">
        <v>83</v>
      </c>
      <c r="BK104" s="223">
        <f>ROUND(I104*H104,2)</f>
        <v>0</v>
      </c>
      <c r="BL104" s="18" t="s">
        <v>145</v>
      </c>
      <c r="BM104" s="222" t="s">
        <v>866</v>
      </c>
    </row>
    <row r="105" s="2" customFormat="1">
      <c r="A105" s="39"/>
      <c r="B105" s="40"/>
      <c r="C105" s="41"/>
      <c r="D105" s="224" t="s">
        <v>147</v>
      </c>
      <c r="E105" s="41"/>
      <c r="F105" s="225" t="s">
        <v>867</v>
      </c>
      <c r="G105" s="41"/>
      <c r="H105" s="41"/>
      <c r="I105" s="226"/>
      <c r="J105" s="41"/>
      <c r="K105" s="41"/>
      <c r="L105" s="45"/>
      <c r="M105" s="227"/>
      <c r="N105" s="22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147</v>
      </c>
      <c r="AU105" s="18" t="s">
        <v>83</v>
      </c>
    </row>
    <row r="106" s="2" customFormat="1">
      <c r="A106" s="39"/>
      <c r="B106" s="40"/>
      <c r="C106" s="41"/>
      <c r="D106" s="231" t="s">
        <v>200</v>
      </c>
      <c r="E106" s="41"/>
      <c r="F106" s="251" t="s">
        <v>868</v>
      </c>
      <c r="G106" s="41"/>
      <c r="H106" s="41"/>
      <c r="I106" s="226"/>
      <c r="J106" s="41"/>
      <c r="K106" s="41"/>
      <c r="L106" s="45"/>
      <c r="M106" s="227"/>
      <c r="N106" s="22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200</v>
      </c>
      <c r="AU106" s="18" t="s">
        <v>83</v>
      </c>
    </row>
    <row r="107" s="2" customFormat="1" ht="16.5" customHeight="1">
      <c r="A107" s="39"/>
      <c r="B107" s="40"/>
      <c r="C107" s="211" t="s">
        <v>145</v>
      </c>
      <c r="D107" s="211" t="s">
        <v>140</v>
      </c>
      <c r="E107" s="212" t="s">
        <v>869</v>
      </c>
      <c r="F107" s="213" t="s">
        <v>870</v>
      </c>
      <c r="G107" s="214" t="s">
        <v>243</v>
      </c>
      <c r="H107" s="215">
        <v>155</v>
      </c>
      <c r="I107" s="216"/>
      <c r="J107" s="217">
        <f>ROUND(I107*H107,2)</f>
        <v>0</v>
      </c>
      <c r="K107" s="213" t="s">
        <v>144</v>
      </c>
      <c r="L107" s="45"/>
      <c r="M107" s="218" t="s">
        <v>19</v>
      </c>
      <c r="N107" s="219" t="s">
        <v>47</v>
      </c>
      <c r="O107" s="85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2" t="s">
        <v>145</v>
      </c>
      <c r="AT107" s="222" t="s">
        <v>140</v>
      </c>
      <c r="AU107" s="222" t="s">
        <v>83</v>
      </c>
      <c r="AY107" s="18" t="s">
        <v>139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8" t="s">
        <v>83</v>
      </c>
      <c r="BK107" s="223">
        <f>ROUND(I107*H107,2)</f>
        <v>0</v>
      </c>
      <c r="BL107" s="18" t="s">
        <v>145</v>
      </c>
      <c r="BM107" s="222" t="s">
        <v>871</v>
      </c>
    </row>
    <row r="108" s="2" customFormat="1">
      <c r="A108" s="39"/>
      <c r="B108" s="40"/>
      <c r="C108" s="41"/>
      <c r="D108" s="224" t="s">
        <v>147</v>
      </c>
      <c r="E108" s="41"/>
      <c r="F108" s="225" t="s">
        <v>872</v>
      </c>
      <c r="G108" s="41"/>
      <c r="H108" s="41"/>
      <c r="I108" s="226"/>
      <c r="J108" s="41"/>
      <c r="K108" s="41"/>
      <c r="L108" s="45"/>
      <c r="M108" s="227"/>
      <c r="N108" s="228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83</v>
      </c>
    </row>
    <row r="109" s="2" customFormat="1" ht="16.5" customHeight="1">
      <c r="A109" s="39"/>
      <c r="B109" s="40"/>
      <c r="C109" s="211" t="s">
        <v>165</v>
      </c>
      <c r="D109" s="211" t="s">
        <v>140</v>
      </c>
      <c r="E109" s="212" t="s">
        <v>873</v>
      </c>
      <c r="F109" s="213" t="s">
        <v>874</v>
      </c>
      <c r="G109" s="214" t="s">
        <v>243</v>
      </c>
      <c r="H109" s="215">
        <v>155</v>
      </c>
      <c r="I109" s="216"/>
      <c r="J109" s="217">
        <f>ROUND(I109*H109,2)</f>
        <v>0</v>
      </c>
      <c r="K109" s="213" t="s">
        <v>144</v>
      </c>
      <c r="L109" s="45"/>
      <c r="M109" s="218" t="s">
        <v>19</v>
      </c>
      <c r="N109" s="219" t="s">
        <v>47</v>
      </c>
      <c r="O109" s="85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2" t="s">
        <v>145</v>
      </c>
      <c r="AT109" s="222" t="s">
        <v>140</v>
      </c>
      <c r="AU109" s="222" t="s">
        <v>83</v>
      </c>
      <c r="AY109" s="18" t="s">
        <v>139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8" t="s">
        <v>83</v>
      </c>
      <c r="BK109" s="223">
        <f>ROUND(I109*H109,2)</f>
        <v>0</v>
      </c>
      <c r="BL109" s="18" t="s">
        <v>145</v>
      </c>
      <c r="BM109" s="222" t="s">
        <v>875</v>
      </c>
    </row>
    <row r="110" s="2" customFormat="1">
      <c r="A110" s="39"/>
      <c r="B110" s="40"/>
      <c r="C110" s="41"/>
      <c r="D110" s="224" t="s">
        <v>147</v>
      </c>
      <c r="E110" s="41"/>
      <c r="F110" s="225" t="s">
        <v>876</v>
      </c>
      <c r="G110" s="41"/>
      <c r="H110" s="41"/>
      <c r="I110" s="226"/>
      <c r="J110" s="41"/>
      <c r="K110" s="41"/>
      <c r="L110" s="45"/>
      <c r="M110" s="227"/>
      <c r="N110" s="22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83</v>
      </c>
    </row>
    <row r="111" s="13" customFormat="1">
      <c r="A111" s="13"/>
      <c r="B111" s="229"/>
      <c r="C111" s="230"/>
      <c r="D111" s="231" t="s">
        <v>149</v>
      </c>
      <c r="E111" s="232" t="s">
        <v>19</v>
      </c>
      <c r="F111" s="233" t="s">
        <v>877</v>
      </c>
      <c r="G111" s="230"/>
      <c r="H111" s="234">
        <v>155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149</v>
      </c>
      <c r="AU111" s="240" t="s">
        <v>83</v>
      </c>
      <c r="AV111" s="13" t="s">
        <v>85</v>
      </c>
      <c r="AW111" s="13" t="s">
        <v>35</v>
      </c>
      <c r="AX111" s="13" t="s">
        <v>83</v>
      </c>
      <c r="AY111" s="240" t="s">
        <v>139</v>
      </c>
    </row>
    <row r="112" s="2" customFormat="1" ht="24.15" customHeight="1">
      <c r="A112" s="39"/>
      <c r="B112" s="40"/>
      <c r="C112" s="211" t="s">
        <v>169</v>
      </c>
      <c r="D112" s="211" t="s">
        <v>140</v>
      </c>
      <c r="E112" s="212" t="s">
        <v>878</v>
      </c>
      <c r="F112" s="213" t="s">
        <v>879</v>
      </c>
      <c r="G112" s="214" t="s">
        <v>243</v>
      </c>
      <c r="H112" s="215">
        <v>155</v>
      </c>
      <c r="I112" s="216"/>
      <c r="J112" s="217">
        <f>ROUND(I112*H112,2)</f>
        <v>0</v>
      </c>
      <c r="K112" s="213" t="s">
        <v>19</v>
      </c>
      <c r="L112" s="45"/>
      <c r="M112" s="218" t="s">
        <v>19</v>
      </c>
      <c r="N112" s="219" t="s">
        <v>47</v>
      </c>
      <c r="O112" s="85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2" t="s">
        <v>145</v>
      </c>
      <c r="AT112" s="222" t="s">
        <v>140</v>
      </c>
      <c r="AU112" s="222" t="s">
        <v>83</v>
      </c>
      <c r="AY112" s="18" t="s">
        <v>139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8" t="s">
        <v>83</v>
      </c>
      <c r="BK112" s="223">
        <f>ROUND(I112*H112,2)</f>
        <v>0</v>
      </c>
      <c r="BL112" s="18" t="s">
        <v>145</v>
      </c>
      <c r="BM112" s="222" t="s">
        <v>880</v>
      </c>
    </row>
    <row r="113" s="2" customFormat="1" ht="24.15" customHeight="1">
      <c r="A113" s="39"/>
      <c r="B113" s="40"/>
      <c r="C113" s="211" t="s">
        <v>173</v>
      </c>
      <c r="D113" s="211" t="s">
        <v>140</v>
      </c>
      <c r="E113" s="212" t="s">
        <v>881</v>
      </c>
      <c r="F113" s="213" t="s">
        <v>882</v>
      </c>
      <c r="G113" s="214" t="s">
        <v>243</v>
      </c>
      <c r="H113" s="215">
        <v>155</v>
      </c>
      <c r="I113" s="216"/>
      <c r="J113" s="217">
        <f>ROUND(I113*H113,2)</f>
        <v>0</v>
      </c>
      <c r="K113" s="213" t="s">
        <v>19</v>
      </c>
      <c r="L113" s="45"/>
      <c r="M113" s="218" t="s">
        <v>19</v>
      </c>
      <c r="N113" s="219" t="s">
        <v>47</v>
      </c>
      <c r="O113" s="85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2" t="s">
        <v>145</v>
      </c>
      <c r="AT113" s="222" t="s">
        <v>140</v>
      </c>
      <c r="AU113" s="222" t="s">
        <v>83</v>
      </c>
      <c r="AY113" s="18" t="s">
        <v>139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8" t="s">
        <v>83</v>
      </c>
      <c r="BK113" s="223">
        <f>ROUND(I113*H113,2)</f>
        <v>0</v>
      </c>
      <c r="BL113" s="18" t="s">
        <v>145</v>
      </c>
      <c r="BM113" s="222" t="s">
        <v>883</v>
      </c>
    </row>
    <row r="114" s="12" customFormat="1" ht="25.92" customHeight="1">
      <c r="A114" s="12"/>
      <c r="B114" s="197"/>
      <c r="C114" s="198"/>
      <c r="D114" s="199" t="s">
        <v>75</v>
      </c>
      <c r="E114" s="200" t="s">
        <v>137</v>
      </c>
      <c r="F114" s="200" t="s">
        <v>138</v>
      </c>
      <c r="G114" s="198"/>
      <c r="H114" s="198"/>
      <c r="I114" s="201"/>
      <c r="J114" s="202">
        <f>BK114</f>
        <v>0</v>
      </c>
      <c r="K114" s="198"/>
      <c r="L114" s="203"/>
      <c r="M114" s="204"/>
      <c r="N114" s="205"/>
      <c r="O114" s="205"/>
      <c r="P114" s="206">
        <f>SUM(P115:P161)</f>
        <v>0</v>
      </c>
      <c r="Q114" s="205"/>
      <c r="R114" s="206">
        <f>SUM(R115:R161)</f>
        <v>11.6520584</v>
      </c>
      <c r="S114" s="205"/>
      <c r="T114" s="207">
        <f>SUM(T115:T161)</f>
        <v>7.9432800000000006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83</v>
      </c>
      <c r="AT114" s="209" t="s">
        <v>75</v>
      </c>
      <c r="AU114" s="209" t="s">
        <v>76</v>
      </c>
      <c r="AY114" s="208" t="s">
        <v>139</v>
      </c>
      <c r="BK114" s="210">
        <f>SUM(BK115:BK161)</f>
        <v>0</v>
      </c>
    </row>
    <row r="115" s="2" customFormat="1" ht="16.5" customHeight="1">
      <c r="A115" s="39"/>
      <c r="B115" s="40"/>
      <c r="C115" s="211" t="s">
        <v>137</v>
      </c>
      <c r="D115" s="211" t="s">
        <v>140</v>
      </c>
      <c r="E115" s="212" t="s">
        <v>884</v>
      </c>
      <c r="F115" s="213" t="s">
        <v>885</v>
      </c>
      <c r="G115" s="214" t="s">
        <v>143</v>
      </c>
      <c r="H115" s="215">
        <v>10</v>
      </c>
      <c r="I115" s="216"/>
      <c r="J115" s="217">
        <f>ROUND(I115*H115,2)</f>
        <v>0</v>
      </c>
      <c r="K115" s="213" t="s">
        <v>144</v>
      </c>
      <c r="L115" s="45"/>
      <c r="M115" s="218" t="s">
        <v>19</v>
      </c>
      <c r="N115" s="219" t="s">
        <v>47</v>
      </c>
      <c r="O115" s="85"/>
      <c r="P115" s="220">
        <f>O115*H115</f>
        <v>0</v>
      </c>
      <c r="Q115" s="220">
        <v>0</v>
      </c>
      <c r="R115" s="220">
        <f>Q115*H115</f>
        <v>0</v>
      </c>
      <c r="S115" s="220">
        <v>0.32000000000000001</v>
      </c>
      <c r="T115" s="221">
        <f>S115*H115</f>
        <v>3.2000000000000002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2" t="s">
        <v>145</v>
      </c>
      <c r="AT115" s="222" t="s">
        <v>140</v>
      </c>
      <c r="AU115" s="222" t="s">
        <v>83</v>
      </c>
      <c r="AY115" s="18" t="s">
        <v>139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8" t="s">
        <v>83</v>
      </c>
      <c r="BK115" s="223">
        <f>ROUND(I115*H115,2)</f>
        <v>0</v>
      </c>
      <c r="BL115" s="18" t="s">
        <v>145</v>
      </c>
      <c r="BM115" s="222" t="s">
        <v>886</v>
      </c>
    </row>
    <row r="116" s="2" customFormat="1">
      <c r="A116" s="39"/>
      <c r="B116" s="40"/>
      <c r="C116" s="41"/>
      <c r="D116" s="224" t="s">
        <v>147</v>
      </c>
      <c r="E116" s="41"/>
      <c r="F116" s="225" t="s">
        <v>887</v>
      </c>
      <c r="G116" s="41"/>
      <c r="H116" s="41"/>
      <c r="I116" s="226"/>
      <c r="J116" s="41"/>
      <c r="K116" s="41"/>
      <c r="L116" s="45"/>
      <c r="M116" s="227"/>
      <c r="N116" s="22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147</v>
      </c>
      <c r="AU116" s="18" t="s">
        <v>83</v>
      </c>
    </row>
    <row r="117" s="2" customFormat="1" ht="24.15" customHeight="1">
      <c r="A117" s="39"/>
      <c r="B117" s="40"/>
      <c r="C117" s="211" t="s">
        <v>181</v>
      </c>
      <c r="D117" s="211" t="s">
        <v>140</v>
      </c>
      <c r="E117" s="212" t="s">
        <v>888</v>
      </c>
      <c r="F117" s="213" t="s">
        <v>889</v>
      </c>
      <c r="G117" s="214" t="s">
        <v>143</v>
      </c>
      <c r="H117" s="215">
        <v>10</v>
      </c>
      <c r="I117" s="216"/>
      <c r="J117" s="217">
        <f>ROUND(I117*H117,2)</f>
        <v>0</v>
      </c>
      <c r="K117" s="213" t="s">
        <v>144</v>
      </c>
      <c r="L117" s="45"/>
      <c r="M117" s="218" t="s">
        <v>19</v>
      </c>
      <c r="N117" s="219" t="s">
        <v>47</v>
      </c>
      <c r="O117" s="85"/>
      <c r="P117" s="220">
        <f>O117*H117</f>
        <v>0</v>
      </c>
      <c r="Q117" s="220">
        <v>0.00018000000000000001</v>
      </c>
      <c r="R117" s="220">
        <f>Q117*H117</f>
        <v>0.0018000000000000002</v>
      </c>
      <c r="S117" s="220">
        <v>0</v>
      </c>
      <c r="T117" s="22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2" t="s">
        <v>145</v>
      </c>
      <c r="AT117" s="222" t="s">
        <v>140</v>
      </c>
      <c r="AU117" s="222" t="s">
        <v>83</v>
      </c>
      <c r="AY117" s="18" t="s">
        <v>139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8" t="s">
        <v>83</v>
      </c>
      <c r="BK117" s="223">
        <f>ROUND(I117*H117,2)</f>
        <v>0</v>
      </c>
      <c r="BL117" s="18" t="s">
        <v>145</v>
      </c>
      <c r="BM117" s="222" t="s">
        <v>890</v>
      </c>
    </row>
    <row r="118" s="2" customFormat="1">
      <c r="A118" s="39"/>
      <c r="B118" s="40"/>
      <c r="C118" s="41"/>
      <c r="D118" s="224" t="s">
        <v>147</v>
      </c>
      <c r="E118" s="41"/>
      <c r="F118" s="225" t="s">
        <v>891</v>
      </c>
      <c r="G118" s="41"/>
      <c r="H118" s="41"/>
      <c r="I118" s="226"/>
      <c r="J118" s="41"/>
      <c r="K118" s="41"/>
      <c r="L118" s="45"/>
      <c r="M118" s="227"/>
      <c r="N118" s="22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147</v>
      </c>
      <c r="AU118" s="18" t="s">
        <v>83</v>
      </c>
    </row>
    <row r="119" s="2" customFormat="1" ht="16.5" customHeight="1">
      <c r="A119" s="39"/>
      <c r="B119" s="40"/>
      <c r="C119" s="241" t="s">
        <v>97</v>
      </c>
      <c r="D119" s="241" t="s">
        <v>151</v>
      </c>
      <c r="E119" s="242" t="s">
        <v>892</v>
      </c>
      <c r="F119" s="243" t="s">
        <v>893</v>
      </c>
      <c r="G119" s="244" t="s">
        <v>143</v>
      </c>
      <c r="H119" s="245">
        <v>10.1</v>
      </c>
      <c r="I119" s="246"/>
      <c r="J119" s="247">
        <f>ROUND(I119*H119,2)</f>
        <v>0</v>
      </c>
      <c r="K119" s="243" t="s">
        <v>144</v>
      </c>
      <c r="L119" s="248"/>
      <c r="M119" s="249" t="s">
        <v>19</v>
      </c>
      <c r="N119" s="250" t="s">
        <v>47</v>
      </c>
      <c r="O119" s="85"/>
      <c r="P119" s="220">
        <f>O119*H119</f>
        <v>0</v>
      </c>
      <c r="Q119" s="220">
        <v>0.30399999999999999</v>
      </c>
      <c r="R119" s="220">
        <f>Q119*H119</f>
        <v>3.0703999999999998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137</v>
      </c>
      <c r="AT119" s="222" t="s">
        <v>151</v>
      </c>
      <c r="AU119" s="222" t="s">
        <v>83</v>
      </c>
      <c r="AY119" s="18" t="s">
        <v>139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83</v>
      </c>
      <c r="BK119" s="223">
        <f>ROUND(I119*H119,2)</f>
        <v>0</v>
      </c>
      <c r="BL119" s="18" t="s">
        <v>145</v>
      </c>
      <c r="BM119" s="222" t="s">
        <v>894</v>
      </c>
    </row>
    <row r="120" s="13" customFormat="1">
      <c r="A120" s="13"/>
      <c r="B120" s="229"/>
      <c r="C120" s="230"/>
      <c r="D120" s="231" t="s">
        <v>149</v>
      </c>
      <c r="E120" s="230"/>
      <c r="F120" s="233" t="s">
        <v>895</v>
      </c>
      <c r="G120" s="230"/>
      <c r="H120" s="234">
        <v>10.1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149</v>
      </c>
      <c r="AU120" s="240" t="s">
        <v>83</v>
      </c>
      <c r="AV120" s="13" t="s">
        <v>85</v>
      </c>
      <c r="AW120" s="13" t="s">
        <v>4</v>
      </c>
      <c r="AX120" s="13" t="s">
        <v>83</v>
      </c>
      <c r="AY120" s="240" t="s">
        <v>139</v>
      </c>
    </row>
    <row r="121" s="2" customFormat="1" ht="16.5" customHeight="1">
      <c r="A121" s="39"/>
      <c r="B121" s="40"/>
      <c r="C121" s="211" t="s">
        <v>99</v>
      </c>
      <c r="D121" s="211" t="s">
        <v>140</v>
      </c>
      <c r="E121" s="212" t="s">
        <v>896</v>
      </c>
      <c r="F121" s="213" t="s">
        <v>897</v>
      </c>
      <c r="G121" s="214" t="s">
        <v>143</v>
      </c>
      <c r="H121" s="215">
        <v>30</v>
      </c>
      <c r="I121" s="216"/>
      <c r="J121" s="217">
        <f>ROUND(I121*H121,2)</f>
        <v>0</v>
      </c>
      <c r="K121" s="213" t="s">
        <v>144</v>
      </c>
      <c r="L121" s="45"/>
      <c r="M121" s="218" t="s">
        <v>19</v>
      </c>
      <c r="N121" s="219" t="s">
        <v>47</v>
      </c>
      <c r="O121" s="85"/>
      <c r="P121" s="220">
        <f>O121*H121</f>
        <v>0</v>
      </c>
      <c r="Q121" s="220">
        <v>0</v>
      </c>
      <c r="R121" s="220">
        <f>Q121*H121</f>
        <v>0</v>
      </c>
      <c r="S121" s="220">
        <v>0.155</v>
      </c>
      <c r="T121" s="221">
        <f>S121*H121</f>
        <v>4.6500000000000004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145</v>
      </c>
      <c r="AT121" s="222" t="s">
        <v>140</v>
      </c>
      <c r="AU121" s="222" t="s">
        <v>83</v>
      </c>
      <c r="AY121" s="18" t="s">
        <v>139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83</v>
      </c>
      <c r="BK121" s="223">
        <f>ROUND(I121*H121,2)</f>
        <v>0</v>
      </c>
      <c r="BL121" s="18" t="s">
        <v>145</v>
      </c>
      <c r="BM121" s="222" t="s">
        <v>898</v>
      </c>
    </row>
    <row r="122" s="2" customFormat="1">
      <c r="A122" s="39"/>
      <c r="B122" s="40"/>
      <c r="C122" s="41"/>
      <c r="D122" s="224" t="s">
        <v>147</v>
      </c>
      <c r="E122" s="41"/>
      <c r="F122" s="225" t="s">
        <v>899</v>
      </c>
      <c r="G122" s="41"/>
      <c r="H122" s="41"/>
      <c r="I122" s="226"/>
      <c r="J122" s="41"/>
      <c r="K122" s="41"/>
      <c r="L122" s="45"/>
      <c r="M122" s="227"/>
      <c r="N122" s="22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147</v>
      </c>
      <c r="AU122" s="18" t="s">
        <v>83</v>
      </c>
    </row>
    <row r="123" s="2" customFormat="1" ht="24.15" customHeight="1">
      <c r="A123" s="39"/>
      <c r="B123" s="40"/>
      <c r="C123" s="211" t="s">
        <v>8</v>
      </c>
      <c r="D123" s="211" t="s">
        <v>140</v>
      </c>
      <c r="E123" s="212" t="s">
        <v>900</v>
      </c>
      <c r="F123" s="213" t="s">
        <v>901</v>
      </c>
      <c r="G123" s="214" t="s">
        <v>143</v>
      </c>
      <c r="H123" s="215">
        <v>30</v>
      </c>
      <c r="I123" s="216"/>
      <c r="J123" s="217">
        <f>ROUND(I123*H123,2)</f>
        <v>0</v>
      </c>
      <c r="K123" s="213" t="s">
        <v>144</v>
      </c>
      <c r="L123" s="45"/>
      <c r="M123" s="218" t="s">
        <v>19</v>
      </c>
      <c r="N123" s="219" t="s">
        <v>47</v>
      </c>
      <c r="O123" s="85"/>
      <c r="P123" s="220">
        <f>O123*H123</f>
        <v>0</v>
      </c>
      <c r="Q123" s="220">
        <v>8.0000000000000007E-05</v>
      </c>
      <c r="R123" s="220">
        <f>Q123*H123</f>
        <v>0.0024000000000000002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145</v>
      </c>
      <c r="AT123" s="222" t="s">
        <v>140</v>
      </c>
      <c r="AU123" s="222" t="s">
        <v>83</v>
      </c>
      <c r="AY123" s="18" t="s">
        <v>139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83</v>
      </c>
      <c r="BK123" s="223">
        <f>ROUND(I123*H123,2)</f>
        <v>0</v>
      </c>
      <c r="BL123" s="18" t="s">
        <v>145</v>
      </c>
      <c r="BM123" s="222" t="s">
        <v>902</v>
      </c>
    </row>
    <row r="124" s="2" customFormat="1">
      <c r="A124" s="39"/>
      <c r="B124" s="40"/>
      <c r="C124" s="41"/>
      <c r="D124" s="224" t="s">
        <v>147</v>
      </c>
      <c r="E124" s="41"/>
      <c r="F124" s="225" t="s">
        <v>903</v>
      </c>
      <c r="G124" s="41"/>
      <c r="H124" s="41"/>
      <c r="I124" s="226"/>
      <c r="J124" s="41"/>
      <c r="K124" s="41"/>
      <c r="L124" s="45"/>
      <c r="M124" s="227"/>
      <c r="N124" s="22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147</v>
      </c>
      <c r="AU124" s="18" t="s">
        <v>83</v>
      </c>
    </row>
    <row r="125" s="2" customFormat="1" ht="16.5" customHeight="1">
      <c r="A125" s="39"/>
      <c r="B125" s="40"/>
      <c r="C125" s="241" t="s">
        <v>196</v>
      </c>
      <c r="D125" s="241" t="s">
        <v>151</v>
      </c>
      <c r="E125" s="242" t="s">
        <v>904</v>
      </c>
      <c r="F125" s="243" t="s">
        <v>905</v>
      </c>
      <c r="G125" s="244" t="s">
        <v>143</v>
      </c>
      <c r="H125" s="245">
        <v>30.449999999999999</v>
      </c>
      <c r="I125" s="246"/>
      <c r="J125" s="247">
        <f>ROUND(I125*H125,2)</f>
        <v>0</v>
      </c>
      <c r="K125" s="243" t="s">
        <v>144</v>
      </c>
      <c r="L125" s="248"/>
      <c r="M125" s="249" t="s">
        <v>19</v>
      </c>
      <c r="N125" s="250" t="s">
        <v>47</v>
      </c>
      <c r="O125" s="85"/>
      <c r="P125" s="220">
        <f>O125*H125</f>
        <v>0</v>
      </c>
      <c r="Q125" s="220">
        <v>0.10000000000000001</v>
      </c>
      <c r="R125" s="220">
        <f>Q125*H125</f>
        <v>3.0449999999999999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137</v>
      </c>
      <c r="AT125" s="222" t="s">
        <v>151</v>
      </c>
      <c r="AU125" s="222" t="s">
        <v>83</v>
      </c>
      <c r="AY125" s="18" t="s">
        <v>139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83</v>
      </c>
      <c r="BK125" s="223">
        <f>ROUND(I125*H125,2)</f>
        <v>0</v>
      </c>
      <c r="BL125" s="18" t="s">
        <v>145</v>
      </c>
      <c r="BM125" s="222" t="s">
        <v>906</v>
      </c>
    </row>
    <row r="126" s="13" customFormat="1">
      <c r="A126" s="13"/>
      <c r="B126" s="229"/>
      <c r="C126" s="230"/>
      <c r="D126" s="231" t="s">
        <v>149</v>
      </c>
      <c r="E126" s="230"/>
      <c r="F126" s="233" t="s">
        <v>907</v>
      </c>
      <c r="G126" s="230"/>
      <c r="H126" s="234">
        <v>30.449999999999999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149</v>
      </c>
      <c r="AU126" s="240" t="s">
        <v>83</v>
      </c>
      <c r="AV126" s="13" t="s">
        <v>85</v>
      </c>
      <c r="AW126" s="13" t="s">
        <v>4</v>
      </c>
      <c r="AX126" s="13" t="s">
        <v>83</v>
      </c>
      <c r="AY126" s="240" t="s">
        <v>139</v>
      </c>
    </row>
    <row r="127" s="2" customFormat="1" ht="16.5" customHeight="1">
      <c r="A127" s="39"/>
      <c r="B127" s="40"/>
      <c r="C127" s="211" t="s">
        <v>202</v>
      </c>
      <c r="D127" s="211" t="s">
        <v>140</v>
      </c>
      <c r="E127" s="212" t="s">
        <v>141</v>
      </c>
      <c r="F127" s="213" t="s">
        <v>142</v>
      </c>
      <c r="G127" s="214" t="s">
        <v>143</v>
      </c>
      <c r="H127" s="215">
        <v>4</v>
      </c>
      <c r="I127" s="216"/>
      <c r="J127" s="217">
        <f>ROUND(I127*H127,2)</f>
        <v>0</v>
      </c>
      <c r="K127" s="213" t="s">
        <v>144</v>
      </c>
      <c r="L127" s="45"/>
      <c r="M127" s="218" t="s">
        <v>19</v>
      </c>
      <c r="N127" s="219" t="s">
        <v>47</v>
      </c>
      <c r="O127" s="85"/>
      <c r="P127" s="220">
        <f>O127*H127</f>
        <v>0</v>
      </c>
      <c r="Q127" s="220">
        <v>1.0000000000000001E-05</v>
      </c>
      <c r="R127" s="220">
        <f>Q127*H127</f>
        <v>4.0000000000000003E-05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145</v>
      </c>
      <c r="AT127" s="222" t="s">
        <v>140</v>
      </c>
      <c r="AU127" s="222" t="s">
        <v>83</v>
      </c>
      <c r="AY127" s="18" t="s">
        <v>139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83</v>
      </c>
      <c r="BK127" s="223">
        <f>ROUND(I127*H127,2)</f>
        <v>0</v>
      </c>
      <c r="BL127" s="18" t="s">
        <v>145</v>
      </c>
      <c r="BM127" s="222" t="s">
        <v>908</v>
      </c>
    </row>
    <row r="128" s="2" customFormat="1">
      <c r="A128" s="39"/>
      <c r="B128" s="40"/>
      <c r="C128" s="41"/>
      <c r="D128" s="224" t="s">
        <v>147</v>
      </c>
      <c r="E128" s="41"/>
      <c r="F128" s="225" t="s">
        <v>148</v>
      </c>
      <c r="G128" s="41"/>
      <c r="H128" s="41"/>
      <c r="I128" s="226"/>
      <c r="J128" s="41"/>
      <c r="K128" s="41"/>
      <c r="L128" s="45"/>
      <c r="M128" s="227"/>
      <c r="N128" s="22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147</v>
      </c>
      <c r="AU128" s="18" t="s">
        <v>83</v>
      </c>
    </row>
    <row r="129" s="13" customFormat="1">
      <c r="A129" s="13"/>
      <c r="B129" s="229"/>
      <c r="C129" s="230"/>
      <c r="D129" s="231" t="s">
        <v>149</v>
      </c>
      <c r="E129" s="232" t="s">
        <v>19</v>
      </c>
      <c r="F129" s="233" t="s">
        <v>909</v>
      </c>
      <c r="G129" s="230"/>
      <c r="H129" s="234">
        <v>2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149</v>
      </c>
      <c r="AU129" s="240" t="s">
        <v>83</v>
      </c>
      <c r="AV129" s="13" t="s">
        <v>85</v>
      </c>
      <c r="AW129" s="13" t="s">
        <v>35</v>
      </c>
      <c r="AX129" s="13" t="s">
        <v>76</v>
      </c>
      <c r="AY129" s="240" t="s">
        <v>139</v>
      </c>
    </row>
    <row r="130" s="13" customFormat="1">
      <c r="A130" s="13"/>
      <c r="B130" s="229"/>
      <c r="C130" s="230"/>
      <c r="D130" s="231" t="s">
        <v>149</v>
      </c>
      <c r="E130" s="232" t="s">
        <v>19</v>
      </c>
      <c r="F130" s="233" t="s">
        <v>910</v>
      </c>
      <c r="G130" s="230"/>
      <c r="H130" s="234">
        <v>2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149</v>
      </c>
      <c r="AU130" s="240" t="s">
        <v>83</v>
      </c>
      <c r="AV130" s="13" t="s">
        <v>85</v>
      </c>
      <c r="AW130" s="13" t="s">
        <v>35</v>
      </c>
      <c r="AX130" s="13" t="s">
        <v>76</v>
      </c>
      <c r="AY130" s="240" t="s">
        <v>139</v>
      </c>
    </row>
    <row r="131" s="14" customFormat="1">
      <c r="A131" s="14"/>
      <c r="B131" s="254"/>
      <c r="C131" s="255"/>
      <c r="D131" s="231" t="s">
        <v>149</v>
      </c>
      <c r="E131" s="256" t="s">
        <v>19</v>
      </c>
      <c r="F131" s="257" t="s">
        <v>248</v>
      </c>
      <c r="G131" s="255"/>
      <c r="H131" s="258">
        <v>4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149</v>
      </c>
      <c r="AU131" s="264" t="s">
        <v>83</v>
      </c>
      <c r="AV131" s="14" t="s">
        <v>145</v>
      </c>
      <c r="AW131" s="14" t="s">
        <v>35</v>
      </c>
      <c r="AX131" s="14" t="s">
        <v>83</v>
      </c>
      <c r="AY131" s="264" t="s">
        <v>139</v>
      </c>
    </row>
    <row r="132" s="2" customFormat="1" ht="16.5" customHeight="1">
      <c r="A132" s="39"/>
      <c r="B132" s="40"/>
      <c r="C132" s="241" t="s">
        <v>207</v>
      </c>
      <c r="D132" s="241" t="s">
        <v>151</v>
      </c>
      <c r="E132" s="242" t="s">
        <v>152</v>
      </c>
      <c r="F132" s="243" t="s">
        <v>153</v>
      </c>
      <c r="G132" s="244" t="s">
        <v>143</v>
      </c>
      <c r="H132" s="245">
        <v>4.1200000000000001</v>
      </c>
      <c r="I132" s="246"/>
      <c r="J132" s="247">
        <f>ROUND(I132*H132,2)</f>
        <v>0</v>
      </c>
      <c r="K132" s="243" t="s">
        <v>144</v>
      </c>
      <c r="L132" s="248"/>
      <c r="M132" s="249" t="s">
        <v>19</v>
      </c>
      <c r="N132" s="250" t="s">
        <v>47</v>
      </c>
      <c r="O132" s="85"/>
      <c r="P132" s="220">
        <f>O132*H132</f>
        <v>0</v>
      </c>
      <c r="Q132" s="220">
        <v>0.00382</v>
      </c>
      <c r="R132" s="220">
        <f>Q132*H132</f>
        <v>0.0157384</v>
      </c>
      <c r="S132" s="220">
        <v>0</v>
      </c>
      <c r="T132" s="22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137</v>
      </c>
      <c r="AT132" s="222" t="s">
        <v>151</v>
      </c>
      <c r="AU132" s="222" t="s">
        <v>83</v>
      </c>
      <c r="AY132" s="18" t="s">
        <v>139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83</v>
      </c>
      <c r="BK132" s="223">
        <f>ROUND(I132*H132,2)</f>
        <v>0</v>
      </c>
      <c r="BL132" s="18" t="s">
        <v>145</v>
      </c>
      <c r="BM132" s="222" t="s">
        <v>911</v>
      </c>
    </row>
    <row r="133" s="13" customFormat="1">
      <c r="A133" s="13"/>
      <c r="B133" s="229"/>
      <c r="C133" s="230"/>
      <c r="D133" s="231" t="s">
        <v>149</v>
      </c>
      <c r="E133" s="230"/>
      <c r="F133" s="233" t="s">
        <v>912</v>
      </c>
      <c r="G133" s="230"/>
      <c r="H133" s="234">
        <v>4.1200000000000001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149</v>
      </c>
      <c r="AU133" s="240" t="s">
        <v>83</v>
      </c>
      <c r="AV133" s="13" t="s">
        <v>85</v>
      </c>
      <c r="AW133" s="13" t="s">
        <v>4</v>
      </c>
      <c r="AX133" s="13" t="s">
        <v>83</v>
      </c>
      <c r="AY133" s="240" t="s">
        <v>139</v>
      </c>
    </row>
    <row r="134" s="2" customFormat="1" ht="16.5" customHeight="1">
      <c r="A134" s="39"/>
      <c r="B134" s="40"/>
      <c r="C134" s="211" t="s">
        <v>211</v>
      </c>
      <c r="D134" s="211" t="s">
        <v>140</v>
      </c>
      <c r="E134" s="212" t="s">
        <v>157</v>
      </c>
      <c r="F134" s="213" t="s">
        <v>158</v>
      </c>
      <c r="G134" s="214" t="s">
        <v>159</v>
      </c>
      <c r="H134" s="215">
        <v>4</v>
      </c>
      <c r="I134" s="216"/>
      <c r="J134" s="217">
        <f>ROUND(I134*H134,2)</f>
        <v>0</v>
      </c>
      <c r="K134" s="213" t="s">
        <v>144</v>
      </c>
      <c r="L134" s="45"/>
      <c r="M134" s="218" t="s">
        <v>19</v>
      </c>
      <c r="N134" s="219" t="s">
        <v>47</v>
      </c>
      <c r="O134" s="85"/>
      <c r="P134" s="220">
        <f>O134*H134</f>
        <v>0</v>
      </c>
      <c r="Q134" s="220">
        <v>6.9999999999999994E-05</v>
      </c>
      <c r="R134" s="220">
        <f>Q134*H134</f>
        <v>0.00027999999999999998</v>
      </c>
      <c r="S134" s="220">
        <v>0</v>
      </c>
      <c r="T134" s="22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2" t="s">
        <v>145</v>
      </c>
      <c r="AT134" s="222" t="s">
        <v>140</v>
      </c>
      <c r="AU134" s="222" t="s">
        <v>83</v>
      </c>
      <c r="AY134" s="18" t="s">
        <v>139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83</v>
      </c>
      <c r="BK134" s="223">
        <f>ROUND(I134*H134,2)</f>
        <v>0</v>
      </c>
      <c r="BL134" s="18" t="s">
        <v>145</v>
      </c>
      <c r="BM134" s="222" t="s">
        <v>913</v>
      </c>
    </row>
    <row r="135" s="2" customFormat="1">
      <c r="A135" s="39"/>
      <c r="B135" s="40"/>
      <c r="C135" s="41"/>
      <c r="D135" s="224" t="s">
        <v>147</v>
      </c>
      <c r="E135" s="41"/>
      <c r="F135" s="225" t="s">
        <v>161</v>
      </c>
      <c r="G135" s="41"/>
      <c r="H135" s="41"/>
      <c r="I135" s="226"/>
      <c r="J135" s="41"/>
      <c r="K135" s="41"/>
      <c r="L135" s="45"/>
      <c r="M135" s="227"/>
      <c r="N135" s="228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147</v>
      </c>
      <c r="AU135" s="18" t="s">
        <v>83</v>
      </c>
    </row>
    <row r="136" s="2" customFormat="1" ht="16.5" customHeight="1">
      <c r="A136" s="39"/>
      <c r="B136" s="40"/>
      <c r="C136" s="241" t="s">
        <v>217</v>
      </c>
      <c r="D136" s="241" t="s">
        <v>151</v>
      </c>
      <c r="E136" s="242" t="s">
        <v>162</v>
      </c>
      <c r="F136" s="243" t="s">
        <v>163</v>
      </c>
      <c r="G136" s="244" t="s">
        <v>159</v>
      </c>
      <c r="H136" s="245">
        <v>4</v>
      </c>
      <c r="I136" s="246"/>
      <c r="J136" s="247">
        <f>ROUND(I136*H136,2)</f>
        <v>0</v>
      </c>
      <c r="K136" s="243" t="s">
        <v>144</v>
      </c>
      <c r="L136" s="248"/>
      <c r="M136" s="249" t="s">
        <v>19</v>
      </c>
      <c r="N136" s="250" t="s">
        <v>47</v>
      </c>
      <c r="O136" s="85"/>
      <c r="P136" s="220">
        <f>O136*H136</f>
        <v>0</v>
      </c>
      <c r="Q136" s="220">
        <v>0.0085000000000000006</v>
      </c>
      <c r="R136" s="220">
        <f>Q136*H136</f>
        <v>0.034000000000000002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137</v>
      </c>
      <c r="AT136" s="222" t="s">
        <v>151</v>
      </c>
      <c r="AU136" s="222" t="s">
        <v>83</v>
      </c>
      <c r="AY136" s="18" t="s">
        <v>139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83</v>
      </c>
      <c r="BK136" s="223">
        <f>ROUND(I136*H136,2)</f>
        <v>0</v>
      </c>
      <c r="BL136" s="18" t="s">
        <v>145</v>
      </c>
      <c r="BM136" s="222" t="s">
        <v>914</v>
      </c>
    </row>
    <row r="137" s="2" customFormat="1" ht="16.5" customHeight="1">
      <c r="A137" s="39"/>
      <c r="B137" s="40"/>
      <c r="C137" s="241" t="s">
        <v>221</v>
      </c>
      <c r="D137" s="241" t="s">
        <v>151</v>
      </c>
      <c r="E137" s="242" t="s">
        <v>166</v>
      </c>
      <c r="F137" s="243" t="s">
        <v>167</v>
      </c>
      <c r="G137" s="244" t="s">
        <v>159</v>
      </c>
      <c r="H137" s="245">
        <v>8</v>
      </c>
      <c r="I137" s="246"/>
      <c r="J137" s="247">
        <f>ROUND(I137*H137,2)</f>
        <v>0</v>
      </c>
      <c r="K137" s="243" t="s">
        <v>144</v>
      </c>
      <c r="L137" s="248"/>
      <c r="M137" s="249" t="s">
        <v>19</v>
      </c>
      <c r="N137" s="250" t="s">
        <v>47</v>
      </c>
      <c r="O137" s="85"/>
      <c r="P137" s="220">
        <f>O137*H137</f>
        <v>0</v>
      </c>
      <c r="Q137" s="220">
        <v>0.001</v>
      </c>
      <c r="R137" s="220">
        <f>Q137*H137</f>
        <v>0.0080000000000000002</v>
      </c>
      <c r="S137" s="220">
        <v>0</v>
      </c>
      <c r="T137" s="22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2" t="s">
        <v>137</v>
      </c>
      <c r="AT137" s="222" t="s">
        <v>151</v>
      </c>
      <c r="AU137" s="222" t="s">
        <v>83</v>
      </c>
      <c r="AY137" s="18" t="s">
        <v>139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8" t="s">
        <v>83</v>
      </c>
      <c r="BK137" s="223">
        <f>ROUND(I137*H137,2)</f>
        <v>0</v>
      </c>
      <c r="BL137" s="18" t="s">
        <v>145</v>
      </c>
      <c r="BM137" s="222" t="s">
        <v>915</v>
      </c>
    </row>
    <row r="138" s="2" customFormat="1" ht="24.15" customHeight="1">
      <c r="A138" s="39"/>
      <c r="B138" s="40"/>
      <c r="C138" s="211" t="s">
        <v>230</v>
      </c>
      <c r="D138" s="211" t="s">
        <v>140</v>
      </c>
      <c r="E138" s="212" t="s">
        <v>916</v>
      </c>
      <c r="F138" s="213" t="s">
        <v>917</v>
      </c>
      <c r="G138" s="214" t="s">
        <v>159</v>
      </c>
      <c r="H138" s="215">
        <v>8</v>
      </c>
      <c r="I138" s="216"/>
      <c r="J138" s="217">
        <f>ROUND(I138*H138,2)</f>
        <v>0</v>
      </c>
      <c r="K138" s="213" t="s">
        <v>144</v>
      </c>
      <c r="L138" s="45"/>
      <c r="M138" s="218" t="s">
        <v>19</v>
      </c>
      <c r="N138" s="219" t="s">
        <v>47</v>
      </c>
      <c r="O138" s="85"/>
      <c r="P138" s="220">
        <f>O138*H138</f>
        <v>0</v>
      </c>
      <c r="Q138" s="220">
        <v>0.00072000000000000005</v>
      </c>
      <c r="R138" s="220">
        <f>Q138*H138</f>
        <v>0.0057600000000000004</v>
      </c>
      <c r="S138" s="220">
        <v>0</v>
      </c>
      <c r="T138" s="22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2" t="s">
        <v>145</v>
      </c>
      <c r="AT138" s="222" t="s">
        <v>140</v>
      </c>
      <c r="AU138" s="222" t="s">
        <v>83</v>
      </c>
      <c r="AY138" s="18" t="s">
        <v>139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8" t="s">
        <v>83</v>
      </c>
      <c r="BK138" s="223">
        <f>ROUND(I138*H138,2)</f>
        <v>0</v>
      </c>
      <c r="BL138" s="18" t="s">
        <v>145</v>
      </c>
      <c r="BM138" s="222" t="s">
        <v>918</v>
      </c>
    </row>
    <row r="139" s="2" customFormat="1">
      <c r="A139" s="39"/>
      <c r="B139" s="40"/>
      <c r="C139" s="41"/>
      <c r="D139" s="224" t="s">
        <v>147</v>
      </c>
      <c r="E139" s="41"/>
      <c r="F139" s="225" t="s">
        <v>919</v>
      </c>
      <c r="G139" s="41"/>
      <c r="H139" s="41"/>
      <c r="I139" s="226"/>
      <c r="J139" s="41"/>
      <c r="K139" s="41"/>
      <c r="L139" s="45"/>
      <c r="M139" s="227"/>
      <c r="N139" s="228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147</v>
      </c>
      <c r="AU139" s="18" t="s">
        <v>83</v>
      </c>
    </row>
    <row r="140" s="2" customFormat="1" ht="16.5" customHeight="1">
      <c r="A140" s="39"/>
      <c r="B140" s="40"/>
      <c r="C140" s="241" t="s">
        <v>236</v>
      </c>
      <c r="D140" s="241" t="s">
        <v>151</v>
      </c>
      <c r="E140" s="242" t="s">
        <v>920</v>
      </c>
      <c r="F140" s="243" t="s">
        <v>921</v>
      </c>
      <c r="G140" s="244" t="s">
        <v>159</v>
      </c>
      <c r="H140" s="245">
        <v>8</v>
      </c>
      <c r="I140" s="246"/>
      <c r="J140" s="247">
        <f>ROUND(I140*H140,2)</f>
        <v>0</v>
      </c>
      <c r="K140" s="243" t="s">
        <v>144</v>
      </c>
      <c r="L140" s="248"/>
      <c r="M140" s="249" t="s">
        <v>19</v>
      </c>
      <c r="N140" s="250" t="s">
        <v>47</v>
      </c>
      <c r="O140" s="85"/>
      <c r="P140" s="220">
        <f>O140*H140</f>
        <v>0</v>
      </c>
      <c r="Q140" s="220">
        <v>0.012</v>
      </c>
      <c r="R140" s="220">
        <f>Q140*H140</f>
        <v>0.096000000000000002</v>
      </c>
      <c r="S140" s="220">
        <v>0</v>
      </c>
      <c r="T140" s="22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2" t="s">
        <v>137</v>
      </c>
      <c r="AT140" s="222" t="s">
        <v>151</v>
      </c>
      <c r="AU140" s="222" t="s">
        <v>83</v>
      </c>
      <c r="AY140" s="18" t="s">
        <v>139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8" t="s">
        <v>83</v>
      </c>
      <c r="BK140" s="223">
        <f>ROUND(I140*H140,2)</f>
        <v>0</v>
      </c>
      <c r="BL140" s="18" t="s">
        <v>145</v>
      </c>
      <c r="BM140" s="222" t="s">
        <v>922</v>
      </c>
    </row>
    <row r="141" s="2" customFormat="1" ht="16.5" customHeight="1">
      <c r="A141" s="39"/>
      <c r="B141" s="40"/>
      <c r="C141" s="241" t="s">
        <v>7</v>
      </c>
      <c r="D141" s="241" t="s">
        <v>151</v>
      </c>
      <c r="E141" s="242" t="s">
        <v>923</v>
      </c>
      <c r="F141" s="243" t="s">
        <v>924</v>
      </c>
      <c r="G141" s="244" t="s">
        <v>159</v>
      </c>
      <c r="H141" s="245">
        <v>8</v>
      </c>
      <c r="I141" s="246"/>
      <c r="J141" s="247">
        <f>ROUND(I141*H141,2)</f>
        <v>0</v>
      </c>
      <c r="K141" s="243" t="s">
        <v>144</v>
      </c>
      <c r="L141" s="248"/>
      <c r="M141" s="249" t="s">
        <v>19</v>
      </c>
      <c r="N141" s="250" t="s">
        <v>47</v>
      </c>
      <c r="O141" s="85"/>
      <c r="P141" s="220">
        <f>O141*H141</f>
        <v>0</v>
      </c>
      <c r="Q141" s="220">
        <v>0.0035000000000000001</v>
      </c>
      <c r="R141" s="220">
        <f>Q141*H141</f>
        <v>0.028000000000000001</v>
      </c>
      <c r="S141" s="220">
        <v>0</v>
      </c>
      <c r="T141" s="22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2" t="s">
        <v>137</v>
      </c>
      <c r="AT141" s="222" t="s">
        <v>151</v>
      </c>
      <c r="AU141" s="222" t="s">
        <v>83</v>
      </c>
      <c r="AY141" s="18" t="s">
        <v>139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83</v>
      </c>
      <c r="BK141" s="223">
        <f>ROUND(I141*H141,2)</f>
        <v>0</v>
      </c>
      <c r="BL141" s="18" t="s">
        <v>145</v>
      </c>
      <c r="BM141" s="222" t="s">
        <v>925</v>
      </c>
    </row>
    <row r="142" s="2" customFormat="1" ht="24.15" customHeight="1">
      <c r="A142" s="39"/>
      <c r="B142" s="40"/>
      <c r="C142" s="211" t="s">
        <v>249</v>
      </c>
      <c r="D142" s="211" t="s">
        <v>140</v>
      </c>
      <c r="E142" s="212" t="s">
        <v>926</v>
      </c>
      <c r="F142" s="213" t="s">
        <v>927</v>
      </c>
      <c r="G142" s="214" t="s">
        <v>159</v>
      </c>
      <c r="H142" s="215">
        <v>8</v>
      </c>
      <c r="I142" s="216"/>
      <c r="J142" s="217">
        <f>ROUND(I142*H142,2)</f>
        <v>0</v>
      </c>
      <c r="K142" s="213" t="s">
        <v>144</v>
      </c>
      <c r="L142" s="45"/>
      <c r="M142" s="218" t="s">
        <v>19</v>
      </c>
      <c r="N142" s="219" t="s">
        <v>47</v>
      </c>
      <c r="O142" s="85"/>
      <c r="P142" s="220">
        <f>O142*H142</f>
        <v>0</v>
      </c>
      <c r="Q142" s="220">
        <v>0</v>
      </c>
      <c r="R142" s="220">
        <f>Q142*H142</f>
        <v>0</v>
      </c>
      <c r="S142" s="220">
        <v>0.01166</v>
      </c>
      <c r="T142" s="221">
        <f>S142*H142</f>
        <v>0.093280000000000002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2" t="s">
        <v>145</v>
      </c>
      <c r="AT142" s="222" t="s">
        <v>140</v>
      </c>
      <c r="AU142" s="222" t="s">
        <v>83</v>
      </c>
      <c r="AY142" s="18" t="s">
        <v>139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8" t="s">
        <v>83</v>
      </c>
      <c r="BK142" s="223">
        <f>ROUND(I142*H142,2)</f>
        <v>0</v>
      </c>
      <c r="BL142" s="18" t="s">
        <v>145</v>
      </c>
      <c r="BM142" s="222" t="s">
        <v>928</v>
      </c>
    </row>
    <row r="143" s="2" customFormat="1">
      <c r="A143" s="39"/>
      <c r="B143" s="40"/>
      <c r="C143" s="41"/>
      <c r="D143" s="224" t="s">
        <v>147</v>
      </c>
      <c r="E143" s="41"/>
      <c r="F143" s="225" t="s">
        <v>929</v>
      </c>
      <c r="G143" s="41"/>
      <c r="H143" s="41"/>
      <c r="I143" s="226"/>
      <c r="J143" s="41"/>
      <c r="K143" s="41"/>
      <c r="L143" s="45"/>
      <c r="M143" s="227"/>
      <c r="N143" s="22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147</v>
      </c>
      <c r="AU143" s="18" t="s">
        <v>83</v>
      </c>
    </row>
    <row r="144" s="2" customFormat="1" ht="16.5" customHeight="1">
      <c r="A144" s="39"/>
      <c r="B144" s="40"/>
      <c r="C144" s="211" t="s">
        <v>258</v>
      </c>
      <c r="D144" s="211" t="s">
        <v>140</v>
      </c>
      <c r="E144" s="212" t="s">
        <v>170</v>
      </c>
      <c r="F144" s="213" t="s">
        <v>171</v>
      </c>
      <c r="G144" s="214" t="s">
        <v>159</v>
      </c>
      <c r="H144" s="215">
        <v>2</v>
      </c>
      <c r="I144" s="216"/>
      <c r="J144" s="217">
        <f>ROUND(I144*H144,2)</f>
        <v>0</v>
      </c>
      <c r="K144" s="213" t="s">
        <v>19</v>
      </c>
      <c r="L144" s="45"/>
      <c r="M144" s="218" t="s">
        <v>19</v>
      </c>
      <c r="N144" s="219" t="s">
        <v>47</v>
      </c>
      <c r="O144" s="85"/>
      <c r="P144" s="220">
        <f>O144*H144</f>
        <v>0</v>
      </c>
      <c r="Q144" s="220">
        <v>0.12422</v>
      </c>
      <c r="R144" s="220">
        <f>Q144*H144</f>
        <v>0.24843999999999999</v>
      </c>
      <c r="S144" s="220">
        <v>0</v>
      </c>
      <c r="T144" s="22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2" t="s">
        <v>145</v>
      </c>
      <c r="AT144" s="222" t="s">
        <v>140</v>
      </c>
      <c r="AU144" s="222" t="s">
        <v>83</v>
      </c>
      <c r="AY144" s="18" t="s">
        <v>139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8" t="s">
        <v>83</v>
      </c>
      <c r="BK144" s="223">
        <f>ROUND(I144*H144,2)</f>
        <v>0</v>
      </c>
      <c r="BL144" s="18" t="s">
        <v>145</v>
      </c>
      <c r="BM144" s="222" t="s">
        <v>930</v>
      </c>
    </row>
    <row r="145" s="2" customFormat="1" ht="16.5" customHeight="1">
      <c r="A145" s="39"/>
      <c r="B145" s="40"/>
      <c r="C145" s="241" t="s">
        <v>264</v>
      </c>
      <c r="D145" s="241" t="s">
        <v>151</v>
      </c>
      <c r="E145" s="242" t="s">
        <v>174</v>
      </c>
      <c r="F145" s="243" t="s">
        <v>175</v>
      </c>
      <c r="G145" s="244" t="s">
        <v>159</v>
      </c>
      <c r="H145" s="245">
        <v>2</v>
      </c>
      <c r="I145" s="246"/>
      <c r="J145" s="247">
        <f>ROUND(I145*H145,2)</f>
        <v>0</v>
      </c>
      <c r="K145" s="243" t="s">
        <v>19</v>
      </c>
      <c r="L145" s="248"/>
      <c r="M145" s="249" t="s">
        <v>19</v>
      </c>
      <c r="N145" s="250" t="s">
        <v>47</v>
      </c>
      <c r="O145" s="85"/>
      <c r="P145" s="220">
        <f>O145*H145</f>
        <v>0</v>
      </c>
      <c r="Q145" s="220">
        <v>0.067000000000000004</v>
      </c>
      <c r="R145" s="220">
        <f>Q145*H145</f>
        <v>0.13400000000000001</v>
      </c>
      <c r="S145" s="220">
        <v>0</v>
      </c>
      <c r="T145" s="22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2" t="s">
        <v>137</v>
      </c>
      <c r="AT145" s="222" t="s">
        <v>151</v>
      </c>
      <c r="AU145" s="222" t="s">
        <v>83</v>
      </c>
      <c r="AY145" s="18" t="s">
        <v>139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83</v>
      </c>
      <c r="BK145" s="223">
        <f>ROUND(I145*H145,2)</f>
        <v>0</v>
      </c>
      <c r="BL145" s="18" t="s">
        <v>145</v>
      </c>
      <c r="BM145" s="222" t="s">
        <v>931</v>
      </c>
    </row>
    <row r="146" s="2" customFormat="1" ht="16.5" customHeight="1">
      <c r="A146" s="39"/>
      <c r="B146" s="40"/>
      <c r="C146" s="211" t="s">
        <v>270</v>
      </c>
      <c r="D146" s="211" t="s">
        <v>140</v>
      </c>
      <c r="E146" s="212" t="s">
        <v>177</v>
      </c>
      <c r="F146" s="213" t="s">
        <v>178</v>
      </c>
      <c r="G146" s="214" t="s">
        <v>159</v>
      </c>
      <c r="H146" s="215">
        <v>2</v>
      </c>
      <c r="I146" s="216"/>
      <c r="J146" s="217">
        <f>ROUND(I146*H146,2)</f>
        <v>0</v>
      </c>
      <c r="K146" s="213" t="s">
        <v>144</v>
      </c>
      <c r="L146" s="45"/>
      <c r="M146" s="218" t="s">
        <v>19</v>
      </c>
      <c r="N146" s="219" t="s">
        <v>47</v>
      </c>
      <c r="O146" s="85"/>
      <c r="P146" s="220">
        <f>O146*H146</f>
        <v>0</v>
      </c>
      <c r="Q146" s="220">
        <v>0.02972</v>
      </c>
      <c r="R146" s="220">
        <f>Q146*H146</f>
        <v>0.05944</v>
      </c>
      <c r="S146" s="220">
        <v>0</v>
      </c>
      <c r="T146" s="22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2" t="s">
        <v>145</v>
      </c>
      <c r="AT146" s="222" t="s">
        <v>140</v>
      </c>
      <c r="AU146" s="222" t="s">
        <v>83</v>
      </c>
      <c r="AY146" s="18" t="s">
        <v>139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8" t="s">
        <v>83</v>
      </c>
      <c r="BK146" s="223">
        <f>ROUND(I146*H146,2)</f>
        <v>0</v>
      </c>
      <c r="BL146" s="18" t="s">
        <v>145</v>
      </c>
      <c r="BM146" s="222" t="s">
        <v>932</v>
      </c>
    </row>
    <row r="147" s="2" customFormat="1">
      <c r="A147" s="39"/>
      <c r="B147" s="40"/>
      <c r="C147" s="41"/>
      <c r="D147" s="224" t="s">
        <v>147</v>
      </c>
      <c r="E147" s="41"/>
      <c r="F147" s="225" t="s">
        <v>180</v>
      </c>
      <c r="G147" s="41"/>
      <c r="H147" s="41"/>
      <c r="I147" s="226"/>
      <c r="J147" s="41"/>
      <c r="K147" s="41"/>
      <c r="L147" s="45"/>
      <c r="M147" s="227"/>
      <c r="N147" s="228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147</v>
      </c>
      <c r="AU147" s="18" t="s">
        <v>83</v>
      </c>
    </row>
    <row r="148" s="2" customFormat="1" ht="16.5" customHeight="1">
      <c r="A148" s="39"/>
      <c r="B148" s="40"/>
      <c r="C148" s="241" t="s">
        <v>276</v>
      </c>
      <c r="D148" s="241" t="s">
        <v>151</v>
      </c>
      <c r="E148" s="242" t="s">
        <v>182</v>
      </c>
      <c r="F148" s="243" t="s">
        <v>183</v>
      </c>
      <c r="G148" s="244" t="s">
        <v>159</v>
      </c>
      <c r="H148" s="245">
        <v>2</v>
      </c>
      <c r="I148" s="246"/>
      <c r="J148" s="247">
        <f>ROUND(I148*H148,2)</f>
        <v>0</v>
      </c>
      <c r="K148" s="243" t="s">
        <v>144</v>
      </c>
      <c r="L148" s="248"/>
      <c r="M148" s="249" t="s">
        <v>19</v>
      </c>
      <c r="N148" s="250" t="s">
        <v>47</v>
      </c>
      <c r="O148" s="85"/>
      <c r="P148" s="220">
        <f>O148*H148</f>
        <v>0</v>
      </c>
      <c r="Q148" s="220">
        <v>0.111</v>
      </c>
      <c r="R148" s="220">
        <f>Q148*H148</f>
        <v>0.222</v>
      </c>
      <c r="S148" s="220">
        <v>0</v>
      </c>
      <c r="T148" s="22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2" t="s">
        <v>137</v>
      </c>
      <c r="AT148" s="222" t="s">
        <v>151</v>
      </c>
      <c r="AU148" s="222" t="s">
        <v>83</v>
      </c>
      <c r="AY148" s="18" t="s">
        <v>139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8" t="s">
        <v>83</v>
      </c>
      <c r="BK148" s="223">
        <f>ROUND(I148*H148,2)</f>
        <v>0</v>
      </c>
      <c r="BL148" s="18" t="s">
        <v>145</v>
      </c>
      <c r="BM148" s="222" t="s">
        <v>933</v>
      </c>
    </row>
    <row r="149" s="2" customFormat="1" ht="16.5" customHeight="1">
      <c r="A149" s="39"/>
      <c r="B149" s="40"/>
      <c r="C149" s="211" t="s">
        <v>285</v>
      </c>
      <c r="D149" s="211" t="s">
        <v>140</v>
      </c>
      <c r="E149" s="212" t="s">
        <v>185</v>
      </c>
      <c r="F149" s="213" t="s">
        <v>186</v>
      </c>
      <c r="G149" s="214" t="s">
        <v>159</v>
      </c>
      <c r="H149" s="215">
        <v>2</v>
      </c>
      <c r="I149" s="216"/>
      <c r="J149" s="217">
        <f>ROUND(I149*H149,2)</f>
        <v>0</v>
      </c>
      <c r="K149" s="213" t="s">
        <v>144</v>
      </c>
      <c r="L149" s="45"/>
      <c r="M149" s="218" t="s">
        <v>19</v>
      </c>
      <c r="N149" s="219" t="s">
        <v>47</v>
      </c>
      <c r="O149" s="85"/>
      <c r="P149" s="220">
        <f>O149*H149</f>
        <v>0</v>
      </c>
      <c r="Q149" s="220">
        <v>0.02972</v>
      </c>
      <c r="R149" s="220">
        <f>Q149*H149</f>
        <v>0.05944</v>
      </c>
      <c r="S149" s="220">
        <v>0</v>
      </c>
      <c r="T149" s="22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2" t="s">
        <v>145</v>
      </c>
      <c r="AT149" s="222" t="s">
        <v>140</v>
      </c>
      <c r="AU149" s="222" t="s">
        <v>83</v>
      </c>
      <c r="AY149" s="18" t="s">
        <v>139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83</v>
      </c>
      <c r="BK149" s="223">
        <f>ROUND(I149*H149,2)</f>
        <v>0</v>
      </c>
      <c r="BL149" s="18" t="s">
        <v>145</v>
      </c>
      <c r="BM149" s="222" t="s">
        <v>934</v>
      </c>
    </row>
    <row r="150" s="2" customFormat="1">
      <c r="A150" s="39"/>
      <c r="B150" s="40"/>
      <c r="C150" s="41"/>
      <c r="D150" s="224" t="s">
        <v>147</v>
      </c>
      <c r="E150" s="41"/>
      <c r="F150" s="225" t="s">
        <v>188</v>
      </c>
      <c r="G150" s="41"/>
      <c r="H150" s="41"/>
      <c r="I150" s="226"/>
      <c r="J150" s="41"/>
      <c r="K150" s="41"/>
      <c r="L150" s="45"/>
      <c r="M150" s="227"/>
      <c r="N150" s="22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147</v>
      </c>
      <c r="AU150" s="18" t="s">
        <v>83</v>
      </c>
    </row>
    <row r="151" s="2" customFormat="1" ht="16.5" customHeight="1">
      <c r="A151" s="39"/>
      <c r="B151" s="40"/>
      <c r="C151" s="241" t="s">
        <v>291</v>
      </c>
      <c r="D151" s="241" t="s">
        <v>151</v>
      </c>
      <c r="E151" s="242" t="s">
        <v>189</v>
      </c>
      <c r="F151" s="243" t="s">
        <v>190</v>
      </c>
      <c r="G151" s="244" t="s">
        <v>159</v>
      </c>
      <c r="H151" s="245">
        <v>2</v>
      </c>
      <c r="I151" s="246"/>
      <c r="J151" s="247">
        <f>ROUND(I151*H151,2)</f>
        <v>0</v>
      </c>
      <c r="K151" s="243" t="s">
        <v>19</v>
      </c>
      <c r="L151" s="248"/>
      <c r="M151" s="249" t="s">
        <v>19</v>
      </c>
      <c r="N151" s="250" t="s">
        <v>47</v>
      </c>
      <c r="O151" s="85"/>
      <c r="P151" s="220">
        <f>O151*H151</f>
        <v>0</v>
      </c>
      <c r="Q151" s="220">
        <v>0.11</v>
      </c>
      <c r="R151" s="220">
        <f>Q151*H151</f>
        <v>0.22</v>
      </c>
      <c r="S151" s="220">
        <v>0</v>
      </c>
      <c r="T151" s="22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2" t="s">
        <v>137</v>
      </c>
      <c r="AT151" s="222" t="s">
        <v>151</v>
      </c>
      <c r="AU151" s="222" t="s">
        <v>83</v>
      </c>
      <c r="AY151" s="18" t="s">
        <v>139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8" t="s">
        <v>83</v>
      </c>
      <c r="BK151" s="223">
        <f>ROUND(I151*H151,2)</f>
        <v>0</v>
      </c>
      <c r="BL151" s="18" t="s">
        <v>145</v>
      </c>
      <c r="BM151" s="222" t="s">
        <v>935</v>
      </c>
    </row>
    <row r="152" s="2" customFormat="1" ht="16.5" customHeight="1">
      <c r="A152" s="39"/>
      <c r="B152" s="40"/>
      <c r="C152" s="211" t="s">
        <v>298</v>
      </c>
      <c r="D152" s="211" t="s">
        <v>140</v>
      </c>
      <c r="E152" s="212" t="s">
        <v>192</v>
      </c>
      <c r="F152" s="213" t="s">
        <v>193</v>
      </c>
      <c r="G152" s="214" t="s">
        <v>159</v>
      </c>
      <c r="H152" s="215">
        <v>2</v>
      </c>
      <c r="I152" s="216"/>
      <c r="J152" s="217">
        <f>ROUND(I152*H152,2)</f>
        <v>0</v>
      </c>
      <c r="K152" s="213" t="s">
        <v>144</v>
      </c>
      <c r="L152" s="45"/>
      <c r="M152" s="218" t="s">
        <v>19</v>
      </c>
      <c r="N152" s="219" t="s">
        <v>47</v>
      </c>
      <c r="O152" s="85"/>
      <c r="P152" s="220">
        <f>O152*H152</f>
        <v>0</v>
      </c>
      <c r="Q152" s="220">
        <v>0.030759999999999999</v>
      </c>
      <c r="R152" s="220">
        <f>Q152*H152</f>
        <v>0.061519999999999998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145</v>
      </c>
      <c r="AT152" s="222" t="s">
        <v>140</v>
      </c>
      <c r="AU152" s="222" t="s">
        <v>83</v>
      </c>
      <c r="AY152" s="18" t="s">
        <v>139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83</v>
      </c>
      <c r="BK152" s="223">
        <f>ROUND(I152*H152,2)</f>
        <v>0</v>
      </c>
      <c r="BL152" s="18" t="s">
        <v>145</v>
      </c>
      <c r="BM152" s="222" t="s">
        <v>936</v>
      </c>
    </row>
    <row r="153" s="2" customFormat="1">
      <c r="A153" s="39"/>
      <c r="B153" s="40"/>
      <c r="C153" s="41"/>
      <c r="D153" s="224" t="s">
        <v>147</v>
      </c>
      <c r="E153" s="41"/>
      <c r="F153" s="225" t="s">
        <v>195</v>
      </c>
      <c r="G153" s="41"/>
      <c r="H153" s="41"/>
      <c r="I153" s="226"/>
      <c r="J153" s="41"/>
      <c r="K153" s="41"/>
      <c r="L153" s="45"/>
      <c r="M153" s="227"/>
      <c r="N153" s="228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147</v>
      </c>
      <c r="AU153" s="18" t="s">
        <v>83</v>
      </c>
    </row>
    <row r="154" s="2" customFormat="1" ht="16.5" customHeight="1">
      <c r="A154" s="39"/>
      <c r="B154" s="40"/>
      <c r="C154" s="241" t="s">
        <v>304</v>
      </c>
      <c r="D154" s="241" t="s">
        <v>151</v>
      </c>
      <c r="E154" s="242" t="s">
        <v>197</v>
      </c>
      <c r="F154" s="243" t="s">
        <v>198</v>
      </c>
      <c r="G154" s="244" t="s">
        <v>159</v>
      </c>
      <c r="H154" s="245">
        <v>2</v>
      </c>
      <c r="I154" s="246"/>
      <c r="J154" s="247">
        <f>ROUND(I154*H154,2)</f>
        <v>0</v>
      </c>
      <c r="K154" s="243" t="s">
        <v>144</v>
      </c>
      <c r="L154" s="248"/>
      <c r="M154" s="249" t="s">
        <v>19</v>
      </c>
      <c r="N154" s="250" t="s">
        <v>47</v>
      </c>
      <c r="O154" s="85"/>
      <c r="P154" s="220">
        <f>O154*H154</f>
        <v>0</v>
      </c>
      <c r="Q154" s="220">
        <v>0.070000000000000007</v>
      </c>
      <c r="R154" s="220">
        <f>Q154*H154</f>
        <v>0.14000000000000001</v>
      </c>
      <c r="S154" s="220">
        <v>0</v>
      </c>
      <c r="T154" s="22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2" t="s">
        <v>137</v>
      </c>
      <c r="AT154" s="222" t="s">
        <v>151</v>
      </c>
      <c r="AU154" s="222" t="s">
        <v>83</v>
      </c>
      <c r="AY154" s="18" t="s">
        <v>139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8" t="s">
        <v>83</v>
      </c>
      <c r="BK154" s="223">
        <f>ROUND(I154*H154,2)</f>
        <v>0</v>
      </c>
      <c r="BL154" s="18" t="s">
        <v>145</v>
      </c>
      <c r="BM154" s="222" t="s">
        <v>937</v>
      </c>
    </row>
    <row r="155" s="2" customFormat="1">
      <c r="A155" s="39"/>
      <c r="B155" s="40"/>
      <c r="C155" s="41"/>
      <c r="D155" s="231" t="s">
        <v>200</v>
      </c>
      <c r="E155" s="41"/>
      <c r="F155" s="251" t="s">
        <v>201</v>
      </c>
      <c r="G155" s="41"/>
      <c r="H155" s="41"/>
      <c r="I155" s="226"/>
      <c r="J155" s="41"/>
      <c r="K155" s="41"/>
      <c r="L155" s="45"/>
      <c r="M155" s="227"/>
      <c r="N155" s="22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200</v>
      </c>
      <c r="AU155" s="18" t="s">
        <v>83</v>
      </c>
    </row>
    <row r="156" s="2" customFormat="1" ht="16.5" customHeight="1">
      <c r="A156" s="39"/>
      <c r="B156" s="40"/>
      <c r="C156" s="211" t="s">
        <v>310</v>
      </c>
      <c r="D156" s="211" t="s">
        <v>140</v>
      </c>
      <c r="E156" s="212" t="s">
        <v>938</v>
      </c>
      <c r="F156" s="213" t="s">
        <v>939</v>
      </c>
      <c r="G156" s="214" t="s">
        <v>159</v>
      </c>
      <c r="H156" s="215">
        <v>10</v>
      </c>
      <c r="I156" s="216"/>
      <c r="J156" s="217">
        <f>ROUND(I156*H156,2)</f>
        <v>0</v>
      </c>
      <c r="K156" s="213" t="s">
        <v>144</v>
      </c>
      <c r="L156" s="45"/>
      <c r="M156" s="218" t="s">
        <v>19</v>
      </c>
      <c r="N156" s="219" t="s">
        <v>47</v>
      </c>
      <c r="O156" s="85"/>
      <c r="P156" s="220">
        <f>O156*H156</f>
        <v>0</v>
      </c>
      <c r="Q156" s="220">
        <v>0.21734000000000001</v>
      </c>
      <c r="R156" s="220">
        <f>Q156*H156</f>
        <v>2.1734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145</v>
      </c>
      <c r="AT156" s="222" t="s">
        <v>140</v>
      </c>
      <c r="AU156" s="222" t="s">
        <v>83</v>
      </c>
      <c r="AY156" s="18" t="s">
        <v>139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83</v>
      </c>
      <c r="BK156" s="223">
        <f>ROUND(I156*H156,2)</f>
        <v>0</v>
      </c>
      <c r="BL156" s="18" t="s">
        <v>145</v>
      </c>
      <c r="BM156" s="222" t="s">
        <v>940</v>
      </c>
    </row>
    <row r="157" s="2" customFormat="1">
      <c r="A157" s="39"/>
      <c r="B157" s="40"/>
      <c r="C157" s="41"/>
      <c r="D157" s="224" t="s">
        <v>147</v>
      </c>
      <c r="E157" s="41"/>
      <c r="F157" s="225" t="s">
        <v>941</v>
      </c>
      <c r="G157" s="41"/>
      <c r="H157" s="41"/>
      <c r="I157" s="226"/>
      <c r="J157" s="41"/>
      <c r="K157" s="41"/>
      <c r="L157" s="45"/>
      <c r="M157" s="227"/>
      <c r="N157" s="228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147</v>
      </c>
      <c r="AU157" s="18" t="s">
        <v>83</v>
      </c>
    </row>
    <row r="158" s="2" customFormat="1" ht="16.5" customHeight="1">
      <c r="A158" s="39"/>
      <c r="B158" s="40"/>
      <c r="C158" s="241" t="s">
        <v>316</v>
      </c>
      <c r="D158" s="241" t="s">
        <v>151</v>
      </c>
      <c r="E158" s="242" t="s">
        <v>942</v>
      </c>
      <c r="F158" s="243" t="s">
        <v>943</v>
      </c>
      <c r="G158" s="244" t="s">
        <v>159</v>
      </c>
      <c r="H158" s="245">
        <v>10</v>
      </c>
      <c r="I158" s="246"/>
      <c r="J158" s="247">
        <f>ROUND(I158*H158,2)</f>
        <v>0</v>
      </c>
      <c r="K158" s="243" t="s">
        <v>144</v>
      </c>
      <c r="L158" s="248"/>
      <c r="M158" s="249" t="s">
        <v>19</v>
      </c>
      <c r="N158" s="250" t="s">
        <v>47</v>
      </c>
      <c r="O158" s="85"/>
      <c r="P158" s="220">
        <f>O158*H158</f>
        <v>0</v>
      </c>
      <c r="Q158" s="220">
        <v>0.16</v>
      </c>
      <c r="R158" s="220">
        <f>Q158*H158</f>
        <v>1.6000000000000001</v>
      </c>
      <c r="S158" s="220">
        <v>0</v>
      </c>
      <c r="T158" s="22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2" t="s">
        <v>137</v>
      </c>
      <c r="AT158" s="222" t="s">
        <v>151</v>
      </c>
      <c r="AU158" s="222" t="s">
        <v>83</v>
      </c>
      <c r="AY158" s="18" t="s">
        <v>139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8" t="s">
        <v>83</v>
      </c>
      <c r="BK158" s="223">
        <f>ROUND(I158*H158,2)</f>
        <v>0</v>
      </c>
      <c r="BL158" s="18" t="s">
        <v>145</v>
      </c>
      <c r="BM158" s="222" t="s">
        <v>944</v>
      </c>
    </row>
    <row r="159" s="2" customFormat="1" ht="16.5" customHeight="1">
      <c r="A159" s="39"/>
      <c r="B159" s="40"/>
      <c r="C159" s="211" t="s">
        <v>322</v>
      </c>
      <c r="D159" s="211" t="s">
        <v>140</v>
      </c>
      <c r="E159" s="212" t="s">
        <v>945</v>
      </c>
      <c r="F159" s="213" t="s">
        <v>946</v>
      </c>
      <c r="G159" s="214" t="s">
        <v>159</v>
      </c>
      <c r="H159" s="215">
        <v>8</v>
      </c>
      <c r="I159" s="216"/>
      <c r="J159" s="217">
        <f>ROUND(I159*H159,2)</f>
        <v>0</v>
      </c>
      <c r="K159" s="213" t="s">
        <v>144</v>
      </c>
      <c r="L159" s="45"/>
      <c r="M159" s="218" t="s">
        <v>19</v>
      </c>
      <c r="N159" s="219" t="s">
        <v>47</v>
      </c>
      <c r="O159" s="85"/>
      <c r="P159" s="220">
        <f>O159*H159</f>
        <v>0</v>
      </c>
      <c r="Q159" s="220">
        <v>0.040000000000000001</v>
      </c>
      <c r="R159" s="220">
        <f>Q159*H159</f>
        <v>0.32000000000000001</v>
      </c>
      <c r="S159" s="220">
        <v>0</v>
      </c>
      <c r="T159" s="22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2" t="s">
        <v>145</v>
      </c>
      <c r="AT159" s="222" t="s">
        <v>140</v>
      </c>
      <c r="AU159" s="222" t="s">
        <v>83</v>
      </c>
      <c r="AY159" s="18" t="s">
        <v>139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8" t="s">
        <v>83</v>
      </c>
      <c r="BK159" s="223">
        <f>ROUND(I159*H159,2)</f>
        <v>0</v>
      </c>
      <c r="BL159" s="18" t="s">
        <v>145</v>
      </c>
      <c r="BM159" s="222" t="s">
        <v>947</v>
      </c>
    </row>
    <row r="160" s="2" customFormat="1">
      <c r="A160" s="39"/>
      <c r="B160" s="40"/>
      <c r="C160" s="41"/>
      <c r="D160" s="224" t="s">
        <v>147</v>
      </c>
      <c r="E160" s="41"/>
      <c r="F160" s="225" t="s">
        <v>948</v>
      </c>
      <c r="G160" s="41"/>
      <c r="H160" s="41"/>
      <c r="I160" s="226"/>
      <c r="J160" s="41"/>
      <c r="K160" s="41"/>
      <c r="L160" s="45"/>
      <c r="M160" s="227"/>
      <c r="N160" s="22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147</v>
      </c>
      <c r="AU160" s="18" t="s">
        <v>83</v>
      </c>
    </row>
    <row r="161" s="2" customFormat="1" ht="16.5" customHeight="1">
      <c r="A161" s="39"/>
      <c r="B161" s="40"/>
      <c r="C161" s="241" t="s">
        <v>327</v>
      </c>
      <c r="D161" s="241" t="s">
        <v>151</v>
      </c>
      <c r="E161" s="242" t="s">
        <v>949</v>
      </c>
      <c r="F161" s="243" t="s">
        <v>950</v>
      </c>
      <c r="G161" s="244" t="s">
        <v>159</v>
      </c>
      <c r="H161" s="245">
        <v>8</v>
      </c>
      <c r="I161" s="246"/>
      <c r="J161" s="247">
        <f>ROUND(I161*H161,2)</f>
        <v>0</v>
      </c>
      <c r="K161" s="243" t="s">
        <v>144</v>
      </c>
      <c r="L161" s="248"/>
      <c r="M161" s="249" t="s">
        <v>19</v>
      </c>
      <c r="N161" s="250" t="s">
        <v>47</v>
      </c>
      <c r="O161" s="85"/>
      <c r="P161" s="220">
        <f>O161*H161</f>
        <v>0</v>
      </c>
      <c r="Q161" s="220">
        <v>0.013299999999999999</v>
      </c>
      <c r="R161" s="220">
        <f>Q161*H161</f>
        <v>0.1064</v>
      </c>
      <c r="S161" s="220">
        <v>0</v>
      </c>
      <c r="T161" s="22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2" t="s">
        <v>137</v>
      </c>
      <c r="AT161" s="222" t="s">
        <v>151</v>
      </c>
      <c r="AU161" s="222" t="s">
        <v>83</v>
      </c>
      <c r="AY161" s="18" t="s">
        <v>139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83</v>
      </c>
      <c r="BK161" s="223">
        <f>ROUND(I161*H161,2)</f>
        <v>0</v>
      </c>
      <c r="BL161" s="18" t="s">
        <v>145</v>
      </c>
      <c r="BM161" s="222" t="s">
        <v>951</v>
      </c>
    </row>
    <row r="162" s="12" customFormat="1" ht="25.92" customHeight="1">
      <c r="A162" s="12"/>
      <c r="B162" s="197"/>
      <c r="C162" s="198"/>
      <c r="D162" s="199" t="s">
        <v>75</v>
      </c>
      <c r="E162" s="200" t="s">
        <v>227</v>
      </c>
      <c r="F162" s="200" t="s">
        <v>228</v>
      </c>
      <c r="G162" s="198"/>
      <c r="H162" s="198"/>
      <c r="I162" s="201"/>
      <c r="J162" s="202">
        <f>BK162</f>
        <v>0</v>
      </c>
      <c r="K162" s="198"/>
      <c r="L162" s="203"/>
      <c r="M162" s="204"/>
      <c r="N162" s="205"/>
      <c r="O162" s="205"/>
      <c r="P162" s="206">
        <f>P163+P246+P259+P269+P295+P317</f>
        <v>0</v>
      </c>
      <c r="Q162" s="205"/>
      <c r="R162" s="206">
        <f>R163+R246+R259+R269+R295+R317</f>
        <v>71.565562999999997</v>
      </c>
      <c r="S162" s="205"/>
      <c r="T162" s="207">
        <f>T163+T246+T259+T269+T295+T317</f>
        <v>119.325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83</v>
      </c>
      <c r="AT162" s="209" t="s">
        <v>75</v>
      </c>
      <c r="AU162" s="209" t="s">
        <v>76</v>
      </c>
      <c r="AY162" s="208" t="s">
        <v>139</v>
      </c>
      <c r="BK162" s="210">
        <f>BK163+BK246+BK259+BK269+BK295+BK317</f>
        <v>0</v>
      </c>
    </row>
    <row r="163" s="12" customFormat="1" ht="22.8" customHeight="1">
      <c r="A163" s="12"/>
      <c r="B163" s="197"/>
      <c r="C163" s="198"/>
      <c r="D163" s="199" t="s">
        <v>75</v>
      </c>
      <c r="E163" s="252" t="s">
        <v>83</v>
      </c>
      <c r="F163" s="252" t="s">
        <v>229</v>
      </c>
      <c r="G163" s="198"/>
      <c r="H163" s="198"/>
      <c r="I163" s="201"/>
      <c r="J163" s="253">
        <f>BK163</f>
        <v>0</v>
      </c>
      <c r="K163" s="198"/>
      <c r="L163" s="203"/>
      <c r="M163" s="204"/>
      <c r="N163" s="205"/>
      <c r="O163" s="205"/>
      <c r="P163" s="206">
        <f>SUM(P164:P245)</f>
        <v>0</v>
      </c>
      <c r="Q163" s="205"/>
      <c r="R163" s="206">
        <f>SUM(R164:R245)</f>
        <v>18.455615000000002</v>
      </c>
      <c r="S163" s="205"/>
      <c r="T163" s="207">
        <f>SUM(T164:T245)</f>
        <v>119.325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83</v>
      </c>
      <c r="AT163" s="209" t="s">
        <v>75</v>
      </c>
      <c r="AU163" s="209" t="s">
        <v>83</v>
      </c>
      <c r="AY163" s="208" t="s">
        <v>139</v>
      </c>
      <c r="BK163" s="210">
        <f>SUM(BK164:BK245)</f>
        <v>0</v>
      </c>
    </row>
    <row r="164" s="2" customFormat="1" ht="37.8" customHeight="1">
      <c r="A164" s="39"/>
      <c r="B164" s="40"/>
      <c r="C164" s="211" t="s">
        <v>341</v>
      </c>
      <c r="D164" s="211" t="s">
        <v>140</v>
      </c>
      <c r="E164" s="212" t="s">
        <v>952</v>
      </c>
      <c r="F164" s="213" t="s">
        <v>953</v>
      </c>
      <c r="G164" s="214" t="s">
        <v>243</v>
      </c>
      <c r="H164" s="215">
        <v>180.5</v>
      </c>
      <c r="I164" s="216"/>
      <c r="J164" s="217">
        <f>ROUND(I164*H164,2)</f>
        <v>0</v>
      </c>
      <c r="K164" s="213" t="s">
        <v>144</v>
      </c>
      <c r="L164" s="45"/>
      <c r="M164" s="218" t="s">
        <v>19</v>
      </c>
      <c r="N164" s="219" t="s">
        <v>47</v>
      </c>
      <c r="O164" s="85"/>
      <c r="P164" s="220">
        <f>O164*H164</f>
        <v>0</v>
      </c>
      <c r="Q164" s="220">
        <v>0</v>
      </c>
      <c r="R164" s="220">
        <f>Q164*H164</f>
        <v>0</v>
      </c>
      <c r="S164" s="220">
        <v>0.44</v>
      </c>
      <c r="T164" s="221">
        <f>S164*H164</f>
        <v>79.420000000000002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2" t="s">
        <v>145</v>
      </c>
      <c r="AT164" s="222" t="s">
        <v>140</v>
      </c>
      <c r="AU164" s="222" t="s">
        <v>85</v>
      </c>
      <c r="AY164" s="18" t="s">
        <v>139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8" t="s">
        <v>83</v>
      </c>
      <c r="BK164" s="223">
        <f>ROUND(I164*H164,2)</f>
        <v>0</v>
      </c>
      <c r="BL164" s="18" t="s">
        <v>145</v>
      </c>
      <c r="BM164" s="222" t="s">
        <v>954</v>
      </c>
    </row>
    <row r="165" s="2" customFormat="1">
      <c r="A165" s="39"/>
      <c r="B165" s="40"/>
      <c r="C165" s="41"/>
      <c r="D165" s="224" t="s">
        <v>147</v>
      </c>
      <c r="E165" s="41"/>
      <c r="F165" s="225" t="s">
        <v>955</v>
      </c>
      <c r="G165" s="41"/>
      <c r="H165" s="41"/>
      <c r="I165" s="226"/>
      <c r="J165" s="41"/>
      <c r="K165" s="41"/>
      <c r="L165" s="45"/>
      <c r="M165" s="227"/>
      <c r="N165" s="22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147</v>
      </c>
      <c r="AU165" s="18" t="s">
        <v>85</v>
      </c>
    </row>
    <row r="166" s="13" customFormat="1">
      <c r="A166" s="13"/>
      <c r="B166" s="229"/>
      <c r="C166" s="230"/>
      <c r="D166" s="231" t="s">
        <v>149</v>
      </c>
      <c r="E166" s="232" t="s">
        <v>19</v>
      </c>
      <c r="F166" s="233" t="s">
        <v>956</v>
      </c>
      <c r="G166" s="230"/>
      <c r="H166" s="234">
        <v>180.5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149</v>
      </c>
      <c r="AU166" s="240" t="s">
        <v>85</v>
      </c>
      <c r="AV166" s="13" t="s">
        <v>85</v>
      </c>
      <c r="AW166" s="13" t="s">
        <v>35</v>
      </c>
      <c r="AX166" s="13" t="s">
        <v>83</v>
      </c>
      <c r="AY166" s="240" t="s">
        <v>139</v>
      </c>
    </row>
    <row r="167" s="2" customFormat="1" ht="24.15" customHeight="1">
      <c r="A167" s="39"/>
      <c r="B167" s="40"/>
      <c r="C167" s="211" t="s">
        <v>347</v>
      </c>
      <c r="D167" s="211" t="s">
        <v>140</v>
      </c>
      <c r="E167" s="212" t="s">
        <v>250</v>
      </c>
      <c r="F167" s="213" t="s">
        <v>251</v>
      </c>
      <c r="G167" s="214" t="s">
        <v>243</v>
      </c>
      <c r="H167" s="215">
        <v>173.5</v>
      </c>
      <c r="I167" s="216"/>
      <c r="J167" s="217">
        <f>ROUND(I167*H167,2)</f>
        <v>0</v>
      </c>
      <c r="K167" s="213" t="s">
        <v>144</v>
      </c>
      <c r="L167" s="45"/>
      <c r="M167" s="218" t="s">
        <v>19</v>
      </c>
      <c r="N167" s="219" t="s">
        <v>47</v>
      </c>
      <c r="O167" s="85"/>
      <c r="P167" s="220">
        <f>O167*H167</f>
        <v>0</v>
      </c>
      <c r="Q167" s="220">
        <v>9.0000000000000006E-05</v>
      </c>
      <c r="R167" s="220">
        <f>Q167*H167</f>
        <v>0.015615</v>
      </c>
      <c r="S167" s="220">
        <v>0.23000000000000001</v>
      </c>
      <c r="T167" s="221">
        <f>S167*H167</f>
        <v>39.905000000000001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2" t="s">
        <v>145</v>
      </c>
      <c r="AT167" s="222" t="s">
        <v>140</v>
      </c>
      <c r="AU167" s="222" t="s">
        <v>85</v>
      </c>
      <c r="AY167" s="18" t="s">
        <v>139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8" t="s">
        <v>83</v>
      </c>
      <c r="BK167" s="223">
        <f>ROUND(I167*H167,2)</f>
        <v>0</v>
      </c>
      <c r="BL167" s="18" t="s">
        <v>145</v>
      </c>
      <c r="BM167" s="222" t="s">
        <v>957</v>
      </c>
    </row>
    <row r="168" s="2" customFormat="1">
      <c r="A168" s="39"/>
      <c r="B168" s="40"/>
      <c r="C168" s="41"/>
      <c r="D168" s="224" t="s">
        <v>147</v>
      </c>
      <c r="E168" s="41"/>
      <c r="F168" s="225" t="s">
        <v>253</v>
      </c>
      <c r="G168" s="41"/>
      <c r="H168" s="41"/>
      <c r="I168" s="226"/>
      <c r="J168" s="41"/>
      <c r="K168" s="41"/>
      <c r="L168" s="45"/>
      <c r="M168" s="227"/>
      <c r="N168" s="22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147</v>
      </c>
      <c r="AU168" s="18" t="s">
        <v>85</v>
      </c>
    </row>
    <row r="169" s="13" customFormat="1">
      <c r="A169" s="13"/>
      <c r="B169" s="229"/>
      <c r="C169" s="230"/>
      <c r="D169" s="231" t="s">
        <v>149</v>
      </c>
      <c r="E169" s="232" t="s">
        <v>19</v>
      </c>
      <c r="F169" s="233" t="s">
        <v>958</v>
      </c>
      <c r="G169" s="230"/>
      <c r="H169" s="234">
        <v>173.5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149</v>
      </c>
      <c r="AU169" s="240" t="s">
        <v>85</v>
      </c>
      <c r="AV169" s="13" t="s">
        <v>85</v>
      </c>
      <c r="AW169" s="13" t="s">
        <v>35</v>
      </c>
      <c r="AX169" s="13" t="s">
        <v>83</v>
      </c>
      <c r="AY169" s="240" t="s">
        <v>139</v>
      </c>
    </row>
    <row r="170" s="2" customFormat="1" ht="16.5" customHeight="1">
      <c r="A170" s="39"/>
      <c r="B170" s="40"/>
      <c r="C170" s="211" t="s">
        <v>352</v>
      </c>
      <c r="D170" s="211" t="s">
        <v>140</v>
      </c>
      <c r="E170" s="212" t="s">
        <v>959</v>
      </c>
      <c r="F170" s="213" t="s">
        <v>960</v>
      </c>
      <c r="G170" s="214" t="s">
        <v>243</v>
      </c>
      <c r="H170" s="215">
        <v>99</v>
      </c>
      <c r="I170" s="216"/>
      <c r="J170" s="217">
        <f>ROUND(I170*H170,2)</f>
        <v>0</v>
      </c>
      <c r="K170" s="213" t="s">
        <v>144</v>
      </c>
      <c r="L170" s="45"/>
      <c r="M170" s="218" t="s">
        <v>19</v>
      </c>
      <c r="N170" s="219" t="s">
        <v>47</v>
      </c>
      <c r="O170" s="85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2" t="s">
        <v>145</v>
      </c>
      <c r="AT170" s="222" t="s">
        <v>140</v>
      </c>
      <c r="AU170" s="222" t="s">
        <v>85</v>
      </c>
      <c r="AY170" s="18" t="s">
        <v>139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8" t="s">
        <v>83</v>
      </c>
      <c r="BK170" s="223">
        <f>ROUND(I170*H170,2)</f>
        <v>0</v>
      </c>
      <c r="BL170" s="18" t="s">
        <v>145</v>
      </c>
      <c r="BM170" s="222" t="s">
        <v>961</v>
      </c>
    </row>
    <row r="171" s="2" customFormat="1">
      <c r="A171" s="39"/>
      <c r="B171" s="40"/>
      <c r="C171" s="41"/>
      <c r="D171" s="224" t="s">
        <v>147</v>
      </c>
      <c r="E171" s="41"/>
      <c r="F171" s="225" t="s">
        <v>962</v>
      </c>
      <c r="G171" s="41"/>
      <c r="H171" s="41"/>
      <c r="I171" s="226"/>
      <c r="J171" s="41"/>
      <c r="K171" s="41"/>
      <c r="L171" s="45"/>
      <c r="M171" s="227"/>
      <c r="N171" s="228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147</v>
      </c>
      <c r="AU171" s="18" t="s">
        <v>85</v>
      </c>
    </row>
    <row r="172" s="13" customFormat="1">
      <c r="A172" s="13"/>
      <c r="B172" s="229"/>
      <c r="C172" s="230"/>
      <c r="D172" s="231" t="s">
        <v>149</v>
      </c>
      <c r="E172" s="232" t="s">
        <v>19</v>
      </c>
      <c r="F172" s="233" t="s">
        <v>963</v>
      </c>
      <c r="G172" s="230"/>
      <c r="H172" s="234">
        <v>99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149</v>
      </c>
      <c r="AU172" s="240" t="s">
        <v>85</v>
      </c>
      <c r="AV172" s="13" t="s">
        <v>85</v>
      </c>
      <c r="AW172" s="13" t="s">
        <v>35</v>
      </c>
      <c r="AX172" s="13" t="s">
        <v>83</v>
      </c>
      <c r="AY172" s="240" t="s">
        <v>139</v>
      </c>
    </row>
    <row r="173" s="2" customFormat="1" ht="21.75" customHeight="1">
      <c r="A173" s="39"/>
      <c r="B173" s="40"/>
      <c r="C173" s="211" t="s">
        <v>357</v>
      </c>
      <c r="D173" s="211" t="s">
        <v>140</v>
      </c>
      <c r="E173" s="212" t="s">
        <v>964</v>
      </c>
      <c r="F173" s="213" t="s">
        <v>965</v>
      </c>
      <c r="G173" s="214" t="s">
        <v>279</v>
      </c>
      <c r="H173" s="215">
        <v>27.574999999999999</v>
      </c>
      <c r="I173" s="216"/>
      <c r="J173" s="217">
        <f>ROUND(I173*H173,2)</f>
        <v>0</v>
      </c>
      <c r="K173" s="213" t="s">
        <v>144</v>
      </c>
      <c r="L173" s="45"/>
      <c r="M173" s="218" t="s">
        <v>19</v>
      </c>
      <c r="N173" s="219" t="s">
        <v>47</v>
      </c>
      <c r="O173" s="85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2" t="s">
        <v>145</v>
      </c>
      <c r="AT173" s="222" t="s">
        <v>140</v>
      </c>
      <c r="AU173" s="222" t="s">
        <v>85</v>
      </c>
      <c r="AY173" s="18" t="s">
        <v>139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8" t="s">
        <v>83</v>
      </c>
      <c r="BK173" s="223">
        <f>ROUND(I173*H173,2)</f>
        <v>0</v>
      </c>
      <c r="BL173" s="18" t="s">
        <v>145</v>
      </c>
      <c r="BM173" s="222" t="s">
        <v>966</v>
      </c>
    </row>
    <row r="174" s="2" customFormat="1">
      <c r="A174" s="39"/>
      <c r="B174" s="40"/>
      <c r="C174" s="41"/>
      <c r="D174" s="224" t="s">
        <v>147</v>
      </c>
      <c r="E174" s="41"/>
      <c r="F174" s="225" t="s">
        <v>967</v>
      </c>
      <c r="G174" s="41"/>
      <c r="H174" s="41"/>
      <c r="I174" s="226"/>
      <c r="J174" s="41"/>
      <c r="K174" s="41"/>
      <c r="L174" s="45"/>
      <c r="M174" s="227"/>
      <c r="N174" s="228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147</v>
      </c>
      <c r="AU174" s="18" t="s">
        <v>85</v>
      </c>
    </row>
    <row r="175" s="13" customFormat="1">
      <c r="A175" s="13"/>
      <c r="B175" s="229"/>
      <c r="C175" s="230"/>
      <c r="D175" s="231" t="s">
        <v>149</v>
      </c>
      <c r="E175" s="232" t="s">
        <v>19</v>
      </c>
      <c r="F175" s="233" t="s">
        <v>968</v>
      </c>
      <c r="G175" s="230"/>
      <c r="H175" s="234">
        <v>2.7000000000000002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149</v>
      </c>
      <c r="AU175" s="240" t="s">
        <v>85</v>
      </c>
      <c r="AV175" s="13" t="s">
        <v>85</v>
      </c>
      <c r="AW175" s="13" t="s">
        <v>35</v>
      </c>
      <c r="AX175" s="13" t="s">
        <v>76</v>
      </c>
      <c r="AY175" s="240" t="s">
        <v>139</v>
      </c>
    </row>
    <row r="176" s="13" customFormat="1">
      <c r="A176" s="13"/>
      <c r="B176" s="229"/>
      <c r="C176" s="230"/>
      <c r="D176" s="231" t="s">
        <v>149</v>
      </c>
      <c r="E176" s="232" t="s">
        <v>19</v>
      </c>
      <c r="F176" s="233" t="s">
        <v>969</v>
      </c>
      <c r="G176" s="230"/>
      <c r="H176" s="234">
        <v>21.875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149</v>
      </c>
      <c r="AU176" s="240" t="s">
        <v>85</v>
      </c>
      <c r="AV176" s="13" t="s">
        <v>85</v>
      </c>
      <c r="AW176" s="13" t="s">
        <v>35</v>
      </c>
      <c r="AX176" s="13" t="s">
        <v>76</v>
      </c>
      <c r="AY176" s="240" t="s">
        <v>139</v>
      </c>
    </row>
    <row r="177" s="13" customFormat="1">
      <c r="A177" s="13"/>
      <c r="B177" s="229"/>
      <c r="C177" s="230"/>
      <c r="D177" s="231" t="s">
        <v>149</v>
      </c>
      <c r="E177" s="232" t="s">
        <v>19</v>
      </c>
      <c r="F177" s="233" t="s">
        <v>970</v>
      </c>
      <c r="G177" s="230"/>
      <c r="H177" s="234">
        <v>3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149</v>
      </c>
      <c r="AU177" s="240" t="s">
        <v>85</v>
      </c>
      <c r="AV177" s="13" t="s">
        <v>85</v>
      </c>
      <c r="AW177" s="13" t="s">
        <v>35</v>
      </c>
      <c r="AX177" s="13" t="s">
        <v>76</v>
      </c>
      <c r="AY177" s="240" t="s">
        <v>139</v>
      </c>
    </row>
    <row r="178" s="14" customFormat="1">
      <c r="A178" s="14"/>
      <c r="B178" s="254"/>
      <c r="C178" s="255"/>
      <c r="D178" s="231" t="s">
        <v>149</v>
      </c>
      <c r="E178" s="256" t="s">
        <v>19</v>
      </c>
      <c r="F178" s="257" t="s">
        <v>248</v>
      </c>
      <c r="G178" s="255"/>
      <c r="H178" s="258">
        <v>27.574999999999999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4" t="s">
        <v>149</v>
      </c>
      <c r="AU178" s="264" t="s">
        <v>85</v>
      </c>
      <c r="AV178" s="14" t="s">
        <v>145</v>
      </c>
      <c r="AW178" s="14" t="s">
        <v>35</v>
      </c>
      <c r="AX178" s="14" t="s">
        <v>83</v>
      </c>
      <c r="AY178" s="264" t="s">
        <v>139</v>
      </c>
    </row>
    <row r="179" s="2" customFormat="1" ht="24.15" customHeight="1">
      <c r="A179" s="39"/>
      <c r="B179" s="40"/>
      <c r="C179" s="211" t="s">
        <v>362</v>
      </c>
      <c r="D179" s="211" t="s">
        <v>140</v>
      </c>
      <c r="E179" s="212" t="s">
        <v>286</v>
      </c>
      <c r="F179" s="213" t="s">
        <v>287</v>
      </c>
      <c r="G179" s="214" t="s">
        <v>279</v>
      </c>
      <c r="H179" s="215">
        <v>90.200000000000003</v>
      </c>
      <c r="I179" s="216"/>
      <c r="J179" s="217">
        <f>ROUND(I179*H179,2)</f>
        <v>0</v>
      </c>
      <c r="K179" s="213" t="s">
        <v>19</v>
      </c>
      <c r="L179" s="45"/>
      <c r="M179" s="218" t="s">
        <v>19</v>
      </c>
      <c r="N179" s="219" t="s">
        <v>47</v>
      </c>
      <c r="O179" s="85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2" t="s">
        <v>145</v>
      </c>
      <c r="AT179" s="222" t="s">
        <v>140</v>
      </c>
      <c r="AU179" s="222" t="s">
        <v>85</v>
      </c>
      <c r="AY179" s="18" t="s">
        <v>139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8" t="s">
        <v>83</v>
      </c>
      <c r="BK179" s="223">
        <f>ROUND(I179*H179,2)</f>
        <v>0</v>
      </c>
      <c r="BL179" s="18" t="s">
        <v>145</v>
      </c>
      <c r="BM179" s="222" t="s">
        <v>971</v>
      </c>
    </row>
    <row r="180" s="13" customFormat="1">
      <c r="A180" s="13"/>
      <c r="B180" s="229"/>
      <c r="C180" s="230"/>
      <c r="D180" s="231" t="s">
        <v>149</v>
      </c>
      <c r="E180" s="232" t="s">
        <v>19</v>
      </c>
      <c r="F180" s="233" t="s">
        <v>972</v>
      </c>
      <c r="G180" s="230"/>
      <c r="H180" s="234">
        <v>85.200000000000003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149</v>
      </c>
      <c r="AU180" s="240" t="s">
        <v>85</v>
      </c>
      <c r="AV180" s="13" t="s">
        <v>85</v>
      </c>
      <c r="AW180" s="13" t="s">
        <v>35</v>
      </c>
      <c r="AX180" s="13" t="s">
        <v>76</v>
      </c>
      <c r="AY180" s="240" t="s">
        <v>139</v>
      </c>
    </row>
    <row r="181" s="13" customFormat="1">
      <c r="A181" s="13"/>
      <c r="B181" s="229"/>
      <c r="C181" s="230"/>
      <c r="D181" s="231" t="s">
        <v>149</v>
      </c>
      <c r="E181" s="232" t="s">
        <v>19</v>
      </c>
      <c r="F181" s="233" t="s">
        <v>973</v>
      </c>
      <c r="G181" s="230"/>
      <c r="H181" s="234">
        <v>5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149</v>
      </c>
      <c r="AU181" s="240" t="s">
        <v>85</v>
      </c>
      <c r="AV181" s="13" t="s">
        <v>85</v>
      </c>
      <c r="AW181" s="13" t="s">
        <v>35</v>
      </c>
      <c r="AX181" s="13" t="s">
        <v>76</v>
      </c>
      <c r="AY181" s="240" t="s">
        <v>139</v>
      </c>
    </row>
    <row r="182" s="14" customFormat="1">
      <c r="A182" s="14"/>
      <c r="B182" s="254"/>
      <c r="C182" s="255"/>
      <c r="D182" s="231" t="s">
        <v>149</v>
      </c>
      <c r="E182" s="256" t="s">
        <v>19</v>
      </c>
      <c r="F182" s="257" t="s">
        <v>248</v>
      </c>
      <c r="G182" s="255"/>
      <c r="H182" s="258">
        <v>90.200000000000003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149</v>
      </c>
      <c r="AU182" s="264" t="s">
        <v>85</v>
      </c>
      <c r="AV182" s="14" t="s">
        <v>145</v>
      </c>
      <c r="AW182" s="14" t="s">
        <v>35</v>
      </c>
      <c r="AX182" s="14" t="s">
        <v>83</v>
      </c>
      <c r="AY182" s="264" t="s">
        <v>139</v>
      </c>
    </row>
    <row r="183" s="2" customFormat="1" ht="24.15" customHeight="1">
      <c r="A183" s="39"/>
      <c r="B183" s="40"/>
      <c r="C183" s="211" t="s">
        <v>367</v>
      </c>
      <c r="D183" s="211" t="s">
        <v>140</v>
      </c>
      <c r="E183" s="212" t="s">
        <v>974</v>
      </c>
      <c r="F183" s="213" t="s">
        <v>975</v>
      </c>
      <c r="G183" s="214" t="s">
        <v>279</v>
      </c>
      <c r="H183" s="215">
        <v>60</v>
      </c>
      <c r="I183" s="216"/>
      <c r="J183" s="217">
        <f>ROUND(I183*H183,2)</f>
        <v>0</v>
      </c>
      <c r="K183" s="213" t="s">
        <v>144</v>
      </c>
      <c r="L183" s="45"/>
      <c r="M183" s="218" t="s">
        <v>19</v>
      </c>
      <c r="N183" s="219" t="s">
        <v>47</v>
      </c>
      <c r="O183" s="85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2" t="s">
        <v>145</v>
      </c>
      <c r="AT183" s="222" t="s">
        <v>140</v>
      </c>
      <c r="AU183" s="222" t="s">
        <v>85</v>
      </c>
      <c r="AY183" s="18" t="s">
        <v>139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8" t="s">
        <v>83</v>
      </c>
      <c r="BK183" s="223">
        <f>ROUND(I183*H183,2)</f>
        <v>0</v>
      </c>
      <c r="BL183" s="18" t="s">
        <v>145</v>
      </c>
      <c r="BM183" s="222" t="s">
        <v>976</v>
      </c>
    </row>
    <row r="184" s="2" customFormat="1">
      <c r="A184" s="39"/>
      <c r="B184" s="40"/>
      <c r="C184" s="41"/>
      <c r="D184" s="224" t="s">
        <v>147</v>
      </c>
      <c r="E184" s="41"/>
      <c r="F184" s="225" t="s">
        <v>977</v>
      </c>
      <c r="G184" s="41"/>
      <c r="H184" s="41"/>
      <c r="I184" s="226"/>
      <c r="J184" s="41"/>
      <c r="K184" s="41"/>
      <c r="L184" s="45"/>
      <c r="M184" s="227"/>
      <c r="N184" s="228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147</v>
      </c>
      <c r="AU184" s="18" t="s">
        <v>85</v>
      </c>
    </row>
    <row r="185" s="13" customFormat="1">
      <c r="A185" s="13"/>
      <c r="B185" s="229"/>
      <c r="C185" s="230"/>
      <c r="D185" s="231" t="s">
        <v>149</v>
      </c>
      <c r="E185" s="232" t="s">
        <v>19</v>
      </c>
      <c r="F185" s="233" t="s">
        <v>978</v>
      </c>
      <c r="G185" s="230"/>
      <c r="H185" s="234">
        <v>45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149</v>
      </c>
      <c r="AU185" s="240" t="s">
        <v>85</v>
      </c>
      <c r="AV185" s="13" t="s">
        <v>85</v>
      </c>
      <c r="AW185" s="13" t="s">
        <v>35</v>
      </c>
      <c r="AX185" s="13" t="s">
        <v>76</v>
      </c>
      <c r="AY185" s="240" t="s">
        <v>139</v>
      </c>
    </row>
    <row r="186" s="13" customFormat="1">
      <c r="A186" s="13"/>
      <c r="B186" s="229"/>
      <c r="C186" s="230"/>
      <c r="D186" s="231" t="s">
        <v>149</v>
      </c>
      <c r="E186" s="232" t="s">
        <v>19</v>
      </c>
      <c r="F186" s="233" t="s">
        <v>979</v>
      </c>
      <c r="G186" s="230"/>
      <c r="H186" s="234">
        <v>15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149</v>
      </c>
      <c r="AU186" s="240" t="s">
        <v>85</v>
      </c>
      <c r="AV186" s="13" t="s">
        <v>85</v>
      </c>
      <c r="AW186" s="13" t="s">
        <v>35</v>
      </c>
      <c r="AX186" s="13" t="s">
        <v>76</v>
      </c>
      <c r="AY186" s="240" t="s">
        <v>139</v>
      </c>
    </row>
    <row r="187" s="14" customFormat="1">
      <c r="A187" s="14"/>
      <c r="B187" s="254"/>
      <c r="C187" s="255"/>
      <c r="D187" s="231" t="s">
        <v>149</v>
      </c>
      <c r="E187" s="256" t="s">
        <v>19</v>
      </c>
      <c r="F187" s="257" t="s">
        <v>248</v>
      </c>
      <c r="G187" s="255"/>
      <c r="H187" s="258">
        <v>60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149</v>
      </c>
      <c r="AU187" s="264" t="s">
        <v>85</v>
      </c>
      <c r="AV187" s="14" t="s">
        <v>145</v>
      </c>
      <c r="AW187" s="14" t="s">
        <v>35</v>
      </c>
      <c r="AX187" s="14" t="s">
        <v>83</v>
      </c>
      <c r="AY187" s="264" t="s">
        <v>139</v>
      </c>
    </row>
    <row r="188" s="2" customFormat="1" ht="16.5" customHeight="1">
      <c r="A188" s="39"/>
      <c r="B188" s="40"/>
      <c r="C188" s="211" t="s">
        <v>372</v>
      </c>
      <c r="D188" s="211" t="s">
        <v>140</v>
      </c>
      <c r="E188" s="212" t="s">
        <v>980</v>
      </c>
      <c r="F188" s="213" t="s">
        <v>981</v>
      </c>
      <c r="G188" s="214" t="s">
        <v>279</v>
      </c>
      <c r="H188" s="215">
        <v>2</v>
      </c>
      <c r="I188" s="216"/>
      <c r="J188" s="217">
        <f>ROUND(I188*H188,2)</f>
        <v>0</v>
      </c>
      <c r="K188" s="213" t="s">
        <v>144</v>
      </c>
      <c r="L188" s="45"/>
      <c r="M188" s="218" t="s">
        <v>19</v>
      </c>
      <c r="N188" s="219" t="s">
        <v>47</v>
      </c>
      <c r="O188" s="85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2" t="s">
        <v>145</v>
      </c>
      <c r="AT188" s="222" t="s">
        <v>140</v>
      </c>
      <c r="AU188" s="222" t="s">
        <v>85</v>
      </c>
      <c r="AY188" s="18" t="s">
        <v>139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8" t="s">
        <v>83</v>
      </c>
      <c r="BK188" s="223">
        <f>ROUND(I188*H188,2)</f>
        <v>0</v>
      </c>
      <c r="BL188" s="18" t="s">
        <v>145</v>
      </c>
      <c r="BM188" s="222" t="s">
        <v>982</v>
      </c>
    </row>
    <row r="189" s="2" customFormat="1">
      <c r="A189" s="39"/>
      <c r="B189" s="40"/>
      <c r="C189" s="41"/>
      <c r="D189" s="224" t="s">
        <v>147</v>
      </c>
      <c r="E189" s="41"/>
      <c r="F189" s="225" t="s">
        <v>983</v>
      </c>
      <c r="G189" s="41"/>
      <c r="H189" s="41"/>
      <c r="I189" s="226"/>
      <c r="J189" s="41"/>
      <c r="K189" s="41"/>
      <c r="L189" s="45"/>
      <c r="M189" s="227"/>
      <c r="N189" s="228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147</v>
      </c>
      <c r="AU189" s="18" t="s">
        <v>85</v>
      </c>
    </row>
    <row r="190" s="13" customFormat="1">
      <c r="A190" s="13"/>
      <c r="B190" s="229"/>
      <c r="C190" s="230"/>
      <c r="D190" s="231" t="s">
        <v>149</v>
      </c>
      <c r="E190" s="232" t="s">
        <v>19</v>
      </c>
      <c r="F190" s="233" t="s">
        <v>984</v>
      </c>
      <c r="G190" s="230"/>
      <c r="H190" s="234">
        <v>2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149</v>
      </c>
      <c r="AU190" s="240" t="s">
        <v>85</v>
      </c>
      <c r="AV190" s="13" t="s">
        <v>85</v>
      </c>
      <c r="AW190" s="13" t="s">
        <v>35</v>
      </c>
      <c r="AX190" s="13" t="s">
        <v>76</v>
      </c>
      <c r="AY190" s="240" t="s">
        <v>139</v>
      </c>
    </row>
    <row r="191" s="14" customFormat="1">
      <c r="A191" s="14"/>
      <c r="B191" s="254"/>
      <c r="C191" s="255"/>
      <c r="D191" s="231" t="s">
        <v>149</v>
      </c>
      <c r="E191" s="256" t="s">
        <v>19</v>
      </c>
      <c r="F191" s="257" t="s">
        <v>248</v>
      </c>
      <c r="G191" s="255"/>
      <c r="H191" s="258">
        <v>2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149</v>
      </c>
      <c r="AU191" s="264" t="s">
        <v>85</v>
      </c>
      <c r="AV191" s="14" t="s">
        <v>145</v>
      </c>
      <c r="AW191" s="14" t="s">
        <v>35</v>
      </c>
      <c r="AX191" s="14" t="s">
        <v>83</v>
      </c>
      <c r="AY191" s="264" t="s">
        <v>139</v>
      </c>
    </row>
    <row r="192" s="2" customFormat="1" ht="37.8" customHeight="1">
      <c r="A192" s="39"/>
      <c r="B192" s="40"/>
      <c r="C192" s="211" t="s">
        <v>376</v>
      </c>
      <c r="D192" s="211" t="s">
        <v>140</v>
      </c>
      <c r="E192" s="212" t="s">
        <v>299</v>
      </c>
      <c r="F192" s="213" t="s">
        <v>300</v>
      </c>
      <c r="G192" s="214" t="s">
        <v>279</v>
      </c>
      <c r="H192" s="215">
        <v>19.800000000000001</v>
      </c>
      <c r="I192" s="216"/>
      <c r="J192" s="217">
        <f>ROUND(I192*H192,2)</f>
        <v>0</v>
      </c>
      <c r="K192" s="213" t="s">
        <v>144</v>
      </c>
      <c r="L192" s="45"/>
      <c r="M192" s="218" t="s">
        <v>19</v>
      </c>
      <c r="N192" s="219" t="s">
        <v>47</v>
      </c>
      <c r="O192" s="85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2" t="s">
        <v>145</v>
      </c>
      <c r="AT192" s="222" t="s">
        <v>140</v>
      </c>
      <c r="AU192" s="222" t="s">
        <v>85</v>
      </c>
      <c r="AY192" s="18" t="s">
        <v>139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8" t="s">
        <v>83</v>
      </c>
      <c r="BK192" s="223">
        <f>ROUND(I192*H192,2)</f>
        <v>0</v>
      </c>
      <c r="BL192" s="18" t="s">
        <v>145</v>
      </c>
      <c r="BM192" s="222" t="s">
        <v>985</v>
      </c>
    </row>
    <row r="193" s="2" customFormat="1">
      <c r="A193" s="39"/>
      <c r="B193" s="40"/>
      <c r="C193" s="41"/>
      <c r="D193" s="224" t="s">
        <v>147</v>
      </c>
      <c r="E193" s="41"/>
      <c r="F193" s="225" t="s">
        <v>302</v>
      </c>
      <c r="G193" s="41"/>
      <c r="H193" s="41"/>
      <c r="I193" s="226"/>
      <c r="J193" s="41"/>
      <c r="K193" s="41"/>
      <c r="L193" s="45"/>
      <c r="M193" s="227"/>
      <c r="N193" s="228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147</v>
      </c>
      <c r="AU193" s="18" t="s">
        <v>85</v>
      </c>
    </row>
    <row r="194" s="13" customFormat="1">
      <c r="A194" s="13"/>
      <c r="B194" s="229"/>
      <c r="C194" s="230"/>
      <c r="D194" s="231" t="s">
        <v>149</v>
      </c>
      <c r="E194" s="232" t="s">
        <v>19</v>
      </c>
      <c r="F194" s="233" t="s">
        <v>986</v>
      </c>
      <c r="G194" s="230"/>
      <c r="H194" s="234">
        <v>19.800000000000001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149</v>
      </c>
      <c r="AU194" s="240" t="s">
        <v>85</v>
      </c>
      <c r="AV194" s="13" t="s">
        <v>85</v>
      </c>
      <c r="AW194" s="13" t="s">
        <v>35</v>
      </c>
      <c r="AX194" s="13" t="s">
        <v>83</v>
      </c>
      <c r="AY194" s="240" t="s">
        <v>139</v>
      </c>
    </row>
    <row r="195" s="2" customFormat="1" ht="37.8" customHeight="1">
      <c r="A195" s="39"/>
      <c r="B195" s="40"/>
      <c r="C195" s="211" t="s">
        <v>382</v>
      </c>
      <c r="D195" s="211" t="s">
        <v>140</v>
      </c>
      <c r="E195" s="212" t="s">
        <v>305</v>
      </c>
      <c r="F195" s="213" t="s">
        <v>306</v>
      </c>
      <c r="G195" s="214" t="s">
        <v>279</v>
      </c>
      <c r="H195" s="215">
        <v>179.77500000000001</v>
      </c>
      <c r="I195" s="216"/>
      <c r="J195" s="217">
        <f>ROUND(I195*H195,2)</f>
        <v>0</v>
      </c>
      <c r="K195" s="213" t="s">
        <v>144</v>
      </c>
      <c r="L195" s="45"/>
      <c r="M195" s="218" t="s">
        <v>19</v>
      </c>
      <c r="N195" s="219" t="s">
        <v>47</v>
      </c>
      <c r="O195" s="85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2" t="s">
        <v>145</v>
      </c>
      <c r="AT195" s="222" t="s">
        <v>140</v>
      </c>
      <c r="AU195" s="222" t="s">
        <v>85</v>
      </c>
      <c r="AY195" s="18" t="s">
        <v>139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8" t="s">
        <v>83</v>
      </c>
      <c r="BK195" s="223">
        <f>ROUND(I195*H195,2)</f>
        <v>0</v>
      </c>
      <c r="BL195" s="18" t="s">
        <v>145</v>
      </c>
      <c r="BM195" s="222" t="s">
        <v>987</v>
      </c>
    </row>
    <row r="196" s="2" customFormat="1">
      <c r="A196" s="39"/>
      <c r="B196" s="40"/>
      <c r="C196" s="41"/>
      <c r="D196" s="224" t="s">
        <v>147</v>
      </c>
      <c r="E196" s="41"/>
      <c r="F196" s="225" t="s">
        <v>308</v>
      </c>
      <c r="G196" s="41"/>
      <c r="H196" s="41"/>
      <c r="I196" s="226"/>
      <c r="J196" s="41"/>
      <c r="K196" s="41"/>
      <c r="L196" s="45"/>
      <c r="M196" s="227"/>
      <c r="N196" s="22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147</v>
      </c>
      <c r="AU196" s="18" t="s">
        <v>85</v>
      </c>
    </row>
    <row r="197" s="13" customFormat="1">
      <c r="A197" s="13"/>
      <c r="B197" s="229"/>
      <c r="C197" s="230"/>
      <c r="D197" s="231" t="s">
        <v>149</v>
      </c>
      <c r="E197" s="232" t="s">
        <v>19</v>
      </c>
      <c r="F197" s="233" t="s">
        <v>968</v>
      </c>
      <c r="G197" s="230"/>
      <c r="H197" s="234">
        <v>2.7000000000000002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149</v>
      </c>
      <c r="AU197" s="240" t="s">
        <v>85</v>
      </c>
      <c r="AV197" s="13" t="s">
        <v>85</v>
      </c>
      <c r="AW197" s="13" t="s">
        <v>35</v>
      </c>
      <c r="AX197" s="13" t="s">
        <v>76</v>
      </c>
      <c r="AY197" s="240" t="s">
        <v>139</v>
      </c>
    </row>
    <row r="198" s="13" customFormat="1">
      <c r="A198" s="13"/>
      <c r="B198" s="229"/>
      <c r="C198" s="230"/>
      <c r="D198" s="231" t="s">
        <v>149</v>
      </c>
      <c r="E198" s="232" t="s">
        <v>19</v>
      </c>
      <c r="F198" s="233" t="s">
        <v>969</v>
      </c>
      <c r="G198" s="230"/>
      <c r="H198" s="234">
        <v>21.875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149</v>
      </c>
      <c r="AU198" s="240" t="s">
        <v>85</v>
      </c>
      <c r="AV198" s="13" t="s">
        <v>85</v>
      </c>
      <c r="AW198" s="13" t="s">
        <v>35</v>
      </c>
      <c r="AX198" s="13" t="s">
        <v>76</v>
      </c>
      <c r="AY198" s="240" t="s">
        <v>139</v>
      </c>
    </row>
    <row r="199" s="13" customFormat="1">
      <c r="A199" s="13"/>
      <c r="B199" s="229"/>
      <c r="C199" s="230"/>
      <c r="D199" s="231" t="s">
        <v>149</v>
      </c>
      <c r="E199" s="232" t="s">
        <v>19</v>
      </c>
      <c r="F199" s="233" t="s">
        <v>970</v>
      </c>
      <c r="G199" s="230"/>
      <c r="H199" s="234">
        <v>3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149</v>
      </c>
      <c r="AU199" s="240" t="s">
        <v>85</v>
      </c>
      <c r="AV199" s="13" t="s">
        <v>85</v>
      </c>
      <c r="AW199" s="13" t="s">
        <v>35</v>
      </c>
      <c r="AX199" s="13" t="s">
        <v>76</v>
      </c>
      <c r="AY199" s="240" t="s">
        <v>139</v>
      </c>
    </row>
    <row r="200" s="13" customFormat="1">
      <c r="A200" s="13"/>
      <c r="B200" s="229"/>
      <c r="C200" s="230"/>
      <c r="D200" s="231" t="s">
        <v>149</v>
      </c>
      <c r="E200" s="232" t="s">
        <v>19</v>
      </c>
      <c r="F200" s="233" t="s">
        <v>984</v>
      </c>
      <c r="G200" s="230"/>
      <c r="H200" s="234">
        <v>2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149</v>
      </c>
      <c r="AU200" s="240" t="s">
        <v>85</v>
      </c>
      <c r="AV200" s="13" t="s">
        <v>85</v>
      </c>
      <c r="AW200" s="13" t="s">
        <v>35</v>
      </c>
      <c r="AX200" s="13" t="s">
        <v>76</v>
      </c>
      <c r="AY200" s="240" t="s">
        <v>139</v>
      </c>
    </row>
    <row r="201" s="13" customFormat="1">
      <c r="A201" s="13"/>
      <c r="B201" s="229"/>
      <c r="C201" s="230"/>
      <c r="D201" s="231" t="s">
        <v>149</v>
      </c>
      <c r="E201" s="232" t="s">
        <v>19</v>
      </c>
      <c r="F201" s="233" t="s">
        <v>972</v>
      </c>
      <c r="G201" s="230"/>
      <c r="H201" s="234">
        <v>85.200000000000003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149</v>
      </c>
      <c r="AU201" s="240" t="s">
        <v>85</v>
      </c>
      <c r="AV201" s="13" t="s">
        <v>85</v>
      </c>
      <c r="AW201" s="13" t="s">
        <v>35</v>
      </c>
      <c r="AX201" s="13" t="s">
        <v>76</v>
      </c>
      <c r="AY201" s="240" t="s">
        <v>139</v>
      </c>
    </row>
    <row r="202" s="13" customFormat="1">
      <c r="A202" s="13"/>
      <c r="B202" s="229"/>
      <c r="C202" s="230"/>
      <c r="D202" s="231" t="s">
        <v>149</v>
      </c>
      <c r="E202" s="232" t="s">
        <v>19</v>
      </c>
      <c r="F202" s="233" t="s">
        <v>973</v>
      </c>
      <c r="G202" s="230"/>
      <c r="H202" s="234">
        <v>5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149</v>
      </c>
      <c r="AU202" s="240" t="s">
        <v>85</v>
      </c>
      <c r="AV202" s="13" t="s">
        <v>85</v>
      </c>
      <c r="AW202" s="13" t="s">
        <v>35</v>
      </c>
      <c r="AX202" s="13" t="s">
        <v>76</v>
      </c>
      <c r="AY202" s="240" t="s">
        <v>139</v>
      </c>
    </row>
    <row r="203" s="13" customFormat="1">
      <c r="A203" s="13"/>
      <c r="B203" s="229"/>
      <c r="C203" s="230"/>
      <c r="D203" s="231" t="s">
        <v>149</v>
      </c>
      <c r="E203" s="232" t="s">
        <v>19</v>
      </c>
      <c r="F203" s="233" t="s">
        <v>978</v>
      </c>
      <c r="G203" s="230"/>
      <c r="H203" s="234">
        <v>45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149</v>
      </c>
      <c r="AU203" s="240" t="s">
        <v>85</v>
      </c>
      <c r="AV203" s="13" t="s">
        <v>85</v>
      </c>
      <c r="AW203" s="13" t="s">
        <v>35</v>
      </c>
      <c r="AX203" s="13" t="s">
        <v>76</v>
      </c>
      <c r="AY203" s="240" t="s">
        <v>139</v>
      </c>
    </row>
    <row r="204" s="13" customFormat="1">
      <c r="A204" s="13"/>
      <c r="B204" s="229"/>
      <c r="C204" s="230"/>
      <c r="D204" s="231" t="s">
        <v>149</v>
      </c>
      <c r="E204" s="232" t="s">
        <v>19</v>
      </c>
      <c r="F204" s="233" t="s">
        <v>979</v>
      </c>
      <c r="G204" s="230"/>
      <c r="H204" s="234">
        <v>15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149</v>
      </c>
      <c r="AU204" s="240" t="s">
        <v>85</v>
      </c>
      <c r="AV204" s="13" t="s">
        <v>85</v>
      </c>
      <c r="AW204" s="13" t="s">
        <v>35</v>
      </c>
      <c r="AX204" s="13" t="s">
        <v>76</v>
      </c>
      <c r="AY204" s="240" t="s">
        <v>139</v>
      </c>
    </row>
    <row r="205" s="14" customFormat="1">
      <c r="A205" s="14"/>
      <c r="B205" s="254"/>
      <c r="C205" s="255"/>
      <c r="D205" s="231" t="s">
        <v>149</v>
      </c>
      <c r="E205" s="256" t="s">
        <v>19</v>
      </c>
      <c r="F205" s="257" t="s">
        <v>248</v>
      </c>
      <c r="G205" s="255"/>
      <c r="H205" s="258">
        <v>179.77500000000001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149</v>
      </c>
      <c r="AU205" s="264" t="s">
        <v>85</v>
      </c>
      <c r="AV205" s="14" t="s">
        <v>145</v>
      </c>
      <c r="AW205" s="14" t="s">
        <v>35</v>
      </c>
      <c r="AX205" s="14" t="s">
        <v>83</v>
      </c>
      <c r="AY205" s="264" t="s">
        <v>139</v>
      </c>
    </row>
    <row r="206" s="2" customFormat="1" ht="37.8" customHeight="1">
      <c r="A206" s="39"/>
      <c r="B206" s="40"/>
      <c r="C206" s="211" t="s">
        <v>388</v>
      </c>
      <c r="D206" s="211" t="s">
        <v>140</v>
      </c>
      <c r="E206" s="212" t="s">
        <v>311</v>
      </c>
      <c r="F206" s="213" t="s">
        <v>312</v>
      </c>
      <c r="G206" s="214" t="s">
        <v>279</v>
      </c>
      <c r="H206" s="215">
        <v>1797.75</v>
      </c>
      <c r="I206" s="216"/>
      <c r="J206" s="217">
        <f>ROUND(I206*H206,2)</f>
        <v>0</v>
      </c>
      <c r="K206" s="213" t="s">
        <v>144</v>
      </c>
      <c r="L206" s="45"/>
      <c r="M206" s="218" t="s">
        <v>19</v>
      </c>
      <c r="N206" s="219" t="s">
        <v>47</v>
      </c>
      <c r="O206" s="85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2" t="s">
        <v>145</v>
      </c>
      <c r="AT206" s="222" t="s">
        <v>140</v>
      </c>
      <c r="AU206" s="222" t="s">
        <v>85</v>
      </c>
      <c r="AY206" s="18" t="s">
        <v>139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8" t="s">
        <v>83</v>
      </c>
      <c r="BK206" s="223">
        <f>ROUND(I206*H206,2)</f>
        <v>0</v>
      </c>
      <c r="BL206" s="18" t="s">
        <v>145</v>
      </c>
      <c r="BM206" s="222" t="s">
        <v>988</v>
      </c>
    </row>
    <row r="207" s="2" customFormat="1">
      <c r="A207" s="39"/>
      <c r="B207" s="40"/>
      <c r="C207" s="41"/>
      <c r="D207" s="224" t="s">
        <v>147</v>
      </c>
      <c r="E207" s="41"/>
      <c r="F207" s="225" t="s">
        <v>314</v>
      </c>
      <c r="G207" s="41"/>
      <c r="H207" s="41"/>
      <c r="I207" s="226"/>
      <c r="J207" s="41"/>
      <c r="K207" s="41"/>
      <c r="L207" s="45"/>
      <c r="M207" s="227"/>
      <c r="N207" s="228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147</v>
      </c>
      <c r="AU207" s="18" t="s">
        <v>85</v>
      </c>
    </row>
    <row r="208" s="13" customFormat="1">
      <c r="A208" s="13"/>
      <c r="B208" s="229"/>
      <c r="C208" s="230"/>
      <c r="D208" s="231" t="s">
        <v>149</v>
      </c>
      <c r="E208" s="232" t="s">
        <v>19</v>
      </c>
      <c r="F208" s="233" t="s">
        <v>968</v>
      </c>
      <c r="G208" s="230"/>
      <c r="H208" s="234">
        <v>2.7000000000000002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149</v>
      </c>
      <c r="AU208" s="240" t="s">
        <v>85</v>
      </c>
      <c r="AV208" s="13" t="s">
        <v>85</v>
      </c>
      <c r="AW208" s="13" t="s">
        <v>35</v>
      </c>
      <c r="AX208" s="13" t="s">
        <v>76</v>
      </c>
      <c r="AY208" s="240" t="s">
        <v>139</v>
      </c>
    </row>
    <row r="209" s="13" customFormat="1">
      <c r="A209" s="13"/>
      <c r="B209" s="229"/>
      <c r="C209" s="230"/>
      <c r="D209" s="231" t="s">
        <v>149</v>
      </c>
      <c r="E209" s="232" t="s">
        <v>19</v>
      </c>
      <c r="F209" s="233" t="s">
        <v>969</v>
      </c>
      <c r="G209" s="230"/>
      <c r="H209" s="234">
        <v>21.875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149</v>
      </c>
      <c r="AU209" s="240" t="s">
        <v>85</v>
      </c>
      <c r="AV209" s="13" t="s">
        <v>85</v>
      </c>
      <c r="AW209" s="13" t="s">
        <v>35</v>
      </c>
      <c r="AX209" s="13" t="s">
        <v>76</v>
      </c>
      <c r="AY209" s="240" t="s">
        <v>139</v>
      </c>
    </row>
    <row r="210" s="13" customFormat="1">
      <c r="A210" s="13"/>
      <c r="B210" s="229"/>
      <c r="C210" s="230"/>
      <c r="D210" s="231" t="s">
        <v>149</v>
      </c>
      <c r="E210" s="232" t="s">
        <v>19</v>
      </c>
      <c r="F210" s="233" t="s">
        <v>970</v>
      </c>
      <c r="G210" s="230"/>
      <c r="H210" s="234">
        <v>3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149</v>
      </c>
      <c r="AU210" s="240" t="s">
        <v>85</v>
      </c>
      <c r="AV210" s="13" t="s">
        <v>85</v>
      </c>
      <c r="AW210" s="13" t="s">
        <v>35</v>
      </c>
      <c r="AX210" s="13" t="s">
        <v>76</v>
      </c>
      <c r="AY210" s="240" t="s">
        <v>139</v>
      </c>
    </row>
    <row r="211" s="13" customFormat="1">
      <c r="A211" s="13"/>
      <c r="B211" s="229"/>
      <c r="C211" s="230"/>
      <c r="D211" s="231" t="s">
        <v>149</v>
      </c>
      <c r="E211" s="232" t="s">
        <v>19</v>
      </c>
      <c r="F211" s="233" t="s">
        <v>984</v>
      </c>
      <c r="G211" s="230"/>
      <c r="H211" s="234">
        <v>2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149</v>
      </c>
      <c r="AU211" s="240" t="s">
        <v>85</v>
      </c>
      <c r="AV211" s="13" t="s">
        <v>85</v>
      </c>
      <c r="AW211" s="13" t="s">
        <v>35</v>
      </c>
      <c r="AX211" s="13" t="s">
        <v>76</v>
      </c>
      <c r="AY211" s="240" t="s">
        <v>139</v>
      </c>
    </row>
    <row r="212" s="13" customFormat="1">
      <c r="A212" s="13"/>
      <c r="B212" s="229"/>
      <c r="C212" s="230"/>
      <c r="D212" s="231" t="s">
        <v>149</v>
      </c>
      <c r="E212" s="232" t="s">
        <v>19</v>
      </c>
      <c r="F212" s="233" t="s">
        <v>972</v>
      </c>
      <c r="G212" s="230"/>
      <c r="H212" s="234">
        <v>85.200000000000003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149</v>
      </c>
      <c r="AU212" s="240" t="s">
        <v>85</v>
      </c>
      <c r="AV212" s="13" t="s">
        <v>85</v>
      </c>
      <c r="AW212" s="13" t="s">
        <v>35</v>
      </c>
      <c r="AX212" s="13" t="s">
        <v>76</v>
      </c>
      <c r="AY212" s="240" t="s">
        <v>139</v>
      </c>
    </row>
    <row r="213" s="13" customFormat="1">
      <c r="A213" s="13"/>
      <c r="B213" s="229"/>
      <c r="C213" s="230"/>
      <c r="D213" s="231" t="s">
        <v>149</v>
      </c>
      <c r="E213" s="232" t="s">
        <v>19</v>
      </c>
      <c r="F213" s="233" t="s">
        <v>973</v>
      </c>
      <c r="G213" s="230"/>
      <c r="H213" s="234">
        <v>5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149</v>
      </c>
      <c r="AU213" s="240" t="s">
        <v>85</v>
      </c>
      <c r="AV213" s="13" t="s">
        <v>85</v>
      </c>
      <c r="AW213" s="13" t="s">
        <v>35</v>
      </c>
      <c r="AX213" s="13" t="s">
        <v>76</v>
      </c>
      <c r="AY213" s="240" t="s">
        <v>139</v>
      </c>
    </row>
    <row r="214" s="13" customFormat="1">
      <c r="A214" s="13"/>
      <c r="B214" s="229"/>
      <c r="C214" s="230"/>
      <c r="D214" s="231" t="s">
        <v>149</v>
      </c>
      <c r="E214" s="232" t="s">
        <v>19</v>
      </c>
      <c r="F214" s="233" t="s">
        <v>978</v>
      </c>
      <c r="G214" s="230"/>
      <c r="H214" s="234">
        <v>45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149</v>
      </c>
      <c r="AU214" s="240" t="s">
        <v>85</v>
      </c>
      <c r="AV214" s="13" t="s">
        <v>85</v>
      </c>
      <c r="AW214" s="13" t="s">
        <v>35</v>
      </c>
      <c r="AX214" s="13" t="s">
        <v>76</v>
      </c>
      <c r="AY214" s="240" t="s">
        <v>139</v>
      </c>
    </row>
    <row r="215" s="13" customFormat="1">
      <c r="A215" s="13"/>
      <c r="B215" s="229"/>
      <c r="C215" s="230"/>
      <c r="D215" s="231" t="s">
        <v>149</v>
      </c>
      <c r="E215" s="232" t="s">
        <v>19</v>
      </c>
      <c r="F215" s="233" t="s">
        <v>979</v>
      </c>
      <c r="G215" s="230"/>
      <c r="H215" s="234">
        <v>15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149</v>
      </c>
      <c r="AU215" s="240" t="s">
        <v>85</v>
      </c>
      <c r="AV215" s="13" t="s">
        <v>85</v>
      </c>
      <c r="AW215" s="13" t="s">
        <v>35</v>
      </c>
      <c r="AX215" s="13" t="s">
        <v>76</v>
      </c>
      <c r="AY215" s="240" t="s">
        <v>139</v>
      </c>
    </row>
    <row r="216" s="14" customFormat="1">
      <c r="A216" s="14"/>
      <c r="B216" s="254"/>
      <c r="C216" s="255"/>
      <c r="D216" s="231" t="s">
        <v>149</v>
      </c>
      <c r="E216" s="256" t="s">
        <v>19</v>
      </c>
      <c r="F216" s="257" t="s">
        <v>248</v>
      </c>
      <c r="G216" s="255"/>
      <c r="H216" s="258">
        <v>179.77500000000001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4" t="s">
        <v>149</v>
      </c>
      <c r="AU216" s="264" t="s">
        <v>85</v>
      </c>
      <c r="AV216" s="14" t="s">
        <v>145</v>
      </c>
      <c r="AW216" s="14" t="s">
        <v>35</v>
      </c>
      <c r="AX216" s="14" t="s">
        <v>83</v>
      </c>
      <c r="AY216" s="264" t="s">
        <v>139</v>
      </c>
    </row>
    <row r="217" s="13" customFormat="1">
      <c r="A217" s="13"/>
      <c r="B217" s="229"/>
      <c r="C217" s="230"/>
      <c r="D217" s="231" t="s">
        <v>149</v>
      </c>
      <c r="E217" s="230"/>
      <c r="F217" s="233" t="s">
        <v>989</v>
      </c>
      <c r="G217" s="230"/>
      <c r="H217" s="234">
        <v>1797.75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149</v>
      </c>
      <c r="AU217" s="240" t="s">
        <v>85</v>
      </c>
      <c r="AV217" s="13" t="s">
        <v>85</v>
      </c>
      <c r="AW217" s="13" t="s">
        <v>4</v>
      </c>
      <c r="AX217" s="13" t="s">
        <v>83</v>
      </c>
      <c r="AY217" s="240" t="s">
        <v>139</v>
      </c>
    </row>
    <row r="218" s="2" customFormat="1" ht="24.15" customHeight="1">
      <c r="A218" s="39"/>
      <c r="B218" s="40"/>
      <c r="C218" s="211" t="s">
        <v>394</v>
      </c>
      <c r="D218" s="211" t="s">
        <v>140</v>
      </c>
      <c r="E218" s="212" t="s">
        <v>317</v>
      </c>
      <c r="F218" s="213" t="s">
        <v>318</v>
      </c>
      <c r="G218" s="214" t="s">
        <v>279</v>
      </c>
      <c r="H218" s="215">
        <v>19.800000000000001</v>
      </c>
      <c r="I218" s="216"/>
      <c r="J218" s="217">
        <f>ROUND(I218*H218,2)</f>
        <v>0</v>
      </c>
      <c r="K218" s="213" t="s">
        <v>144</v>
      </c>
      <c r="L218" s="45"/>
      <c r="M218" s="218" t="s">
        <v>19</v>
      </c>
      <c r="N218" s="219" t="s">
        <v>47</v>
      </c>
      <c r="O218" s="85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2" t="s">
        <v>145</v>
      </c>
      <c r="AT218" s="222" t="s">
        <v>140</v>
      </c>
      <c r="AU218" s="222" t="s">
        <v>85</v>
      </c>
      <c r="AY218" s="18" t="s">
        <v>139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8" t="s">
        <v>83</v>
      </c>
      <c r="BK218" s="223">
        <f>ROUND(I218*H218,2)</f>
        <v>0</v>
      </c>
      <c r="BL218" s="18" t="s">
        <v>145</v>
      </c>
      <c r="BM218" s="222" t="s">
        <v>990</v>
      </c>
    </row>
    <row r="219" s="2" customFormat="1">
      <c r="A219" s="39"/>
      <c r="B219" s="40"/>
      <c r="C219" s="41"/>
      <c r="D219" s="224" t="s">
        <v>147</v>
      </c>
      <c r="E219" s="41"/>
      <c r="F219" s="225" t="s">
        <v>320</v>
      </c>
      <c r="G219" s="41"/>
      <c r="H219" s="41"/>
      <c r="I219" s="226"/>
      <c r="J219" s="41"/>
      <c r="K219" s="41"/>
      <c r="L219" s="45"/>
      <c r="M219" s="227"/>
      <c r="N219" s="228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147</v>
      </c>
      <c r="AU219" s="18" t="s">
        <v>85</v>
      </c>
    </row>
    <row r="220" s="13" customFormat="1">
      <c r="A220" s="13"/>
      <c r="B220" s="229"/>
      <c r="C220" s="230"/>
      <c r="D220" s="231" t="s">
        <v>149</v>
      </c>
      <c r="E220" s="232" t="s">
        <v>19</v>
      </c>
      <c r="F220" s="233" t="s">
        <v>991</v>
      </c>
      <c r="G220" s="230"/>
      <c r="H220" s="234">
        <v>19.800000000000001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149</v>
      </c>
      <c r="AU220" s="240" t="s">
        <v>85</v>
      </c>
      <c r="AV220" s="13" t="s">
        <v>85</v>
      </c>
      <c r="AW220" s="13" t="s">
        <v>35</v>
      </c>
      <c r="AX220" s="13" t="s">
        <v>83</v>
      </c>
      <c r="AY220" s="240" t="s">
        <v>139</v>
      </c>
    </row>
    <row r="221" s="2" customFormat="1" ht="16.5" customHeight="1">
      <c r="A221" s="39"/>
      <c r="B221" s="40"/>
      <c r="C221" s="211" t="s">
        <v>399</v>
      </c>
      <c r="D221" s="211" t="s">
        <v>140</v>
      </c>
      <c r="E221" s="212" t="s">
        <v>323</v>
      </c>
      <c r="F221" s="213" t="s">
        <v>324</v>
      </c>
      <c r="G221" s="214" t="s">
        <v>243</v>
      </c>
      <c r="H221" s="215">
        <v>754</v>
      </c>
      <c r="I221" s="216"/>
      <c r="J221" s="217">
        <f>ROUND(I221*H221,2)</f>
        <v>0</v>
      </c>
      <c r="K221" s="213" t="s">
        <v>144</v>
      </c>
      <c r="L221" s="45"/>
      <c r="M221" s="218" t="s">
        <v>19</v>
      </c>
      <c r="N221" s="219" t="s">
        <v>47</v>
      </c>
      <c r="O221" s="85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2" t="s">
        <v>145</v>
      </c>
      <c r="AT221" s="222" t="s">
        <v>140</v>
      </c>
      <c r="AU221" s="222" t="s">
        <v>85</v>
      </c>
      <c r="AY221" s="18" t="s">
        <v>139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8" t="s">
        <v>83</v>
      </c>
      <c r="BK221" s="223">
        <f>ROUND(I221*H221,2)</f>
        <v>0</v>
      </c>
      <c r="BL221" s="18" t="s">
        <v>145</v>
      </c>
      <c r="BM221" s="222" t="s">
        <v>992</v>
      </c>
    </row>
    <row r="222" s="2" customFormat="1">
      <c r="A222" s="39"/>
      <c r="B222" s="40"/>
      <c r="C222" s="41"/>
      <c r="D222" s="224" t="s">
        <v>147</v>
      </c>
      <c r="E222" s="41"/>
      <c r="F222" s="225" t="s">
        <v>326</v>
      </c>
      <c r="G222" s="41"/>
      <c r="H222" s="41"/>
      <c r="I222" s="226"/>
      <c r="J222" s="41"/>
      <c r="K222" s="41"/>
      <c r="L222" s="45"/>
      <c r="M222" s="227"/>
      <c r="N222" s="228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147</v>
      </c>
      <c r="AU222" s="18" t="s">
        <v>85</v>
      </c>
    </row>
    <row r="223" s="13" customFormat="1">
      <c r="A223" s="13"/>
      <c r="B223" s="229"/>
      <c r="C223" s="230"/>
      <c r="D223" s="231" t="s">
        <v>149</v>
      </c>
      <c r="E223" s="232" t="s">
        <v>19</v>
      </c>
      <c r="F223" s="233" t="s">
        <v>275</v>
      </c>
      <c r="G223" s="230"/>
      <c r="H223" s="234">
        <v>754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149</v>
      </c>
      <c r="AU223" s="240" t="s">
        <v>85</v>
      </c>
      <c r="AV223" s="13" t="s">
        <v>85</v>
      </c>
      <c r="AW223" s="13" t="s">
        <v>35</v>
      </c>
      <c r="AX223" s="13" t="s">
        <v>83</v>
      </c>
      <c r="AY223" s="240" t="s">
        <v>139</v>
      </c>
    </row>
    <row r="224" s="2" customFormat="1" ht="24.15" customHeight="1">
      <c r="A224" s="39"/>
      <c r="B224" s="40"/>
      <c r="C224" s="211" t="s">
        <v>404</v>
      </c>
      <c r="D224" s="211" t="s">
        <v>140</v>
      </c>
      <c r="E224" s="212" t="s">
        <v>328</v>
      </c>
      <c r="F224" s="213" t="s">
        <v>329</v>
      </c>
      <c r="G224" s="214" t="s">
        <v>330</v>
      </c>
      <c r="H224" s="215">
        <v>108.3</v>
      </c>
      <c r="I224" s="216"/>
      <c r="J224" s="217">
        <f>ROUND(I224*H224,2)</f>
        <v>0</v>
      </c>
      <c r="K224" s="213" t="s">
        <v>144</v>
      </c>
      <c r="L224" s="45"/>
      <c r="M224" s="218" t="s">
        <v>19</v>
      </c>
      <c r="N224" s="219" t="s">
        <v>47</v>
      </c>
      <c r="O224" s="85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2" t="s">
        <v>145</v>
      </c>
      <c r="AT224" s="222" t="s">
        <v>140</v>
      </c>
      <c r="AU224" s="222" t="s">
        <v>85</v>
      </c>
      <c r="AY224" s="18" t="s">
        <v>139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8" t="s">
        <v>83</v>
      </c>
      <c r="BK224" s="223">
        <f>ROUND(I224*H224,2)</f>
        <v>0</v>
      </c>
      <c r="BL224" s="18" t="s">
        <v>145</v>
      </c>
      <c r="BM224" s="222" t="s">
        <v>993</v>
      </c>
    </row>
    <row r="225" s="2" customFormat="1">
      <c r="A225" s="39"/>
      <c r="B225" s="40"/>
      <c r="C225" s="41"/>
      <c r="D225" s="224" t="s">
        <v>147</v>
      </c>
      <c r="E225" s="41"/>
      <c r="F225" s="225" t="s">
        <v>332</v>
      </c>
      <c r="G225" s="41"/>
      <c r="H225" s="41"/>
      <c r="I225" s="226"/>
      <c r="J225" s="41"/>
      <c r="K225" s="41"/>
      <c r="L225" s="45"/>
      <c r="M225" s="227"/>
      <c r="N225" s="228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147</v>
      </c>
      <c r="AU225" s="18" t="s">
        <v>85</v>
      </c>
    </row>
    <row r="226" s="13" customFormat="1">
      <c r="A226" s="13"/>
      <c r="B226" s="229"/>
      <c r="C226" s="230"/>
      <c r="D226" s="231" t="s">
        <v>149</v>
      </c>
      <c r="E226" s="232" t="s">
        <v>19</v>
      </c>
      <c r="F226" s="233" t="s">
        <v>994</v>
      </c>
      <c r="G226" s="230"/>
      <c r="H226" s="234">
        <v>108.3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149</v>
      </c>
      <c r="AU226" s="240" t="s">
        <v>85</v>
      </c>
      <c r="AV226" s="13" t="s">
        <v>85</v>
      </c>
      <c r="AW226" s="13" t="s">
        <v>35</v>
      </c>
      <c r="AX226" s="13" t="s">
        <v>76</v>
      </c>
      <c r="AY226" s="240" t="s">
        <v>139</v>
      </c>
    </row>
    <row r="227" s="14" customFormat="1">
      <c r="A227" s="14"/>
      <c r="B227" s="254"/>
      <c r="C227" s="255"/>
      <c r="D227" s="231" t="s">
        <v>149</v>
      </c>
      <c r="E227" s="256" t="s">
        <v>19</v>
      </c>
      <c r="F227" s="257" t="s">
        <v>248</v>
      </c>
      <c r="G227" s="255"/>
      <c r="H227" s="258">
        <v>108.3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4" t="s">
        <v>149</v>
      </c>
      <c r="AU227" s="264" t="s">
        <v>85</v>
      </c>
      <c r="AV227" s="14" t="s">
        <v>145</v>
      </c>
      <c r="AW227" s="14" t="s">
        <v>35</v>
      </c>
      <c r="AX227" s="14" t="s">
        <v>83</v>
      </c>
      <c r="AY227" s="264" t="s">
        <v>139</v>
      </c>
    </row>
    <row r="228" s="2" customFormat="1" ht="16.5" customHeight="1">
      <c r="A228" s="39"/>
      <c r="B228" s="40"/>
      <c r="C228" s="211" t="s">
        <v>411</v>
      </c>
      <c r="D228" s="211" t="s">
        <v>140</v>
      </c>
      <c r="E228" s="212" t="s">
        <v>342</v>
      </c>
      <c r="F228" s="213" t="s">
        <v>343</v>
      </c>
      <c r="G228" s="214" t="s">
        <v>279</v>
      </c>
      <c r="H228" s="215">
        <v>150.80000000000001</v>
      </c>
      <c r="I228" s="216"/>
      <c r="J228" s="217">
        <f>ROUND(I228*H228,2)</f>
        <v>0</v>
      </c>
      <c r="K228" s="213" t="s">
        <v>144</v>
      </c>
      <c r="L228" s="45"/>
      <c r="M228" s="218" t="s">
        <v>19</v>
      </c>
      <c r="N228" s="219" t="s">
        <v>47</v>
      </c>
      <c r="O228" s="85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2" t="s">
        <v>145</v>
      </c>
      <c r="AT228" s="222" t="s">
        <v>140</v>
      </c>
      <c r="AU228" s="222" t="s">
        <v>85</v>
      </c>
      <c r="AY228" s="18" t="s">
        <v>139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8" t="s">
        <v>83</v>
      </c>
      <c r="BK228" s="223">
        <f>ROUND(I228*H228,2)</f>
        <v>0</v>
      </c>
      <c r="BL228" s="18" t="s">
        <v>145</v>
      </c>
      <c r="BM228" s="222" t="s">
        <v>995</v>
      </c>
    </row>
    <row r="229" s="2" customFormat="1">
      <c r="A229" s="39"/>
      <c r="B229" s="40"/>
      <c r="C229" s="41"/>
      <c r="D229" s="224" t="s">
        <v>147</v>
      </c>
      <c r="E229" s="41"/>
      <c r="F229" s="225" t="s">
        <v>345</v>
      </c>
      <c r="G229" s="41"/>
      <c r="H229" s="41"/>
      <c r="I229" s="226"/>
      <c r="J229" s="41"/>
      <c r="K229" s="41"/>
      <c r="L229" s="45"/>
      <c r="M229" s="227"/>
      <c r="N229" s="228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147</v>
      </c>
      <c r="AU229" s="18" t="s">
        <v>85</v>
      </c>
    </row>
    <row r="230" s="13" customFormat="1">
      <c r="A230" s="13"/>
      <c r="B230" s="229"/>
      <c r="C230" s="230"/>
      <c r="D230" s="231" t="s">
        <v>149</v>
      </c>
      <c r="E230" s="232" t="s">
        <v>19</v>
      </c>
      <c r="F230" s="233" t="s">
        <v>996</v>
      </c>
      <c r="G230" s="230"/>
      <c r="H230" s="234">
        <v>150.80000000000001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149</v>
      </c>
      <c r="AU230" s="240" t="s">
        <v>85</v>
      </c>
      <c r="AV230" s="13" t="s">
        <v>85</v>
      </c>
      <c r="AW230" s="13" t="s">
        <v>35</v>
      </c>
      <c r="AX230" s="13" t="s">
        <v>83</v>
      </c>
      <c r="AY230" s="240" t="s">
        <v>139</v>
      </c>
    </row>
    <row r="231" s="2" customFormat="1" ht="24.15" customHeight="1">
      <c r="A231" s="39"/>
      <c r="B231" s="40"/>
      <c r="C231" s="211" t="s">
        <v>416</v>
      </c>
      <c r="D231" s="211" t="s">
        <v>140</v>
      </c>
      <c r="E231" s="212" t="s">
        <v>348</v>
      </c>
      <c r="F231" s="213" t="s">
        <v>349</v>
      </c>
      <c r="G231" s="214" t="s">
        <v>279</v>
      </c>
      <c r="H231" s="215">
        <v>150.80000000000001</v>
      </c>
      <c r="I231" s="216"/>
      <c r="J231" s="217">
        <f>ROUND(I231*H231,2)</f>
        <v>0</v>
      </c>
      <c r="K231" s="213" t="s">
        <v>144</v>
      </c>
      <c r="L231" s="45"/>
      <c r="M231" s="218" t="s">
        <v>19</v>
      </c>
      <c r="N231" s="219" t="s">
        <v>47</v>
      </c>
      <c r="O231" s="85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2" t="s">
        <v>145</v>
      </c>
      <c r="AT231" s="222" t="s">
        <v>140</v>
      </c>
      <c r="AU231" s="222" t="s">
        <v>85</v>
      </c>
      <c r="AY231" s="18" t="s">
        <v>139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8" t="s">
        <v>83</v>
      </c>
      <c r="BK231" s="223">
        <f>ROUND(I231*H231,2)</f>
        <v>0</v>
      </c>
      <c r="BL231" s="18" t="s">
        <v>145</v>
      </c>
      <c r="BM231" s="222" t="s">
        <v>997</v>
      </c>
    </row>
    <row r="232" s="2" customFormat="1">
      <c r="A232" s="39"/>
      <c r="B232" s="40"/>
      <c r="C232" s="41"/>
      <c r="D232" s="224" t="s">
        <v>147</v>
      </c>
      <c r="E232" s="41"/>
      <c r="F232" s="225" t="s">
        <v>351</v>
      </c>
      <c r="G232" s="41"/>
      <c r="H232" s="41"/>
      <c r="I232" s="226"/>
      <c r="J232" s="41"/>
      <c r="K232" s="41"/>
      <c r="L232" s="45"/>
      <c r="M232" s="227"/>
      <c r="N232" s="228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147</v>
      </c>
      <c r="AU232" s="18" t="s">
        <v>85</v>
      </c>
    </row>
    <row r="233" s="2" customFormat="1" ht="33" customHeight="1">
      <c r="A233" s="39"/>
      <c r="B233" s="40"/>
      <c r="C233" s="211" t="s">
        <v>420</v>
      </c>
      <c r="D233" s="211" t="s">
        <v>140</v>
      </c>
      <c r="E233" s="212" t="s">
        <v>998</v>
      </c>
      <c r="F233" s="213" t="s">
        <v>999</v>
      </c>
      <c r="G233" s="214" t="s">
        <v>279</v>
      </c>
      <c r="H233" s="215">
        <v>42.600000000000001</v>
      </c>
      <c r="I233" s="216"/>
      <c r="J233" s="217">
        <f>ROUND(I233*H233,2)</f>
        <v>0</v>
      </c>
      <c r="K233" s="213" t="s">
        <v>144</v>
      </c>
      <c r="L233" s="45"/>
      <c r="M233" s="218" t="s">
        <v>19</v>
      </c>
      <c r="N233" s="219" t="s">
        <v>47</v>
      </c>
      <c r="O233" s="85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2" t="s">
        <v>145</v>
      </c>
      <c r="AT233" s="222" t="s">
        <v>140</v>
      </c>
      <c r="AU233" s="222" t="s">
        <v>85</v>
      </c>
      <c r="AY233" s="18" t="s">
        <v>139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8" t="s">
        <v>83</v>
      </c>
      <c r="BK233" s="223">
        <f>ROUND(I233*H233,2)</f>
        <v>0</v>
      </c>
      <c r="BL233" s="18" t="s">
        <v>145</v>
      </c>
      <c r="BM233" s="222" t="s">
        <v>1000</v>
      </c>
    </row>
    <row r="234" s="2" customFormat="1">
      <c r="A234" s="39"/>
      <c r="B234" s="40"/>
      <c r="C234" s="41"/>
      <c r="D234" s="224" t="s">
        <v>147</v>
      </c>
      <c r="E234" s="41"/>
      <c r="F234" s="225" t="s">
        <v>1001</v>
      </c>
      <c r="G234" s="41"/>
      <c r="H234" s="41"/>
      <c r="I234" s="226"/>
      <c r="J234" s="41"/>
      <c r="K234" s="41"/>
      <c r="L234" s="45"/>
      <c r="M234" s="227"/>
      <c r="N234" s="228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147</v>
      </c>
      <c r="AU234" s="18" t="s">
        <v>85</v>
      </c>
    </row>
    <row r="235" s="13" customFormat="1">
      <c r="A235" s="13"/>
      <c r="B235" s="229"/>
      <c r="C235" s="230"/>
      <c r="D235" s="231" t="s">
        <v>149</v>
      </c>
      <c r="E235" s="232" t="s">
        <v>19</v>
      </c>
      <c r="F235" s="233" t="s">
        <v>1002</v>
      </c>
      <c r="G235" s="230"/>
      <c r="H235" s="234">
        <v>1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149</v>
      </c>
      <c r="AU235" s="240" t="s">
        <v>85</v>
      </c>
      <c r="AV235" s="13" t="s">
        <v>85</v>
      </c>
      <c r="AW235" s="13" t="s">
        <v>35</v>
      </c>
      <c r="AX235" s="13" t="s">
        <v>76</v>
      </c>
      <c r="AY235" s="240" t="s">
        <v>139</v>
      </c>
    </row>
    <row r="236" s="13" customFormat="1">
      <c r="A236" s="13"/>
      <c r="B236" s="229"/>
      <c r="C236" s="230"/>
      <c r="D236" s="231" t="s">
        <v>149</v>
      </c>
      <c r="E236" s="232" t="s">
        <v>19</v>
      </c>
      <c r="F236" s="233" t="s">
        <v>1003</v>
      </c>
      <c r="G236" s="230"/>
      <c r="H236" s="234">
        <v>1.6000000000000001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149</v>
      </c>
      <c r="AU236" s="240" t="s">
        <v>85</v>
      </c>
      <c r="AV236" s="13" t="s">
        <v>85</v>
      </c>
      <c r="AW236" s="13" t="s">
        <v>35</v>
      </c>
      <c r="AX236" s="13" t="s">
        <v>76</v>
      </c>
      <c r="AY236" s="240" t="s">
        <v>139</v>
      </c>
    </row>
    <row r="237" s="13" customFormat="1">
      <c r="A237" s="13"/>
      <c r="B237" s="229"/>
      <c r="C237" s="230"/>
      <c r="D237" s="231" t="s">
        <v>149</v>
      </c>
      <c r="E237" s="232" t="s">
        <v>19</v>
      </c>
      <c r="F237" s="233" t="s">
        <v>1004</v>
      </c>
      <c r="G237" s="230"/>
      <c r="H237" s="234">
        <v>40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149</v>
      </c>
      <c r="AU237" s="240" t="s">
        <v>85</v>
      </c>
      <c r="AV237" s="13" t="s">
        <v>85</v>
      </c>
      <c r="AW237" s="13" t="s">
        <v>35</v>
      </c>
      <c r="AX237" s="13" t="s">
        <v>76</v>
      </c>
      <c r="AY237" s="240" t="s">
        <v>139</v>
      </c>
    </row>
    <row r="238" s="14" customFormat="1">
      <c r="A238" s="14"/>
      <c r="B238" s="254"/>
      <c r="C238" s="255"/>
      <c r="D238" s="231" t="s">
        <v>149</v>
      </c>
      <c r="E238" s="256" t="s">
        <v>19</v>
      </c>
      <c r="F238" s="257" t="s">
        <v>248</v>
      </c>
      <c r="G238" s="255"/>
      <c r="H238" s="258">
        <v>42.600000000000001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4" t="s">
        <v>149</v>
      </c>
      <c r="AU238" s="264" t="s">
        <v>85</v>
      </c>
      <c r="AV238" s="14" t="s">
        <v>145</v>
      </c>
      <c r="AW238" s="14" t="s">
        <v>35</v>
      </c>
      <c r="AX238" s="14" t="s">
        <v>83</v>
      </c>
      <c r="AY238" s="264" t="s">
        <v>139</v>
      </c>
    </row>
    <row r="239" s="2" customFormat="1" ht="37.8" customHeight="1">
      <c r="A239" s="39"/>
      <c r="B239" s="40"/>
      <c r="C239" s="211" t="s">
        <v>426</v>
      </c>
      <c r="D239" s="211" t="s">
        <v>140</v>
      </c>
      <c r="E239" s="212" t="s">
        <v>353</v>
      </c>
      <c r="F239" s="213" t="s">
        <v>354</v>
      </c>
      <c r="G239" s="214" t="s">
        <v>279</v>
      </c>
      <c r="H239" s="215">
        <v>9.2200000000000006</v>
      </c>
      <c r="I239" s="216"/>
      <c r="J239" s="217">
        <f>ROUND(I239*H239,2)</f>
        <v>0</v>
      </c>
      <c r="K239" s="213" t="s">
        <v>19</v>
      </c>
      <c r="L239" s="45"/>
      <c r="M239" s="218" t="s">
        <v>19</v>
      </c>
      <c r="N239" s="219" t="s">
        <v>47</v>
      </c>
      <c r="O239" s="85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2" t="s">
        <v>145</v>
      </c>
      <c r="AT239" s="222" t="s">
        <v>140</v>
      </c>
      <c r="AU239" s="222" t="s">
        <v>85</v>
      </c>
      <c r="AY239" s="18" t="s">
        <v>139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8" t="s">
        <v>83</v>
      </c>
      <c r="BK239" s="223">
        <f>ROUND(I239*H239,2)</f>
        <v>0</v>
      </c>
      <c r="BL239" s="18" t="s">
        <v>145</v>
      </c>
      <c r="BM239" s="222" t="s">
        <v>1005</v>
      </c>
    </row>
    <row r="240" s="13" customFormat="1">
      <c r="A240" s="13"/>
      <c r="B240" s="229"/>
      <c r="C240" s="230"/>
      <c r="D240" s="231" t="s">
        <v>149</v>
      </c>
      <c r="E240" s="232" t="s">
        <v>19</v>
      </c>
      <c r="F240" s="233" t="s">
        <v>1006</v>
      </c>
      <c r="G240" s="230"/>
      <c r="H240" s="234">
        <v>0.5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149</v>
      </c>
      <c r="AU240" s="240" t="s">
        <v>85</v>
      </c>
      <c r="AV240" s="13" t="s">
        <v>85</v>
      </c>
      <c r="AW240" s="13" t="s">
        <v>35</v>
      </c>
      <c r="AX240" s="13" t="s">
        <v>76</v>
      </c>
      <c r="AY240" s="240" t="s">
        <v>139</v>
      </c>
    </row>
    <row r="241" s="13" customFormat="1">
      <c r="A241" s="13"/>
      <c r="B241" s="229"/>
      <c r="C241" s="230"/>
      <c r="D241" s="231" t="s">
        <v>149</v>
      </c>
      <c r="E241" s="232" t="s">
        <v>19</v>
      </c>
      <c r="F241" s="233" t="s">
        <v>1007</v>
      </c>
      <c r="G241" s="230"/>
      <c r="H241" s="234">
        <v>0.71999999999999997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149</v>
      </c>
      <c r="AU241" s="240" t="s">
        <v>85</v>
      </c>
      <c r="AV241" s="13" t="s">
        <v>85</v>
      </c>
      <c r="AW241" s="13" t="s">
        <v>35</v>
      </c>
      <c r="AX241" s="13" t="s">
        <v>76</v>
      </c>
      <c r="AY241" s="240" t="s">
        <v>139</v>
      </c>
    </row>
    <row r="242" s="13" customFormat="1">
      <c r="A242" s="13"/>
      <c r="B242" s="229"/>
      <c r="C242" s="230"/>
      <c r="D242" s="231" t="s">
        <v>149</v>
      </c>
      <c r="E242" s="232" t="s">
        <v>19</v>
      </c>
      <c r="F242" s="233" t="s">
        <v>1008</v>
      </c>
      <c r="G242" s="230"/>
      <c r="H242" s="234">
        <v>8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149</v>
      </c>
      <c r="AU242" s="240" t="s">
        <v>85</v>
      </c>
      <c r="AV242" s="13" t="s">
        <v>85</v>
      </c>
      <c r="AW242" s="13" t="s">
        <v>35</v>
      </c>
      <c r="AX242" s="13" t="s">
        <v>76</v>
      </c>
      <c r="AY242" s="240" t="s">
        <v>139</v>
      </c>
    </row>
    <row r="243" s="14" customFormat="1">
      <c r="A243" s="14"/>
      <c r="B243" s="254"/>
      <c r="C243" s="255"/>
      <c r="D243" s="231" t="s">
        <v>149</v>
      </c>
      <c r="E243" s="256" t="s">
        <v>19</v>
      </c>
      <c r="F243" s="257" t="s">
        <v>248</v>
      </c>
      <c r="G243" s="255"/>
      <c r="H243" s="258">
        <v>9.2200000000000006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4" t="s">
        <v>149</v>
      </c>
      <c r="AU243" s="264" t="s">
        <v>85</v>
      </c>
      <c r="AV243" s="14" t="s">
        <v>145</v>
      </c>
      <c r="AW243" s="14" t="s">
        <v>35</v>
      </c>
      <c r="AX243" s="14" t="s">
        <v>83</v>
      </c>
      <c r="AY243" s="264" t="s">
        <v>139</v>
      </c>
    </row>
    <row r="244" s="2" customFormat="1" ht="16.5" customHeight="1">
      <c r="A244" s="39"/>
      <c r="B244" s="40"/>
      <c r="C244" s="241" t="s">
        <v>430</v>
      </c>
      <c r="D244" s="241" t="s">
        <v>151</v>
      </c>
      <c r="E244" s="242" t="s">
        <v>358</v>
      </c>
      <c r="F244" s="243" t="s">
        <v>359</v>
      </c>
      <c r="G244" s="244" t="s">
        <v>330</v>
      </c>
      <c r="H244" s="245">
        <v>18.440000000000001</v>
      </c>
      <c r="I244" s="246"/>
      <c r="J244" s="247">
        <f>ROUND(I244*H244,2)</f>
        <v>0</v>
      </c>
      <c r="K244" s="243" t="s">
        <v>19</v>
      </c>
      <c r="L244" s="248"/>
      <c r="M244" s="249" t="s">
        <v>19</v>
      </c>
      <c r="N244" s="250" t="s">
        <v>47</v>
      </c>
      <c r="O244" s="85"/>
      <c r="P244" s="220">
        <f>O244*H244</f>
        <v>0</v>
      </c>
      <c r="Q244" s="220">
        <v>1</v>
      </c>
      <c r="R244" s="220">
        <f>Q244*H244</f>
        <v>18.440000000000001</v>
      </c>
      <c r="S244" s="220">
        <v>0</v>
      </c>
      <c r="T244" s="22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2" t="s">
        <v>137</v>
      </c>
      <c r="AT244" s="222" t="s">
        <v>151</v>
      </c>
      <c r="AU244" s="222" t="s">
        <v>85</v>
      </c>
      <c r="AY244" s="18" t="s">
        <v>139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8" t="s">
        <v>83</v>
      </c>
      <c r="BK244" s="223">
        <f>ROUND(I244*H244,2)</f>
        <v>0</v>
      </c>
      <c r="BL244" s="18" t="s">
        <v>145</v>
      </c>
      <c r="BM244" s="222" t="s">
        <v>1009</v>
      </c>
    </row>
    <row r="245" s="13" customFormat="1">
      <c r="A245" s="13"/>
      <c r="B245" s="229"/>
      <c r="C245" s="230"/>
      <c r="D245" s="231" t="s">
        <v>149</v>
      </c>
      <c r="E245" s="230"/>
      <c r="F245" s="233" t="s">
        <v>1010</v>
      </c>
      <c r="G245" s="230"/>
      <c r="H245" s="234">
        <v>18.440000000000001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149</v>
      </c>
      <c r="AU245" s="240" t="s">
        <v>85</v>
      </c>
      <c r="AV245" s="13" t="s">
        <v>85</v>
      </c>
      <c r="AW245" s="13" t="s">
        <v>4</v>
      </c>
      <c r="AX245" s="13" t="s">
        <v>83</v>
      </c>
      <c r="AY245" s="240" t="s">
        <v>139</v>
      </c>
    </row>
    <row r="246" s="12" customFormat="1" ht="22.8" customHeight="1">
      <c r="A246" s="12"/>
      <c r="B246" s="197"/>
      <c r="C246" s="198"/>
      <c r="D246" s="199" t="s">
        <v>75</v>
      </c>
      <c r="E246" s="252" t="s">
        <v>156</v>
      </c>
      <c r="F246" s="252" t="s">
        <v>410</v>
      </c>
      <c r="G246" s="198"/>
      <c r="H246" s="198"/>
      <c r="I246" s="201"/>
      <c r="J246" s="253">
        <f>BK246</f>
        <v>0</v>
      </c>
      <c r="K246" s="198"/>
      <c r="L246" s="203"/>
      <c r="M246" s="204"/>
      <c r="N246" s="205"/>
      <c r="O246" s="205"/>
      <c r="P246" s="206">
        <f>SUM(P247:P258)</f>
        <v>0</v>
      </c>
      <c r="Q246" s="205"/>
      <c r="R246" s="206">
        <f>SUM(R247:R258)</f>
        <v>21.707819999999998</v>
      </c>
      <c r="S246" s="205"/>
      <c r="T246" s="207">
        <f>SUM(T247:T258)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8" t="s">
        <v>83</v>
      </c>
      <c r="AT246" s="209" t="s">
        <v>75</v>
      </c>
      <c r="AU246" s="209" t="s">
        <v>83</v>
      </c>
      <c r="AY246" s="208" t="s">
        <v>139</v>
      </c>
      <c r="BK246" s="210">
        <f>SUM(BK247:BK258)</f>
        <v>0</v>
      </c>
    </row>
    <row r="247" s="2" customFormat="1" ht="24.15" customHeight="1">
      <c r="A247" s="39"/>
      <c r="B247" s="40"/>
      <c r="C247" s="211" t="s">
        <v>436</v>
      </c>
      <c r="D247" s="211" t="s">
        <v>140</v>
      </c>
      <c r="E247" s="212" t="s">
        <v>1011</v>
      </c>
      <c r="F247" s="213" t="s">
        <v>1012</v>
      </c>
      <c r="G247" s="214" t="s">
        <v>159</v>
      </c>
      <c r="H247" s="215">
        <v>14</v>
      </c>
      <c r="I247" s="216"/>
      <c r="J247" s="217">
        <f>ROUND(I247*H247,2)</f>
        <v>0</v>
      </c>
      <c r="K247" s="213" t="s">
        <v>144</v>
      </c>
      <c r="L247" s="45"/>
      <c r="M247" s="218" t="s">
        <v>19</v>
      </c>
      <c r="N247" s="219" t="s">
        <v>47</v>
      </c>
      <c r="O247" s="85"/>
      <c r="P247" s="220">
        <f>O247*H247</f>
        <v>0</v>
      </c>
      <c r="Q247" s="220">
        <v>0.48580000000000001</v>
      </c>
      <c r="R247" s="220">
        <f>Q247*H247</f>
        <v>6.8011999999999997</v>
      </c>
      <c r="S247" s="220">
        <v>0</v>
      </c>
      <c r="T247" s="22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2" t="s">
        <v>145</v>
      </c>
      <c r="AT247" s="222" t="s">
        <v>140</v>
      </c>
      <c r="AU247" s="222" t="s">
        <v>85</v>
      </c>
      <c r="AY247" s="18" t="s">
        <v>139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8" t="s">
        <v>83</v>
      </c>
      <c r="BK247" s="223">
        <f>ROUND(I247*H247,2)</f>
        <v>0</v>
      </c>
      <c r="BL247" s="18" t="s">
        <v>145</v>
      </c>
      <c r="BM247" s="222" t="s">
        <v>1013</v>
      </c>
    </row>
    <row r="248" s="2" customFormat="1">
      <c r="A248" s="39"/>
      <c r="B248" s="40"/>
      <c r="C248" s="41"/>
      <c r="D248" s="224" t="s">
        <v>147</v>
      </c>
      <c r="E248" s="41"/>
      <c r="F248" s="225" t="s">
        <v>1014</v>
      </c>
      <c r="G248" s="41"/>
      <c r="H248" s="41"/>
      <c r="I248" s="226"/>
      <c r="J248" s="41"/>
      <c r="K248" s="41"/>
      <c r="L248" s="45"/>
      <c r="M248" s="227"/>
      <c r="N248" s="228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147</v>
      </c>
      <c r="AU248" s="18" t="s">
        <v>85</v>
      </c>
    </row>
    <row r="249" s="13" customFormat="1">
      <c r="A249" s="13"/>
      <c r="B249" s="229"/>
      <c r="C249" s="230"/>
      <c r="D249" s="231" t="s">
        <v>149</v>
      </c>
      <c r="E249" s="232" t="s">
        <v>19</v>
      </c>
      <c r="F249" s="233" t="s">
        <v>1015</v>
      </c>
      <c r="G249" s="230"/>
      <c r="H249" s="234">
        <v>14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149</v>
      </c>
      <c r="AU249" s="240" t="s">
        <v>85</v>
      </c>
      <c r="AV249" s="13" t="s">
        <v>85</v>
      </c>
      <c r="AW249" s="13" t="s">
        <v>35</v>
      </c>
      <c r="AX249" s="13" t="s">
        <v>83</v>
      </c>
      <c r="AY249" s="240" t="s">
        <v>139</v>
      </c>
    </row>
    <row r="250" s="2" customFormat="1" ht="16.5" customHeight="1">
      <c r="A250" s="39"/>
      <c r="B250" s="40"/>
      <c r="C250" s="241" t="s">
        <v>442</v>
      </c>
      <c r="D250" s="241" t="s">
        <v>151</v>
      </c>
      <c r="E250" s="242" t="s">
        <v>1016</v>
      </c>
      <c r="F250" s="243" t="s">
        <v>1017</v>
      </c>
      <c r="G250" s="244" t="s">
        <v>159</v>
      </c>
      <c r="H250" s="245">
        <v>14</v>
      </c>
      <c r="I250" s="246"/>
      <c r="J250" s="247">
        <f>ROUND(I250*H250,2)</f>
        <v>0</v>
      </c>
      <c r="K250" s="243" t="s">
        <v>144</v>
      </c>
      <c r="L250" s="248"/>
      <c r="M250" s="249" t="s">
        <v>19</v>
      </c>
      <c r="N250" s="250" t="s">
        <v>47</v>
      </c>
      <c r="O250" s="85"/>
      <c r="P250" s="220">
        <f>O250*H250</f>
        <v>0</v>
      </c>
      <c r="Q250" s="220">
        <v>0.070999999999999994</v>
      </c>
      <c r="R250" s="220">
        <f>Q250*H250</f>
        <v>0.99399999999999988</v>
      </c>
      <c r="S250" s="220">
        <v>0</v>
      </c>
      <c r="T250" s="22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2" t="s">
        <v>137</v>
      </c>
      <c r="AT250" s="222" t="s">
        <v>151</v>
      </c>
      <c r="AU250" s="222" t="s">
        <v>85</v>
      </c>
      <c r="AY250" s="18" t="s">
        <v>139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8" t="s">
        <v>83</v>
      </c>
      <c r="BK250" s="223">
        <f>ROUND(I250*H250,2)</f>
        <v>0</v>
      </c>
      <c r="BL250" s="18" t="s">
        <v>145</v>
      </c>
      <c r="BM250" s="222" t="s">
        <v>1018</v>
      </c>
    </row>
    <row r="251" s="2" customFormat="1" ht="21.75" customHeight="1">
      <c r="A251" s="39"/>
      <c r="B251" s="40"/>
      <c r="C251" s="211" t="s">
        <v>451</v>
      </c>
      <c r="D251" s="211" t="s">
        <v>140</v>
      </c>
      <c r="E251" s="212" t="s">
        <v>1019</v>
      </c>
      <c r="F251" s="213" t="s">
        <v>1020</v>
      </c>
      <c r="G251" s="214" t="s">
        <v>159</v>
      </c>
      <c r="H251" s="215">
        <v>116</v>
      </c>
      <c r="I251" s="216"/>
      <c r="J251" s="217">
        <f>ROUND(I251*H251,2)</f>
        <v>0</v>
      </c>
      <c r="K251" s="213" t="s">
        <v>144</v>
      </c>
      <c r="L251" s="45"/>
      <c r="M251" s="218" t="s">
        <v>19</v>
      </c>
      <c r="N251" s="219" t="s">
        <v>47</v>
      </c>
      <c r="O251" s="85"/>
      <c r="P251" s="220">
        <f>O251*H251</f>
        <v>0</v>
      </c>
      <c r="Q251" s="220">
        <v>0.067019999999999996</v>
      </c>
      <c r="R251" s="220">
        <f>Q251*H251</f>
        <v>7.7743199999999995</v>
      </c>
      <c r="S251" s="220">
        <v>0</v>
      </c>
      <c r="T251" s="22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2" t="s">
        <v>145</v>
      </c>
      <c r="AT251" s="222" t="s">
        <v>140</v>
      </c>
      <c r="AU251" s="222" t="s">
        <v>85</v>
      </c>
      <c r="AY251" s="18" t="s">
        <v>139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8" t="s">
        <v>83</v>
      </c>
      <c r="BK251" s="223">
        <f>ROUND(I251*H251,2)</f>
        <v>0</v>
      </c>
      <c r="BL251" s="18" t="s">
        <v>145</v>
      </c>
      <c r="BM251" s="222" t="s">
        <v>1021</v>
      </c>
    </row>
    <row r="252" s="2" customFormat="1">
      <c r="A252" s="39"/>
      <c r="B252" s="40"/>
      <c r="C252" s="41"/>
      <c r="D252" s="224" t="s">
        <v>147</v>
      </c>
      <c r="E252" s="41"/>
      <c r="F252" s="225" t="s">
        <v>1022</v>
      </c>
      <c r="G252" s="41"/>
      <c r="H252" s="41"/>
      <c r="I252" s="226"/>
      <c r="J252" s="41"/>
      <c r="K252" s="41"/>
      <c r="L252" s="45"/>
      <c r="M252" s="227"/>
      <c r="N252" s="228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147</v>
      </c>
      <c r="AU252" s="18" t="s">
        <v>85</v>
      </c>
    </row>
    <row r="253" s="2" customFormat="1">
      <c r="A253" s="39"/>
      <c r="B253" s="40"/>
      <c r="C253" s="41"/>
      <c r="D253" s="231" t="s">
        <v>200</v>
      </c>
      <c r="E253" s="41"/>
      <c r="F253" s="251" t="s">
        <v>1023</v>
      </c>
      <c r="G253" s="41"/>
      <c r="H253" s="41"/>
      <c r="I253" s="226"/>
      <c r="J253" s="41"/>
      <c r="K253" s="41"/>
      <c r="L253" s="45"/>
      <c r="M253" s="227"/>
      <c r="N253" s="22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200</v>
      </c>
      <c r="AU253" s="18" t="s">
        <v>85</v>
      </c>
    </row>
    <row r="254" s="2" customFormat="1" ht="16.5" customHeight="1">
      <c r="A254" s="39"/>
      <c r="B254" s="40"/>
      <c r="C254" s="241" t="s">
        <v>458</v>
      </c>
      <c r="D254" s="241" t="s">
        <v>151</v>
      </c>
      <c r="E254" s="242" t="s">
        <v>1024</v>
      </c>
      <c r="F254" s="243" t="s">
        <v>1025</v>
      </c>
      <c r="G254" s="244" t="s">
        <v>159</v>
      </c>
      <c r="H254" s="245">
        <v>116</v>
      </c>
      <c r="I254" s="246"/>
      <c r="J254" s="247">
        <f>ROUND(I254*H254,2)</f>
        <v>0</v>
      </c>
      <c r="K254" s="243" t="s">
        <v>144</v>
      </c>
      <c r="L254" s="248"/>
      <c r="M254" s="249" t="s">
        <v>19</v>
      </c>
      <c r="N254" s="250" t="s">
        <v>47</v>
      </c>
      <c r="O254" s="85"/>
      <c r="P254" s="220">
        <f>O254*H254</f>
        <v>0</v>
      </c>
      <c r="Q254" s="220">
        <v>0.012</v>
      </c>
      <c r="R254" s="220">
        <f>Q254*H254</f>
        <v>1.3920000000000001</v>
      </c>
      <c r="S254" s="220">
        <v>0</v>
      </c>
      <c r="T254" s="22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2" t="s">
        <v>137</v>
      </c>
      <c r="AT254" s="222" t="s">
        <v>151</v>
      </c>
      <c r="AU254" s="222" t="s">
        <v>85</v>
      </c>
      <c r="AY254" s="18" t="s">
        <v>139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8" t="s">
        <v>83</v>
      </c>
      <c r="BK254" s="223">
        <f>ROUND(I254*H254,2)</f>
        <v>0</v>
      </c>
      <c r="BL254" s="18" t="s">
        <v>145</v>
      </c>
      <c r="BM254" s="222" t="s">
        <v>1026</v>
      </c>
    </row>
    <row r="255" s="2" customFormat="1" ht="33" customHeight="1">
      <c r="A255" s="39"/>
      <c r="B255" s="40"/>
      <c r="C255" s="211" t="s">
        <v>462</v>
      </c>
      <c r="D255" s="211" t="s">
        <v>140</v>
      </c>
      <c r="E255" s="212" t="s">
        <v>1027</v>
      </c>
      <c r="F255" s="213" t="s">
        <v>1028</v>
      </c>
      <c r="G255" s="214" t="s">
        <v>159</v>
      </c>
      <c r="H255" s="215">
        <v>65</v>
      </c>
      <c r="I255" s="216"/>
      <c r="J255" s="217">
        <f>ROUND(I255*H255,2)</f>
        <v>0</v>
      </c>
      <c r="K255" s="213" t="s">
        <v>144</v>
      </c>
      <c r="L255" s="45"/>
      <c r="M255" s="218" t="s">
        <v>19</v>
      </c>
      <c r="N255" s="219" t="s">
        <v>47</v>
      </c>
      <c r="O255" s="85"/>
      <c r="P255" s="220">
        <f>O255*H255</f>
        <v>0</v>
      </c>
      <c r="Q255" s="220">
        <v>0.0070200000000000002</v>
      </c>
      <c r="R255" s="220">
        <f>Q255*H255</f>
        <v>0.45630000000000004</v>
      </c>
      <c r="S255" s="220">
        <v>0</v>
      </c>
      <c r="T255" s="22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2" t="s">
        <v>145</v>
      </c>
      <c r="AT255" s="222" t="s">
        <v>140</v>
      </c>
      <c r="AU255" s="222" t="s">
        <v>85</v>
      </c>
      <c r="AY255" s="18" t="s">
        <v>139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8" t="s">
        <v>83</v>
      </c>
      <c r="BK255" s="223">
        <f>ROUND(I255*H255,2)</f>
        <v>0</v>
      </c>
      <c r="BL255" s="18" t="s">
        <v>145</v>
      </c>
      <c r="BM255" s="222" t="s">
        <v>1029</v>
      </c>
    </row>
    <row r="256" s="2" customFormat="1">
      <c r="A256" s="39"/>
      <c r="B256" s="40"/>
      <c r="C256" s="41"/>
      <c r="D256" s="224" t="s">
        <v>147</v>
      </c>
      <c r="E256" s="41"/>
      <c r="F256" s="225" t="s">
        <v>1030</v>
      </c>
      <c r="G256" s="41"/>
      <c r="H256" s="41"/>
      <c r="I256" s="226"/>
      <c r="J256" s="41"/>
      <c r="K256" s="41"/>
      <c r="L256" s="45"/>
      <c r="M256" s="227"/>
      <c r="N256" s="22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147</v>
      </c>
      <c r="AU256" s="18" t="s">
        <v>85</v>
      </c>
    </row>
    <row r="257" s="2" customFormat="1">
      <c r="A257" s="39"/>
      <c r="B257" s="40"/>
      <c r="C257" s="41"/>
      <c r="D257" s="231" t="s">
        <v>200</v>
      </c>
      <c r="E257" s="41"/>
      <c r="F257" s="251" t="s">
        <v>1031</v>
      </c>
      <c r="G257" s="41"/>
      <c r="H257" s="41"/>
      <c r="I257" s="226"/>
      <c r="J257" s="41"/>
      <c r="K257" s="41"/>
      <c r="L257" s="45"/>
      <c r="M257" s="227"/>
      <c r="N257" s="228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200</v>
      </c>
      <c r="AU257" s="18" t="s">
        <v>85</v>
      </c>
    </row>
    <row r="258" s="2" customFormat="1" ht="16.5" customHeight="1">
      <c r="A258" s="39"/>
      <c r="B258" s="40"/>
      <c r="C258" s="241" t="s">
        <v>467</v>
      </c>
      <c r="D258" s="241" t="s">
        <v>151</v>
      </c>
      <c r="E258" s="242" t="s">
        <v>1032</v>
      </c>
      <c r="F258" s="243" t="s">
        <v>1033</v>
      </c>
      <c r="G258" s="244" t="s">
        <v>159</v>
      </c>
      <c r="H258" s="245">
        <v>65</v>
      </c>
      <c r="I258" s="246"/>
      <c r="J258" s="247">
        <f>ROUND(I258*H258,2)</f>
        <v>0</v>
      </c>
      <c r="K258" s="243" t="s">
        <v>144</v>
      </c>
      <c r="L258" s="248"/>
      <c r="M258" s="249" t="s">
        <v>19</v>
      </c>
      <c r="N258" s="250" t="s">
        <v>47</v>
      </c>
      <c r="O258" s="85"/>
      <c r="P258" s="220">
        <f>O258*H258</f>
        <v>0</v>
      </c>
      <c r="Q258" s="220">
        <v>0.066000000000000003</v>
      </c>
      <c r="R258" s="220">
        <f>Q258*H258</f>
        <v>4.29</v>
      </c>
      <c r="S258" s="220">
        <v>0</v>
      </c>
      <c r="T258" s="22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2" t="s">
        <v>137</v>
      </c>
      <c r="AT258" s="222" t="s">
        <v>151</v>
      </c>
      <c r="AU258" s="222" t="s">
        <v>85</v>
      </c>
      <c r="AY258" s="18" t="s">
        <v>139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8" t="s">
        <v>83</v>
      </c>
      <c r="BK258" s="223">
        <f>ROUND(I258*H258,2)</f>
        <v>0</v>
      </c>
      <c r="BL258" s="18" t="s">
        <v>145</v>
      </c>
      <c r="BM258" s="222" t="s">
        <v>1034</v>
      </c>
    </row>
    <row r="259" s="12" customFormat="1" ht="22.8" customHeight="1">
      <c r="A259" s="12"/>
      <c r="B259" s="197"/>
      <c r="C259" s="198"/>
      <c r="D259" s="199" t="s">
        <v>75</v>
      </c>
      <c r="E259" s="252" t="s">
        <v>145</v>
      </c>
      <c r="F259" s="252" t="s">
        <v>1035</v>
      </c>
      <c r="G259" s="198"/>
      <c r="H259" s="198"/>
      <c r="I259" s="201"/>
      <c r="J259" s="253">
        <f>BK259</f>
        <v>0</v>
      </c>
      <c r="K259" s="198"/>
      <c r="L259" s="203"/>
      <c r="M259" s="204"/>
      <c r="N259" s="205"/>
      <c r="O259" s="205"/>
      <c r="P259" s="206">
        <f>SUM(P260:P268)</f>
        <v>0</v>
      </c>
      <c r="Q259" s="205"/>
      <c r="R259" s="206">
        <f>SUM(R260:R268)</f>
        <v>0.012608000000000001</v>
      </c>
      <c r="S259" s="205"/>
      <c r="T259" s="207">
        <f>SUM(T260:T268)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8" t="s">
        <v>83</v>
      </c>
      <c r="AT259" s="209" t="s">
        <v>75</v>
      </c>
      <c r="AU259" s="209" t="s">
        <v>83</v>
      </c>
      <c r="AY259" s="208" t="s">
        <v>139</v>
      </c>
      <c r="BK259" s="210">
        <f>SUM(BK260:BK268)</f>
        <v>0</v>
      </c>
    </row>
    <row r="260" s="2" customFormat="1" ht="16.5" customHeight="1">
      <c r="A260" s="39"/>
      <c r="B260" s="40"/>
      <c r="C260" s="211" t="s">
        <v>472</v>
      </c>
      <c r="D260" s="211" t="s">
        <v>140</v>
      </c>
      <c r="E260" s="212" t="s">
        <v>1036</v>
      </c>
      <c r="F260" s="213" t="s">
        <v>1037</v>
      </c>
      <c r="G260" s="214" t="s">
        <v>279</v>
      </c>
      <c r="H260" s="215">
        <v>9.5999999999999996</v>
      </c>
      <c r="I260" s="216"/>
      <c r="J260" s="217">
        <f>ROUND(I260*H260,2)</f>
        <v>0</v>
      </c>
      <c r="K260" s="213" t="s">
        <v>144</v>
      </c>
      <c r="L260" s="45"/>
      <c r="M260" s="218" t="s">
        <v>19</v>
      </c>
      <c r="N260" s="219" t="s">
        <v>47</v>
      </c>
      <c r="O260" s="85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2" t="s">
        <v>145</v>
      </c>
      <c r="AT260" s="222" t="s">
        <v>140</v>
      </c>
      <c r="AU260" s="222" t="s">
        <v>85</v>
      </c>
      <c r="AY260" s="18" t="s">
        <v>139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8" t="s">
        <v>83</v>
      </c>
      <c r="BK260" s="223">
        <f>ROUND(I260*H260,2)</f>
        <v>0</v>
      </c>
      <c r="BL260" s="18" t="s">
        <v>145</v>
      </c>
      <c r="BM260" s="222" t="s">
        <v>1038</v>
      </c>
    </row>
    <row r="261" s="2" customFormat="1">
      <c r="A261" s="39"/>
      <c r="B261" s="40"/>
      <c r="C261" s="41"/>
      <c r="D261" s="224" t="s">
        <v>147</v>
      </c>
      <c r="E261" s="41"/>
      <c r="F261" s="225" t="s">
        <v>1039</v>
      </c>
      <c r="G261" s="41"/>
      <c r="H261" s="41"/>
      <c r="I261" s="226"/>
      <c r="J261" s="41"/>
      <c r="K261" s="41"/>
      <c r="L261" s="45"/>
      <c r="M261" s="227"/>
      <c r="N261" s="228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147</v>
      </c>
      <c r="AU261" s="18" t="s">
        <v>85</v>
      </c>
    </row>
    <row r="262" s="13" customFormat="1">
      <c r="A262" s="13"/>
      <c r="B262" s="229"/>
      <c r="C262" s="230"/>
      <c r="D262" s="231" t="s">
        <v>149</v>
      </c>
      <c r="E262" s="232" t="s">
        <v>19</v>
      </c>
      <c r="F262" s="233" t="s">
        <v>1040</v>
      </c>
      <c r="G262" s="230"/>
      <c r="H262" s="234">
        <v>1.6000000000000001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149</v>
      </c>
      <c r="AU262" s="240" t="s">
        <v>85</v>
      </c>
      <c r="AV262" s="13" t="s">
        <v>85</v>
      </c>
      <c r="AW262" s="13" t="s">
        <v>35</v>
      </c>
      <c r="AX262" s="13" t="s">
        <v>76</v>
      </c>
      <c r="AY262" s="240" t="s">
        <v>139</v>
      </c>
    </row>
    <row r="263" s="13" customFormat="1">
      <c r="A263" s="13"/>
      <c r="B263" s="229"/>
      <c r="C263" s="230"/>
      <c r="D263" s="231" t="s">
        <v>149</v>
      </c>
      <c r="E263" s="232" t="s">
        <v>19</v>
      </c>
      <c r="F263" s="233" t="s">
        <v>1008</v>
      </c>
      <c r="G263" s="230"/>
      <c r="H263" s="234">
        <v>8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149</v>
      </c>
      <c r="AU263" s="240" t="s">
        <v>85</v>
      </c>
      <c r="AV263" s="13" t="s">
        <v>85</v>
      </c>
      <c r="AW263" s="13" t="s">
        <v>35</v>
      </c>
      <c r="AX263" s="13" t="s">
        <v>76</v>
      </c>
      <c r="AY263" s="240" t="s">
        <v>139</v>
      </c>
    </row>
    <row r="264" s="14" customFormat="1">
      <c r="A264" s="14"/>
      <c r="B264" s="254"/>
      <c r="C264" s="255"/>
      <c r="D264" s="231" t="s">
        <v>149</v>
      </c>
      <c r="E264" s="256" t="s">
        <v>19</v>
      </c>
      <c r="F264" s="257" t="s">
        <v>248</v>
      </c>
      <c r="G264" s="255"/>
      <c r="H264" s="258">
        <v>9.5999999999999996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4" t="s">
        <v>149</v>
      </c>
      <c r="AU264" s="264" t="s">
        <v>85</v>
      </c>
      <c r="AV264" s="14" t="s">
        <v>145</v>
      </c>
      <c r="AW264" s="14" t="s">
        <v>35</v>
      </c>
      <c r="AX264" s="14" t="s">
        <v>83</v>
      </c>
      <c r="AY264" s="264" t="s">
        <v>139</v>
      </c>
    </row>
    <row r="265" s="2" customFormat="1" ht="24.15" customHeight="1">
      <c r="A265" s="39"/>
      <c r="B265" s="40"/>
      <c r="C265" s="211" t="s">
        <v>477</v>
      </c>
      <c r="D265" s="211" t="s">
        <v>140</v>
      </c>
      <c r="E265" s="212" t="s">
        <v>1041</v>
      </c>
      <c r="F265" s="213" t="s">
        <v>1042</v>
      </c>
      <c r="G265" s="214" t="s">
        <v>243</v>
      </c>
      <c r="H265" s="215">
        <v>1.6000000000000001</v>
      </c>
      <c r="I265" s="216"/>
      <c r="J265" s="217">
        <f>ROUND(I265*H265,2)</f>
        <v>0</v>
      </c>
      <c r="K265" s="213" t="s">
        <v>144</v>
      </c>
      <c r="L265" s="45"/>
      <c r="M265" s="218" t="s">
        <v>19</v>
      </c>
      <c r="N265" s="219" t="s">
        <v>47</v>
      </c>
      <c r="O265" s="85"/>
      <c r="P265" s="220">
        <f>O265*H265</f>
        <v>0</v>
      </c>
      <c r="Q265" s="220">
        <v>0.0078799999999999999</v>
      </c>
      <c r="R265" s="220">
        <f>Q265*H265</f>
        <v>0.012608000000000001</v>
      </c>
      <c r="S265" s="220">
        <v>0</v>
      </c>
      <c r="T265" s="22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2" t="s">
        <v>145</v>
      </c>
      <c r="AT265" s="222" t="s">
        <v>140</v>
      </c>
      <c r="AU265" s="222" t="s">
        <v>85</v>
      </c>
      <c r="AY265" s="18" t="s">
        <v>139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8" t="s">
        <v>83</v>
      </c>
      <c r="BK265" s="223">
        <f>ROUND(I265*H265,2)</f>
        <v>0</v>
      </c>
      <c r="BL265" s="18" t="s">
        <v>145</v>
      </c>
      <c r="BM265" s="222" t="s">
        <v>1043</v>
      </c>
    </row>
    <row r="266" s="2" customFormat="1">
      <c r="A266" s="39"/>
      <c r="B266" s="40"/>
      <c r="C266" s="41"/>
      <c r="D266" s="224" t="s">
        <v>147</v>
      </c>
      <c r="E266" s="41"/>
      <c r="F266" s="225" t="s">
        <v>1044</v>
      </c>
      <c r="G266" s="41"/>
      <c r="H266" s="41"/>
      <c r="I266" s="226"/>
      <c r="J266" s="41"/>
      <c r="K266" s="41"/>
      <c r="L266" s="45"/>
      <c r="M266" s="227"/>
      <c r="N266" s="228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147</v>
      </c>
      <c r="AU266" s="18" t="s">
        <v>85</v>
      </c>
    </row>
    <row r="267" s="13" customFormat="1">
      <c r="A267" s="13"/>
      <c r="B267" s="229"/>
      <c r="C267" s="230"/>
      <c r="D267" s="231" t="s">
        <v>149</v>
      </c>
      <c r="E267" s="232" t="s">
        <v>19</v>
      </c>
      <c r="F267" s="233" t="s">
        <v>1045</v>
      </c>
      <c r="G267" s="230"/>
      <c r="H267" s="234">
        <v>1.6000000000000001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149</v>
      </c>
      <c r="AU267" s="240" t="s">
        <v>85</v>
      </c>
      <c r="AV267" s="13" t="s">
        <v>85</v>
      </c>
      <c r="AW267" s="13" t="s">
        <v>35</v>
      </c>
      <c r="AX267" s="13" t="s">
        <v>76</v>
      </c>
      <c r="AY267" s="240" t="s">
        <v>139</v>
      </c>
    </row>
    <row r="268" s="14" customFormat="1">
      <c r="A268" s="14"/>
      <c r="B268" s="254"/>
      <c r="C268" s="255"/>
      <c r="D268" s="231" t="s">
        <v>149</v>
      </c>
      <c r="E268" s="256" t="s">
        <v>19</v>
      </c>
      <c r="F268" s="257" t="s">
        <v>248</v>
      </c>
      <c r="G268" s="255"/>
      <c r="H268" s="258">
        <v>1.6000000000000001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4" t="s">
        <v>149</v>
      </c>
      <c r="AU268" s="264" t="s">
        <v>85</v>
      </c>
      <c r="AV268" s="14" t="s">
        <v>145</v>
      </c>
      <c r="AW268" s="14" t="s">
        <v>35</v>
      </c>
      <c r="AX268" s="14" t="s">
        <v>83</v>
      </c>
      <c r="AY268" s="264" t="s">
        <v>139</v>
      </c>
    </row>
    <row r="269" s="12" customFormat="1" ht="22.8" customHeight="1">
      <c r="A269" s="12"/>
      <c r="B269" s="197"/>
      <c r="C269" s="198"/>
      <c r="D269" s="199" t="s">
        <v>75</v>
      </c>
      <c r="E269" s="252" t="s">
        <v>181</v>
      </c>
      <c r="F269" s="252" t="s">
        <v>513</v>
      </c>
      <c r="G269" s="198"/>
      <c r="H269" s="198"/>
      <c r="I269" s="201"/>
      <c r="J269" s="253">
        <f>BK269</f>
        <v>0</v>
      </c>
      <c r="K269" s="198"/>
      <c r="L269" s="203"/>
      <c r="M269" s="204"/>
      <c r="N269" s="205"/>
      <c r="O269" s="205"/>
      <c r="P269" s="206">
        <f>SUM(P270:P294)</f>
        <v>0</v>
      </c>
      <c r="Q269" s="205"/>
      <c r="R269" s="206">
        <f>SUM(R270:R294)</f>
        <v>31.389520000000001</v>
      </c>
      <c r="S269" s="205"/>
      <c r="T269" s="207">
        <f>SUM(T270:T294)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8" t="s">
        <v>83</v>
      </c>
      <c r="AT269" s="209" t="s">
        <v>75</v>
      </c>
      <c r="AU269" s="209" t="s">
        <v>83</v>
      </c>
      <c r="AY269" s="208" t="s">
        <v>139</v>
      </c>
      <c r="BK269" s="210">
        <f>SUM(BK270:BK294)</f>
        <v>0</v>
      </c>
    </row>
    <row r="270" s="2" customFormat="1" ht="16.5" customHeight="1">
      <c r="A270" s="39"/>
      <c r="B270" s="40"/>
      <c r="C270" s="211" t="s">
        <v>483</v>
      </c>
      <c r="D270" s="211" t="s">
        <v>140</v>
      </c>
      <c r="E270" s="212" t="s">
        <v>1046</v>
      </c>
      <c r="F270" s="213" t="s">
        <v>1047</v>
      </c>
      <c r="G270" s="214" t="s">
        <v>143</v>
      </c>
      <c r="H270" s="215">
        <v>58.200000000000003</v>
      </c>
      <c r="I270" s="216"/>
      <c r="J270" s="217">
        <f>ROUND(I270*H270,2)</f>
        <v>0</v>
      </c>
      <c r="K270" s="213" t="s">
        <v>144</v>
      </c>
      <c r="L270" s="45"/>
      <c r="M270" s="218" t="s">
        <v>19</v>
      </c>
      <c r="N270" s="219" t="s">
        <v>47</v>
      </c>
      <c r="O270" s="85"/>
      <c r="P270" s="220">
        <f>O270*H270</f>
        <v>0</v>
      </c>
      <c r="Q270" s="220">
        <v>0.00010000000000000001</v>
      </c>
      <c r="R270" s="220">
        <f>Q270*H270</f>
        <v>0.0058200000000000005</v>
      </c>
      <c r="S270" s="220">
        <v>0</v>
      </c>
      <c r="T270" s="22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2" t="s">
        <v>145</v>
      </c>
      <c r="AT270" s="222" t="s">
        <v>140</v>
      </c>
      <c r="AU270" s="222" t="s">
        <v>85</v>
      </c>
      <c r="AY270" s="18" t="s">
        <v>139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8" t="s">
        <v>83</v>
      </c>
      <c r="BK270" s="223">
        <f>ROUND(I270*H270,2)</f>
        <v>0</v>
      </c>
      <c r="BL270" s="18" t="s">
        <v>145</v>
      </c>
      <c r="BM270" s="222" t="s">
        <v>1048</v>
      </c>
    </row>
    <row r="271" s="2" customFormat="1">
      <c r="A271" s="39"/>
      <c r="B271" s="40"/>
      <c r="C271" s="41"/>
      <c r="D271" s="224" t="s">
        <v>147</v>
      </c>
      <c r="E271" s="41"/>
      <c r="F271" s="225" t="s">
        <v>1049</v>
      </c>
      <c r="G271" s="41"/>
      <c r="H271" s="41"/>
      <c r="I271" s="226"/>
      <c r="J271" s="41"/>
      <c r="K271" s="41"/>
      <c r="L271" s="45"/>
      <c r="M271" s="227"/>
      <c r="N271" s="228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147</v>
      </c>
      <c r="AU271" s="18" t="s">
        <v>85</v>
      </c>
    </row>
    <row r="272" s="13" customFormat="1">
      <c r="A272" s="13"/>
      <c r="B272" s="229"/>
      <c r="C272" s="230"/>
      <c r="D272" s="231" t="s">
        <v>149</v>
      </c>
      <c r="E272" s="232" t="s">
        <v>19</v>
      </c>
      <c r="F272" s="233" t="s">
        <v>1050</v>
      </c>
      <c r="G272" s="230"/>
      <c r="H272" s="234">
        <v>58.200000000000003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149</v>
      </c>
      <c r="AU272" s="240" t="s">
        <v>85</v>
      </c>
      <c r="AV272" s="13" t="s">
        <v>85</v>
      </c>
      <c r="AW272" s="13" t="s">
        <v>35</v>
      </c>
      <c r="AX272" s="13" t="s">
        <v>83</v>
      </c>
      <c r="AY272" s="240" t="s">
        <v>139</v>
      </c>
    </row>
    <row r="273" s="2" customFormat="1" ht="21.75" customHeight="1">
      <c r="A273" s="39"/>
      <c r="B273" s="40"/>
      <c r="C273" s="211" t="s">
        <v>488</v>
      </c>
      <c r="D273" s="211" t="s">
        <v>140</v>
      </c>
      <c r="E273" s="212" t="s">
        <v>1051</v>
      </c>
      <c r="F273" s="213" t="s">
        <v>1052</v>
      </c>
      <c r="G273" s="214" t="s">
        <v>243</v>
      </c>
      <c r="H273" s="215">
        <v>12</v>
      </c>
      <c r="I273" s="216"/>
      <c r="J273" s="217">
        <f>ROUND(I273*H273,2)</f>
        <v>0</v>
      </c>
      <c r="K273" s="213" t="s">
        <v>144</v>
      </c>
      <c r="L273" s="45"/>
      <c r="M273" s="218" t="s">
        <v>19</v>
      </c>
      <c r="N273" s="219" t="s">
        <v>47</v>
      </c>
      <c r="O273" s="85"/>
      <c r="P273" s="220">
        <f>O273*H273</f>
        <v>0</v>
      </c>
      <c r="Q273" s="220">
        <v>0.0016000000000000001</v>
      </c>
      <c r="R273" s="220">
        <f>Q273*H273</f>
        <v>0.019200000000000002</v>
      </c>
      <c r="S273" s="220">
        <v>0</v>
      </c>
      <c r="T273" s="22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2" t="s">
        <v>145</v>
      </c>
      <c r="AT273" s="222" t="s">
        <v>140</v>
      </c>
      <c r="AU273" s="222" t="s">
        <v>85</v>
      </c>
      <c r="AY273" s="18" t="s">
        <v>139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8" t="s">
        <v>83</v>
      </c>
      <c r="BK273" s="223">
        <f>ROUND(I273*H273,2)</f>
        <v>0</v>
      </c>
      <c r="BL273" s="18" t="s">
        <v>145</v>
      </c>
      <c r="BM273" s="222" t="s">
        <v>1053</v>
      </c>
    </row>
    <row r="274" s="2" customFormat="1">
      <c r="A274" s="39"/>
      <c r="B274" s="40"/>
      <c r="C274" s="41"/>
      <c r="D274" s="224" t="s">
        <v>147</v>
      </c>
      <c r="E274" s="41"/>
      <c r="F274" s="225" t="s">
        <v>1054</v>
      </c>
      <c r="G274" s="41"/>
      <c r="H274" s="41"/>
      <c r="I274" s="226"/>
      <c r="J274" s="41"/>
      <c r="K274" s="41"/>
      <c r="L274" s="45"/>
      <c r="M274" s="227"/>
      <c r="N274" s="228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147</v>
      </c>
      <c r="AU274" s="18" t="s">
        <v>85</v>
      </c>
    </row>
    <row r="275" s="13" customFormat="1">
      <c r="A275" s="13"/>
      <c r="B275" s="229"/>
      <c r="C275" s="230"/>
      <c r="D275" s="231" t="s">
        <v>149</v>
      </c>
      <c r="E275" s="232" t="s">
        <v>19</v>
      </c>
      <c r="F275" s="233" t="s">
        <v>1055</v>
      </c>
      <c r="G275" s="230"/>
      <c r="H275" s="234">
        <v>12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149</v>
      </c>
      <c r="AU275" s="240" t="s">
        <v>85</v>
      </c>
      <c r="AV275" s="13" t="s">
        <v>85</v>
      </c>
      <c r="AW275" s="13" t="s">
        <v>35</v>
      </c>
      <c r="AX275" s="13" t="s">
        <v>83</v>
      </c>
      <c r="AY275" s="240" t="s">
        <v>139</v>
      </c>
    </row>
    <row r="276" s="2" customFormat="1" ht="24.15" customHeight="1">
      <c r="A276" s="39"/>
      <c r="B276" s="40"/>
      <c r="C276" s="211" t="s">
        <v>493</v>
      </c>
      <c r="D276" s="211" t="s">
        <v>140</v>
      </c>
      <c r="E276" s="212" t="s">
        <v>565</v>
      </c>
      <c r="F276" s="213" t="s">
        <v>566</v>
      </c>
      <c r="G276" s="214" t="s">
        <v>143</v>
      </c>
      <c r="H276" s="215">
        <v>58.200000000000003</v>
      </c>
      <c r="I276" s="216"/>
      <c r="J276" s="217">
        <f>ROUND(I276*H276,2)</f>
        <v>0</v>
      </c>
      <c r="K276" s="213" t="s">
        <v>144</v>
      </c>
      <c r="L276" s="45"/>
      <c r="M276" s="218" t="s">
        <v>19</v>
      </c>
      <c r="N276" s="219" t="s">
        <v>47</v>
      </c>
      <c r="O276" s="85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2" t="s">
        <v>145</v>
      </c>
      <c r="AT276" s="222" t="s">
        <v>140</v>
      </c>
      <c r="AU276" s="222" t="s">
        <v>85</v>
      </c>
      <c r="AY276" s="18" t="s">
        <v>139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8" t="s">
        <v>83</v>
      </c>
      <c r="BK276" s="223">
        <f>ROUND(I276*H276,2)</f>
        <v>0</v>
      </c>
      <c r="BL276" s="18" t="s">
        <v>145</v>
      </c>
      <c r="BM276" s="222" t="s">
        <v>1056</v>
      </c>
    </row>
    <row r="277" s="2" customFormat="1">
      <c r="A277" s="39"/>
      <c r="B277" s="40"/>
      <c r="C277" s="41"/>
      <c r="D277" s="224" t="s">
        <v>147</v>
      </c>
      <c r="E277" s="41"/>
      <c r="F277" s="225" t="s">
        <v>568</v>
      </c>
      <c r="G277" s="41"/>
      <c r="H277" s="41"/>
      <c r="I277" s="226"/>
      <c r="J277" s="41"/>
      <c r="K277" s="41"/>
      <c r="L277" s="45"/>
      <c r="M277" s="227"/>
      <c r="N277" s="228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147</v>
      </c>
      <c r="AU277" s="18" t="s">
        <v>85</v>
      </c>
    </row>
    <row r="278" s="13" customFormat="1">
      <c r="A278" s="13"/>
      <c r="B278" s="229"/>
      <c r="C278" s="230"/>
      <c r="D278" s="231" t="s">
        <v>149</v>
      </c>
      <c r="E278" s="232" t="s">
        <v>19</v>
      </c>
      <c r="F278" s="233" t="s">
        <v>1050</v>
      </c>
      <c r="G278" s="230"/>
      <c r="H278" s="234">
        <v>58.200000000000003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149</v>
      </c>
      <c r="AU278" s="240" t="s">
        <v>85</v>
      </c>
      <c r="AV278" s="13" t="s">
        <v>85</v>
      </c>
      <c r="AW278" s="13" t="s">
        <v>35</v>
      </c>
      <c r="AX278" s="13" t="s">
        <v>83</v>
      </c>
      <c r="AY278" s="240" t="s">
        <v>139</v>
      </c>
    </row>
    <row r="279" s="2" customFormat="1" ht="24.15" customHeight="1">
      <c r="A279" s="39"/>
      <c r="B279" s="40"/>
      <c r="C279" s="211" t="s">
        <v>498</v>
      </c>
      <c r="D279" s="211" t="s">
        <v>140</v>
      </c>
      <c r="E279" s="212" t="s">
        <v>576</v>
      </c>
      <c r="F279" s="213" t="s">
        <v>577</v>
      </c>
      <c r="G279" s="214" t="s">
        <v>143</v>
      </c>
      <c r="H279" s="215">
        <v>135.5</v>
      </c>
      <c r="I279" s="216"/>
      <c r="J279" s="217">
        <f>ROUND(I279*H279,2)</f>
        <v>0</v>
      </c>
      <c r="K279" s="213" t="s">
        <v>144</v>
      </c>
      <c r="L279" s="45"/>
      <c r="M279" s="218" t="s">
        <v>19</v>
      </c>
      <c r="N279" s="219" t="s">
        <v>47</v>
      </c>
      <c r="O279" s="85"/>
      <c r="P279" s="220">
        <f>O279*H279</f>
        <v>0</v>
      </c>
      <c r="Q279" s="220">
        <v>0.15540000000000001</v>
      </c>
      <c r="R279" s="220">
        <f>Q279*H279</f>
        <v>21.056700000000003</v>
      </c>
      <c r="S279" s="220">
        <v>0</v>
      </c>
      <c r="T279" s="22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2" t="s">
        <v>145</v>
      </c>
      <c r="AT279" s="222" t="s">
        <v>140</v>
      </c>
      <c r="AU279" s="222" t="s">
        <v>85</v>
      </c>
      <c r="AY279" s="18" t="s">
        <v>139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8" t="s">
        <v>83</v>
      </c>
      <c r="BK279" s="223">
        <f>ROUND(I279*H279,2)</f>
        <v>0</v>
      </c>
      <c r="BL279" s="18" t="s">
        <v>145</v>
      </c>
      <c r="BM279" s="222" t="s">
        <v>1057</v>
      </c>
    </row>
    <row r="280" s="2" customFormat="1">
      <c r="A280" s="39"/>
      <c r="B280" s="40"/>
      <c r="C280" s="41"/>
      <c r="D280" s="224" t="s">
        <v>147</v>
      </c>
      <c r="E280" s="41"/>
      <c r="F280" s="225" t="s">
        <v>579</v>
      </c>
      <c r="G280" s="41"/>
      <c r="H280" s="41"/>
      <c r="I280" s="226"/>
      <c r="J280" s="41"/>
      <c r="K280" s="41"/>
      <c r="L280" s="45"/>
      <c r="M280" s="227"/>
      <c r="N280" s="228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147</v>
      </c>
      <c r="AU280" s="18" t="s">
        <v>85</v>
      </c>
    </row>
    <row r="281" s="13" customFormat="1">
      <c r="A281" s="13"/>
      <c r="B281" s="229"/>
      <c r="C281" s="230"/>
      <c r="D281" s="231" t="s">
        <v>149</v>
      </c>
      <c r="E281" s="232" t="s">
        <v>19</v>
      </c>
      <c r="F281" s="233" t="s">
        <v>1058</v>
      </c>
      <c r="G281" s="230"/>
      <c r="H281" s="234">
        <v>90.5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149</v>
      </c>
      <c r="AU281" s="240" t="s">
        <v>85</v>
      </c>
      <c r="AV281" s="13" t="s">
        <v>85</v>
      </c>
      <c r="AW281" s="13" t="s">
        <v>35</v>
      </c>
      <c r="AX281" s="13" t="s">
        <v>76</v>
      </c>
      <c r="AY281" s="240" t="s">
        <v>139</v>
      </c>
    </row>
    <row r="282" s="13" customFormat="1">
      <c r="A282" s="13"/>
      <c r="B282" s="229"/>
      <c r="C282" s="230"/>
      <c r="D282" s="231" t="s">
        <v>149</v>
      </c>
      <c r="E282" s="232" t="s">
        <v>19</v>
      </c>
      <c r="F282" s="233" t="s">
        <v>1059</v>
      </c>
      <c r="G282" s="230"/>
      <c r="H282" s="234">
        <v>45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149</v>
      </c>
      <c r="AU282" s="240" t="s">
        <v>85</v>
      </c>
      <c r="AV282" s="13" t="s">
        <v>85</v>
      </c>
      <c r="AW282" s="13" t="s">
        <v>35</v>
      </c>
      <c r="AX282" s="13" t="s">
        <v>76</v>
      </c>
      <c r="AY282" s="240" t="s">
        <v>139</v>
      </c>
    </row>
    <row r="283" s="14" customFormat="1">
      <c r="A283" s="14"/>
      <c r="B283" s="254"/>
      <c r="C283" s="255"/>
      <c r="D283" s="231" t="s">
        <v>149</v>
      </c>
      <c r="E283" s="256" t="s">
        <v>19</v>
      </c>
      <c r="F283" s="257" t="s">
        <v>248</v>
      </c>
      <c r="G283" s="255"/>
      <c r="H283" s="258">
        <v>135.5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4" t="s">
        <v>149</v>
      </c>
      <c r="AU283" s="264" t="s">
        <v>85</v>
      </c>
      <c r="AV283" s="14" t="s">
        <v>145</v>
      </c>
      <c r="AW283" s="14" t="s">
        <v>35</v>
      </c>
      <c r="AX283" s="14" t="s">
        <v>83</v>
      </c>
      <c r="AY283" s="264" t="s">
        <v>139</v>
      </c>
    </row>
    <row r="284" s="2" customFormat="1" ht="16.5" customHeight="1">
      <c r="A284" s="39"/>
      <c r="B284" s="40"/>
      <c r="C284" s="241" t="s">
        <v>503</v>
      </c>
      <c r="D284" s="241" t="s">
        <v>151</v>
      </c>
      <c r="E284" s="242" t="s">
        <v>1060</v>
      </c>
      <c r="F284" s="243" t="s">
        <v>1061</v>
      </c>
      <c r="G284" s="244" t="s">
        <v>143</v>
      </c>
      <c r="H284" s="245">
        <v>45.899999999999999</v>
      </c>
      <c r="I284" s="246"/>
      <c r="J284" s="247">
        <f>ROUND(I284*H284,2)</f>
        <v>0</v>
      </c>
      <c r="K284" s="243" t="s">
        <v>144</v>
      </c>
      <c r="L284" s="248"/>
      <c r="M284" s="249" t="s">
        <v>19</v>
      </c>
      <c r="N284" s="250" t="s">
        <v>47</v>
      </c>
      <c r="O284" s="85"/>
      <c r="P284" s="220">
        <f>O284*H284</f>
        <v>0</v>
      </c>
      <c r="Q284" s="220">
        <v>0.056000000000000001</v>
      </c>
      <c r="R284" s="220">
        <f>Q284*H284</f>
        <v>2.5703999999999998</v>
      </c>
      <c r="S284" s="220">
        <v>0</v>
      </c>
      <c r="T284" s="22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2" t="s">
        <v>137</v>
      </c>
      <c r="AT284" s="222" t="s">
        <v>151</v>
      </c>
      <c r="AU284" s="222" t="s">
        <v>85</v>
      </c>
      <c r="AY284" s="18" t="s">
        <v>139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8" t="s">
        <v>83</v>
      </c>
      <c r="BK284" s="223">
        <f>ROUND(I284*H284,2)</f>
        <v>0</v>
      </c>
      <c r="BL284" s="18" t="s">
        <v>145</v>
      </c>
      <c r="BM284" s="222" t="s">
        <v>1062</v>
      </c>
    </row>
    <row r="285" s="13" customFormat="1">
      <c r="A285" s="13"/>
      <c r="B285" s="229"/>
      <c r="C285" s="230"/>
      <c r="D285" s="231" t="s">
        <v>149</v>
      </c>
      <c r="E285" s="230"/>
      <c r="F285" s="233" t="s">
        <v>1063</v>
      </c>
      <c r="G285" s="230"/>
      <c r="H285" s="234">
        <v>45.899999999999999</v>
      </c>
      <c r="I285" s="235"/>
      <c r="J285" s="230"/>
      <c r="K285" s="230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149</v>
      </c>
      <c r="AU285" s="240" t="s">
        <v>85</v>
      </c>
      <c r="AV285" s="13" t="s">
        <v>85</v>
      </c>
      <c r="AW285" s="13" t="s">
        <v>4</v>
      </c>
      <c r="AX285" s="13" t="s">
        <v>83</v>
      </c>
      <c r="AY285" s="240" t="s">
        <v>139</v>
      </c>
    </row>
    <row r="286" s="2" customFormat="1" ht="16.5" customHeight="1">
      <c r="A286" s="39"/>
      <c r="B286" s="40"/>
      <c r="C286" s="241" t="s">
        <v>508</v>
      </c>
      <c r="D286" s="241" t="s">
        <v>151</v>
      </c>
      <c r="E286" s="242" t="s">
        <v>582</v>
      </c>
      <c r="F286" s="243" t="s">
        <v>583</v>
      </c>
      <c r="G286" s="244" t="s">
        <v>143</v>
      </c>
      <c r="H286" s="245">
        <v>92.310000000000002</v>
      </c>
      <c r="I286" s="246"/>
      <c r="J286" s="247">
        <f>ROUND(I286*H286,2)</f>
        <v>0</v>
      </c>
      <c r="K286" s="243" t="s">
        <v>144</v>
      </c>
      <c r="L286" s="248"/>
      <c r="M286" s="249" t="s">
        <v>19</v>
      </c>
      <c r="N286" s="250" t="s">
        <v>47</v>
      </c>
      <c r="O286" s="85"/>
      <c r="P286" s="220">
        <f>O286*H286</f>
        <v>0</v>
      </c>
      <c r="Q286" s="220">
        <v>0.080000000000000002</v>
      </c>
      <c r="R286" s="220">
        <f>Q286*H286</f>
        <v>7.3848000000000003</v>
      </c>
      <c r="S286" s="220">
        <v>0</v>
      </c>
      <c r="T286" s="22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2" t="s">
        <v>137</v>
      </c>
      <c r="AT286" s="222" t="s">
        <v>151</v>
      </c>
      <c r="AU286" s="222" t="s">
        <v>85</v>
      </c>
      <c r="AY286" s="18" t="s">
        <v>139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8" t="s">
        <v>83</v>
      </c>
      <c r="BK286" s="223">
        <f>ROUND(I286*H286,2)</f>
        <v>0</v>
      </c>
      <c r="BL286" s="18" t="s">
        <v>145</v>
      </c>
      <c r="BM286" s="222" t="s">
        <v>1064</v>
      </c>
    </row>
    <row r="287" s="13" customFormat="1">
      <c r="A287" s="13"/>
      <c r="B287" s="229"/>
      <c r="C287" s="230"/>
      <c r="D287" s="231" t="s">
        <v>149</v>
      </c>
      <c r="E287" s="230"/>
      <c r="F287" s="233" t="s">
        <v>1065</v>
      </c>
      <c r="G287" s="230"/>
      <c r="H287" s="234">
        <v>92.310000000000002</v>
      </c>
      <c r="I287" s="235"/>
      <c r="J287" s="230"/>
      <c r="K287" s="230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149</v>
      </c>
      <c r="AU287" s="240" t="s">
        <v>85</v>
      </c>
      <c r="AV287" s="13" t="s">
        <v>85</v>
      </c>
      <c r="AW287" s="13" t="s">
        <v>4</v>
      </c>
      <c r="AX287" s="13" t="s">
        <v>83</v>
      </c>
      <c r="AY287" s="240" t="s">
        <v>139</v>
      </c>
    </row>
    <row r="288" s="2" customFormat="1" ht="24.15" customHeight="1">
      <c r="A288" s="39"/>
      <c r="B288" s="40"/>
      <c r="C288" s="211" t="s">
        <v>514</v>
      </c>
      <c r="D288" s="211" t="s">
        <v>140</v>
      </c>
      <c r="E288" s="212" t="s">
        <v>608</v>
      </c>
      <c r="F288" s="213" t="s">
        <v>609</v>
      </c>
      <c r="G288" s="214" t="s">
        <v>143</v>
      </c>
      <c r="H288" s="215">
        <v>2</v>
      </c>
      <c r="I288" s="216"/>
      <c r="J288" s="217">
        <f>ROUND(I288*H288,2)</f>
        <v>0</v>
      </c>
      <c r="K288" s="213" t="s">
        <v>144</v>
      </c>
      <c r="L288" s="45"/>
      <c r="M288" s="218" t="s">
        <v>19</v>
      </c>
      <c r="N288" s="219" t="s">
        <v>47</v>
      </c>
      <c r="O288" s="85"/>
      <c r="P288" s="220">
        <f>O288*H288</f>
        <v>0</v>
      </c>
      <c r="Q288" s="220">
        <v>0.1295</v>
      </c>
      <c r="R288" s="220">
        <f>Q288*H288</f>
        <v>0.25900000000000001</v>
      </c>
      <c r="S288" s="220">
        <v>0</v>
      </c>
      <c r="T288" s="22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2" t="s">
        <v>145</v>
      </c>
      <c r="AT288" s="222" t="s">
        <v>140</v>
      </c>
      <c r="AU288" s="222" t="s">
        <v>85</v>
      </c>
      <c r="AY288" s="18" t="s">
        <v>139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8" t="s">
        <v>83</v>
      </c>
      <c r="BK288" s="223">
        <f>ROUND(I288*H288,2)</f>
        <v>0</v>
      </c>
      <c r="BL288" s="18" t="s">
        <v>145</v>
      </c>
      <c r="BM288" s="222" t="s">
        <v>1066</v>
      </c>
    </row>
    <row r="289" s="2" customFormat="1">
      <c r="A289" s="39"/>
      <c r="B289" s="40"/>
      <c r="C289" s="41"/>
      <c r="D289" s="224" t="s">
        <v>147</v>
      </c>
      <c r="E289" s="41"/>
      <c r="F289" s="225" t="s">
        <v>611</v>
      </c>
      <c r="G289" s="41"/>
      <c r="H289" s="41"/>
      <c r="I289" s="226"/>
      <c r="J289" s="41"/>
      <c r="K289" s="41"/>
      <c r="L289" s="45"/>
      <c r="M289" s="227"/>
      <c r="N289" s="228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147</v>
      </c>
      <c r="AU289" s="18" t="s">
        <v>85</v>
      </c>
    </row>
    <row r="290" s="2" customFormat="1" ht="16.5" customHeight="1">
      <c r="A290" s="39"/>
      <c r="B290" s="40"/>
      <c r="C290" s="241" t="s">
        <v>519</v>
      </c>
      <c r="D290" s="241" t="s">
        <v>151</v>
      </c>
      <c r="E290" s="242" t="s">
        <v>615</v>
      </c>
      <c r="F290" s="243" t="s">
        <v>616</v>
      </c>
      <c r="G290" s="244" t="s">
        <v>143</v>
      </c>
      <c r="H290" s="245">
        <v>2.04</v>
      </c>
      <c r="I290" s="246"/>
      <c r="J290" s="247">
        <f>ROUND(I290*H290,2)</f>
        <v>0</v>
      </c>
      <c r="K290" s="243" t="s">
        <v>144</v>
      </c>
      <c r="L290" s="248"/>
      <c r="M290" s="249" t="s">
        <v>19</v>
      </c>
      <c r="N290" s="250" t="s">
        <v>47</v>
      </c>
      <c r="O290" s="85"/>
      <c r="P290" s="220">
        <f>O290*H290</f>
        <v>0</v>
      </c>
      <c r="Q290" s="220">
        <v>0.044999999999999998</v>
      </c>
      <c r="R290" s="220">
        <f>Q290*H290</f>
        <v>0.091799999999999993</v>
      </c>
      <c r="S290" s="220">
        <v>0</v>
      </c>
      <c r="T290" s="22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2" t="s">
        <v>137</v>
      </c>
      <c r="AT290" s="222" t="s">
        <v>151</v>
      </c>
      <c r="AU290" s="222" t="s">
        <v>85</v>
      </c>
      <c r="AY290" s="18" t="s">
        <v>139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8" t="s">
        <v>83</v>
      </c>
      <c r="BK290" s="223">
        <f>ROUND(I290*H290,2)</f>
        <v>0</v>
      </c>
      <c r="BL290" s="18" t="s">
        <v>145</v>
      </c>
      <c r="BM290" s="222" t="s">
        <v>1067</v>
      </c>
    </row>
    <row r="291" s="13" customFormat="1">
      <c r="A291" s="13"/>
      <c r="B291" s="229"/>
      <c r="C291" s="230"/>
      <c r="D291" s="231" t="s">
        <v>149</v>
      </c>
      <c r="E291" s="230"/>
      <c r="F291" s="233" t="s">
        <v>639</v>
      </c>
      <c r="G291" s="230"/>
      <c r="H291" s="234">
        <v>2.04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149</v>
      </c>
      <c r="AU291" s="240" t="s">
        <v>85</v>
      </c>
      <c r="AV291" s="13" t="s">
        <v>85</v>
      </c>
      <c r="AW291" s="13" t="s">
        <v>4</v>
      </c>
      <c r="AX291" s="13" t="s">
        <v>83</v>
      </c>
      <c r="AY291" s="240" t="s">
        <v>139</v>
      </c>
    </row>
    <row r="292" s="2" customFormat="1" ht="24.15" customHeight="1">
      <c r="A292" s="39"/>
      <c r="B292" s="40"/>
      <c r="C292" s="211" t="s">
        <v>523</v>
      </c>
      <c r="D292" s="211" t="s">
        <v>140</v>
      </c>
      <c r="E292" s="212" t="s">
        <v>1068</v>
      </c>
      <c r="F292" s="213" t="s">
        <v>1069</v>
      </c>
      <c r="G292" s="214" t="s">
        <v>143</v>
      </c>
      <c r="H292" s="215">
        <v>20</v>
      </c>
      <c r="I292" s="216"/>
      <c r="J292" s="217">
        <f>ROUND(I292*H292,2)</f>
        <v>0</v>
      </c>
      <c r="K292" s="213" t="s">
        <v>144</v>
      </c>
      <c r="L292" s="45"/>
      <c r="M292" s="218" t="s">
        <v>19</v>
      </c>
      <c r="N292" s="219" t="s">
        <v>47</v>
      </c>
      <c r="O292" s="85"/>
      <c r="P292" s="220">
        <f>O292*H292</f>
        <v>0</v>
      </c>
      <c r="Q292" s="220">
        <v>9.0000000000000006E-05</v>
      </c>
      <c r="R292" s="220">
        <f>Q292*H292</f>
        <v>0.0018000000000000002</v>
      </c>
      <c r="S292" s="220">
        <v>0</v>
      </c>
      <c r="T292" s="22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2" t="s">
        <v>145</v>
      </c>
      <c r="AT292" s="222" t="s">
        <v>140</v>
      </c>
      <c r="AU292" s="222" t="s">
        <v>85</v>
      </c>
      <c r="AY292" s="18" t="s">
        <v>139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8" t="s">
        <v>83</v>
      </c>
      <c r="BK292" s="223">
        <f>ROUND(I292*H292,2)</f>
        <v>0</v>
      </c>
      <c r="BL292" s="18" t="s">
        <v>145</v>
      </c>
      <c r="BM292" s="222" t="s">
        <v>1070</v>
      </c>
    </row>
    <row r="293" s="2" customFormat="1">
      <c r="A293" s="39"/>
      <c r="B293" s="40"/>
      <c r="C293" s="41"/>
      <c r="D293" s="224" t="s">
        <v>147</v>
      </c>
      <c r="E293" s="41"/>
      <c r="F293" s="225" t="s">
        <v>1071</v>
      </c>
      <c r="G293" s="41"/>
      <c r="H293" s="41"/>
      <c r="I293" s="226"/>
      <c r="J293" s="41"/>
      <c r="K293" s="41"/>
      <c r="L293" s="45"/>
      <c r="M293" s="227"/>
      <c r="N293" s="228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147</v>
      </c>
      <c r="AU293" s="18" t="s">
        <v>85</v>
      </c>
    </row>
    <row r="294" s="13" customFormat="1">
      <c r="A294" s="13"/>
      <c r="B294" s="229"/>
      <c r="C294" s="230"/>
      <c r="D294" s="231" t="s">
        <v>149</v>
      </c>
      <c r="E294" s="232" t="s">
        <v>19</v>
      </c>
      <c r="F294" s="233" t="s">
        <v>1072</v>
      </c>
      <c r="G294" s="230"/>
      <c r="H294" s="234">
        <v>20</v>
      </c>
      <c r="I294" s="235"/>
      <c r="J294" s="230"/>
      <c r="K294" s="230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149</v>
      </c>
      <c r="AU294" s="240" t="s">
        <v>85</v>
      </c>
      <c r="AV294" s="13" t="s">
        <v>85</v>
      </c>
      <c r="AW294" s="13" t="s">
        <v>35</v>
      </c>
      <c r="AX294" s="13" t="s">
        <v>83</v>
      </c>
      <c r="AY294" s="240" t="s">
        <v>139</v>
      </c>
    </row>
    <row r="295" s="12" customFormat="1" ht="22.8" customHeight="1">
      <c r="A295" s="12"/>
      <c r="B295" s="197"/>
      <c r="C295" s="198"/>
      <c r="D295" s="199" t="s">
        <v>75</v>
      </c>
      <c r="E295" s="252" t="s">
        <v>670</v>
      </c>
      <c r="F295" s="252" t="s">
        <v>671</v>
      </c>
      <c r="G295" s="198"/>
      <c r="H295" s="198"/>
      <c r="I295" s="201"/>
      <c r="J295" s="253">
        <f>BK295</f>
        <v>0</v>
      </c>
      <c r="K295" s="198"/>
      <c r="L295" s="203"/>
      <c r="M295" s="204"/>
      <c r="N295" s="205"/>
      <c r="O295" s="205"/>
      <c r="P295" s="206">
        <f>SUM(P296:P316)</f>
        <v>0</v>
      </c>
      <c r="Q295" s="205"/>
      <c r="R295" s="206">
        <f>SUM(R296:R316)</f>
        <v>0</v>
      </c>
      <c r="S295" s="205"/>
      <c r="T295" s="207">
        <f>SUM(T296:T316)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8" t="s">
        <v>83</v>
      </c>
      <c r="AT295" s="209" t="s">
        <v>75</v>
      </c>
      <c r="AU295" s="209" t="s">
        <v>83</v>
      </c>
      <c r="AY295" s="208" t="s">
        <v>139</v>
      </c>
      <c r="BK295" s="210">
        <f>SUM(BK296:BK316)</f>
        <v>0</v>
      </c>
    </row>
    <row r="296" s="2" customFormat="1" ht="24.15" customHeight="1">
      <c r="A296" s="39"/>
      <c r="B296" s="40"/>
      <c r="C296" s="211" t="s">
        <v>528</v>
      </c>
      <c r="D296" s="211" t="s">
        <v>140</v>
      </c>
      <c r="E296" s="212" t="s">
        <v>689</v>
      </c>
      <c r="F296" s="213" t="s">
        <v>690</v>
      </c>
      <c r="G296" s="214" t="s">
        <v>330</v>
      </c>
      <c r="H296" s="215">
        <v>3.4500000000000002</v>
      </c>
      <c r="I296" s="216"/>
      <c r="J296" s="217">
        <f>ROUND(I296*H296,2)</f>
        <v>0</v>
      </c>
      <c r="K296" s="213" t="s">
        <v>144</v>
      </c>
      <c r="L296" s="45"/>
      <c r="M296" s="218" t="s">
        <v>19</v>
      </c>
      <c r="N296" s="219" t="s">
        <v>47</v>
      </c>
      <c r="O296" s="85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2" t="s">
        <v>145</v>
      </c>
      <c r="AT296" s="222" t="s">
        <v>140</v>
      </c>
      <c r="AU296" s="222" t="s">
        <v>85</v>
      </c>
      <c r="AY296" s="18" t="s">
        <v>139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8" t="s">
        <v>83</v>
      </c>
      <c r="BK296" s="223">
        <f>ROUND(I296*H296,2)</f>
        <v>0</v>
      </c>
      <c r="BL296" s="18" t="s">
        <v>145</v>
      </c>
      <c r="BM296" s="222" t="s">
        <v>1073</v>
      </c>
    </row>
    <row r="297" s="2" customFormat="1">
      <c r="A297" s="39"/>
      <c r="B297" s="40"/>
      <c r="C297" s="41"/>
      <c r="D297" s="224" t="s">
        <v>147</v>
      </c>
      <c r="E297" s="41"/>
      <c r="F297" s="225" t="s">
        <v>692</v>
      </c>
      <c r="G297" s="41"/>
      <c r="H297" s="41"/>
      <c r="I297" s="226"/>
      <c r="J297" s="41"/>
      <c r="K297" s="41"/>
      <c r="L297" s="45"/>
      <c r="M297" s="227"/>
      <c r="N297" s="228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147</v>
      </c>
      <c r="AU297" s="18" t="s">
        <v>85</v>
      </c>
    </row>
    <row r="298" s="13" customFormat="1">
      <c r="A298" s="13"/>
      <c r="B298" s="229"/>
      <c r="C298" s="230"/>
      <c r="D298" s="231" t="s">
        <v>149</v>
      </c>
      <c r="E298" s="232" t="s">
        <v>19</v>
      </c>
      <c r="F298" s="233" t="s">
        <v>1074</v>
      </c>
      <c r="G298" s="230"/>
      <c r="H298" s="234">
        <v>3.4500000000000002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149</v>
      </c>
      <c r="AU298" s="240" t="s">
        <v>85</v>
      </c>
      <c r="AV298" s="13" t="s">
        <v>85</v>
      </c>
      <c r="AW298" s="13" t="s">
        <v>35</v>
      </c>
      <c r="AX298" s="13" t="s">
        <v>76</v>
      </c>
      <c r="AY298" s="240" t="s">
        <v>139</v>
      </c>
    </row>
    <row r="299" s="14" customFormat="1">
      <c r="A299" s="14"/>
      <c r="B299" s="254"/>
      <c r="C299" s="255"/>
      <c r="D299" s="231" t="s">
        <v>149</v>
      </c>
      <c r="E299" s="256" t="s">
        <v>19</v>
      </c>
      <c r="F299" s="257" t="s">
        <v>248</v>
      </c>
      <c r="G299" s="255"/>
      <c r="H299" s="258">
        <v>3.4500000000000002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4" t="s">
        <v>149</v>
      </c>
      <c r="AU299" s="264" t="s">
        <v>85</v>
      </c>
      <c r="AV299" s="14" t="s">
        <v>145</v>
      </c>
      <c r="AW299" s="14" t="s">
        <v>35</v>
      </c>
      <c r="AX299" s="14" t="s">
        <v>83</v>
      </c>
      <c r="AY299" s="264" t="s">
        <v>139</v>
      </c>
    </row>
    <row r="300" s="2" customFormat="1" ht="16.5" customHeight="1">
      <c r="A300" s="39"/>
      <c r="B300" s="40"/>
      <c r="C300" s="211" t="s">
        <v>532</v>
      </c>
      <c r="D300" s="211" t="s">
        <v>140</v>
      </c>
      <c r="E300" s="212" t="s">
        <v>1075</v>
      </c>
      <c r="F300" s="213" t="s">
        <v>1076</v>
      </c>
      <c r="G300" s="214" t="s">
        <v>330</v>
      </c>
      <c r="H300" s="215">
        <v>2.3999999999999999</v>
      </c>
      <c r="I300" s="216"/>
      <c r="J300" s="217">
        <f>ROUND(I300*H300,2)</f>
        <v>0</v>
      </c>
      <c r="K300" s="213" t="s">
        <v>19</v>
      </c>
      <c r="L300" s="45"/>
      <c r="M300" s="218" t="s">
        <v>19</v>
      </c>
      <c r="N300" s="219" t="s">
        <v>47</v>
      </c>
      <c r="O300" s="85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2" t="s">
        <v>145</v>
      </c>
      <c r="AT300" s="222" t="s">
        <v>140</v>
      </c>
      <c r="AU300" s="222" t="s">
        <v>85</v>
      </c>
      <c r="AY300" s="18" t="s">
        <v>139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8" t="s">
        <v>83</v>
      </c>
      <c r="BK300" s="223">
        <f>ROUND(I300*H300,2)</f>
        <v>0</v>
      </c>
      <c r="BL300" s="18" t="s">
        <v>145</v>
      </c>
      <c r="BM300" s="222" t="s">
        <v>1077</v>
      </c>
    </row>
    <row r="301" s="13" customFormat="1">
      <c r="A301" s="13"/>
      <c r="B301" s="229"/>
      <c r="C301" s="230"/>
      <c r="D301" s="231" t="s">
        <v>149</v>
      </c>
      <c r="E301" s="232" t="s">
        <v>19</v>
      </c>
      <c r="F301" s="233" t="s">
        <v>1078</v>
      </c>
      <c r="G301" s="230"/>
      <c r="H301" s="234">
        <v>2.3999999999999999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149</v>
      </c>
      <c r="AU301" s="240" t="s">
        <v>85</v>
      </c>
      <c r="AV301" s="13" t="s">
        <v>85</v>
      </c>
      <c r="AW301" s="13" t="s">
        <v>35</v>
      </c>
      <c r="AX301" s="13" t="s">
        <v>76</v>
      </c>
      <c r="AY301" s="240" t="s">
        <v>139</v>
      </c>
    </row>
    <row r="302" s="14" customFormat="1">
      <c r="A302" s="14"/>
      <c r="B302" s="254"/>
      <c r="C302" s="255"/>
      <c r="D302" s="231" t="s">
        <v>149</v>
      </c>
      <c r="E302" s="256" t="s">
        <v>19</v>
      </c>
      <c r="F302" s="257" t="s">
        <v>248</v>
      </c>
      <c r="G302" s="255"/>
      <c r="H302" s="258">
        <v>2.3999999999999999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4" t="s">
        <v>149</v>
      </c>
      <c r="AU302" s="264" t="s">
        <v>85</v>
      </c>
      <c r="AV302" s="14" t="s">
        <v>145</v>
      </c>
      <c r="AW302" s="14" t="s">
        <v>35</v>
      </c>
      <c r="AX302" s="14" t="s">
        <v>83</v>
      </c>
      <c r="AY302" s="264" t="s">
        <v>139</v>
      </c>
    </row>
    <row r="303" s="2" customFormat="1" ht="24.15" customHeight="1">
      <c r="A303" s="39"/>
      <c r="B303" s="40"/>
      <c r="C303" s="211" t="s">
        <v>536</v>
      </c>
      <c r="D303" s="211" t="s">
        <v>140</v>
      </c>
      <c r="E303" s="212" t="s">
        <v>1079</v>
      </c>
      <c r="F303" s="213" t="s">
        <v>329</v>
      </c>
      <c r="G303" s="214" t="s">
        <v>330</v>
      </c>
      <c r="H303" s="215">
        <v>323.59500000000003</v>
      </c>
      <c r="I303" s="216"/>
      <c r="J303" s="217">
        <f>ROUND(I303*H303,2)</f>
        <v>0</v>
      </c>
      <c r="K303" s="213" t="s">
        <v>144</v>
      </c>
      <c r="L303" s="45"/>
      <c r="M303" s="218" t="s">
        <v>19</v>
      </c>
      <c r="N303" s="219" t="s">
        <v>47</v>
      </c>
      <c r="O303" s="85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2" t="s">
        <v>145</v>
      </c>
      <c r="AT303" s="222" t="s">
        <v>140</v>
      </c>
      <c r="AU303" s="222" t="s">
        <v>85</v>
      </c>
      <c r="AY303" s="18" t="s">
        <v>139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8" t="s">
        <v>83</v>
      </c>
      <c r="BK303" s="223">
        <f>ROUND(I303*H303,2)</f>
        <v>0</v>
      </c>
      <c r="BL303" s="18" t="s">
        <v>145</v>
      </c>
      <c r="BM303" s="222" t="s">
        <v>1080</v>
      </c>
    </row>
    <row r="304" s="2" customFormat="1">
      <c r="A304" s="39"/>
      <c r="B304" s="40"/>
      <c r="C304" s="41"/>
      <c r="D304" s="224" t="s">
        <v>147</v>
      </c>
      <c r="E304" s="41"/>
      <c r="F304" s="225" t="s">
        <v>1081</v>
      </c>
      <c r="G304" s="41"/>
      <c r="H304" s="41"/>
      <c r="I304" s="226"/>
      <c r="J304" s="41"/>
      <c r="K304" s="41"/>
      <c r="L304" s="45"/>
      <c r="M304" s="227"/>
      <c r="N304" s="228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147</v>
      </c>
      <c r="AU304" s="18" t="s">
        <v>85</v>
      </c>
    </row>
    <row r="305" s="13" customFormat="1">
      <c r="A305" s="13"/>
      <c r="B305" s="229"/>
      <c r="C305" s="230"/>
      <c r="D305" s="231" t="s">
        <v>149</v>
      </c>
      <c r="E305" s="232" t="s">
        <v>19</v>
      </c>
      <c r="F305" s="233" t="s">
        <v>1082</v>
      </c>
      <c r="G305" s="230"/>
      <c r="H305" s="234">
        <v>4.8600000000000003</v>
      </c>
      <c r="I305" s="235"/>
      <c r="J305" s="230"/>
      <c r="K305" s="230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149</v>
      </c>
      <c r="AU305" s="240" t="s">
        <v>85</v>
      </c>
      <c r="AV305" s="13" t="s">
        <v>85</v>
      </c>
      <c r="AW305" s="13" t="s">
        <v>35</v>
      </c>
      <c r="AX305" s="13" t="s">
        <v>76</v>
      </c>
      <c r="AY305" s="240" t="s">
        <v>139</v>
      </c>
    </row>
    <row r="306" s="13" customFormat="1">
      <c r="A306" s="13"/>
      <c r="B306" s="229"/>
      <c r="C306" s="230"/>
      <c r="D306" s="231" t="s">
        <v>149</v>
      </c>
      <c r="E306" s="232" t="s">
        <v>19</v>
      </c>
      <c r="F306" s="233" t="s">
        <v>1083</v>
      </c>
      <c r="G306" s="230"/>
      <c r="H306" s="234">
        <v>39.375</v>
      </c>
      <c r="I306" s="235"/>
      <c r="J306" s="230"/>
      <c r="K306" s="230"/>
      <c r="L306" s="236"/>
      <c r="M306" s="237"/>
      <c r="N306" s="238"/>
      <c r="O306" s="238"/>
      <c r="P306" s="238"/>
      <c r="Q306" s="238"/>
      <c r="R306" s="238"/>
      <c r="S306" s="238"/>
      <c r="T306" s="23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0" t="s">
        <v>149</v>
      </c>
      <c r="AU306" s="240" t="s">
        <v>85</v>
      </c>
      <c r="AV306" s="13" t="s">
        <v>85</v>
      </c>
      <c r="AW306" s="13" t="s">
        <v>35</v>
      </c>
      <c r="AX306" s="13" t="s">
        <v>76</v>
      </c>
      <c r="AY306" s="240" t="s">
        <v>139</v>
      </c>
    </row>
    <row r="307" s="13" customFormat="1">
      <c r="A307" s="13"/>
      <c r="B307" s="229"/>
      <c r="C307" s="230"/>
      <c r="D307" s="231" t="s">
        <v>149</v>
      </c>
      <c r="E307" s="232" t="s">
        <v>19</v>
      </c>
      <c r="F307" s="233" t="s">
        <v>1084</v>
      </c>
      <c r="G307" s="230"/>
      <c r="H307" s="234">
        <v>5.4000000000000004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149</v>
      </c>
      <c r="AU307" s="240" t="s">
        <v>85</v>
      </c>
      <c r="AV307" s="13" t="s">
        <v>85</v>
      </c>
      <c r="AW307" s="13" t="s">
        <v>35</v>
      </c>
      <c r="AX307" s="13" t="s">
        <v>76</v>
      </c>
      <c r="AY307" s="240" t="s">
        <v>139</v>
      </c>
    </row>
    <row r="308" s="13" customFormat="1">
      <c r="A308" s="13"/>
      <c r="B308" s="229"/>
      <c r="C308" s="230"/>
      <c r="D308" s="231" t="s">
        <v>149</v>
      </c>
      <c r="E308" s="232" t="s">
        <v>19</v>
      </c>
      <c r="F308" s="233" t="s">
        <v>1085</v>
      </c>
      <c r="G308" s="230"/>
      <c r="H308" s="234">
        <v>3.6000000000000001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149</v>
      </c>
      <c r="AU308" s="240" t="s">
        <v>85</v>
      </c>
      <c r="AV308" s="13" t="s">
        <v>85</v>
      </c>
      <c r="AW308" s="13" t="s">
        <v>35</v>
      </c>
      <c r="AX308" s="13" t="s">
        <v>76</v>
      </c>
      <c r="AY308" s="240" t="s">
        <v>139</v>
      </c>
    </row>
    <row r="309" s="13" customFormat="1">
      <c r="A309" s="13"/>
      <c r="B309" s="229"/>
      <c r="C309" s="230"/>
      <c r="D309" s="231" t="s">
        <v>149</v>
      </c>
      <c r="E309" s="232" t="s">
        <v>19</v>
      </c>
      <c r="F309" s="233" t="s">
        <v>1086</v>
      </c>
      <c r="G309" s="230"/>
      <c r="H309" s="234">
        <v>153.36000000000001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149</v>
      </c>
      <c r="AU309" s="240" t="s">
        <v>85</v>
      </c>
      <c r="AV309" s="13" t="s">
        <v>85</v>
      </c>
      <c r="AW309" s="13" t="s">
        <v>35</v>
      </c>
      <c r="AX309" s="13" t="s">
        <v>76</v>
      </c>
      <c r="AY309" s="240" t="s">
        <v>139</v>
      </c>
    </row>
    <row r="310" s="13" customFormat="1">
      <c r="A310" s="13"/>
      <c r="B310" s="229"/>
      <c r="C310" s="230"/>
      <c r="D310" s="231" t="s">
        <v>149</v>
      </c>
      <c r="E310" s="232" t="s">
        <v>19</v>
      </c>
      <c r="F310" s="233" t="s">
        <v>1087</v>
      </c>
      <c r="G310" s="230"/>
      <c r="H310" s="234">
        <v>9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149</v>
      </c>
      <c r="AU310" s="240" t="s">
        <v>85</v>
      </c>
      <c r="AV310" s="13" t="s">
        <v>85</v>
      </c>
      <c r="AW310" s="13" t="s">
        <v>35</v>
      </c>
      <c r="AX310" s="13" t="s">
        <v>76</v>
      </c>
      <c r="AY310" s="240" t="s">
        <v>139</v>
      </c>
    </row>
    <row r="311" s="13" customFormat="1">
      <c r="A311" s="13"/>
      <c r="B311" s="229"/>
      <c r="C311" s="230"/>
      <c r="D311" s="231" t="s">
        <v>149</v>
      </c>
      <c r="E311" s="232" t="s">
        <v>19</v>
      </c>
      <c r="F311" s="233" t="s">
        <v>1088</v>
      </c>
      <c r="G311" s="230"/>
      <c r="H311" s="234">
        <v>81</v>
      </c>
      <c r="I311" s="235"/>
      <c r="J311" s="230"/>
      <c r="K311" s="230"/>
      <c r="L311" s="236"/>
      <c r="M311" s="237"/>
      <c r="N311" s="238"/>
      <c r="O311" s="238"/>
      <c r="P311" s="238"/>
      <c r="Q311" s="238"/>
      <c r="R311" s="238"/>
      <c r="S311" s="238"/>
      <c r="T311" s="23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0" t="s">
        <v>149</v>
      </c>
      <c r="AU311" s="240" t="s">
        <v>85</v>
      </c>
      <c r="AV311" s="13" t="s">
        <v>85</v>
      </c>
      <c r="AW311" s="13" t="s">
        <v>35</v>
      </c>
      <c r="AX311" s="13" t="s">
        <v>76</v>
      </c>
      <c r="AY311" s="240" t="s">
        <v>139</v>
      </c>
    </row>
    <row r="312" s="13" customFormat="1">
      <c r="A312" s="13"/>
      <c r="B312" s="229"/>
      <c r="C312" s="230"/>
      <c r="D312" s="231" t="s">
        <v>149</v>
      </c>
      <c r="E312" s="232" t="s">
        <v>19</v>
      </c>
      <c r="F312" s="233" t="s">
        <v>1089</v>
      </c>
      <c r="G312" s="230"/>
      <c r="H312" s="234">
        <v>27</v>
      </c>
      <c r="I312" s="235"/>
      <c r="J312" s="230"/>
      <c r="K312" s="230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149</v>
      </c>
      <c r="AU312" s="240" t="s">
        <v>85</v>
      </c>
      <c r="AV312" s="13" t="s">
        <v>85</v>
      </c>
      <c r="AW312" s="13" t="s">
        <v>35</v>
      </c>
      <c r="AX312" s="13" t="s">
        <v>76</v>
      </c>
      <c r="AY312" s="240" t="s">
        <v>139</v>
      </c>
    </row>
    <row r="313" s="14" customFormat="1">
      <c r="A313" s="14"/>
      <c r="B313" s="254"/>
      <c r="C313" s="255"/>
      <c r="D313" s="231" t="s">
        <v>149</v>
      </c>
      <c r="E313" s="256" t="s">
        <v>19</v>
      </c>
      <c r="F313" s="257" t="s">
        <v>248</v>
      </c>
      <c r="G313" s="255"/>
      <c r="H313" s="258">
        <v>323.59500000000003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4" t="s">
        <v>149</v>
      </c>
      <c r="AU313" s="264" t="s">
        <v>85</v>
      </c>
      <c r="AV313" s="14" t="s">
        <v>145</v>
      </c>
      <c r="AW313" s="14" t="s">
        <v>35</v>
      </c>
      <c r="AX313" s="14" t="s">
        <v>83</v>
      </c>
      <c r="AY313" s="264" t="s">
        <v>139</v>
      </c>
    </row>
    <row r="314" s="2" customFormat="1" ht="24.15" customHeight="1">
      <c r="A314" s="39"/>
      <c r="B314" s="40"/>
      <c r="C314" s="211" t="s">
        <v>541</v>
      </c>
      <c r="D314" s="211" t="s">
        <v>140</v>
      </c>
      <c r="E314" s="212" t="s">
        <v>696</v>
      </c>
      <c r="F314" s="213" t="s">
        <v>697</v>
      </c>
      <c r="G314" s="214" t="s">
        <v>330</v>
      </c>
      <c r="H314" s="215">
        <v>45.109999999999999</v>
      </c>
      <c r="I314" s="216"/>
      <c r="J314" s="217">
        <f>ROUND(I314*H314,2)</f>
        <v>0</v>
      </c>
      <c r="K314" s="213" t="s">
        <v>144</v>
      </c>
      <c r="L314" s="45"/>
      <c r="M314" s="218" t="s">
        <v>19</v>
      </c>
      <c r="N314" s="219" t="s">
        <v>47</v>
      </c>
      <c r="O314" s="85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2" t="s">
        <v>145</v>
      </c>
      <c r="AT314" s="222" t="s">
        <v>140</v>
      </c>
      <c r="AU314" s="222" t="s">
        <v>85</v>
      </c>
      <c r="AY314" s="18" t="s">
        <v>139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8" t="s">
        <v>83</v>
      </c>
      <c r="BK314" s="223">
        <f>ROUND(I314*H314,2)</f>
        <v>0</v>
      </c>
      <c r="BL314" s="18" t="s">
        <v>145</v>
      </c>
      <c r="BM314" s="222" t="s">
        <v>1090</v>
      </c>
    </row>
    <row r="315" s="2" customFormat="1">
      <c r="A315" s="39"/>
      <c r="B315" s="40"/>
      <c r="C315" s="41"/>
      <c r="D315" s="224" t="s">
        <v>147</v>
      </c>
      <c r="E315" s="41"/>
      <c r="F315" s="225" t="s">
        <v>699</v>
      </c>
      <c r="G315" s="41"/>
      <c r="H315" s="41"/>
      <c r="I315" s="226"/>
      <c r="J315" s="41"/>
      <c r="K315" s="41"/>
      <c r="L315" s="45"/>
      <c r="M315" s="227"/>
      <c r="N315" s="228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147</v>
      </c>
      <c r="AU315" s="18" t="s">
        <v>85</v>
      </c>
    </row>
    <row r="316" s="13" customFormat="1">
      <c r="A316" s="13"/>
      <c r="B316" s="229"/>
      <c r="C316" s="230"/>
      <c r="D316" s="231" t="s">
        <v>149</v>
      </c>
      <c r="E316" s="232" t="s">
        <v>19</v>
      </c>
      <c r="F316" s="233" t="s">
        <v>1091</v>
      </c>
      <c r="G316" s="230"/>
      <c r="H316" s="234">
        <v>45.109999999999999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149</v>
      </c>
      <c r="AU316" s="240" t="s">
        <v>85</v>
      </c>
      <c r="AV316" s="13" t="s">
        <v>85</v>
      </c>
      <c r="AW316" s="13" t="s">
        <v>35</v>
      </c>
      <c r="AX316" s="13" t="s">
        <v>83</v>
      </c>
      <c r="AY316" s="240" t="s">
        <v>139</v>
      </c>
    </row>
    <row r="317" s="12" customFormat="1" ht="22.8" customHeight="1">
      <c r="A317" s="12"/>
      <c r="B317" s="197"/>
      <c r="C317" s="198"/>
      <c r="D317" s="199" t="s">
        <v>75</v>
      </c>
      <c r="E317" s="252" t="s">
        <v>717</v>
      </c>
      <c r="F317" s="252" t="s">
        <v>718</v>
      </c>
      <c r="G317" s="198"/>
      <c r="H317" s="198"/>
      <c r="I317" s="201"/>
      <c r="J317" s="253">
        <f>BK317</f>
        <v>0</v>
      </c>
      <c r="K317" s="198"/>
      <c r="L317" s="203"/>
      <c r="M317" s="204"/>
      <c r="N317" s="205"/>
      <c r="O317" s="205"/>
      <c r="P317" s="206">
        <f>SUM(P318:P325)</f>
        <v>0</v>
      </c>
      <c r="Q317" s="205"/>
      <c r="R317" s="206">
        <f>SUM(R318:R325)</f>
        <v>0</v>
      </c>
      <c r="S317" s="205"/>
      <c r="T317" s="207">
        <f>SUM(T318:T325)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8" t="s">
        <v>83</v>
      </c>
      <c r="AT317" s="209" t="s">
        <v>75</v>
      </c>
      <c r="AU317" s="209" t="s">
        <v>83</v>
      </c>
      <c r="AY317" s="208" t="s">
        <v>139</v>
      </c>
      <c r="BK317" s="210">
        <f>SUM(BK318:BK325)</f>
        <v>0</v>
      </c>
    </row>
    <row r="318" s="2" customFormat="1" ht="24.15" customHeight="1">
      <c r="A318" s="39"/>
      <c r="B318" s="40"/>
      <c r="C318" s="211" t="s">
        <v>545</v>
      </c>
      <c r="D318" s="211" t="s">
        <v>140</v>
      </c>
      <c r="E318" s="212" t="s">
        <v>720</v>
      </c>
      <c r="F318" s="213" t="s">
        <v>721</v>
      </c>
      <c r="G318" s="214" t="s">
        <v>330</v>
      </c>
      <c r="H318" s="215">
        <v>108.3</v>
      </c>
      <c r="I318" s="216"/>
      <c r="J318" s="217">
        <f>ROUND(I318*H318,2)</f>
        <v>0</v>
      </c>
      <c r="K318" s="213" t="s">
        <v>144</v>
      </c>
      <c r="L318" s="45"/>
      <c r="M318" s="218" t="s">
        <v>19</v>
      </c>
      <c r="N318" s="219" t="s">
        <v>47</v>
      </c>
      <c r="O318" s="85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2" t="s">
        <v>145</v>
      </c>
      <c r="AT318" s="222" t="s">
        <v>140</v>
      </c>
      <c r="AU318" s="222" t="s">
        <v>85</v>
      </c>
      <c r="AY318" s="18" t="s">
        <v>139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8" t="s">
        <v>83</v>
      </c>
      <c r="BK318" s="223">
        <f>ROUND(I318*H318,2)</f>
        <v>0</v>
      </c>
      <c r="BL318" s="18" t="s">
        <v>145</v>
      </c>
      <c r="BM318" s="222" t="s">
        <v>1092</v>
      </c>
    </row>
    <row r="319" s="2" customFormat="1">
      <c r="A319" s="39"/>
      <c r="B319" s="40"/>
      <c r="C319" s="41"/>
      <c r="D319" s="224" t="s">
        <v>147</v>
      </c>
      <c r="E319" s="41"/>
      <c r="F319" s="225" t="s">
        <v>723</v>
      </c>
      <c r="G319" s="41"/>
      <c r="H319" s="41"/>
      <c r="I319" s="226"/>
      <c r="J319" s="41"/>
      <c r="K319" s="41"/>
      <c r="L319" s="45"/>
      <c r="M319" s="227"/>
      <c r="N319" s="228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147</v>
      </c>
      <c r="AU319" s="18" t="s">
        <v>85</v>
      </c>
    </row>
    <row r="320" s="13" customFormat="1">
      <c r="A320" s="13"/>
      <c r="B320" s="229"/>
      <c r="C320" s="230"/>
      <c r="D320" s="231" t="s">
        <v>149</v>
      </c>
      <c r="E320" s="232" t="s">
        <v>19</v>
      </c>
      <c r="F320" s="233" t="s">
        <v>994</v>
      </c>
      <c r="G320" s="230"/>
      <c r="H320" s="234">
        <v>108.3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149</v>
      </c>
      <c r="AU320" s="240" t="s">
        <v>85</v>
      </c>
      <c r="AV320" s="13" t="s">
        <v>85</v>
      </c>
      <c r="AW320" s="13" t="s">
        <v>35</v>
      </c>
      <c r="AX320" s="13" t="s">
        <v>83</v>
      </c>
      <c r="AY320" s="240" t="s">
        <v>139</v>
      </c>
    </row>
    <row r="321" s="2" customFormat="1" ht="24.15" customHeight="1">
      <c r="A321" s="39"/>
      <c r="B321" s="40"/>
      <c r="C321" s="211" t="s">
        <v>551</v>
      </c>
      <c r="D321" s="211" t="s">
        <v>140</v>
      </c>
      <c r="E321" s="212" t="s">
        <v>1093</v>
      </c>
      <c r="F321" s="213" t="s">
        <v>1094</v>
      </c>
      <c r="G321" s="214" t="s">
        <v>330</v>
      </c>
      <c r="H321" s="215">
        <v>84.046000000000006</v>
      </c>
      <c r="I321" s="216"/>
      <c r="J321" s="217">
        <f>ROUND(I321*H321,2)</f>
        <v>0</v>
      </c>
      <c r="K321" s="213" t="s">
        <v>144</v>
      </c>
      <c r="L321" s="45"/>
      <c r="M321" s="218" t="s">
        <v>19</v>
      </c>
      <c r="N321" s="219" t="s">
        <v>47</v>
      </c>
      <c r="O321" s="85"/>
      <c r="P321" s="220">
        <f>O321*H321</f>
        <v>0</v>
      </c>
      <c r="Q321" s="220">
        <v>0</v>
      </c>
      <c r="R321" s="220">
        <f>Q321*H321</f>
        <v>0</v>
      </c>
      <c r="S321" s="220">
        <v>0</v>
      </c>
      <c r="T321" s="22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2" t="s">
        <v>145</v>
      </c>
      <c r="AT321" s="222" t="s">
        <v>140</v>
      </c>
      <c r="AU321" s="222" t="s">
        <v>85</v>
      </c>
      <c r="AY321" s="18" t="s">
        <v>139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8" t="s">
        <v>83</v>
      </c>
      <c r="BK321" s="223">
        <f>ROUND(I321*H321,2)</f>
        <v>0</v>
      </c>
      <c r="BL321" s="18" t="s">
        <v>145</v>
      </c>
      <c r="BM321" s="222" t="s">
        <v>1095</v>
      </c>
    </row>
    <row r="322" s="2" customFormat="1">
      <c r="A322" s="39"/>
      <c r="B322" s="40"/>
      <c r="C322" s="41"/>
      <c r="D322" s="224" t="s">
        <v>147</v>
      </c>
      <c r="E322" s="41"/>
      <c r="F322" s="225" t="s">
        <v>1096</v>
      </c>
      <c r="G322" s="41"/>
      <c r="H322" s="41"/>
      <c r="I322" s="226"/>
      <c r="J322" s="41"/>
      <c r="K322" s="41"/>
      <c r="L322" s="45"/>
      <c r="M322" s="227"/>
      <c r="N322" s="228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147</v>
      </c>
      <c r="AU322" s="18" t="s">
        <v>85</v>
      </c>
    </row>
    <row r="323" s="2" customFormat="1" ht="33" customHeight="1">
      <c r="A323" s="39"/>
      <c r="B323" s="40"/>
      <c r="C323" s="211" t="s">
        <v>558</v>
      </c>
      <c r="D323" s="211" t="s">
        <v>140</v>
      </c>
      <c r="E323" s="212" t="s">
        <v>1097</v>
      </c>
      <c r="F323" s="213" t="s">
        <v>1098</v>
      </c>
      <c r="G323" s="214" t="s">
        <v>330</v>
      </c>
      <c r="H323" s="215">
        <v>336.18400000000003</v>
      </c>
      <c r="I323" s="216"/>
      <c r="J323" s="217">
        <f>ROUND(I323*H323,2)</f>
        <v>0</v>
      </c>
      <c r="K323" s="213" t="s">
        <v>144</v>
      </c>
      <c r="L323" s="45"/>
      <c r="M323" s="218" t="s">
        <v>19</v>
      </c>
      <c r="N323" s="219" t="s">
        <v>47</v>
      </c>
      <c r="O323" s="85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2" t="s">
        <v>145</v>
      </c>
      <c r="AT323" s="222" t="s">
        <v>140</v>
      </c>
      <c r="AU323" s="222" t="s">
        <v>85</v>
      </c>
      <c r="AY323" s="18" t="s">
        <v>139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8" t="s">
        <v>83</v>
      </c>
      <c r="BK323" s="223">
        <f>ROUND(I323*H323,2)</f>
        <v>0</v>
      </c>
      <c r="BL323" s="18" t="s">
        <v>145</v>
      </c>
      <c r="BM323" s="222" t="s">
        <v>1099</v>
      </c>
    </row>
    <row r="324" s="2" customFormat="1">
      <c r="A324" s="39"/>
      <c r="B324" s="40"/>
      <c r="C324" s="41"/>
      <c r="D324" s="224" t="s">
        <v>147</v>
      </c>
      <c r="E324" s="41"/>
      <c r="F324" s="225" t="s">
        <v>1100</v>
      </c>
      <c r="G324" s="41"/>
      <c r="H324" s="41"/>
      <c r="I324" s="226"/>
      <c r="J324" s="41"/>
      <c r="K324" s="41"/>
      <c r="L324" s="45"/>
      <c r="M324" s="227"/>
      <c r="N324" s="228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147</v>
      </c>
      <c r="AU324" s="18" t="s">
        <v>85</v>
      </c>
    </row>
    <row r="325" s="13" customFormat="1">
      <c r="A325" s="13"/>
      <c r="B325" s="229"/>
      <c r="C325" s="230"/>
      <c r="D325" s="231" t="s">
        <v>149</v>
      </c>
      <c r="E325" s="230"/>
      <c r="F325" s="233" t="s">
        <v>1101</v>
      </c>
      <c r="G325" s="230"/>
      <c r="H325" s="234">
        <v>336.18400000000003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149</v>
      </c>
      <c r="AU325" s="240" t="s">
        <v>85</v>
      </c>
      <c r="AV325" s="13" t="s">
        <v>85</v>
      </c>
      <c r="AW325" s="13" t="s">
        <v>4</v>
      </c>
      <c r="AX325" s="13" t="s">
        <v>83</v>
      </c>
      <c r="AY325" s="240" t="s">
        <v>139</v>
      </c>
    </row>
    <row r="326" s="12" customFormat="1" ht="25.92" customHeight="1">
      <c r="A326" s="12"/>
      <c r="B326" s="197"/>
      <c r="C326" s="198"/>
      <c r="D326" s="199" t="s">
        <v>75</v>
      </c>
      <c r="E326" s="200" t="s">
        <v>151</v>
      </c>
      <c r="F326" s="200" t="s">
        <v>748</v>
      </c>
      <c r="G326" s="198"/>
      <c r="H326" s="198"/>
      <c r="I326" s="201"/>
      <c r="J326" s="202">
        <f>BK326</f>
        <v>0</v>
      </c>
      <c r="K326" s="198"/>
      <c r="L326" s="203"/>
      <c r="M326" s="204"/>
      <c r="N326" s="205"/>
      <c r="O326" s="205"/>
      <c r="P326" s="206">
        <f>P327</f>
        <v>0</v>
      </c>
      <c r="Q326" s="205"/>
      <c r="R326" s="206">
        <f>R327</f>
        <v>0</v>
      </c>
      <c r="S326" s="205"/>
      <c r="T326" s="207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8" t="s">
        <v>156</v>
      </c>
      <c r="AT326" s="209" t="s">
        <v>75</v>
      </c>
      <c r="AU326" s="209" t="s">
        <v>76</v>
      </c>
      <c r="AY326" s="208" t="s">
        <v>139</v>
      </c>
      <c r="BK326" s="210">
        <f>BK327</f>
        <v>0</v>
      </c>
    </row>
    <row r="327" s="12" customFormat="1" ht="22.8" customHeight="1">
      <c r="A327" s="12"/>
      <c r="B327" s="197"/>
      <c r="C327" s="198"/>
      <c r="D327" s="199" t="s">
        <v>75</v>
      </c>
      <c r="E327" s="252" t="s">
        <v>1102</v>
      </c>
      <c r="F327" s="252" t="s">
        <v>1103</v>
      </c>
      <c r="G327" s="198"/>
      <c r="H327" s="198"/>
      <c r="I327" s="201"/>
      <c r="J327" s="253">
        <f>BK327</f>
        <v>0</v>
      </c>
      <c r="K327" s="198"/>
      <c r="L327" s="203"/>
      <c r="M327" s="204"/>
      <c r="N327" s="205"/>
      <c r="O327" s="205"/>
      <c r="P327" s="206">
        <f>SUM(P328:P330)</f>
        <v>0</v>
      </c>
      <c r="Q327" s="205"/>
      <c r="R327" s="206">
        <f>SUM(R328:R330)</f>
        <v>0</v>
      </c>
      <c r="S327" s="205"/>
      <c r="T327" s="207">
        <f>SUM(T328:T330)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8" t="s">
        <v>156</v>
      </c>
      <c r="AT327" s="209" t="s">
        <v>75</v>
      </c>
      <c r="AU327" s="209" t="s">
        <v>83</v>
      </c>
      <c r="AY327" s="208" t="s">
        <v>139</v>
      </c>
      <c r="BK327" s="210">
        <f>SUM(BK328:BK330)</f>
        <v>0</v>
      </c>
    </row>
    <row r="328" s="2" customFormat="1" ht="16.5" customHeight="1">
      <c r="A328" s="39"/>
      <c r="B328" s="40"/>
      <c r="C328" s="211" t="s">
        <v>564</v>
      </c>
      <c r="D328" s="211" t="s">
        <v>140</v>
      </c>
      <c r="E328" s="212" t="s">
        <v>1104</v>
      </c>
      <c r="F328" s="213" t="s">
        <v>1105</v>
      </c>
      <c r="G328" s="214" t="s">
        <v>159</v>
      </c>
      <c r="H328" s="215">
        <v>1</v>
      </c>
      <c r="I328" s="216"/>
      <c r="J328" s="217">
        <f>ROUND(I328*H328,2)</f>
        <v>0</v>
      </c>
      <c r="K328" s="213" t="s">
        <v>144</v>
      </c>
      <c r="L328" s="45"/>
      <c r="M328" s="218" t="s">
        <v>19</v>
      </c>
      <c r="N328" s="219" t="s">
        <v>47</v>
      </c>
      <c r="O328" s="85"/>
      <c r="P328" s="220">
        <f>O328*H328</f>
        <v>0</v>
      </c>
      <c r="Q328" s="220">
        <v>0</v>
      </c>
      <c r="R328" s="220">
        <f>Q328*H328</f>
        <v>0</v>
      </c>
      <c r="S328" s="220">
        <v>0</v>
      </c>
      <c r="T328" s="22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2" t="s">
        <v>498</v>
      </c>
      <c r="AT328" s="222" t="s">
        <v>140</v>
      </c>
      <c r="AU328" s="222" t="s">
        <v>85</v>
      </c>
      <c r="AY328" s="18" t="s">
        <v>139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8" t="s">
        <v>83</v>
      </c>
      <c r="BK328" s="223">
        <f>ROUND(I328*H328,2)</f>
        <v>0</v>
      </c>
      <c r="BL328" s="18" t="s">
        <v>498</v>
      </c>
      <c r="BM328" s="222" t="s">
        <v>1106</v>
      </c>
    </row>
    <row r="329" s="2" customFormat="1">
      <c r="A329" s="39"/>
      <c r="B329" s="40"/>
      <c r="C329" s="41"/>
      <c r="D329" s="224" t="s">
        <v>147</v>
      </c>
      <c r="E329" s="41"/>
      <c r="F329" s="225" t="s">
        <v>1107</v>
      </c>
      <c r="G329" s="41"/>
      <c r="H329" s="41"/>
      <c r="I329" s="226"/>
      <c r="J329" s="41"/>
      <c r="K329" s="41"/>
      <c r="L329" s="45"/>
      <c r="M329" s="227"/>
      <c r="N329" s="228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147</v>
      </c>
      <c r="AU329" s="18" t="s">
        <v>85</v>
      </c>
    </row>
    <row r="330" s="2" customFormat="1">
      <c r="A330" s="39"/>
      <c r="B330" s="40"/>
      <c r="C330" s="41"/>
      <c r="D330" s="231" t="s">
        <v>200</v>
      </c>
      <c r="E330" s="41"/>
      <c r="F330" s="251" t="s">
        <v>1108</v>
      </c>
      <c r="G330" s="41"/>
      <c r="H330" s="41"/>
      <c r="I330" s="226"/>
      <c r="J330" s="41"/>
      <c r="K330" s="41"/>
      <c r="L330" s="45"/>
      <c r="M330" s="265"/>
      <c r="N330" s="266"/>
      <c r="O330" s="267"/>
      <c r="P330" s="267"/>
      <c r="Q330" s="267"/>
      <c r="R330" s="267"/>
      <c r="S330" s="267"/>
      <c r="T330" s="268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200</v>
      </c>
      <c r="AU330" s="18" t="s">
        <v>85</v>
      </c>
    </row>
    <row r="331" s="2" customFormat="1" ht="6.96" customHeight="1">
      <c r="A331" s="39"/>
      <c r="B331" s="60"/>
      <c r="C331" s="61"/>
      <c r="D331" s="61"/>
      <c r="E331" s="61"/>
      <c r="F331" s="61"/>
      <c r="G331" s="61"/>
      <c r="H331" s="61"/>
      <c r="I331" s="61"/>
      <c r="J331" s="61"/>
      <c r="K331" s="61"/>
      <c r="L331" s="45"/>
      <c r="M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</row>
  </sheetData>
  <sheetProtection sheet="1" autoFilter="0" formatColumns="0" formatRows="0" objects="1" scenarios="1" spinCount="100000" saltValue="sBPM0ro3ZpMUuvBDoDnkLHOkWxzSZ0lXEGkGUXVITk4OkTyangzhe6rpYTQc2bx5eeQLAwhXe03L1+rSpcYzyA==" hashValue="PFJERj/ihXR5Uyd0Ci1Hp++2Mabldyc+w9edcIyJRmifXW2d6mfeUYgmUD/Hk6TTqNHB8a8fob/ZDikyzX578w==" algorithmName="SHA-512" password="CC35"/>
  <autoFilter ref="C95:K3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99" r:id="rId1" display="https://podminky.urs.cz/item/CS_URS_2024_01/564861011"/>
    <hyperlink ref="F102" r:id="rId2" display="https://podminky.urs.cz/item/CS_URS_2024_01/564952111"/>
    <hyperlink ref="F105" r:id="rId3" display="https://podminky.urs.cz/item/CS_URS_2024_01/569241111"/>
    <hyperlink ref="F108" r:id="rId4" display="https://podminky.urs.cz/item/CS_URS_2024_01/573111111"/>
    <hyperlink ref="F110" r:id="rId5" display="https://podminky.urs.cz/item/CS_URS_2024_01/573211107"/>
    <hyperlink ref="F116" r:id="rId6" display="https://podminky.urs.cz/item/CS_URS_2024_01/810391811"/>
    <hyperlink ref="F118" r:id="rId7" display="https://podminky.urs.cz/item/CS_URS_2024_01/812392121"/>
    <hyperlink ref="F122" r:id="rId8" display="https://podminky.urs.cz/item/CS_URS_2024_01/830391811"/>
    <hyperlink ref="F124" r:id="rId9" display="https://podminky.urs.cz/item/CS_URS_2024_01/831372121"/>
    <hyperlink ref="F128" r:id="rId10" display="https://podminky.urs.cz/item/CS_URS_2024_01/871353122"/>
    <hyperlink ref="F135" r:id="rId11" display="https://podminky.urs.cz/item/CS_URS_2024_01/877355121"/>
    <hyperlink ref="F139" r:id="rId12" display="https://podminky.urs.cz/item/CS_URS_2024_01/891211112"/>
    <hyperlink ref="F143" r:id="rId13" display="https://podminky.urs.cz/item/CS_URS_2024_01/891211811"/>
    <hyperlink ref="F147" r:id="rId14" display="https://podminky.urs.cz/item/CS_URS_2024_01/895941314"/>
    <hyperlink ref="F150" r:id="rId15" display="https://podminky.urs.cz/item/CS_URS_2024_01/895941323"/>
    <hyperlink ref="F153" r:id="rId16" display="https://podminky.urs.cz/item/CS_URS_2024_01/895941351"/>
    <hyperlink ref="F157" r:id="rId17" display="https://podminky.urs.cz/item/CS_URS_2024_01/899203112"/>
    <hyperlink ref="F160" r:id="rId18" display="https://podminky.urs.cz/item/CS_URS_2024_01/899401112"/>
    <hyperlink ref="F165" r:id="rId19" display="https://podminky.urs.cz/item/CS_URS_2024_01/113107423"/>
    <hyperlink ref="F168" r:id="rId20" display="https://podminky.urs.cz/item/CS_URS_2024_01/113154124"/>
    <hyperlink ref="F171" r:id="rId21" display="https://podminky.urs.cz/item/CS_URS_2024_01/121151103"/>
    <hyperlink ref="F174" r:id="rId22" display="https://podminky.urs.cz/item/CS_URS_2024_01/122252203"/>
    <hyperlink ref="F184" r:id="rId23" display="https://podminky.urs.cz/item/CS_URS_2024_01/132151251"/>
    <hyperlink ref="F189" r:id="rId24" display="https://podminky.urs.cz/item/CS_URS_2024_01/133151101"/>
    <hyperlink ref="F193" r:id="rId25" display="https://podminky.urs.cz/item/CS_URS_2024_01/162351104"/>
    <hyperlink ref="F196" r:id="rId26" display="https://podminky.urs.cz/item/CS_URS_2024_01/162751117"/>
    <hyperlink ref="F207" r:id="rId27" display="https://podminky.urs.cz/item/CS_URS_2024_01/162751119"/>
    <hyperlink ref="F219" r:id="rId28" display="https://podminky.urs.cz/item/CS_URS_2024_01/167151111"/>
    <hyperlink ref="F222" r:id="rId29" display="https://podminky.urs.cz/item/CS_URS_2024_01/171111111"/>
    <hyperlink ref="F225" r:id="rId30" display="https://podminky.urs.cz/item/CS_URS_2024_01/171201231"/>
    <hyperlink ref="F229" r:id="rId31" display="https://podminky.urs.cz/item/CS_URS_2024_01/171203111"/>
    <hyperlink ref="F232" r:id="rId32" display="https://podminky.urs.cz/item/CS_URS_2024_01/171251201"/>
    <hyperlink ref="F234" r:id="rId33" display="https://podminky.urs.cz/item/CS_URS_2024_01/174152101"/>
    <hyperlink ref="F248" r:id="rId34" display="https://podminky.urs.cz/item/CS_URS_2024_01/338121125"/>
    <hyperlink ref="F252" r:id="rId35" display="https://podminky.urs.cz/item/CS_URS_2024_01/339921112"/>
    <hyperlink ref="F256" r:id="rId36" display="https://podminky.urs.cz/item/CS_URS_2024_01/348121121"/>
    <hyperlink ref="F261" r:id="rId37" display="https://podminky.urs.cz/item/CS_URS_2024_01/451573111"/>
    <hyperlink ref="F266" r:id="rId38" display="https://podminky.urs.cz/item/CS_URS_2024_01/452351111"/>
    <hyperlink ref="F271" r:id="rId39" display="https://podminky.urs.cz/item/CS_URS_2024_01/915111115"/>
    <hyperlink ref="F274" r:id="rId40" display="https://podminky.urs.cz/item/CS_URS_2024_01/915231115"/>
    <hyperlink ref="F277" r:id="rId41" display="https://podminky.urs.cz/item/CS_URS_2024_01/915611111"/>
    <hyperlink ref="F280" r:id="rId42" display="https://podminky.urs.cz/item/CS_URS_2024_01/916131213"/>
    <hyperlink ref="F289" r:id="rId43" display="https://podminky.urs.cz/item/CS_URS_2024_01/916231213"/>
    <hyperlink ref="F293" r:id="rId44" display="https://podminky.urs.cz/item/CS_URS_2024_01/919121121"/>
    <hyperlink ref="F297" r:id="rId45" display="https://podminky.urs.cz/item/CS_URS_2024_01/997221861"/>
    <hyperlink ref="F304" r:id="rId46" display="https://podminky.urs.cz/item/CS_URS_2024_01/997221873"/>
    <hyperlink ref="F315" r:id="rId47" display="https://podminky.urs.cz/item/CS_URS_2024_01/997221875"/>
    <hyperlink ref="F319" r:id="rId48" display="https://podminky.urs.cz/item/CS_URS_2024_01/998225111"/>
    <hyperlink ref="F322" r:id="rId49" display="https://podminky.urs.cz/item/CS_URS_2024_01/998276101"/>
    <hyperlink ref="F324" r:id="rId50" display="https://podminky.urs.cz/item/CS_URS_2024_01/998276129"/>
    <hyperlink ref="F329" r:id="rId51" display="https://podminky.urs.cz/item/CS_URS_2024_01/2207310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Chodník při silnici III/23317, Kladruby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849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1109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101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24. 6. 2024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38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ROUND((SUM(BE91:BE132)),  2)</f>
        <v>0</v>
      </c>
      <c r="G35" s="39"/>
      <c r="H35" s="39"/>
      <c r="I35" s="158">
        <v>0.20999999999999999</v>
      </c>
      <c r="J35" s="157">
        <f>ROUND(((SUM(BE91:BE132))*I35),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ROUND((SUM(BF91:BF132)),  2)</f>
        <v>0</v>
      </c>
      <c r="G36" s="39"/>
      <c r="H36" s="39"/>
      <c r="I36" s="158">
        <v>0.12</v>
      </c>
      <c r="J36" s="157">
        <f>ROUND(((SUM(BF91:BF132))*I36),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ROUND((SUM(BG91:BG132)),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ROUND((SUM(BH91:BH132)),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ROUND((SUM(BI91:BI132)),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Chodník při silnici III/23317, Kladruby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849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11 -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Kladruby</v>
      </c>
      <c r="G56" s="41"/>
      <c r="H56" s="41"/>
      <c r="I56" s="33" t="s">
        <v>23</v>
      </c>
      <c r="J56" s="73" t="str">
        <f>IF(J14="","",J14)</f>
        <v>24. 6. 2024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Kladruby</v>
      </c>
      <c r="G58" s="41"/>
      <c r="H58" s="41"/>
      <c r="I58" s="33" t="s">
        <v>33</v>
      </c>
      <c r="J58" s="37" t="str">
        <f>E23</f>
        <v>Road Project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Road Project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757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758</v>
      </c>
      <c r="E65" s="178"/>
      <c r="F65" s="178"/>
      <c r="G65" s="178"/>
      <c r="H65" s="178"/>
      <c r="I65" s="178"/>
      <c r="J65" s="179">
        <f>J101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759</v>
      </c>
      <c r="E66" s="183"/>
      <c r="F66" s="183"/>
      <c r="G66" s="183"/>
      <c r="H66" s="183"/>
      <c r="I66" s="183"/>
      <c r="J66" s="184">
        <f>J102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760</v>
      </c>
      <c r="E67" s="183"/>
      <c r="F67" s="183"/>
      <c r="G67" s="183"/>
      <c r="H67" s="183"/>
      <c r="I67" s="183"/>
      <c r="J67" s="184">
        <f>J112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761</v>
      </c>
      <c r="E68" s="183"/>
      <c r="F68" s="183"/>
      <c r="G68" s="183"/>
      <c r="H68" s="183"/>
      <c r="I68" s="183"/>
      <c r="J68" s="184">
        <f>J125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762</v>
      </c>
      <c r="E69" s="183"/>
      <c r="F69" s="183"/>
      <c r="G69" s="183"/>
      <c r="H69" s="183"/>
      <c r="I69" s="183"/>
      <c r="J69" s="184">
        <f>J130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124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Chodník při silnici III/23317, Kladruby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103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849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11 - Vedlejší a ostatní náklady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Kladruby</v>
      </c>
      <c r="G85" s="41"/>
      <c r="H85" s="41"/>
      <c r="I85" s="33" t="s">
        <v>23</v>
      </c>
      <c r="J85" s="73" t="str">
        <f>IF(J14="","",J14)</f>
        <v>24. 6. 2024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Obec Kladruby</v>
      </c>
      <c r="G87" s="41"/>
      <c r="H87" s="41"/>
      <c r="I87" s="33" t="s">
        <v>33</v>
      </c>
      <c r="J87" s="37" t="str">
        <f>E23</f>
        <v>Road Project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36</v>
      </c>
      <c r="J88" s="37" t="str">
        <f>E26</f>
        <v>Road Project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125</v>
      </c>
      <c r="D90" s="189" t="s">
        <v>61</v>
      </c>
      <c r="E90" s="189" t="s">
        <v>57</v>
      </c>
      <c r="F90" s="189" t="s">
        <v>58</v>
      </c>
      <c r="G90" s="189" t="s">
        <v>126</v>
      </c>
      <c r="H90" s="189" t="s">
        <v>127</v>
      </c>
      <c r="I90" s="189" t="s">
        <v>128</v>
      </c>
      <c r="J90" s="189" t="s">
        <v>109</v>
      </c>
      <c r="K90" s="190" t="s">
        <v>129</v>
      </c>
      <c r="L90" s="191"/>
      <c r="M90" s="93" t="s">
        <v>19</v>
      </c>
      <c r="N90" s="94" t="s">
        <v>46</v>
      </c>
      <c r="O90" s="94" t="s">
        <v>130</v>
      </c>
      <c r="P90" s="94" t="s">
        <v>131</v>
      </c>
      <c r="Q90" s="94" t="s">
        <v>132</v>
      </c>
      <c r="R90" s="94" t="s">
        <v>133</v>
      </c>
      <c r="S90" s="94" t="s">
        <v>134</v>
      </c>
      <c r="T90" s="95" t="s">
        <v>135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136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P92+P101</f>
        <v>0</v>
      </c>
      <c r="Q91" s="97"/>
      <c r="R91" s="194">
        <f>R92+R101</f>
        <v>0</v>
      </c>
      <c r="S91" s="97"/>
      <c r="T91" s="195">
        <f>T92+T101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110</v>
      </c>
      <c r="BK91" s="196">
        <f>BK92+BK101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763</v>
      </c>
      <c r="F92" s="200" t="s">
        <v>764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SUM(P93:P100)</f>
        <v>0</v>
      </c>
      <c r="Q92" s="205"/>
      <c r="R92" s="206">
        <f>SUM(R93:R100)</f>
        <v>0</v>
      </c>
      <c r="S92" s="205"/>
      <c r="T92" s="207">
        <f>SUM(T93:T100)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145</v>
      </c>
      <c r="AT92" s="209" t="s">
        <v>75</v>
      </c>
      <c r="AU92" s="209" t="s">
        <v>76</v>
      </c>
      <c r="AY92" s="208" t="s">
        <v>139</v>
      </c>
      <c r="BK92" s="210">
        <f>SUM(BK93:BK100)</f>
        <v>0</v>
      </c>
    </row>
    <row r="93" s="2" customFormat="1" ht="16.5" customHeight="1">
      <c r="A93" s="39"/>
      <c r="B93" s="40"/>
      <c r="C93" s="211" t="s">
        <v>83</v>
      </c>
      <c r="D93" s="211" t="s">
        <v>140</v>
      </c>
      <c r="E93" s="212" t="s">
        <v>765</v>
      </c>
      <c r="F93" s="213" t="s">
        <v>766</v>
      </c>
      <c r="G93" s="214" t="s">
        <v>767</v>
      </c>
      <c r="H93" s="215">
        <v>150</v>
      </c>
      <c r="I93" s="216"/>
      <c r="J93" s="217">
        <f>ROUND(I93*H93,2)</f>
        <v>0</v>
      </c>
      <c r="K93" s="213" t="s">
        <v>144</v>
      </c>
      <c r="L93" s="45"/>
      <c r="M93" s="218" t="s">
        <v>19</v>
      </c>
      <c r="N93" s="219" t="s">
        <v>47</v>
      </c>
      <c r="O93" s="85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2" t="s">
        <v>768</v>
      </c>
      <c r="AT93" s="222" t="s">
        <v>140</v>
      </c>
      <c r="AU93" s="222" t="s">
        <v>83</v>
      </c>
      <c r="AY93" s="18" t="s">
        <v>139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8" t="s">
        <v>83</v>
      </c>
      <c r="BK93" s="223">
        <f>ROUND(I93*H93,2)</f>
        <v>0</v>
      </c>
      <c r="BL93" s="18" t="s">
        <v>768</v>
      </c>
      <c r="BM93" s="222" t="s">
        <v>1110</v>
      </c>
    </row>
    <row r="94" s="2" customFormat="1">
      <c r="A94" s="39"/>
      <c r="B94" s="40"/>
      <c r="C94" s="41"/>
      <c r="D94" s="224" t="s">
        <v>147</v>
      </c>
      <c r="E94" s="41"/>
      <c r="F94" s="225" t="s">
        <v>770</v>
      </c>
      <c r="G94" s="41"/>
      <c r="H94" s="41"/>
      <c r="I94" s="226"/>
      <c r="J94" s="41"/>
      <c r="K94" s="41"/>
      <c r="L94" s="45"/>
      <c r="M94" s="227"/>
      <c r="N94" s="22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147</v>
      </c>
      <c r="AU94" s="18" t="s">
        <v>83</v>
      </c>
    </row>
    <row r="95" s="2" customFormat="1" ht="16.5" customHeight="1">
      <c r="A95" s="39"/>
      <c r="B95" s="40"/>
      <c r="C95" s="211" t="s">
        <v>85</v>
      </c>
      <c r="D95" s="211" t="s">
        <v>140</v>
      </c>
      <c r="E95" s="212" t="s">
        <v>771</v>
      </c>
      <c r="F95" s="213" t="s">
        <v>772</v>
      </c>
      <c r="G95" s="214" t="s">
        <v>767</v>
      </c>
      <c r="H95" s="215">
        <v>100</v>
      </c>
      <c r="I95" s="216"/>
      <c r="J95" s="217">
        <f>ROUND(I95*H95,2)</f>
        <v>0</v>
      </c>
      <c r="K95" s="213" t="s">
        <v>144</v>
      </c>
      <c r="L95" s="45"/>
      <c r="M95" s="218" t="s">
        <v>19</v>
      </c>
      <c r="N95" s="219" t="s">
        <v>47</v>
      </c>
      <c r="O95" s="85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2" t="s">
        <v>768</v>
      </c>
      <c r="AT95" s="222" t="s">
        <v>140</v>
      </c>
      <c r="AU95" s="222" t="s">
        <v>83</v>
      </c>
      <c r="AY95" s="18" t="s">
        <v>139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8" t="s">
        <v>83</v>
      </c>
      <c r="BK95" s="223">
        <f>ROUND(I95*H95,2)</f>
        <v>0</v>
      </c>
      <c r="BL95" s="18" t="s">
        <v>768</v>
      </c>
      <c r="BM95" s="222" t="s">
        <v>1111</v>
      </c>
    </row>
    <row r="96" s="2" customFormat="1">
      <c r="A96" s="39"/>
      <c r="B96" s="40"/>
      <c r="C96" s="41"/>
      <c r="D96" s="224" t="s">
        <v>147</v>
      </c>
      <c r="E96" s="41"/>
      <c r="F96" s="225" t="s">
        <v>774</v>
      </c>
      <c r="G96" s="41"/>
      <c r="H96" s="41"/>
      <c r="I96" s="226"/>
      <c r="J96" s="41"/>
      <c r="K96" s="41"/>
      <c r="L96" s="45"/>
      <c r="M96" s="227"/>
      <c r="N96" s="22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147</v>
      </c>
      <c r="AU96" s="18" t="s">
        <v>83</v>
      </c>
    </row>
    <row r="97" s="2" customFormat="1" ht="21.75" customHeight="1">
      <c r="A97" s="39"/>
      <c r="B97" s="40"/>
      <c r="C97" s="211" t="s">
        <v>156</v>
      </c>
      <c r="D97" s="211" t="s">
        <v>140</v>
      </c>
      <c r="E97" s="212" t="s">
        <v>775</v>
      </c>
      <c r="F97" s="213" t="s">
        <v>776</v>
      </c>
      <c r="G97" s="214" t="s">
        <v>767</v>
      </c>
      <c r="H97" s="215">
        <v>150</v>
      </c>
      <c r="I97" s="216"/>
      <c r="J97" s="217">
        <f>ROUND(I97*H97,2)</f>
        <v>0</v>
      </c>
      <c r="K97" s="213" t="s">
        <v>144</v>
      </c>
      <c r="L97" s="45"/>
      <c r="M97" s="218" t="s">
        <v>19</v>
      </c>
      <c r="N97" s="219" t="s">
        <v>47</v>
      </c>
      <c r="O97" s="85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2" t="s">
        <v>768</v>
      </c>
      <c r="AT97" s="222" t="s">
        <v>140</v>
      </c>
      <c r="AU97" s="222" t="s">
        <v>83</v>
      </c>
      <c r="AY97" s="18" t="s">
        <v>139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8" t="s">
        <v>83</v>
      </c>
      <c r="BK97" s="223">
        <f>ROUND(I97*H97,2)</f>
        <v>0</v>
      </c>
      <c r="BL97" s="18" t="s">
        <v>768</v>
      </c>
      <c r="BM97" s="222" t="s">
        <v>1112</v>
      </c>
    </row>
    <row r="98" s="2" customFormat="1">
      <c r="A98" s="39"/>
      <c r="B98" s="40"/>
      <c r="C98" s="41"/>
      <c r="D98" s="224" t="s">
        <v>147</v>
      </c>
      <c r="E98" s="41"/>
      <c r="F98" s="225" t="s">
        <v>778</v>
      </c>
      <c r="G98" s="41"/>
      <c r="H98" s="41"/>
      <c r="I98" s="226"/>
      <c r="J98" s="41"/>
      <c r="K98" s="41"/>
      <c r="L98" s="45"/>
      <c r="M98" s="227"/>
      <c r="N98" s="228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147</v>
      </c>
      <c r="AU98" s="18" t="s">
        <v>83</v>
      </c>
    </row>
    <row r="99" s="2" customFormat="1" ht="16.5" customHeight="1">
      <c r="A99" s="39"/>
      <c r="B99" s="40"/>
      <c r="C99" s="211" t="s">
        <v>145</v>
      </c>
      <c r="D99" s="211" t="s">
        <v>140</v>
      </c>
      <c r="E99" s="212" t="s">
        <v>779</v>
      </c>
      <c r="F99" s="213" t="s">
        <v>780</v>
      </c>
      <c r="G99" s="214" t="s">
        <v>767</v>
      </c>
      <c r="H99" s="215">
        <v>50</v>
      </c>
      <c r="I99" s="216"/>
      <c r="J99" s="217">
        <f>ROUND(I99*H99,2)</f>
        <v>0</v>
      </c>
      <c r="K99" s="213" t="s">
        <v>144</v>
      </c>
      <c r="L99" s="45"/>
      <c r="M99" s="218" t="s">
        <v>19</v>
      </c>
      <c r="N99" s="219" t="s">
        <v>47</v>
      </c>
      <c r="O99" s="85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2" t="s">
        <v>768</v>
      </c>
      <c r="AT99" s="222" t="s">
        <v>140</v>
      </c>
      <c r="AU99" s="222" t="s">
        <v>83</v>
      </c>
      <c r="AY99" s="18" t="s">
        <v>139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8" t="s">
        <v>83</v>
      </c>
      <c r="BK99" s="223">
        <f>ROUND(I99*H99,2)</f>
        <v>0</v>
      </c>
      <c r="BL99" s="18" t="s">
        <v>768</v>
      </c>
      <c r="BM99" s="222" t="s">
        <v>1113</v>
      </c>
    </row>
    <row r="100" s="2" customFormat="1">
      <c r="A100" s="39"/>
      <c r="B100" s="40"/>
      <c r="C100" s="41"/>
      <c r="D100" s="224" t="s">
        <v>147</v>
      </c>
      <c r="E100" s="41"/>
      <c r="F100" s="225" t="s">
        <v>782</v>
      </c>
      <c r="G100" s="41"/>
      <c r="H100" s="41"/>
      <c r="I100" s="226"/>
      <c r="J100" s="41"/>
      <c r="K100" s="41"/>
      <c r="L100" s="45"/>
      <c r="M100" s="227"/>
      <c r="N100" s="22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83</v>
      </c>
    </row>
    <row r="101" s="12" customFormat="1" ht="25.92" customHeight="1">
      <c r="A101" s="12"/>
      <c r="B101" s="197"/>
      <c r="C101" s="198"/>
      <c r="D101" s="199" t="s">
        <v>75</v>
      </c>
      <c r="E101" s="200" t="s">
        <v>783</v>
      </c>
      <c r="F101" s="200" t="s">
        <v>784</v>
      </c>
      <c r="G101" s="198"/>
      <c r="H101" s="198"/>
      <c r="I101" s="201"/>
      <c r="J101" s="202">
        <f>BK101</f>
        <v>0</v>
      </c>
      <c r="K101" s="198"/>
      <c r="L101" s="203"/>
      <c r="M101" s="204"/>
      <c r="N101" s="205"/>
      <c r="O101" s="205"/>
      <c r="P101" s="206">
        <f>P102+P112+P125+P130</f>
        <v>0</v>
      </c>
      <c r="Q101" s="205"/>
      <c r="R101" s="206">
        <f>R102+R112+R125+R130</f>
        <v>0</v>
      </c>
      <c r="S101" s="205"/>
      <c r="T101" s="207">
        <f>T102+T112+T125+T130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165</v>
      </c>
      <c r="AT101" s="209" t="s">
        <v>75</v>
      </c>
      <c r="AU101" s="209" t="s">
        <v>76</v>
      </c>
      <c r="AY101" s="208" t="s">
        <v>139</v>
      </c>
      <c r="BK101" s="210">
        <f>BK102+BK112+BK125+BK130</f>
        <v>0</v>
      </c>
    </row>
    <row r="102" s="12" customFormat="1" ht="22.8" customHeight="1">
      <c r="A102" s="12"/>
      <c r="B102" s="197"/>
      <c r="C102" s="198"/>
      <c r="D102" s="199" t="s">
        <v>75</v>
      </c>
      <c r="E102" s="252" t="s">
        <v>785</v>
      </c>
      <c r="F102" s="252" t="s">
        <v>786</v>
      </c>
      <c r="G102" s="198"/>
      <c r="H102" s="198"/>
      <c r="I102" s="201"/>
      <c r="J102" s="253">
        <f>BK102</f>
        <v>0</v>
      </c>
      <c r="K102" s="198"/>
      <c r="L102" s="203"/>
      <c r="M102" s="204"/>
      <c r="N102" s="205"/>
      <c r="O102" s="205"/>
      <c r="P102" s="206">
        <f>SUM(P103:P111)</f>
        <v>0</v>
      </c>
      <c r="Q102" s="205"/>
      <c r="R102" s="206">
        <f>SUM(R103:R111)</f>
        <v>0</v>
      </c>
      <c r="S102" s="205"/>
      <c r="T102" s="207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165</v>
      </c>
      <c r="AT102" s="209" t="s">
        <v>75</v>
      </c>
      <c r="AU102" s="209" t="s">
        <v>83</v>
      </c>
      <c r="AY102" s="208" t="s">
        <v>139</v>
      </c>
      <c r="BK102" s="210">
        <f>SUM(BK103:BK111)</f>
        <v>0</v>
      </c>
    </row>
    <row r="103" s="2" customFormat="1" ht="16.5" customHeight="1">
      <c r="A103" s="39"/>
      <c r="B103" s="40"/>
      <c r="C103" s="211" t="s">
        <v>165</v>
      </c>
      <c r="D103" s="211" t="s">
        <v>140</v>
      </c>
      <c r="E103" s="212" t="s">
        <v>787</v>
      </c>
      <c r="F103" s="213" t="s">
        <v>788</v>
      </c>
      <c r="G103" s="214" t="s">
        <v>662</v>
      </c>
      <c r="H103" s="215">
        <v>1</v>
      </c>
      <c r="I103" s="216"/>
      <c r="J103" s="217">
        <f>ROUND(I103*H103,2)</f>
        <v>0</v>
      </c>
      <c r="K103" s="213" t="s">
        <v>1114</v>
      </c>
      <c r="L103" s="45"/>
      <c r="M103" s="218" t="s">
        <v>19</v>
      </c>
      <c r="N103" s="219" t="s">
        <v>47</v>
      </c>
      <c r="O103" s="85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2" t="s">
        <v>789</v>
      </c>
      <c r="AT103" s="222" t="s">
        <v>140</v>
      </c>
      <c r="AU103" s="222" t="s">
        <v>85</v>
      </c>
      <c r="AY103" s="18" t="s">
        <v>139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8" t="s">
        <v>83</v>
      </c>
      <c r="BK103" s="223">
        <f>ROUND(I103*H103,2)</f>
        <v>0</v>
      </c>
      <c r="BL103" s="18" t="s">
        <v>789</v>
      </c>
      <c r="BM103" s="222" t="s">
        <v>1115</v>
      </c>
    </row>
    <row r="104" s="2" customFormat="1" ht="16.5" customHeight="1">
      <c r="A104" s="39"/>
      <c r="B104" s="40"/>
      <c r="C104" s="211" t="s">
        <v>169</v>
      </c>
      <c r="D104" s="211" t="s">
        <v>140</v>
      </c>
      <c r="E104" s="212" t="s">
        <v>791</v>
      </c>
      <c r="F104" s="213" t="s">
        <v>792</v>
      </c>
      <c r="G104" s="214" t="s">
        <v>662</v>
      </c>
      <c r="H104" s="215">
        <v>1</v>
      </c>
      <c r="I104" s="216"/>
      <c r="J104" s="217">
        <f>ROUND(I104*H104,2)</f>
        <v>0</v>
      </c>
      <c r="K104" s="213" t="s">
        <v>1114</v>
      </c>
      <c r="L104" s="45"/>
      <c r="M104" s="218" t="s">
        <v>19</v>
      </c>
      <c r="N104" s="219" t="s">
        <v>47</v>
      </c>
      <c r="O104" s="85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2" t="s">
        <v>789</v>
      </c>
      <c r="AT104" s="222" t="s">
        <v>140</v>
      </c>
      <c r="AU104" s="222" t="s">
        <v>85</v>
      </c>
      <c r="AY104" s="18" t="s">
        <v>139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8" t="s">
        <v>83</v>
      </c>
      <c r="BK104" s="223">
        <f>ROUND(I104*H104,2)</f>
        <v>0</v>
      </c>
      <c r="BL104" s="18" t="s">
        <v>789</v>
      </c>
      <c r="BM104" s="222" t="s">
        <v>1116</v>
      </c>
    </row>
    <row r="105" s="13" customFormat="1">
      <c r="A105" s="13"/>
      <c r="B105" s="229"/>
      <c r="C105" s="230"/>
      <c r="D105" s="231" t="s">
        <v>149</v>
      </c>
      <c r="E105" s="232" t="s">
        <v>19</v>
      </c>
      <c r="F105" s="233" t="s">
        <v>794</v>
      </c>
      <c r="G105" s="230"/>
      <c r="H105" s="234">
        <v>1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149</v>
      </c>
      <c r="AU105" s="240" t="s">
        <v>85</v>
      </c>
      <c r="AV105" s="13" t="s">
        <v>85</v>
      </c>
      <c r="AW105" s="13" t="s">
        <v>35</v>
      </c>
      <c r="AX105" s="13" t="s">
        <v>83</v>
      </c>
      <c r="AY105" s="240" t="s">
        <v>139</v>
      </c>
    </row>
    <row r="106" s="2" customFormat="1" ht="16.5" customHeight="1">
      <c r="A106" s="39"/>
      <c r="B106" s="40"/>
      <c r="C106" s="211" t="s">
        <v>173</v>
      </c>
      <c r="D106" s="211" t="s">
        <v>140</v>
      </c>
      <c r="E106" s="212" t="s">
        <v>795</v>
      </c>
      <c r="F106" s="213" t="s">
        <v>796</v>
      </c>
      <c r="G106" s="214" t="s">
        <v>797</v>
      </c>
      <c r="H106" s="215">
        <v>1</v>
      </c>
      <c r="I106" s="216"/>
      <c r="J106" s="217">
        <f>ROUND(I106*H106,2)</f>
        <v>0</v>
      </c>
      <c r="K106" s="213" t="s">
        <v>1117</v>
      </c>
      <c r="L106" s="45"/>
      <c r="M106" s="218" t="s">
        <v>19</v>
      </c>
      <c r="N106" s="219" t="s">
        <v>47</v>
      </c>
      <c r="O106" s="85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2" t="s">
        <v>789</v>
      </c>
      <c r="AT106" s="222" t="s">
        <v>140</v>
      </c>
      <c r="AU106" s="222" t="s">
        <v>85</v>
      </c>
      <c r="AY106" s="18" t="s">
        <v>139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8" t="s">
        <v>83</v>
      </c>
      <c r="BK106" s="223">
        <f>ROUND(I106*H106,2)</f>
        <v>0</v>
      </c>
      <c r="BL106" s="18" t="s">
        <v>789</v>
      </c>
      <c r="BM106" s="222" t="s">
        <v>1118</v>
      </c>
    </row>
    <row r="107" s="2" customFormat="1">
      <c r="A107" s="39"/>
      <c r="B107" s="40"/>
      <c r="C107" s="41"/>
      <c r="D107" s="231" t="s">
        <v>200</v>
      </c>
      <c r="E107" s="41"/>
      <c r="F107" s="251" t="s">
        <v>799</v>
      </c>
      <c r="G107" s="41"/>
      <c r="H107" s="41"/>
      <c r="I107" s="226"/>
      <c r="J107" s="41"/>
      <c r="K107" s="41"/>
      <c r="L107" s="45"/>
      <c r="M107" s="227"/>
      <c r="N107" s="22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200</v>
      </c>
      <c r="AU107" s="18" t="s">
        <v>85</v>
      </c>
    </row>
    <row r="108" s="13" customFormat="1">
      <c r="A108" s="13"/>
      <c r="B108" s="229"/>
      <c r="C108" s="230"/>
      <c r="D108" s="231" t="s">
        <v>149</v>
      </c>
      <c r="E108" s="232" t="s">
        <v>19</v>
      </c>
      <c r="F108" s="233" t="s">
        <v>800</v>
      </c>
      <c r="G108" s="230"/>
      <c r="H108" s="234">
        <v>1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149</v>
      </c>
      <c r="AU108" s="240" t="s">
        <v>85</v>
      </c>
      <c r="AV108" s="13" t="s">
        <v>85</v>
      </c>
      <c r="AW108" s="13" t="s">
        <v>35</v>
      </c>
      <c r="AX108" s="13" t="s">
        <v>83</v>
      </c>
      <c r="AY108" s="240" t="s">
        <v>139</v>
      </c>
    </row>
    <row r="109" s="2" customFormat="1" ht="16.5" customHeight="1">
      <c r="A109" s="39"/>
      <c r="B109" s="40"/>
      <c r="C109" s="211" t="s">
        <v>137</v>
      </c>
      <c r="D109" s="211" t="s">
        <v>140</v>
      </c>
      <c r="E109" s="212" t="s">
        <v>801</v>
      </c>
      <c r="F109" s="213" t="s">
        <v>802</v>
      </c>
      <c r="G109" s="214" t="s">
        <v>662</v>
      </c>
      <c r="H109" s="215">
        <v>1</v>
      </c>
      <c r="I109" s="216"/>
      <c r="J109" s="217">
        <f>ROUND(I109*H109,2)</f>
        <v>0</v>
      </c>
      <c r="K109" s="213" t="s">
        <v>1114</v>
      </c>
      <c r="L109" s="45"/>
      <c r="M109" s="218" t="s">
        <v>19</v>
      </c>
      <c r="N109" s="219" t="s">
        <v>47</v>
      </c>
      <c r="O109" s="85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2" t="s">
        <v>789</v>
      </c>
      <c r="AT109" s="222" t="s">
        <v>140</v>
      </c>
      <c r="AU109" s="222" t="s">
        <v>85</v>
      </c>
      <c r="AY109" s="18" t="s">
        <v>139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8" t="s">
        <v>83</v>
      </c>
      <c r="BK109" s="223">
        <f>ROUND(I109*H109,2)</f>
        <v>0</v>
      </c>
      <c r="BL109" s="18" t="s">
        <v>789</v>
      </c>
      <c r="BM109" s="222" t="s">
        <v>1119</v>
      </c>
    </row>
    <row r="110" s="2" customFormat="1" ht="24.15" customHeight="1">
      <c r="A110" s="39"/>
      <c r="B110" s="40"/>
      <c r="C110" s="211" t="s">
        <v>181</v>
      </c>
      <c r="D110" s="211" t="s">
        <v>140</v>
      </c>
      <c r="E110" s="212" t="s">
        <v>804</v>
      </c>
      <c r="F110" s="213" t="s">
        <v>805</v>
      </c>
      <c r="G110" s="214" t="s">
        <v>797</v>
      </c>
      <c r="H110" s="215">
        <v>1</v>
      </c>
      <c r="I110" s="216"/>
      <c r="J110" s="217">
        <f>ROUND(I110*H110,2)</f>
        <v>0</v>
      </c>
      <c r="K110" s="213" t="s">
        <v>1117</v>
      </c>
      <c r="L110" s="45"/>
      <c r="M110" s="218" t="s">
        <v>19</v>
      </c>
      <c r="N110" s="219" t="s">
        <v>47</v>
      </c>
      <c r="O110" s="85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2" t="s">
        <v>789</v>
      </c>
      <c r="AT110" s="222" t="s">
        <v>140</v>
      </c>
      <c r="AU110" s="222" t="s">
        <v>85</v>
      </c>
      <c r="AY110" s="18" t="s">
        <v>139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8" t="s">
        <v>83</v>
      </c>
      <c r="BK110" s="223">
        <f>ROUND(I110*H110,2)</f>
        <v>0</v>
      </c>
      <c r="BL110" s="18" t="s">
        <v>789</v>
      </c>
      <c r="BM110" s="222" t="s">
        <v>1120</v>
      </c>
    </row>
    <row r="111" s="2" customFormat="1">
      <c r="A111" s="39"/>
      <c r="B111" s="40"/>
      <c r="C111" s="41"/>
      <c r="D111" s="231" t="s">
        <v>200</v>
      </c>
      <c r="E111" s="41"/>
      <c r="F111" s="251" t="s">
        <v>807</v>
      </c>
      <c r="G111" s="41"/>
      <c r="H111" s="41"/>
      <c r="I111" s="226"/>
      <c r="J111" s="41"/>
      <c r="K111" s="41"/>
      <c r="L111" s="45"/>
      <c r="M111" s="227"/>
      <c r="N111" s="22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200</v>
      </c>
      <c r="AU111" s="18" t="s">
        <v>85</v>
      </c>
    </row>
    <row r="112" s="12" customFormat="1" ht="22.8" customHeight="1">
      <c r="A112" s="12"/>
      <c r="B112" s="197"/>
      <c r="C112" s="198"/>
      <c r="D112" s="199" t="s">
        <v>75</v>
      </c>
      <c r="E112" s="252" t="s">
        <v>808</v>
      </c>
      <c r="F112" s="252" t="s">
        <v>809</v>
      </c>
      <c r="G112" s="198"/>
      <c r="H112" s="198"/>
      <c r="I112" s="201"/>
      <c r="J112" s="253">
        <f>BK112</f>
        <v>0</v>
      </c>
      <c r="K112" s="198"/>
      <c r="L112" s="203"/>
      <c r="M112" s="204"/>
      <c r="N112" s="205"/>
      <c r="O112" s="205"/>
      <c r="P112" s="206">
        <f>SUM(P113:P124)</f>
        <v>0</v>
      </c>
      <c r="Q112" s="205"/>
      <c r="R112" s="206">
        <f>SUM(R113:R124)</f>
        <v>0</v>
      </c>
      <c r="S112" s="205"/>
      <c r="T112" s="207">
        <f>SUM(T113:T124)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165</v>
      </c>
      <c r="AT112" s="209" t="s">
        <v>75</v>
      </c>
      <c r="AU112" s="209" t="s">
        <v>83</v>
      </c>
      <c r="AY112" s="208" t="s">
        <v>139</v>
      </c>
      <c r="BK112" s="210">
        <f>SUM(BK113:BK124)</f>
        <v>0</v>
      </c>
    </row>
    <row r="113" s="2" customFormat="1" ht="24.15" customHeight="1">
      <c r="A113" s="39"/>
      <c r="B113" s="40"/>
      <c r="C113" s="211" t="s">
        <v>97</v>
      </c>
      <c r="D113" s="211" t="s">
        <v>140</v>
      </c>
      <c r="E113" s="212" t="s">
        <v>810</v>
      </c>
      <c r="F113" s="213" t="s">
        <v>811</v>
      </c>
      <c r="G113" s="214" t="s">
        <v>797</v>
      </c>
      <c r="H113" s="215">
        <v>1</v>
      </c>
      <c r="I113" s="216"/>
      <c r="J113" s="217">
        <f>ROUND(I113*H113,2)</f>
        <v>0</v>
      </c>
      <c r="K113" s="213" t="s">
        <v>1117</v>
      </c>
      <c r="L113" s="45"/>
      <c r="M113" s="218" t="s">
        <v>19</v>
      </c>
      <c r="N113" s="219" t="s">
        <v>47</v>
      </c>
      <c r="O113" s="85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2" t="s">
        <v>789</v>
      </c>
      <c r="AT113" s="222" t="s">
        <v>140</v>
      </c>
      <c r="AU113" s="222" t="s">
        <v>85</v>
      </c>
      <c r="AY113" s="18" t="s">
        <v>139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8" t="s">
        <v>83</v>
      </c>
      <c r="BK113" s="223">
        <f>ROUND(I113*H113,2)</f>
        <v>0</v>
      </c>
      <c r="BL113" s="18" t="s">
        <v>789</v>
      </c>
      <c r="BM113" s="222" t="s">
        <v>1121</v>
      </c>
    </row>
    <row r="114" s="2" customFormat="1">
      <c r="A114" s="39"/>
      <c r="B114" s="40"/>
      <c r="C114" s="41"/>
      <c r="D114" s="231" t="s">
        <v>200</v>
      </c>
      <c r="E114" s="41"/>
      <c r="F114" s="251" t="s">
        <v>813</v>
      </c>
      <c r="G114" s="41"/>
      <c r="H114" s="41"/>
      <c r="I114" s="226"/>
      <c r="J114" s="41"/>
      <c r="K114" s="41"/>
      <c r="L114" s="45"/>
      <c r="M114" s="227"/>
      <c r="N114" s="22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200</v>
      </c>
      <c r="AU114" s="18" t="s">
        <v>85</v>
      </c>
    </row>
    <row r="115" s="2" customFormat="1" ht="16.5" customHeight="1">
      <c r="A115" s="39"/>
      <c r="B115" s="40"/>
      <c r="C115" s="211" t="s">
        <v>99</v>
      </c>
      <c r="D115" s="211" t="s">
        <v>140</v>
      </c>
      <c r="E115" s="212" t="s">
        <v>814</v>
      </c>
      <c r="F115" s="213" t="s">
        <v>815</v>
      </c>
      <c r="G115" s="214" t="s">
        <v>797</v>
      </c>
      <c r="H115" s="215">
        <v>1</v>
      </c>
      <c r="I115" s="216"/>
      <c r="J115" s="217">
        <f>ROUND(I115*H115,2)</f>
        <v>0</v>
      </c>
      <c r="K115" s="213" t="s">
        <v>1117</v>
      </c>
      <c r="L115" s="45"/>
      <c r="M115" s="218" t="s">
        <v>19</v>
      </c>
      <c r="N115" s="219" t="s">
        <v>47</v>
      </c>
      <c r="O115" s="85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2" t="s">
        <v>789</v>
      </c>
      <c r="AT115" s="222" t="s">
        <v>140</v>
      </c>
      <c r="AU115" s="222" t="s">
        <v>85</v>
      </c>
      <c r="AY115" s="18" t="s">
        <v>139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8" t="s">
        <v>83</v>
      </c>
      <c r="BK115" s="223">
        <f>ROUND(I115*H115,2)</f>
        <v>0</v>
      </c>
      <c r="BL115" s="18" t="s">
        <v>789</v>
      </c>
      <c r="BM115" s="222" t="s">
        <v>1122</v>
      </c>
    </row>
    <row r="116" s="2" customFormat="1">
      <c r="A116" s="39"/>
      <c r="B116" s="40"/>
      <c r="C116" s="41"/>
      <c r="D116" s="231" t="s">
        <v>200</v>
      </c>
      <c r="E116" s="41"/>
      <c r="F116" s="251" t="s">
        <v>817</v>
      </c>
      <c r="G116" s="41"/>
      <c r="H116" s="41"/>
      <c r="I116" s="226"/>
      <c r="J116" s="41"/>
      <c r="K116" s="41"/>
      <c r="L116" s="45"/>
      <c r="M116" s="227"/>
      <c r="N116" s="22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200</v>
      </c>
      <c r="AU116" s="18" t="s">
        <v>85</v>
      </c>
    </row>
    <row r="117" s="2" customFormat="1" ht="16.5" customHeight="1">
      <c r="A117" s="39"/>
      <c r="B117" s="40"/>
      <c r="C117" s="211" t="s">
        <v>8</v>
      </c>
      <c r="D117" s="211" t="s">
        <v>140</v>
      </c>
      <c r="E117" s="212" t="s">
        <v>818</v>
      </c>
      <c r="F117" s="213" t="s">
        <v>819</v>
      </c>
      <c r="G117" s="214" t="s">
        <v>797</v>
      </c>
      <c r="H117" s="215">
        <v>1</v>
      </c>
      <c r="I117" s="216"/>
      <c r="J117" s="217">
        <f>ROUND(I117*H117,2)</f>
        <v>0</v>
      </c>
      <c r="K117" s="213" t="s">
        <v>1117</v>
      </c>
      <c r="L117" s="45"/>
      <c r="M117" s="218" t="s">
        <v>19</v>
      </c>
      <c r="N117" s="219" t="s">
        <v>47</v>
      </c>
      <c r="O117" s="85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2" t="s">
        <v>789</v>
      </c>
      <c r="AT117" s="222" t="s">
        <v>140</v>
      </c>
      <c r="AU117" s="222" t="s">
        <v>85</v>
      </c>
      <c r="AY117" s="18" t="s">
        <v>139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8" t="s">
        <v>83</v>
      </c>
      <c r="BK117" s="223">
        <f>ROUND(I117*H117,2)</f>
        <v>0</v>
      </c>
      <c r="BL117" s="18" t="s">
        <v>789</v>
      </c>
      <c r="BM117" s="222" t="s">
        <v>1123</v>
      </c>
    </row>
    <row r="118" s="2" customFormat="1">
      <c r="A118" s="39"/>
      <c r="B118" s="40"/>
      <c r="C118" s="41"/>
      <c r="D118" s="231" t="s">
        <v>200</v>
      </c>
      <c r="E118" s="41"/>
      <c r="F118" s="251" t="s">
        <v>821</v>
      </c>
      <c r="G118" s="41"/>
      <c r="H118" s="41"/>
      <c r="I118" s="226"/>
      <c r="J118" s="41"/>
      <c r="K118" s="41"/>
      <c r="L118" s="45"/>
      <c r="M118" s="227"/>
      <c r="N118" s="22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200</v>
      </c>
      <c r="AU118" s="18" t="s">
        <v>85</v>
      </c>
    </row>
    <row r="119" s="2" customFormat="1" ht="16.5" customHeight="1">
      <c r="A119" s="39"/>
      <c r="B119" s="40"/>
      <c r="C119" s="211" t="s">
        <v>196</v>
      </c>
      <c r="D119" s="211" t="s">
        <v>140</v>
      </c>
      <c r="E119" s="212" t="s">
        <v>822</v>
      </c>
      <c r="F119" s="213" t="s">
        <v>823</v>
      </c>
      <c r="G119" s="214" t="s">
        <v>797</v>
      </c>
      <c r="H119" s="215">
        <v>1</v>
      </c>
      <c r="I119" s="216"/>
      <c r="J119" s="217">
        <f>ROUND(I119*H119,2)</f>
        <v>0</v>
      </c>
      <c r="K119" s="213" t="s">
        <v>1117</v>
      </c>
      <c r="L119" s="45"/>
      <c r="M119" s="218" t="s">
        <v>19</v>
      </c>
      <c r="N119" s="219" t="s">
        <v>47</v>
      </c>
      <c r="O119" s="85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789</v>
      </c>
      <c r="AT119" s="222" t="s">
        <v>140</v>
      </c>
      <c r="AU119" s="222" t="s">
        <v>85</v>
      </c>
      <c r="AY119" s="18" t="s">
        <v>139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83</v>
      </c>
      <c r="BK119" s="223">
        <f>ROUND(I119*H119,2)</f>
        <v>0</v>
      </c>
      <c r="BL119" s="18" t="s">
        <v>789</v>
      </c>
      <c r="BM119" s="222" t="s">
        <v>1124</v>
      </c>
    </row>
    <row r="120" s="2" customFormat="1">
      <c r="A120" s="39"/>
      <c r="B120" s="40"/>
      <c r="C120" s="41"/>
      <c r="D120" s="231" t="s">
        <v>200</v>
      </c>
      <c r="E120" s="41"/>
      <c r="F120" s="251" t="s">
        <v>825</v>
      </c>
      <c r="G120" s="41"/>
      <c r="H120" s="41"/>
      <c r="I120" s="226"/>
      <c r="J120" s="41"/>
      <c r="K120" s="41"/>
      <c r="L120" s="45"/>
      <c r="M120" s="227"/>
      <c r="N120" s="22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200</v>
      </c>
      <c r="AU120" s="18" t="s">
        <v>85</v>
      </c>
    </row>
    <row r="121" s="2" customFormat="1" ht="16.5" customHeight="1">
      <c r="A121" s="39"/>
      <c r="B121" s="40"/>
      <c r="C121" s="211" t="s">
        <v>202</v>
      </c>
      <c r="D121" s="211" t="s">
        <v>140</v>
      </c>
      <c r="E121" s="212" t="s">
        <v>826</v>
      </c>
      <c r="F121" s="213" t="s">
        <v>827</v>
      </c>
      <c r="G121" s="214" t="s">
        <v>662</v>
      </c>
      <c r="H121" s="215">
        <v>1</v>
      </c>
      <c r="I121" s="216"/>
      <c r="J121" s="217">
        <f>ROUND(I121*H121,2)</f>
        <v>0</v>
      </c>
      <c r="K121" s="213" t="s">
        <v>1125</v>
      </c>
      <c r="L121" s="45"/>
      <c r="M121" s="218" t="s">
        <v>19</v>
      </c>
      <c r="N121" s="219" t="s">
        <v>47</v>
      </c>
      <c r="O121" s="85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789</v>
      </c>
      <c r="AT121" s="222" t="s">
        <v>140</v>
      </c>
      <c r="AU121" s="222" t="s">
        <v>85</v>
      </c>
      <c r="AY121" s="18" t="s">
        <v>139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83</v>
      </c>
      <c r="BK121" s="223">
        <f>ROUND(I121*H121,2)</f>
        <v>0</v>
      </c>
      <c r="BL121" s="18" t="s">
        <v>789</v>
      </c>
      <c r="BM121" s="222" t="s">
        <v>1126</v>
      </c>
    </row>
    <row r="122" s="2" customFormat="1" ht="16.5" customHeight="1">
      <c r="A122" s="39"/>
      <c r="B122" s="40"/>
      <c r="C122" s="211" t="s">
        <v>207</v>
      </c>
      <c r="D122" s="211" t="s">
        <v>140</v>
      </c>
      <c r="E122" s="212" t="s">
        <v>829</v>
      </c>
      <c r="F122" s="213" t="s">
        <v>830</v>
      </c>
      <c r="G122" s="214" t="s">
        <v>662</v>
      </c>
      <c r="H122" s="215">
        <v>1</v>
      </c>
      <c r="I122" s="216"/>
      <c r="J122" s="217">
        <f>ROUND(I122*H122,2)</f>
        <v>0</v>
      </c>
      <c r="K122" s="213" t="s">
        <v>1125</v>
      </c>
      <c r="L122" s="45"/>
      <c r="M122" s="218" t="s">
        <v>19</v>
      </c>
      <c r="N122" s="219" t="s">
        <v>47</v>
      </c>
      <c r="O122" s="85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789</v>
      </c>
      <c r="AT122" s="222" t="s">
        <v>140</v>
      </c>
      <c r="AU122" s="222" t="s">
        <v>85</v>
      </c>
      <c r="AY122" s="18" t="s">
        <v>139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83</v>
      </c>
      <c r="BK122" s="223">
        <f>ROUND(I122*H122,2)</f>
        <v>0</v>
      </c>
      <c r="BL122" s="18" t="s">
        <v>789</v>
      </c>
      <c r="BM122" s="222" t="s">
        <v>1127</v>
      </c>
    </row>
    <row r="123" s="2" customFormat="1" ht="38.55" customHeight="1">
      <c r="A123" s="39"/>
      <c r="B123" s="40"/>
      <c r="C123" s="211" t="s">
        <v>211</v>
      </c>
      <c r="D123" s="211" t="s">
        <v>140</v>
      </c>
      <c r="E123" s="212" t="s">
        <v>832</v>
      </c>
      <c r="F123" s="213" t="s">
        <v>833</v>
      </c>
      <c r="G123" s="214" t="s">
        <v>797</v>
      </c>
      <c r="H123" s="215">
        <v>1</v>
      </c>
      <c r="I123" s="216"/>
      <c r="J123" s="217">
        <f>ROUND(I123*H123,2)</f>
        <v>0</v>
      </c>
      <c r="K123" s="213" t="s">
        <v>1117</v>
      </c>
      <c r="L123" s="45"/>
      <c r="M123" s="218" t="s">
        <v>19</v>
      </c>
      <c r="N123" s="219" t="s">
        <v>47</v>
      </c>
      <c r="O123" s="85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789</v>
      </c>
      <c r="AT123" s="222" t="s">
        <v>140</v>
      </c>
      <c r="AU123" s="222" t="s">
        <v>85</v>
      </c>
      <c r="AY123" s="18" t="s">
        <v>139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83</v>
      </c>
      <c r="BK123" s="223">
        <f>ROUND(I123*H123,2)</f>
        <v>0</v>
      </c>
      <c r="BL123" s="18" t="s">
        <v>789</v>
      </c>
      <c r="BM123" s="222" t="s">
        <v>1128</v>
      </c>
    </row>
    <row r="124" s="2" customFormat="1">
      <c r="A124" s="39"/>
      <c r="B124" s="40"/>
      <c r="C124" s="41"/>
      <c r="D124" s="231" t="s">
        <v>200</v>
      </c>
      <c r="E124" s="41"/>
      <c r="F124" s="251" t="s">
        <v>835</v>
      </c>
      <c r="G124" s="41"/>
      <c r="H124" s="41"/>
      <c r="I124" s="226"/>
      <c r="J124" s="41"/>
      <c r="K124" s="41"/>
      <c r="L124" s="45"/>
      <c r="M124" s="227"/>
      <c r="N124" s="22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200</v>
      </c>
      <c r="AU124" s="18" t="s">
        <v>85</v>
      </c>
    </row>
    <row r="125" s="12" customFormat="1" ht="22.8" customHeight="1">
      <c r="A125" s="12"/>
      <c r="B125" s="197"/>
      <c r="C125" s="198"/>
      <c r="D125" s="199" t="s">
        <v>75</v>
      </c>
      <c r="E125" s="252" t="s">
        <v>836</v>
      </c>
      <c r="F125" s="252" t="s">
        <v>837</v>
      </c>
      <c r="G125" s="198"/>
      <c r="H125" s="198"/>
      <c r="I125" s="201"/>
      <c r="J125" s="253">
        <f>BK125</f>
        <v>0</v>
      </c>
      <c r="K125" s="198"/>
      <c r="L125" s="203"/>
      <c r="M125" s="204"/>
      <c r="N125" s="205"/>
      <c r="O125" s="205"/>
      <c r="P125" s="206">
        <f>SUM(P126:P129)</f>
        <v>0</v>
      </c>
      <c r="Q125" s="205"/>
      <c r="R125" s="206">
        <f>SUM(R126:R129)</f>
        <v>0</v>
      </c>
      <c r="S125" s="205"/>
      <c r="T125" s="207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165</v>
      </c>
      <c r="AT125" s="209" t="s">
        <v>75</v>
      </c>
      <c r="AU125" s="209" t="s">
        <v>83</v>
      </c>
      <c r="AY125" s="208" t="s">
        <v>139</v>
      </c>
      <c r="BK125" s="210">
        <f>SUM(BK126:BK129)</f>
        <v>0</v>
      </c>
    </row>
    <row r="126" s="2" customFormat="1" ht="16.5" customHeight="1">
      <c r="A126" s="39"/>
      <c r="B126" s="40"/>
      <c r="C126" s="211" t="s">
        <v>217</v>
      </c>
      <c r="D126" s="211" t="s">
        <v>140</v>
      </c>
      <c r="E126" s="212" t="s">
        <v>1129</v>
      </c>
      <c r="F126" s="213" t="s">
        <v>1130</v>
      </c>
      <c r="G126" s="214" t="s">
        <v>840</v>
      </c>
      <c r="H126" s="215">
        <v>1</v>
      </c>
      <c r="I126" s="216"/>
      <c r="J126" s="217">
        <f>ROUND(I126*H126,2)</f>
        <v>0</v>
      </c>
      <c r="K126" s="213" t="s">
        <v>144</v>
      </c>
      <c r="L126" s="45"/>
      <c r="M126" s="218" t="s">
        <v>19</v>
      </c>
      <c r="N126" s="219" t="s">
        <v>47</v>
      </c>
      <c r="O126" s="85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789</v>
      </c>
      <c r="AT126" s="222" t="s">
        <v>140</v>
      </c>
      <c r="AU126" s="222" t="s">
        <v>85</v>
      </c>
      <c r="AY126" s="18" t="s">
        <v>139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83</v>
      </c>
      <c r="BK126" s="223">
        <f>ROUND(I126*H126,2)</f>
        <v>0</v>
      </c>
      <c r="BL126" s="18" t="s">
        <v>789</v>
      </c>
      <c r="BM126" s="222" t="s">
        <v>1131</v>
      </c>
    </row>
    <row r="127" s="2" customFormat="1">
      <c r="A127" s="39"/>
      <c r="B127" s="40"/>
      <c r="C127" s="41"/>
      <c r="D127" s="224" t="s">
        <v>147</v>
      </c>
      <c r="E127" s="41"/>
      <c r="F127" s="225" t="s">
        <v>1132</v>
      </c>
      <c r="G127" s="41"/>
      <c r="H127" s="41"/>
      <c r="I127" s="226"/>
      <c r="J127" s="41"/>
      <c r="K127" s="41"/>
      <c r="L127" s="45"/>
      <c r="M127" s="227"/>
      <c r="N127" s="22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147</v>
      </c>
      <c r="AU127" s="18" t="s">
        <v>85</v>
      </c>
    </row>
    <row r="128" s="2" customFormat="1" ht="16.5" customHeight="1">
      <c r="A128" s="39"/>
      <c r="B128" s="40"/>
      <c r="C128" s="211" t="s">
        <v>221</v>
      </c>
      <c r="D128" s="211" t="s">
        <v>140</v>
      </c>
      <c r="E128" s="212" t="s">
        <v>838</v>
      </c>
      <c r="F128" s="213" t="s">
        <v>839</v>
      </c>
      <c r="G128" s="214" t="s">
        <v>840</v>
      </c>
      <c r="H128" s="215">
        <v>1</v>
      </c>
      <c r="I128" s="216"/>
      <c r="J128" s="217">
        <f>ROUND(I128*H128,2)</f>
        <v>0</v>
      </c>
      <c r="K128" s="213" t="s">
        <v>144</v>
      </c>
      <c r="L128" s="45"/>
      <c r="M128" s="218" t="s">
        <v>19</v>
      </c>
      <c r="N128" s="219" t="s">
        <v>47</v>
      </c>
      <c r="O128" s="85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789</v>
      </c>
      <c r="AT128" s="222" t="s">
        <v>140</v>
      </c>
      <c r="AU128" s="222" t="s">
        <v>85</v>
      </c>
      <c r="AY128" s="18" t="s">
        <v>139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83</v>
      </c>
      <c r="BK128" s="223">
        <f>ROUND(I128*H128,2)</f>
        <v>0</v>
      </c>
      <c r="BL128" s="18" t="s">
        <v>789</v>
      </c>
      <c r="BM128" s="222" t="s">
        <v>1133</v>
      </c>
    </row>
    <row r="129" s="2" customFormat="1">
      <c r="A129" s="39"/>
      <c r="B129" s="40"/>
      <c r="C129" s="41"/>
      <c r="D129" s="224" t="s">
        <v>147</v>
      </c>
      <c r="E129" s="41"/>
      <c r="F129" s="225" t="s">
        <v>842</v>
      </c>
      <c r="G129" s="41"/>
      <c r="H129" s="41"/>
      <c r="I129" s="226"/>
      <c r="J129" s="41"/>
      <c r="K129" s="41"/>
      <c r="L129" s="45"/>
      <c r="M129" s="227"/>
      <c r="N129" s="22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147</v>
      </c>
      <c r="AU129" s="18" t="s">
        <v>85</v>
      </c>
    </row>
    <row r="130" s="12" customFormat="1" ht="22.8" customHeight="1">
      <c r="A130" s="12"/>
      <c r="B130" s="197"/>
      <c r="C130" s="198"/>
      <c r="D130" s="199" t="s">
        <v>75</v>
      </c>
      <c r="E130" s="252" t="s">
        <v>843</v>
      </c>
      <c r="F130" s="252" t="s">
        <v>844</v>
      </c>
      <c r="G130" s="198"/>
      <c r="H130" s="198"/>
      <c r="I130" s="201"/>
      <c r="J130" s="253">
        <f>BK130</f>
        <v>0</v>
      </c>
      <c r="K130" s="198"/>
      <c r="L130" s="203"/>
      <c r="M130" s="204"/>
      <c r="N130" s="205"/>
      <c r="O130" s="205"/>
      <c r="P130" s="206">
        <f>SUM(P131:P132)</f>
        <v>0</v>
      </c>
      <c r="Q130" s="205"/>
      <c r="R130" s="206">
        <f>SUM(R131:R132)</f>
        <v>0</v>
      </c>
      <c r="S130" s="205"/>
      <c r="T130" s="207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165</v>
      </c>
      <c r="AT130" s="209" t="s">
        <v>75</v>
      </c>
      <c r="AU130" s="209" t="s">
        <v>83</v>
      </c>
      <c r="AY130" s="208" t="s">
        <v>139</v>
      </c>
      <c r="BK130" s="210">
        <f>SUM(BK131:BK132)</f>
        <v>0</v>
      </c>
    </row>
    <row r="131" s="2" customFormat="1" ht="16.5" customHeight="1">
      <c r="A131" s="39"/>
      <c r="B131" s="40"/>
      <c r="C131" s="211" t="s">
        <v>230</v>
      </c>
      <c r="D131" s="211" t="s">
        <v>140</v>
      </c>
      <c r="E131" s="212" t="s">
        <v>845</v>
      </c>
      <c r="F131" s="213" t="s">
        <v>846</v>
      </c>
      <c r="G131" s="214" t="s">
        <v>797</v>
      </c>
      <c r="H131" s="215">
        <v>1</v>
      </c>
      <c r="I131" s="216"/>
      <c r="J131" s="217">
        <f>ROUND(I131*H131,2)</f>
        <v>0</v>
      </c>
      <c r="K131" s="213" t="s">
        <v>1117</v>
      </c>
      <c r="L131" s="45"/>
      <c r="M131" s="218" t="s">
        <v>19</v>
      </c>
      <c r="N131" s="219" t="s">
        <v>47</v>
      </c>
      <c r="O131" s="85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789</v>
      </c>
      <c r="AT131" s="222" t="s">
        <v>140</v>
      </c>
      <c r="AU131" s="222" t="s">
        <v>85</v>
      </c>
      <c r="AY131" s="18" t="s">
        <v>139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83</v>
      </c>
      <c r="BK131" s="223">
        <f>ROUND(I131*H131,2)</f>
        <v>0</v>
      </c>
      <c r="BL131" s="18" t="s">
        <v>789</v>
      </c>
      <c r="BM131" s="222" t="s">
        <v>1134</v>
      </c>
    </row>
    <row r="132" s="2" customFormat="1">
      <c r="A132" s="39"/>
      <c r="B132" s="40"/>
      <c r="C132" s="41"/>
      <c r="D132" s="231" t="s">
        <v>200</v>
      </c>
      <c r="E132" s="41"/>
      <c r="F132" s="251" t="s">
        <v>848</v>
      </c>
      <c r="G132" s="41"/>
      <c r="H132" s="41"/>
      <c r="I132" s="226"/>
      <c r="J132" s="41"/>
      <c r="K132" s="41"/>
      <c r="L132" s="45"/>
      <c r="M132" s="265"/>
      <c r="N132" s="266"/>
      <c r="O132" s="267"/>
      <c r="P132" s="267"/>
      <c r="Q132" s="267"/>
      <c r="R132" s="267"/>
      <c r="S132" s="267"/>
      <c r="T132" s="268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200</v>
      </c>
      <c r="AU132" s="18" t="s">
        <v>85</v>
      </c>
    </row>
    <row r="133" s="2" customFormat="1" ht="6.96" customHeight="1">
      <c r="A133" s="39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pSWs4OlEaEJ42nVth81uNBsjJ8U6DgRSIHOXohl7T/Yr+jor1a+3wg626/FwHd9UZJKYQKlLj8QTLoSGCB1dXw==" hashValue="4L/s0zVGfuTU4sHrsuahE/G+Nhd+evTIfWCwTZDjm6Vk2SexuXIwp/b4K02zrnmBpwFYW0NP32EDNVC9vK+2Rg==" algorithmName="SHA-512" password="CC35"/>
  <autoFilter ref="C90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4" r:id="rId1" display="https://podminky.urs.cz/item/CS_URS_2024_01/HZS1292"/>
    <hyperlink ref="F96" r:id="rId2" display="https://podminky.urs.cz/item/CS_URS_2024_01/HZS1301"/>
    <hyperlink ref="F98" r:id="rId3" display="https://podminky.urs.cz/item/CS_URS_2024_01/HZS1411"/>
    <hyperlink ref="F100" r:id="rId4" display="https://podminky.urs.cz/item/CS_URS_2024_01/HZS2131"/>
    <hyperlink ref="F127" r:id="rId5" display="https://podminky.urs.cz/item/CS_URS_2024_01/071103000"/>
    <hyperlink ref="F129" r:id="rId6" display="https://podminky.urs.cz/item/CS_URS_2024_01/071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5" customFormat="1" ht="45" customHeight="1">
      <c r="B3" s="273"/>
      <c r="C3" s="274" t="s">
        <v>1135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1136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1137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1138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1139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1140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1141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1142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1143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1144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1145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82</v>
      </c>
      <c r="F18" s="280" t="s">
        <v>1146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1147</v>
      </c>
      <c r="F19" s="280" t="s">
        <v>1148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1149</v>
      </c>
      <c r="F20" s="280" t="s">
        <v>1150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1151</v>
      </c>
      <c r="F21" s="280" t="s">
        <v>92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1152</v>
      </c>
      <c r="F22" s="280" t="s">
        <v>1153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89</v>
      </c>
      <c r="F23" s="280" t="s">
        <v>1154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1155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1156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1157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1158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1159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1160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1161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1162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1163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125</v>
      </c>
      <c r="F36" s="280"/>
      <c r="G36" s="280" t="s">
        <v>1164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1165</v>
      </c>
      <c r="F37" s="280"/>
      <c r="G37" s="280" t="s">
        <v>1166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57</v>
      </c>
      <c r="F38" s="280"/>
      <c r="G38" s="280" t="s">
        <v>1167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58</v>
      </c>
      <c r="F39" s="280"/>
      <c r="G39" s="280" t="s">
        <v>1168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126</v>
      </c>
      <c r="F40" s="280"/>
      <c r="G40" s="280" t="s">
        <v>1169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127</v>
      </c>
      <c r="F41" s="280"/>
      <c r="G41" s="280" t="s">
        <v>1170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1171</v>
      </c>
      <c r="F42" s="280"/>
      <c r="G42" s="280" t="s">
        <v>1172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1173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1174</v>
      </c>
      <c r="F44" s="280"/>
      <c r="G44" s="280" t="s">
        <v>1175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129</v>
      </c>
      <c r="F45" s="280"/>
      <c r="G45" s="280" t="s">
        <v>1176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1177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1178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1179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1180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1181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1182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1183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1184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1185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1186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1187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1188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1189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1190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1191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1192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1193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1194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1195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1196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1197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1198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1199</v>
      </c>
      <c r="D76" s="298"/>
      <c r="E76" s="298"/>
      <c r="F76" s="298" t="s">
        <v>1200</v>
      </c>
      <c r="G76" s="299"/>
      <c r="H76" s="298" t="s">
        <v>58</v>
      </c>
      <c r="I76" s="298" t="s">
        <v>61</v>
      </c>
      <c r="J76" s="298" t="s">
        <v>1201</v>
      </c>
      <c r="K76" s="297"/>
    </row>
    <row r="77" s="1" customFormat="1" ht="17.25" customHeight="1">
      <c r="B77" s="295"/>
      <c r="C77" s="300" t="s">
        <v>1202</v>
      </c>
      <c r="D77" s="300"/>
      <c r="E77" s="300"/>
      <c r="F77" s="301" t="s">
        <v>1203</v>
      </c>
      <c r="G77" s="302"/>
      <c r="H77" s="300"/>
      <c r="I77" s="300"/>
      <c r="J77" s="300" t="s">
        <v>1204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57</v>
      </c>
      <c r="D79" s="305"/>
      <c r="E79" s="305"/>
      <c r="F79" s="306" t="s">
        <v>80</v>
      </c>
      <c r="G79" s="307"/>
      <c r="H79" s="283" t="s">
        <v>1205</v>
      </c>
      <c r="I79" s="283" t="s">
        <v>1206</v>
      </c>
      <c r="J79" s="283">
        <v>20</v>
      </c>
      <c r="K79" s="297"/>
    </row>
    <row r="80" s="1" customFormat="1" ht="15" customHeight="1">
      <c r="B80" s="295"/>
      <c r="C80" s="283" t="s">
        <v>1207</v>
      </c>
      <c r="D80" s="283"/>
      <c r="E80" s="283"/>
      <c r="F80" s="306" t="s">
        <v>80</v>
      </c>
      <c r="G80" s="307"/>
      <c r="H80" s="283" t="s">
        <v>1208</v>
      </c>
      <c r="I80" s="283" t="s">
        <v>1206</v>
      </c>
      <c r="J80" s="283">
        <v>120</v>
      </c>
      <c r="K80" s="297"/>
    </row>
    <row r="81" s="1" customFormat="1" ht="15" customHeight="1">
      <c r="B81" s="308"/>
      <c r="C81" s="283" t="s">
        <v>1209</v>
      </c>
      <c r="D81" s="283"/>
      <c r="E81" s="283"/>
      <c r="F81" s="306" t="s">
        <v>1210</v>
      </c>
      <c r="G81" s="307"/>
      <c r="H81" s="283" t="s">
        <v>1211</v>
      </c>
      <c r="I81" s="283" t="s">
        <v>1206</v>
      </c>
      <c r="J81" s="283">
        <v>50</v>
      </c>
      <c r="K81" s="297"/>
    </row>
    <row r="82" s="1" customFormat="1" ht="15" customHeight="1">
      <c r="B82" s="308"/>
      <c r="C82" s="283" t="s">
        <v>1212</v>
      </c>
      <c r="D82" s="283"/>
      <c r="E82" s="283"/>
      <c r="F82" s="306" t="s">
        <v>80</v>
      </c>
      <c r="G82" s="307"/>
      <c r="H82" s="283" t="s">
        <v>1213</v>
      </c>
      <c r="I82" s="283" t="s">
        <v>1214</v>
      </c>
      <c r="J82" s="283"/>
      <c r="K82" s="297"/>
    </row>
    <row r="83" s="1" customFormat="1" ht="15" customHeight="1">
      <c r="B83" s="308"/>
      <c r="C83" s="309" t="s">
        <v>1215</v>
      </c>
      <c r="D83" s="309"/>
      <c r="E83" s="309"/>
      <c r="F83" s="310" t="s">
        <v>1210</v>
      </c>
      <c r="G83" s="309"/>
      <c r="H83" s="309" t="s">
        <v>1216</v>
      </c>
      <c r="I83" s="309" t="s">
        <v>1206</v>
      </c>
      <c r="J83" s="309">
        <v>15</v>
      </c>
      <c r="K83" s="297"/>
    </row>
    <row r="84" s="1" customFormat="1" ht="15" customHeight="1">
      <c r="B84" s="308"/>
      <c r="C84" s="309" t="s">
        <v>1217</v>
      </c>
      <c r="D84" s="309"/>
      <c r="E84" s="309"/>
      <c r="F84" s="310" t="s">
        <v>1210</v>
      </c>
      <c r="G84" s="309"/>
      <c r="H84" s="309" t="s">
        <v>1218</v>
      </c>
      <c r="I84" s="309" t="s">
        <v>1206</v>
      </c>
      <c r="J84" s="309">
        <v>15</v>
      </c>
      <c r="K84" s="297"/>
    </row>
    <row r="85" s="1" customFormat="1" ht="15" customHeight="1">
      <c r="B85" s="308"/>
      <c r="C85" s="309" t="s">
        <v>1219</v>
      </c>
      <c r="D85" s="309"/>
      <c r="E85" s="309"/>
      <c r="F85" s="310" t="s">
        <v>1210</v>
      </c>
      <c r="G85" s="309"/>
      <c r="H85" s="309" t="s">
        <v>1220</v>
      </c>
      <c r="I85" s="309" t="s">
        <v>1206</v>
      </c>
      <c r="J85" s="309">
        <v>20</v>
      </c>
      <c r="K85" s="297"/>
    </row>
    <row r="86" s="1" customFormat="1" ht="15" customHeight="1">
      <c r="B86" s="308"/>
      <c r="C86" s="309" t="s">
        <v>1221</v>
      </c>
      <c r="D86" s="309"/>
      <c r="E86" s="309"/>
      <c r="F86" s="310" t="s">
        <v>1210</v>
      </c>
      <c r="G86" s="309"/>
      <c r="H86" s="309" t="s">
        <v>1222</v>
      </c>
      <c r="I86" s="309" t="s">
        <v>1206</v>
      </c>
      <c r="J86" s="309">
        <v>20</v>
      </c>
      <c r="K86" s="297"/>
    </row>
    <row r="87" s="1" customFormat="1" ht="15" customHeight="1">
      <c r="B87" s="308"/>
      <c r="C87" s="283" t="s">
        <v>1223</v>
      </c>
      <c r="D87" s="283"/>
      <c r="E87" s="283"/>
      <c r="F87" s="306" t="s">
        <v>1210</v>
      </c>
      <c r="G87" s="307"/>
      <c r="H87" s="283" t="s">
        <v>1224</v>
      </c>
      <c r="I87" s="283" t="s">
        <v>1206</v>
      </c>
      <c r="J87" s="283">
        <v>50</v>
      </c>
      <c r="K87" s="297"/>
    </row>
    <row r="88" s="1" customFormat="1" ht="15" customHeight="1">
      <c r="B88" s="308"/>
      <c r="C88" s="283" t="s">
        <v>1225</v>
      </c>
      <c r="D88" s="283"/>
      <c r="E88" s="283"/>
      <c r="F88" s="306" t="s">
        <v>1210</v>
      </c>
      <c r="G88" s="307"/>
      <c r="H88" s="283" t="s">
        <v>1226</v>
      </c>
      <c r="I88" s="283" t="s">
        <v>1206</v>
      </c>
      <c r="J88" s="283">
        <v>20</v>
      </c>
      <c r="K88" s="297"/>
    </row>
    <row r="89" s="1" customFormat="1" ht="15" customHeight="1">
      <c r="B89" s="308"/>
      <c r="C89" s="283" t="s">
        <v>1227</v>
      </c>
      <c r="D89" s="283"/>
      <c r="E89" s="283"/>
      <c r="F89" s="306" t="s">
        <v>1210</v>
      </c>
      <c r="G89" s="307"/>
      <c r="H89" s="283" t="s">
        <v>1228</v>
      </c>
      <c r="I89" s="283" t="s">
        <v>1206</v>
      </c>
      <c r="J89" s="283">
        <v>20</v>
      </c>
      <c r="K89" s="297"/>
    </row>
    <row r="90" s="1" customFormat="1" ht="15" customHeight="1">
      <c r="B90" s="308"/>
      <c r="C90" s="283" t="s">
        <v>1229</v>
      </c>
      <c r="D90" s="283"/>
      <c r="E90" s="283"/>
      <c r="F90" s="306" t="s">
        <v>1210</v>
      </c>
      <c r="G90" s="307"/>
      <c r="H90" s="283" t="s">
        <v>1230</v>
      </c>
      <c r="I90" s="283" t="s">
        <v>1206</v>
      </c>
      <c r="J90" s="283">
        <v>50</v>
      </c>
      <c r="K90" s="297"/>
    </row>
    <row r="91" s="1" customFormat="1" ht="15" customHeight="1">
      <c r="B91" s="308"/>
      <c r="C91" s="283" t="s">
        <v>1231</v>
      </c>
      <c r="D91" s="283"/>
      <c r="E91" s="283"/>
      <c r="F91" s="306" t="s">
        <v>1210</v>
      </c>
      <c r="G91" s="307"/>
      <c r="H91" s="283" t="s">
        <v>1231</v>
      </c>
      <c r="I91" s="283" t="s">
        <v>1206</v>
      </c>
      <c r="J91" s="283">
        <v>50</v>
      </c>
      <c r="K91" s="297"/>
    </row>
    <row r="92" s="1" customFormat="1" ht="15" customHeight="1">
      <c r="B92" s="308"/>
      <c r="C92" s="283" t="s">
        <v>1232</v>
      </c>
      <c r="D92" s="283"/>
      <c r="E92" s="283"/>
      <c r="F92" s="306" t="s">
        <v>1210</v>
      </c>
      <c r="G92" s="307"/>
      <c r="H92" s="283" t="s">
        <v>1233</v>
      </c>
      <c r="I92" s="283" t="s">
        <v>1206</v>
      </c>
      <c r="J92" s="283">
        <v>255</v>
      </c>
      <c r="K92" s="297"/>
    </row>
    <row r="93" s="1" customFormat="1" ht="15" customHeight="1">
      <c r="B93" s="308"/>
      <c r="C93" s="283" t="s">
        <v>1234</v>
      </c>
      <c r="D93" s="283"/>
      <c r="E93" s="283"/>
      <c r="F93" s="306" t="s">
        <v>80</v>
      </c>
      <c r="G93" s="307"/>
      <c r="H93" s="283" t="s">
        <v>1235</v>
      </c>
      <c r="I93" s="283" t="s">
        <v>1236</v>
      </c>
      <c r="J93" s="283"/>
      <c r="K93" s="297"/>
    </row>
    <row r="94" s="1" customFormat="1" ht="15" customHeight="1">
      <c r="B94" s="308"/>
      <c r="C94" s="283" t="s">
        <v>1237</v>
      </c>
      <c r="D94" s="283"/>
      <c r="E94" s="283"/>
      <c r="F94" s="306" t="s">
        <v>80</v>
      </c>
      <c r="G94" s="307"/>
      <c r="H94" s="283" t="s">
        <v>1238</v>
      </c>
      <c r="I94" s="283" t="s">
        <v>1239</v>
      </c>
      <c r="J94" s="283"/>
      <c r="K94" s="297"/>
    </row>
    <row r="95" s="1" customFormat="1" ht="15" customHeight="1">
      <c r="B95" s="308"/>
      <c r="C95" s="283" t="s">
        <v>1240</v>
      </c>
      <c r="D95" s="283"/>
      <c r="E95" s="283"/>
      <c r="F95" s="306" t="s">
        <v>80</v>
      </c>
      <c r="G95" s="307"/>
      <c r="H95" s="283" t="s">
        <v>1240</v>
      </c>
      <c r="I95" s="283" t="s">
        <v>1239</v>
      </c>
      <c r="J95" s="283"/>
      <c r="K95" s="297"/>
    </row>
    <row r="96" s="1" customFormat="1" ht="15" customHeight="1">
      <c r="B96" s="308"/>
      <c r="C96" s="283" t="s">
        <v>42</v>
      </c>
      <c r="D96" s="283"/>
      <c r="E96" s="283"/>
      <c r="F96" s="306" t="s">
        <v>80</v>
      </c>
      <c r="G96" s="307"/>
      <c r="H96" s="283" t="s">
        <v>1241</v>
      </c>
      <c r="I96" s="283" t="s">
        <v>1239</v>
      </c>
      <c r="J96" s="283"/>
      <c r="K96" s="297"/>
    </row>
    <row r="97" s="1" customFormat="1" ht="15" customHeight="1">
      <c r="B97" s="308"/>
      <c r="C97" s="283" t="s">
        <v>52</v>
      </c>
      <c r="D97" s="283"/>
      <c r="E97" s="283"/>
      <c r="F97" s="306" t="s">
        <v>80</v>
      </c>
      <c r="G97" s="307"/>
      <c r="H97" s="283" t="s">
        <v>1242</v>
      </c>
      <c r="I97" s="283" t="s">
        <v>1239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1243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1199</v>
      </c>
      <c r="D103" s="298"/>
      <c r="E103" s="298"/>
      <c r="F103" s="298" t="s">
        <v>1200</v>
      </c>
      <c r="G103" s="299"/>
      <c r="H103" s="298" t="s">
        <v>58</v>
      </c>
      <c r="I103" s="298" t="s">
        <v>61</v>
      </c>
      <c r="J103" s="298" t="s">
        <v>1201</v>
      </c>
      <c r="K103" s="297"/>
    </row>
    <row r="104" s="1" customFormat="1" ht="17.25" customHeight="1">
      <c r="B104" s="295"/>
      <c r="C104" s="300" t="s">
        <v>1202</v>
      </c>
      <c r="D104" s="300"/>
      <c r="E104" s="300"/>
      <c r="F104" s="301" t="s">
        <v>1203</v>
      </c>
      <c r="G104" s="302"/>
      <c r="H104" s="300"/>
      <c r="I104" s="300"/>
      <c r="J104" s="300" t="s">
        <v>1204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57</v>
      </c>
      <c r="D106" s="305"/>
      <c r="E106" s="305"/>
      <c r="F106" s="306" t="s">
        <v>80</v>
      </c>
      <c r="G106" s="283"/>
      <c r="H106" s="283" t="s">
        <v>1244</v>
      </c>
      <c r="I106" s="283" t="s">
        <v>1206</v>
      </c>
      <c r="J106" s="283">
        <v>20</v>
      </c>
      <c r="K106" s="297"/>
    </row>
    <row r="107" s="1" customFormat="1" ht="15" customHeight="1">
      <c r="B107" s="295"/>
      <c r="C107" s="283" t="s">
        <v>1207</v>
      </c>
      <c r="D107" s="283"/>
      <c r="E107" s="283"/>
      <c r="F107" s="306" t="s">
        <v>80</v>
      </c>
      <c r="G107" s="283"/>
      <c r="H107" s="283" t="s">
        <v>1244</v>
      </c>
      <c r="I107" s="283" t="s">
        <v>1206</v>
      </c>
      <c r="J107" s="283">
        <v>120</v>
      </c>
      <c r="K107" s="297"/>
    </row>
    <row r="108" s="1" customFormat="1" ht="15" customHeight="1">
      <c r="B108" s="308"/>
      <c r="C108" s="283" t="s">
        <v>1209</v>
      </c>
      <c r="D108" s="283"/>
      <c r="E108" s="283"/>
      <c r="F108" s="306" t="s">
        <v>1210</v>
      </c>
      <c r="G108" s="283"/>
      <c r="H108" s="283" t="s">
        <v>1244</v>
      </c>
      <c r="I108" s="283" t="s">
        <v>1206</v>
      </c>
      <c r="J108" s="283">
        <v>50</v>
      </c>
      <c r="K108" s="297"/>
    </row>
    <row r="109" s="1" customFormat="1" ht="15" customHeight="1">
      <c r="B109" s="308"/>
      <c r="C109" s="283" t="s">
        <v>1212</v>
      </c>
      <c r="D109" s="283"/>
      <c r="E109" s="283"/>
      <c r="F109" s="306" t="s">
        <v>80</v>
      </c>
      <c r="G109" s="283"/>
      <c r="H109" s="283" t="s">
        <v>1244</v>
      </c>
      <c r="I109" s="283" t="s">
        <v>1214</v>
      </c>
      <c r="J109" s="283"/>
      <c r="K109" s="297"/>
    </row>
    <row r="110" s="1" customFormat="1" ht="15" customHeight="1">
      <c r="B110" s="308"/>
      <c r="C110" s="283" t="s">
        <v>1223</v>
      </c>
      <c r="D110" s="283"/>
      <c r="E110" s="283"/>
      <c r="F110" s="306" t="s">
        <v>1210</v>
      </c>
      <c r="G110" s="283"/>
      <c r="H110" s="283" t="s">
        <v>1244</v>
      </c>
      <c r="I110" s="283" t="s">
        <v>1206</v>
      </c>
      <c r="J110" s="283">
        <v>50</v>
      </c>
      <c r="K110" s="297"/>
    </row>
    <row r="111" s="1" customFormat="1" ht="15" customHeight="1">
      <c r="B111" s="308"/>
      <c r="C111" s="283" t="s">
        <v>1231</v>
      </c>
      <c r="D111" s="283"/>
      <c r="E111" s="283"/>
      <c r="F111" s="306" t="s">
        <v>1210</v>
      </c>
      <c r="G111" s="283"/>
      <c r="H111" s="283" t="s">
        <v>1244</v>
      </c>
      <c r="I111" s="283" t="s">
        <v>1206</v>
      </c>
      <c r="J111" s="283">
        <v>50</v>
      </c>
      <c r="K111" s="297"/>
    </row>
    <row r="112" s="1" customFormat="1" ht="15" customHeight="1">
      <c r="B112" s="308"/>
      <c r="C112" s="283" t="s">
        <v>1229</v>
      </c>
      <c r="D112" s="283"/>
      <c r="E112" s="283"/>
      <c r="F112" s="306" t="s">
        <v>1210</v>
      </c>
      <c r="G112" s="283"/>
      <c r="H112" s="283" t="s">
        <v>1244</v>
      </c>
      <c r="I112" s="283" t="s">
        <v>1206</v>
      </c>
      <c r="J112" s="283">
        <v>50</v>
      </c>
      <c r="K112" s="297"/>
    </row>
    <row r="113" s="1" customFormat="1" ht="15" customHeight="1">
      <c r="B113" s="308"/>
      <c r="C113" s="283" t="s">
        <v>57</v>
      </c>
      <c r="D113" s="283"/>
      <c r="E113" s="283"/>
      <c r="F113" s="306" t="s">
        <v>80</v>
      </c>
      <c r="G113" s="283"/>
      <c r="H113" s="283" t="s">
        <v>1245</v>
      </c>
      <c r="I113" s="283" t="s">
        <v>1206</v>
      </c>
      <c r="J113" s="283">
        <v>20</v>
      </c>
      <c r="K113" s="297"/>
    </row>
    <row r="114" s="1" customFormat="1" ht="15" customHeight="1">
      <c r="B114" s="308"/>
      <c r="C114" s="283" t="s">
        <v>1246</v>
      </c>
      <c r="D114" s="283"/>
      <c r="E114" s="283"/>
      <c r="F114" s="306" t="s">
        <v>80</v>
      </c>
      <c r="G114" s="283"/>
      <c r="H114" s="283" t="s">
        <v>1247</v>
      </c>
      <c r="I114" s="283" t="s">
        <v>1206</v>
      </c>
      <c r="J114" s="283">
        <v>120</v>
      </c>
      <c r="K114" s="297"/>
    </row>
    <row r="115" s="1" customFormat="1" ht="15" customHeight="1">
      <c r="B115" s="308"/>
      <c r="C115" s="283" t="s">
        <v>42</v>
      </c>
      <c r="D115" s="283"/>
      <c r="E115" s="283"/>
      <c r="F115" s="306" t="s">
        <v>80</v>
      </c>
      <c r="G115" s="283"/>
      <c r="H115" s="283" t="s">
        <v>1248</v>
      </c>
      <c r="I115" s="283" t="s">
        <v>1239</v>
      </c>
      <c r="J115" s="283"/>
      <c r="K115" s="297"/>
    </row>
    <row r="116" s="1" customFormat="1" ht="15" customHeight="1">
      <c r="B116" s="308"/>
      <c r="C116" s="283" t="s">
        <v>52</v>
      </c>
      <c r="D116" s="283"/>
      <c r="E116" s="283"/>
      <c r="F116" s="306" t="s">
        <v>80</v>
      </c>
      <c r="G116" s="283"/>
      <c r="H116" s="283" t="s">
        <v>1249</v>
      </c>
      <c r="I116" s="283" t="s">
        <v>1239</v>
      </c>
      <c r="J116" s="283"/>
      <c r="K116" s="297"/>
    </row>
    <row r="117" s="1" customFormat="1" ht="15" customHeight="1">
      <c r="B117" s="308"/>
      <c r="C117" s="283" t="s">
        <v>61</v>
      </c>
      <c r="D117" s="283"/>
      <c r="E117" s="283"/>
      <c r="F117" s="306" t="s">
        <v>80</v>
      </c>
      <c r="G117" s="283"/>
      <c r="H117" s="283" t="s">
        <v>1250</v>
      </c>
      <c r="I117" s="283" t="s">
        <v>1251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1252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1199</v>
      </c>
      <c r="D123" s="298"/>
      <c r="E123" s="298"/>
      <c r="F123" s="298" t="s">
        <v>1200</v>
      </c>
      <c r="G123" s="299"/>
      <c r="H123" s="298" t="s">
        <v>58</v>
      </c>
      <c r="I123" s="298" t="s">
        <v>61</v>
      </c>
      <c r="J123" s="298" t="s">
        <v>1201</v>
      </c>
      <c r="K123" s="327"/>
    </row>
    <row r="124" s="1" customFormat="1" ht="17.25" customHeight="1">
      <c r="B124" s="326"/>
      <c r="C124" s="300" t="s">
        <v>1202</v>
      </c>
      <c r="D124" s="300"/>
      <c r="E124" s="300"/>
      <c r="F124" s="301" t="s">
        <v>1203</v>
      </c>
      <c r="G124" s="302"/>
      <c r="H124" s="300"/>
      <c r="I124" s="300"/>
      <c r="J124" s="300" t="s">
        <v>1204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1207</v>
      </c>
      <c r="D126" s="305"/>
      <c r="E126" s="305"/>
      <c r="F126" s="306" t="s">
        <v>80</v>
      </c>
      <c r="G126" s="283"/>
      <c r="H126" s="283" t="s">
        <v>1244</v>
      </c>
      <c r="I126" s="283" t="s">
        <v>1206</v>
      </c>
      <c r="J126" s="283">
        <v>120</v>
      </c>
      <c r="K126" s="331"/>
    </row>
    <row r="127" s="1" customFormat="1" ht="15" customHeight="1">
      <c r="B127" s="328"/>
      <c r="C127" s="283" t="s">
        <v>1253</v>
      </c>
      <c r="D127" s="283"/>
      <c r="E127" s="283"/>
      <c r="F127" s="306" t="s">
        <v>80</v>
      </c>
      <c r="G127" s="283"/>
      <c r="H127" s="283" t="s">
        <v>1254</v>
      </c>
      <c r="I127" s="283" t="s">
        <v>1206</v>
      </c>
      <c r="J127" s="283" t="s">
        <v>1255</v>
      </c>
      <c r="K127" s="331"/>
    </row>
    <row r="128" s="1" customFormat="1" ht="15" customHeight="1">
      <c r="B128" s="328"/>
      <c r="C128" s="283" t="s">
        <v>89</v>
      </c>
      <c r="D128" s="283"/>
      <c r="E128" s="283"/>
      <c r="F128" s="306" t="s">
        <v>80</v>
      </c>
      <c r="G128" s="283"/>
      <c r="H128" s="283" t="s">
        <v>1256</v>
      </c>
      <c r="I128" s="283" t="s">
        <v>1206</v>
      </c>
      <c r="J128" s="283" t="s">
        <v>1255</v>
      </c>
      <c r="K128" s="331"/>
    </row>
    <row r="129" s="1" customFormat="1" ht="15" customHeight="1">
      <c r="B129" s="328"/>
      <c r="C129" s="283" t="s">
        <v>1215</v>
      </c>
      <c r="D129" s="283"/>
      <c r="E129" s="283"/>
      <c r="F129" s="306" t="s">
        <v>1210</v>
      </c>
      <c r="G129" s="283"/>
      <c r="H129" s="283" t="s">
        <v>1216</v>
      </c>
      <c r="I129" s="283" t="s">
        <v>1206</v>
      </c>
      <c r="J129" s="283">
        <v>15</v>
      </c>
      <c r="K129" s="331"/>
    </row>
    <row r="130" s="1" customFormat="1" ht="15" customHeight="1">
      <c r="B130" s="328"/>
      <c r="C130" s="309" t="s">
        <v>1217</v>
      </c>
      <c r="D130" s="309"/>
      <c r="E130" s="309"/>
      <c r="F130" s="310" t="s">
        <v>1210</v>
      </c>
      <c r="G130" s="309"/>
      <c r="H130" s="309" t="s">
        <v>1218</v>
      </c>
      <c r="I130" s="309" t="s">
        <v>1206</v>
      </c>
      <c r="J130" s="309">
        <v>15</v>
      </c>
      <c r="K130" s="331"/>
    </row>
    <row r="131" s="1" customFormat="1" ht="15" customHeight="1">
      <c r="B131" s="328"/>
      <c r="C131" s="309" t="s">
        <v>1219</v>
      </c>
      <c r="D131" s="309"/>
      <c r="E131" s="309"/>
      <c r="F131" s="310" t="s">
        <v>1210</v>
      </c>
      <c r="G131" s="309"/>
      <c r="H131" s="309" t="s">
        <v>1220</v>
      </c>
      <c r="I131" s="309" t="s">
        <v>1206</v>
      </c>
      <c r="J131" s="309">
        <v>20</v>
      </c>
      <c r="K131" s="331"/>
    </row>
    <row r="132" s="1" customFormat="1" ht="15" customHeight="1">
      <c r="B132" s="328"/>
      <c r="C132" s="309" t="s">
        <v>1221</v>
      </c>
      <c r="D132" s="309"/>
      <c r="E132" s="309"/>
      <c r="F132" s="310" t="s">
        <v>1210</v>
      </c>
      <c r="G132" s="309"/>
      <c r="H132" s="309" t="s">
        <v>1222</v>
      </c>
      <c r="I132" s="309" t="s">
        <v>1206</v>
      </c>
      <c r="J132" s="309">
        <v>20</v>
      </c>
      <c r="K132" s="331"/>
    </row>
    <row r="133" s="1" customFormat="1" ht="15" customHeight="1">
      <c r="B133" s="328"/>
      <c r="C133" s="283" t="s">
        <v>1209</v>
      </c>
      <c r="D133" s="283"/>
      <c r="E133" s="283"/>
      <c r="F133" s="306" t="s">
        <v>1210</v>
      </c>
      <c r="G133" s="283"/>
      <c r="H133" s="283" t="s">
        <v>1244</v>
      </c>
      <c r="I133" s="283" t="s">
        <v>1206</v>
      </c>
      <c r="J133" s="283">
        <v>50</v>
      </c>
      <c r="K133" s="331"/>
    </row>
    <row r="134" s="1" customFormat="1" ht="15" customHeight="1">
      <c r="B134" s="328"/>
      <c r="C134" s="283" t="s">
        <v>1223</v>
      </c>
      <c r="D134" s="283"/>
      <c r="E134" s="283"/>
      <c r="F134" s="306" t="s">
        <v>1210</v>
      </c>
      <c r="G134" s="283"/>
      <c r="H134" s="283" t="s">
        <v>1244</v>
      </c>
      <c r="I134" s="283" t="s">
        <v>1206</v>
      </c>
      <c r="J134" s="283">
        <v>50</v>
      </c>
      <c r="K134" s="331"/>
    </row>
    <row r="135" s="1" customFormat="1" ht="15" customHeight="1">
      <c r="B135" s="328"/>
      <c r="C135" s="283" t="s">
        <v>1229</v>
      </c>
      <c r="D135" s="283"/>
      <c r="E135" s="283"/>
      <c r="F135" s="306" t="s">
        <v>1210</v>
      </c>
      <c r="G135" s="283"/>
      <c r="H135" s="283" t="s">
        <v>1244</v>
      </c>
      <c r="I135" s="283" t="s">
        <v>1206</v>
      </c>
      <c r="J135" s="283">
        <v>50</v>
      </c>
      <c r="K135" s="331"/>
    </row>
    <row r="136" s="1" customFormat="1" ht="15" customHeight="1">
      <c r="B136" s="328"/>
      <c r="C136" s="283" t="s">
        <v>1231</v>
      </c>
      <c r="D136" s="283"/>
      <c r="E136" s="283"/>
      <c r="F136" s="306" t="s">
        <v>1210</v>
      </c>
      <c r="G136" s="283"/>
      <c r="H136" s="283" t="s">
        <v>1244</v>
      </c>
      <c r="I136" s="283" t="s">
        <v>1206</v>
      </c>
      <c r="J136" s="283">
        <v>50</v>
      </c>
      <c r="K136" s="331"/>
    </row>
    <row r="137" s="1" customFormat="1" ht="15" customHeight="1">
      <c r="B137" s="328"/>
      <c r="C137" s="283" t="s">
        <v>1232</v>
      </c>
      <c r="D137" s="283"/>
      <c r="E137" s="283"/>
      <c r="F137" s="306" t="s">
        <v>1210</v>
      </c>
      <c r="G137" s="283"/>
      <c r="H137" s="283" t="s">
        <v>1257</v>
      </c>
      <c r="I137" s="283" t="s">
        <v>1206</v>
      </c>
      <c r="J137" s="283">
        <v>255</v>
      </c>
      <c r="K137" s="331"/>
    </row>
    <row r="138" s="1" customFormat="1" ht="15" customHeight="1">
      <c r="B138" s="328"/>
      <c r="C138" s="283" t="s">
        <v>1234</v>
      </c>
      <c r="D138" s="283"/>
      <c r="E138" s="283"/>
      <c r="F138" s="306" t="s">
        <v>80</v>
      </c>
      <c r="G138" s="283"/>
      <c r="H138" s="283" t="s">
        <v>1258</v>
      </c>
      <c r="I138" s="283" t="s">
        <v>1236</v>
      </c>
      <c r="J138" s="283"/>
      <c r="K138" s="331"/>
    </row>
    <row r="139" s="1" customFormat="1" ht="15" customHeight="1">
      <c r="B139" s="328"/>
      <c r="C139" s="283" t="s">
        <v>1237</v>
      </c>
      <c r="D139" s="283"/>
      <c r="E139" s="283"/>
      <c r="F139" s="306" t="s">
        <v>80</v>
      </c>
      <c r="G139" s="283"/>
      <c r="H139" s="283" t="s">
        <v>1259</v>
      </c>
      <c r="I139" s="283" t="s">
        <v>1239</v>
      </c>
      <c r="J139" s="283"/>
      <c r="K139" s="331"/>
    </row>
    <row r="140" s="1" customFormat="1" ht="15" customHeight="1">
      <c r="B140" s="328"/>
      <c r="C140" s="283" t="s">
        <v>1240</v>
      </c>
      <c r="D140" s="283"/>
      <c r="E140" s="283"/>
      <c r="F140" s="306" t="s">
        <v>80</v>
      </c>
      <c r="G140" s="283"/>
      <c r="H140" s="283" t="s">
        <v>1240</v>
      </c>
      <c r="I140" s="283" t="s">
        <v>1239</v>
      </c>
      <c r="J140" s="283"/>
      <c r="K140" s="331"/>
    </row>
    <row r="141" s="1" customFormat="1" ht="15" customHeight="1">
      <c r="B141" s="328"/>
      <c r="C141" s="283" t="s">
        <v>42</v>
      </c>
      <c r="D141" s="283"/>
      <c r="E141" s="283"/>
      <c r="F141" s="306" t="s">
        <v>80</v>
      </c>
      <c r="G141" s="283"/>
      <c r="H141" s="283" t="s">
        <v>1260</v>
      </c>
      <c r="I141" s="283" t="s">
        <v>1239</v>
      </c>
      <c r="J141" s="283"/>
      <c r="K141" s="331"/>
    </row>
    <row r="142" s="1" customFormat="1" ht="15" customHeight="1">
      <c r="B142" s="328"/>
      <c r="C142" s="283" t="s">
        <v>1261</v>
      </c>
      <c r="D142" s="283"/>
      <c r="E142" s="283"/>
      <c r="F142" s="306" t="s">
        <v>80</v>
      </c>
      <c r="G142" s="283"/>
      <c r="H142" s="283" t="s">
        <v>1262</v>
      </c>
      <c r="I142" s="283" t="s">
        <v>1239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1263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1199</v>
      </c>
      <c r="D148" s="298"/>
      <c r="E148" s="298"/>
      <c r="F148" s="298" t="s">
        <v>1200</v>
      </c>
      <c r="G148" s="299"/>
      <c r="H148" s="298" t="s">
        <v>58</v>
      </c>
      <c r="I148" s="298" t="s">
        <v>61</v>
      </c>
      <c r="J148" s="298" t="s">
        <v>1201</v>
      </c>
      <c r="K148" s="297"/>
    </row>
    <row r="149" s="1" customFormat="1" ht="17.25" customHeight="1">
      <c r="B149" s="295"/>
      <c r="C149" s="300" t="s">
        <v>1202</v>
      </c>
      <c r="D149" s="300"/>
      <c r="E149" s="300"/>
      <c r="F149" s="301" t="s">
        <v>1203</v>
      </c>
      <c r="G149" s="302"/>
      <c r="H149" s="300"/>
      <c r="I149" s="300"/>
      <c r="J149" s="300" t="s">
        <v>1204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1207</v>
      </c>
      <c r="D151" s="283"/>
      <c r="E151" s="283"/>
      <c r="F151" s="336" t="s">
        <v>80</v>
      </c>
      <c r="G151" s="283"/>
      <c r="H151" s="335" t="s">
        <v>1244</v>
      </c>
      <c r="I151" s="335" t="s">
        <v>1206</v>
      </c>
      <c r="J151" s="335">
        <v>120</v>
      </c>
      <c r="K151" s="331"/>
    </row>
    <row r="152" s="1" customFormat="1" ht="15" customHeight="1">
      <c r="B152" s="308"/>
      <c r="C152" s="335" t="s">
        <v>1253</v>
      </c>
      <c r="D152" s="283"/>
      <c r="E152" s="283"/>
      <c r="F152" s="336" t="s">
        <v>80</v>
      </c>
      <c r="G152" s="283"/>
      <c r="H152" s="335" t="s">
        <v>1264</v>
      </c>
      <c r="I152" s="335" t="s">
        <v>1206</v>
      </c>
      <c r="J152" s="335" t="s">
        <v>1255</v>
      </c>
      <c r="K152" s="331"/>
    </row>
    <row r="153" s="1" customFormat="1" ht="15" customHeight="1">
      <c r="B153" s="308"/>
      <c r="C153" s="335" t="s">
        <v>89</v>
      </c>
      <c r="D153" s="283"/>
      <c r="E153" s="283"/>
      <c r="F153" s="336" t="s">
        <v>80</v>
      </c>
      <c r="G153" s="283"/>
      <c r="H153" s="335" t="s">
        <v>1265</v>
      </c>
      <c r="I153" s="335" t="s">
        <v>1206</v>
      </c>
      <c r="J153" s="335" t="s">
        <v>1255</v>
      </c>
      <c r="K153" s="331"/>
    </row>
    <row r="154" s="1" customFormat="1" ht="15" customHeight="1">
      <c r="B154" s="308"/>
      <c r="C154" s="335" t="s">
        <v>1209</v>
      </c>
      <c r="D154" s="283"/>
      <c r="E154" s="283"/>
      <c r="F154" s="336" t="s">
        <v>1210</v>
      </c>
      <c r="G154" s="283"/>
      <c r="H154" s="335" t="s">
        <v>1244</v>
      </c>
      <c r="I154" s="335" t="s">
        <v>1206</v>
      </c>
      <c r="J154" s="335">
        <v>50</v>
      </c>
      <c r="K154" s="331"/>
    </row>
    <row r="155" s="1" customFormat="1" ht="15" customHeight="1">
      <c r="B155" s="308"/>
      <c r="C155" s="335" t="s">
        <v>1212</v>
      </c>
      <c r="D155" s="283"/>
      <c r="E155" s="283"/>
      <c r="F155" s="336" t="s">
        <v>80</v>
      </c>
      <c r="G155" s="283"/>
      <c r="H155" s="335" t="s">
        <v>1244</v>
      </c>
      <c r="I155" s="335" t="s">
        <v>1214</v>
      </c>
      <c r="J155" s="335"/>
      <c r="K155" s="331"/>
    </row>
    <row r="156" s="1" customFormat="1" ht="15" customHeight="1">
      <c r="B156" s="308"/>
      <c r="C156" s="335" t="s">
        <v>1223</v>
      </c>
      <c r="D156" s="283"/>
      <c r="E156" s="283"/>
      <c r="F156" s="336" t="s">
        <v>1210</v>
      </c>
      <c r="G156" s="283"/>
      <c r="H156" s="335" t="s">
        <v>1244</v>
      </c>
      <c r="I156" s="335" t="s">
        <v>1206</v>
      </c>
      <c r="J156" s="335">
        <v>50</v>
      </c>
      <c r="K156" s="331"/>
    </row>
    <row r="157" s="1" customFormat="1" ht="15" customHeight="1">
      <c r="B157" s="308"/>
      <c r="C157" s="335" t="s">
        <v>1231</v>
      </c>
      <c r="D157" s="283"/>
      <c r="E157" s="283"/>
      <c r="F157" s="336" t="s">
        <v>1210</v>
      </c>
      <c r="G157" s="283"/>
      <c r="H157" s="335" t="s">
        <v>1244</v>
      </c>
      <c r="I157" s="335" t="s">
        <v>1206</v>
      </c>
      <c r="J157" s="335">
        <v>50</v>
      </c>
      <c r="K157" s="331"/>
    </row>
    <row r="158" s="1" customFormat="1" ht="15" customHeight="1">
      <c r="B158" s="308"/>
      <c r="C158" s="335" t="s">
        <v>1229</v>
      </c>
      <c r="D158" s="283"/>
      <c r="E158" s="283"/>
      <c r="F158" s="336" t="s">
        <v>1210</v>
      </c>
      <c r="G158" s="283"/>
      <c r="H158" s="335" t="s">
        <v>1244</v>
      </c>
      <c r="I158" s="335" t="s">
        <v>1206</v>
      </c>
      <c r="J158" s="335">
        <v>50</v>
      </c>
      <c r="K158" s="331"/>
    </row>
    <row r="159" s="1" customFormat="1" ht="15" customHeight="1">
      <c r="B159" s="308"/>
      <c r="C159" s="335" t="s">
        <v>108</v>
      </c>
      <c r="D159" s="283"/>
      <c r="E159" s="283"/>
      <c r="F159" s="336" t="s">
        <v>80</v>
      </c>
      <c r="G159" s="283"/>
      <c r="H159" s="335" t="s">
        <v>1266</v>
      </c>
      <c r="I159" s="335" t="s">
        <v>1206</v>
      </c>
      <c r="J159" s="335" t="s">
        <v>1267</v>
      </c>
      <c r="K159" s="331"/>
    </row>
    <row r="160" s="1" customFormat="1" ht="15" customHeight="1">
      <c r="B160" s="308"/>
      <c r="C160" s="335" t="s">
        <v>1268</v>
      </c>
      <c r="D160" s="283"/>
      <c r="E160" s="283"/>
      <c r="F160" s="336" t="s">
        <v>80</v>
      </c>
      <c r="G160" s="283"/>
      <c r="H160" s="335" t="s">
        <v>1269</v>
      </c>
      <c r="I160" s="335" t="s">
        <v>1239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1270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1199</v>
      </c>
      <c r="D166" s="298"/>
      <c r="E166" s="298"/>
      <c r="F166" s="298" t="s">
        <v>1200</v>
      </c>
      <c r="G166" s="340"/>
      <c r="H166" s="341" t="s">
        <v>58</v>
      </c>
      <c r="I166" s="341" t="s">
        <v>61</v>
      </c>
      <c r="J166" s="298" t="s">
        <v>1201</v>
      </c>
      <c r="K166" s="275"/>
    </row>
    <row r="167" s="1" customFormat="1" ht="17.25" customHeight="1">
      <c r="B167" s="276"/>
      <c r="C167" s="300" t="s">
        <v>1202</v>
      </c>
      <c r="D167" s="300"/>
      <c r="E167" s="300"/>
      <c r="F167" s="301" t="s">
        <v>1203</v>
      </c>
      <c r="G167" s="342"/>
      <c r="H167" s="343"/>
      <c r="I167" s="343"/>
      <c r="J167" s="300" t="s">
        <v>1204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1207</v>
      </c>
      <c r="D169" s="283"/>
      <c r="E169" s="283"/>
      <c r="F169" s="306" t="s">
        <v>80</v>
      </c>
      <c r="G169" s="283"/>
      <c r="H169" s="283" t="s">
        <v>1244</v>
      </c>
      <c r="I169" s="283" t="s">
        <v>1206</v>
      </c>
      <c r="J169" s="283">
        <v>120</v>
      </c>
      <c r="K169" s="331"/>
    </row>
    <row r="170" s="1" customFormat="1" ht="15" customHeight="1">
      <c r="B170" s="308"/>
      <c r="C170" s="283" t="s">
        <v>1253</v>
      </c>
      <c r="D170" s="283"/>
      <c r="E170" s="283"/>
      <c r="F170" s="306" t="s">
        <v>80</v>
      </c>
      <c r="G170" s="283"/>
      <c r="H170" s="283" t="s">
        <v>1254</v>
      </c>
      <c r="I170" s="283" t="s">
        <v>1206</v>
      </c>
      <c r="J170" s="283" t="s">
        <v>1255</v>
      </c>
      <c r="K170" s="331"/>
    </row>
    <row r="171" s="1" customFormat="1" ht="15" customHeight="1">
      <c r="B171" s="308"/>
      <c r="C171" s="283" t="s">
        <v>89</v>
      </c>
      <c r="D171" s="283"/>
      <c r="E171" s="283"/>
      <c r="F171" s="306" t="s">
        <v>80</v>
      </c>
      <c r="G171" s="283"/>
      <c r="H171" s="283" t="s">
        <v>1271</v>
      </c>
      <c r="I171" s="283" t="s">
        <v>1206</v>
      </c>
      <c r="J171" s="283" t="s">
        <v>1255</v>
      </c>
      <c r="K171" s="331"/>
    </row>
    <row r="172" s="1" customFormat="1" ht="15" customHeight="1">
      <c r="B172" s="308"/>
      <c r="C172" s="283" t="s">
        <v>1209</v>
      </c>
      <c r="D172" s="283"/>
      <c r="E172" s="283"/>
      <c r="F172" s="306" t="s">
        <v>1210</v>
      </c>
      <c r="G172" s="283"/>
      <c r="H172" s="283" t="s">
        <v>1271</v>
      </c>
      <c r="I172" s="283" t="s">
        <v>1206</v>
      </c>
      <c r="J172" s="283">
        <v>50</v>
      </c>
      <c r="K172" s="331"/>
    </row>
    <row r="173" s="1" customFormat="1" ht="15" customHeight="1">
      <c r="B173" s="308"/>
      <c r="C173" s="283" t="s">
        <v>1212</v>
      </c>
      <c r="D173" s="283"/>
      <c r="E173" s="283"/>
      <c r="F173" s="306" t="s">
        <v>80</v>
      </c>
      <c r="G173" s="283"/>
      <c r="H173" s="283" t="s">
        <v>1271</v>
      </c>
      <c r="I173" s="283" t="s">
        <v>1214</v>
      </c>
      <c r="J173" s="283"/>
      <c r="K173" s="331"/>
    </row>
    <row r="174" s="1" customFormat="1" ht="15" customHeight="1">
      <c r="B174" s="308"/>
      <c r="C174" s="283" t="s">
        <v>1223</v>
      </c>
      <c r="D174" s="283"/>
      <c r="E174" s="283"/>
      <c r="F174" s="306" t="s">
        <v>1210</v>
      </c>
      <c r="G174" s="283"/>
      <c r="H174" s="283" t="s">
        <v>1271</v>
      </c>
      <c r="I174" s="283" t="s">
        <v>1206</v>
      </c>
      <c r="J174" s="283">
        <v>50</v>
      </c>
      <c r="K174" s="331"/>
    </row>
    <row r="175" s="1" customFormat="1" ht="15" customHeight="1">
      <c r="B175" s="308"/>
      <c r="C175" s="283" t="s">
        <v>1231</v>
      </c>
      <c r="D175" s="283"/>
      <c r="E175" s="283"/>
      <c r="F175" s="306" t="s">
        <v>1210</v>
      </c>
      <c r="G175" s="283"/>
      <c r="H175" s="283" t="s">
        <v>1271</v>
      </c>
      <c r="I175" s="283" t="s">
        <v>1206</v>
      </c>
      <c r="J175" s="283">
        <v>50</v>
      </c>
      <c r="K175" s="331"/>
    </row>
    <row r="176" s="1" customFormat="1" ht="15" customHeight="1">
      <c r="B176" s="308"/>
      <c r="C176" s="283" t="s">
        <v>1229</v>
      </c>
      <c r="D176" s="283"/>
      <c r="E176" s="283"/>
      <c r="F176" s="306" t="s">
        <v>1210</v>
      </c>
      <c r="G176" s="283"/>
      <c r="H176" s="283" t="s">
        <v>1271</v>
      </c>
      <c r="I176" s="283" t="s">
        <v>1206</v>
      </c>
      <c r="J176" s="283">
        <v>50</v>
      </c>
      <c r="K176" s="331"/>
    </row>
    <row r="177" s="1" customFormat="1" ht="15" customHeight="1">
      <c r="B177" s="308"/>
      <c r="C177" s="283" t="s">
        <v>125</v>
      </c>
      <c r="D177" s="283"/>
      <c r="E177" s="283"/>
      <c r="F177" s="306" t="s">
        <v>80</v>
      </c>
      <c r="G177" s="283"/>
      <c r="H177" s="283" t="s">
        <v>1272</v>
      </c>
      <c r="I177" s="283" t="s">
        <v>1273</v>
      </c>
      <c r="J177" s="283"/>
      <c r="K177" s="331"/>
    </row>
    <row r="178" s="1" customFormat="1" ht="15" customHeight="1">
      <c r="B178" s="308"/>
      <c r="C178" s="283" t="s">
        <v>61</v>
      </c>
      <c r="D178" s="283"/>
      <c r="E178" s="283"/>
      <c r="F178" s="306" t="s">
        <v>80</v>
      </c>
      <c r="G178" s="283"/>
      <c r="H178" s="283" t="s">
        <v>1274</v>
      </c>
      <c r="I178" s="283" t="s">
        <v>1275</v>
      </c>
      <c r="J178" s="283">
        <v>1</v>
      </c>
      <c r="K178" s="331"/>
    </row>
    <row r="179" s="1" customFormat="1" ht="15" customHeight="1">
      <c r="B179" s="308"/>
      <c r="C179" s="283" t="s">
        <v>57</v>
      </c>
      <c r="D179" s="283"/>
      <c r="E179" s="283"/>
      <c r="F179" s="306" t="s">
        <v>80</v>
      </c>
      <c r="G179" s="283"/>
      <c r="H179" s="283" t="s">
        <v>1276</v>
      </c>
      <c r="I179" s="283" t="s">
        <v>1206</v>
      </c>
      <c r="J179" s="283">
        <v>20</v>
      </c>
      <c r="K179" s="331"/>
    </row>
    <row r="180" s="1" customFormat="1" ht="15" customHeight="1">
      <c r="B180" s="308"/>
      <c r="C180" s="283" t="s">
        <v>58</v>
      </c>
      <c r="D180" s="283"/>
      <c r="E180" s="283"/>
      <c r="F180" s="306" t="s">
        <v>80</v>
      </c>
      <c r="G180" s="283"/>
      <c r="H180" s="283" t="s">
        <v>1277</v>
      </c>
      <c r="I180" s="283" t="s">
        <v>1206</v>
      </c>
      <c r="J180" s="283">
        <v>255</v>
      </c>
      <c r="K180" s="331"/>
    </row>
    <row r="181" s="1" customFormat="1" ht="15" customHeight="1">
      <c r="B181" s="308"/>
      <c r="C181" s="283" t="s">
        <v>126</v>
      </c>
      <c r="D181" s="283"/>
      <c r="E181" s="283"/>
      <c r="F181" s="306" t="s">
        <v>80</v>
      </c>
      <c r="G181" s="283"/>
      <c r="H181" s="283" t="s">
        <v>1169</v>
      </c>
      <c r="I181" s="283" t="s">
        <v>1206</v>
      </c>
      <c r="J181" s="283">
        <v>10</v>
      </c>
      <c r="K181" s="331"/>
    </row>
    <row r="182" s="1" customFormat="1" ht="15" customHeight="1">
      <c r="B182" s="308"/>
      <c r="C182" s="283" t="s">
        <v>127</v>
      </c>
      <c r="D182" s="283"/>
      <c r="E182" s="283"/>
      <c r="F182" s="306" t="s">
        <v>80</v>
      </c>
      <c r="G182" s="283"/>
      <c r="H182" s="283" t="s">
        <v>1278</v>
      </c>
      <c r="I182" s="283" t="s">
        <v>1239</v>
      </c>
      <c r="J182" s="283"/>
      <c r="K182" s="331"/>
    </row>
    <row r="183" s="1" customFormat="1" ht="15" customHeight="1">
      <c r="B183" s="308"/>
      <c r="C183" s="283" t="s">
        <v>1279</v>
      </c>
      <c r="D183" s="283"/>
      <c r="E183" s="283"/>
      <c r="F183" s="306" t="s">
        <v>80</v>
      </c>
      <c r="G183" s="283"/>
      <c r="H183" s="283" t="s">
        <v>1280</v>
      </c>
      <c r="I183" s="283" t="s">
        <v>1239</v>
      </c>
      <c r="J183" s="283"/>
      <c r="K183" s="331"/>
    </row>
    <row r="184" s="1" customFormat="1" ht="15" customHeight="1">
      <c r="B184" s="308"/>
      <c r="C184" s="283" t="s">
        <v>1268</v>
      </c>
      <c r="D184" s="283"/>
      <c r="E184" s="283"/>
      <c r="F184" s="306" t="s">
        <v>80</v>
      </c>
      <c r="G184" s="283"/>
      <c r="H184" s="283" t="s">
        <v>1281</v>
      </c>
      <c r="I184" s="283" t="s">
        <v>1239</v>
      </c>
      <c r="J184" s="283"/>
      <c r="K184" s="331"/>
    </row>
    <row r="185" s="1" customFormat="1" ht="15" customHeight="1">
      <c r="B185" s="308"/>
      <c r="C185" s="283" t="s">
        <v>129</v>
      </c>
      <c r="D185" s="283"/>
      <c r="E185" s="283"/>
      <c r="F185" s="306" t="s">
        <v>1210</v>
      </c>
      <c r="G185" s="283"/>
      <c r="H185" s="283" t="s">
        <v>1282</v>
      </c>
      <c r="I185" s="283" t="s">
        <v>1206</v>
      </c>
      <c r="J185" s="283">
        <v>50</v>
      </c>
      <c r="K185" s="331"/>
    </row>
    <row r="186" s="1" customFormat="1" ht="15" customHeight="1">
      <c r="B186" s="308"/>
      <c r="C186" s="283" t="s">
        <v>1283</v>
      </c>
      <c r="D186" s="283"/>
      <c r="E186" s="283"/>
      <c r="F186" s="306" t="s">
        <v>1210</v>
      </c>
      <c r="G186" s="283"/>
      <c r="H186" s="283" t="s">
        <v>1284</v>
      </c>
      <c r="I186" s="283" t="s">
        <v>1285</v>
      </c>
      <c r="J186" s="283"/>
      <c r="K186" s="331"/>
    </row>
    <row r="187" s="1" customFormat="1" ht="15" customHeight="1">
      <c r="B187" s="308"/>
      <c r="C187" s="283" t="s">
        <v>1286</v>
      </c>
      <c r="D187" s="283"/>
      <c r="E187" s="283"/>
      <c r="F187" s="306" t="s">
        <v>1210</v>
      </c>
      <c r="G187" s="283"/>
      <c r="H187" s="283" t="s">
        <v>1287</v>
      </c>
      <c r="I187" s="283" t="s">
        <v>1285</v>
      </c>
      <c r="J187" s="283"/>
      <c r="K187" s="331"/>
    </row>
    <row r="188" s="1" customFormat="1" ht="15" customHeight="1">
      <c r="B188" s="308"/>
      <c r="C188" s="283" t="s">
        <v>1288</v>
      </c>
      <c r="D188" s="283"/>
      <c r="E188" s="283"/>
      <c r="F188" s="306" t="s">
        <v>1210</v>
      </c>
      <c r="G188" s="283"/>
      <c r="H188" s="283" t="s">
        <v>1289</v>
      </c>
      <c r="I188" s="283" t="s">
        <v>1285</v>
      </c>
      <c r="J188" s="283"/>
      <c r="K188" s="331"/>
    </row>
    <row r="189" s="1" customFormat="1" ht="15" customHeight="1">
      <c r="B189" s="308"/>
      <c r="C189" s="344" t="s">
        <v>1290</v>
      </c>
      <c r="D189" s="283"/>
      <c r="E189" s="283"/>
      <c r="F189" s="306" t="s">
        <v>1210</v>
      </c>
      <c r="G189" s="283"/>
      <c r="H189" s="283" t="s">
        <v>1291</v>
      </c>
      <c r="I189" s="283" t="s">
        <v>1292</v>
      </c>
      <c r="J189" s="345" t="s">
        <v>1293</v>
      </c>
      <c r="K189" s="331"/>
    </row>
    <row r="190" s="16" customFormat="1" ht="15" customHeight="1">
      <c r="B190" s="346"/>
      <c r="C190" s="347" t="s">
        <v>1294</v>
      </c>
      <c r="D190" s="348"/>
      <c r="E190" s="348"/>
      <c r="F190" s="349" t="s">
        <v>1210</v>
      </c>
      <c r="G190" s="348"/>
      <c r="H190" s="348" t="s">
        <v>1295</v>
      </c>
      <c r="I190" s="348" t="s">
        <v>1292</v>
      </c>
      <c r="J190" s="350" t="s">
        <v>1293</v>
      </c>
      <c r="K190" s="351"/>
    </row>
    <row r="191" s="1" customFormat="1" ht="15" customHeight="1">
      <c r="B191" s="308"/>
      <c r="C191" s="344" t="s">
        <v>46</v>
      </c>
      <c r="D191" s="283"/>
      <c r="E191" s="283"/>
      <c r="F191" s="306" t="s">
        <v>80</v>
      </c>
      <c r="G191" s="283"/>
      <c r="H191" s="280" t="s">
        <v>1296</v>
      </c>
      <c r="I191" s="283" t="s">
        <v>1297</v>
      </c>
      <c r="J191" s="283"/>
      <c r="K191" s="331"/>
    </row>
    <row r="192" s="1" customFormat="1" ht="15" customHeight="1">
      <c r="B192" s="308"/>
      <c r="C192" s="344" t="s">
        <v>1298</v>
      </c>
      <c r="D192" s="283"/>
      <c r="E192" s="283"/>
      <c r="F192" s="306" t="s">
        <v>80</v>
      </c>
      <c r="G192" s="283"/>
      <c r="H192" s="283" t="s">
        <v>1299</v>
      </c>
      <c r="I192" s="283" t="s">
        <v>1239</v>
      </c>
      <c r="J192" s="283"/>
      <c r="K192" s="331"/>
    </row>
    <row r="193" s="1" customFormat="1" ht="15" customHeight="1">
      <c r="B193" s="308"/>
      <c r="C193" s="344" t="s">
        <v>1300</v>
      </c>
      <c r="D193" s="283"/>
      <c r="E193" s="283"/>
      <c r="F193" s="306" t="s">
        <v>80</v>
      </c>
      <c r="G193" s="283"/>
      <c r="H193" s="283" t="s">
        <v>1301</v>
      </c>
      <c r="I193" s="283" t="s">
        <v>1239</v>
      </c>
      <c r="J193" s="283"/>
      <c r="K193" s="331"/>
    </row>
    <row r="194" s="1" customFormat="1" ht="15" customHeight="1">
      <c r="B194" s="308"/>
      <c r="C194" s="344" t="s">
        <v>1302</v>
      </c>
      <c r="D194" s="283"/>
      <c r="E194" s="283"/>
      <c r="F194" s="306" t="s">
        <v>1210</v>
      </c>
      <c r="G194" s="283"/>
      <c r="H194" s="283" t="s">
        <v>1303</v>
      </c>
      <c r="I194" s="283" t="s">
        <v>1239</v>
      </c>
      <c r="J194" s="283"/>
      <c r="K194" s="331"/>
    </row>
    <row r="195" s="1" customFormat="1" ht="15" customHeight="1">
      <c r="B195" s="337"/>
      <c r="C195" s="352"/>
      <c r="D195" s="317"/>
      <c r="E195" s="317"/>
      <c r="F195" s="317"/>
      <c r="G195" s="317"/>
      <c r="H195" s="317"/>
      <c r="I195" s="317"/>
      <c r="J195" s="317"/>
      <c r="K195" s="338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319"/>
      <c r="C197" s="329"/>
      <c r="D197" s="329"/>
      <c r="E197" s="329"/>
      <c r="F197" s="339"/>
      <c r="G197" s="329"/>
      <c r="H197" s="329"/>
      <c r="I197" s="329"/>
      <c r="J197" s="329"/>
      <c r="K197" s="319"/>
    </row>
    <row r="198" s="1" customFormat="1" ht="18.75" customHeight="1">
      <c r="B198" s="291"/>
      <c r="C198" s="291"/>
      <c r="D198" s="291"/>
      <c r="E198" s="291"/>
      <c r="F198" s="291"/>
      <c r="G198" s="291"/>
      <c r="H198" s="291"/>
      <c r="I198" s="291"/>
      <c r="J198" s="291"/>
      <c r="K198" s="291"/>
    </row>
    <row r="199" s="1" customFormat="1" ht="13.5">
      <c r="B199" s="270"/>
      <c r="C199" s="271"/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1">
      <c r="B200" s="273"/>
      <c r="C200" s="274" t="s">
        <v>1304</v>
      </c>
      <c r="D200" s="274"/>
      <c r="E200" s="274"/>
      <c r="F200" s="274"/>
      <c r="G200" s="274"/>
      <c r="H200" s="274"/>
      <c r="I200" s="274"/>
      <c r="J200" s="274"/>
      <c r="K200" s="275"/>
    </row>
    <row r="201" s="1" customFormat="1" ht="25.5" customHeight="1">
      <c r="B201" s="273"/>
      <c r="C201" s="353" t="s">
        <v>1305</v>
      </c>
      <c r="D201" s="353"/>
      <c r="E201" s="353"/>
      <c r="F201" s="353" t="s">
        <v>1306</v>
      </c>
      <c r="G201" s="354"/>
      <c r="H201" s="353" t="s">
        <v>1307</v>
      </c>
      <c r="I201" s="353"/>
      <c r="J201" s="353"/>
      <c r="K201" s="275"/>
    </row>
    <row r="202" s="1" customFormat="1" ht="5.25" customHeight="1">
      <c r="B202" s="308"/>
      <c r="C202" s="303"/>
      <c r="D202" s="303"/>
      <c r="E202" s="303"/>
      <c r="F202" s="303"/>
      <c r="G202" s="329"/>
      <c r="H202" s="303"/>
      <c r="I202" s="303"/>
      <c r="J202" s="303"/>
      <c r="K202" s="331"/>
    </row>
    <row r="203" s="1" customFormat="1" ht="15" customHeight="1">
      <c r="B203" s="308"/>
      <c r="C203" s="283" t="s">
        <v>1297</v>
      </c>
      <c r="D203" s="283"/>
      <c r="E203" s="283"/>
      <c r="F203" s="306" t="s">
        <v>47</v>
      </c>
      <c r="G203" s="283"/>
      <c r="H203" s="283" t="s">
        <v>1308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48</v>
      </c>
      <c r="G204" s="283"/>
      <c r="H204" s="283" t="s">
        <v>1309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51</v>
      </c>
      <c r="G205" s="283"/>
      <c r="H205" s="283" t="s">
        <v>1310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49</v>
      </c>
      <c r="G206" s="283"/>
      <c r="H206" s="283" t="s">
        <v>1311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 t="s">
        <v>50</v>
      </c>
      <c r="G207" s="283"/>
      <c r="H207" s="283" t="s">
        <v>1312</v>
      </c>
      <c r="I207" s="283"/>
      <c r="J207" s="283"/>
      <c r="K207" s="331"/>
    </row>
    <row r="208" s="1" customFormat="1" ht="15" customHeight="1">
      <c r="B208" s="308"/>
      <c r="C208" s="283"/>
      <c r="D208" s="283"/>
      <c r="E208" s="283"/>
      <c r="F208" s="306"/>
      <c r="G208" s="283"/>
      <c r="H208" s="283"/>
      <c r="I208" s="283"/>
      <c r="J208" s="283"/>
      <c r="K208" s="331"/>
    </row>
    <row r="209" s="1" customFormat="1" ht="15" customHeight="1">
      <c r="B209" s="308"/>
      <c r="C209" s="283" t="s">
        <v>1251</v>
      </c>
      <c r="D209" s="283"/>
      <c r="E209" s="283"/>
      <c r="F209" s="306" t="s">
        <v>82</v>
      </c>
      <c r="G209" s="283"/>
      <c r="H209" s="283" t="s">
        <v>1313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1149</v>
      </c>
      <c r="G210" s="283"/>
      <c r="H210" s="283" t="s">
        <v>1150</v>
      </c>
      <c r="I210" s="283"/>
      <c r="J210" s="283"/>
      <c r="K210" s="331"/>
    </row>
    <row r="211" s="1" customFormat="1" ht="15" customHeight="1">
      <c r="B211" s="308"/>
      <c r="C211" s="283"/>
      <c r="D211" s="283"/>
      <c r="E211" s="283"/>
      <c r="F211" s="306" t="s">
        <v>1147</v>
      </c>
      <c r="G211" s="283"/>
      <c r="H211" s="283" t="s">
        <v>1314</v>
      </c>
      <c r="I211" s="283"/>
      <c r="J211" s="283"/>
      <c r="K211" s="331"/>
    </row>
    <row r="212" s="1" customFormat="1" ht="15" customHeight="1">
      <c r="B212" s="355"/>
      <c r="C212" s="283"/>
      <c r="D212" s="283"/>
      <c r="E212" s="283"/>
      <c r="F212" s="306" t="s">
        <v>1151</v>
      </c>
      <c r="G212" s="344"/>
      <c r="H212" s="335" t="s">
        <v>92</v>
      </c>
      <c r="I212" s="335"/>
      <c r="J212" s="335"/>
      <c r="K212" s="356"/>
    </row>
    <row r="213" s="1" customFormat="1" ht="15" customHeight="1">
      <c r="B213" s="355"/>
      <c r="C213" s="283"/>
      <c r="D213" s="283"/>
      <c r="E213" s="283"/>
      <c r="F213" s="306" t="s">
        <v>1152</v>
      </c>
      <c r="G213" s="344"/>
      <c r="H213" s="335" t="s">
        <v>844</v>
      </c>
      <c r="I213" s="335"/>
      <c r="J213" s="335"/>
      <c r="K213" s="356"/>
    </row>
    <row r="214" s="1" customFormat="1" ht="15" customHeight="1">
      <c r="B214" s="355"/>
      <c r="C214" s="283"/>
      <c r="D214" s="283"/>
      <c r="E214" s="283"/>
      <c r="F214" s="306"/>
      <c r="G214" s="344"/>
      <c r="H214" s="335"/>
      <c r="I214" s="335"/>
      <c r="J214" s="335"/>
      <c r="K214" s="356"/>
    </row>
    <row r="215" s="1" customFormat="1" ht="15" customHeight="1">
      <c r="B215" s="355"/>
      <c r="C215" s="283" t="s">
        <v>1275</v>
      </c>
      <c r="D215" s="283"/>
      <c r="E215" s="283"/>
      <c r="F215" s="306">
        <v>1</v>
      </c>
      <c r="G215" s="344"/>
      <c r="H215" s="335" t="s">
        <v>1315</v>
      </c>
      <c r="I215" s="335"/>
      <c r="J215" s="335"/>
      <c r="K215" s="356"/>
    </row>
    <row r="216" s="1" customFormat="1" ht="15" customHeight="1">
      <c r="B216" s="355"/>
      <c r="C216" s="283"/>
      <c r="D216" s="283"/>
      <c r="E216" s="283"/>
      <c r="F216" s="306">
        <v>2</v>
      </c>
      <c r="G216" s="344"/>
      <c r="H216" s="335" t="s">
        <v>1316</v>
      </c>
      <c r="I216" s="335"/>
      <c r="J216" s="335"/>
      <c r="K216" s="356"/>
    </row>
    <row r="217" s="1" customFormat="1" ht="15" customHeight="1">
      <c r="B217" s="355"/>
      <c r="C217" s="283"/>
      <c r="D217" s="283"/>
      <c r="E217" s="283"/>
      <c r="F217" s="306">
        <v>3</v>
      </c>
      <c r="G217" s="344"/>
      <c r="H217" s="335" t="s">
        <v>1317</v>
      </c>
      <c r="I217" s="335"/>
      <c r="J217" s="335"/>
      <c r="K217" s="356"/>
    </row>
    <row r="218" s="1" customFormat="1" ht="15" customHeight="1">
      <c r="B218" s="355"/>
      <c r="C218" s="283"/>
      <c r="D218" s="283"/>
      <c r="E218" s="283"/>
      <c r="F218" s="306">
        <v>4</v>
      </c>
      <c r="G218" s="344"/>
      <c r="H218" s="335" t="s">
        <v>1318</v>
      </c>
      <c r="I218" s="335"/>
      <c r="J218" s="335"/>
      <c r="K218" s="356"/>
    </row>
    <row r="219" s="1" customFormat="1" ht="12.75" customHeight="1">
      <c r="B219" s="357"/>
      <c r="C219" s="358"/>
      <c r="D219" s="358"/>
      <c r="E219" s="358"/>
      <c r="F219" s="358"/>
      <c r="G219" s="358"/>
      <c r="H219" s="358"/>
      <c r="I219" s="358"/>
      <c r="J219" s="358"/>
      <c r="K219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Černý</dc:creator>
  <cp:lastModifiedBy>Tomáš Černý</cp:lastModifiedBy>
  <dcterms:created xsi:type="dcterms:W3CDTF">2025-05-27T13:36:00Z</dcterms:created>
  <dcterms:modified xsi:type="dcterms:W3CDTF">2025-05-27T13:36:05Z</dcterms:modified>
</cp:coreProperties>
</file>