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 - III-231 9 Dolní Hradi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'1 - III-231 9 Dolní Hradi...'!$C$124:$K$170</definedName>
    <definedName name="_xlnm.Print_Area" localSheetId="1">'1 - III-231 9 Dolní Hradi...'!$C$4:$J$76,'1 - III-231 9 Dolní Hradi...'!$C$82:$J$106,'1 - III-231 9 Dolní Hradi...'!$C$112:$J$170</definedName>
    <definedName name="_xlnm.Print_Titles" localSheetId="1">'1 - III-231 9 Dolní Hradi...'!$124:$124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169"/>
  <c r="BH169"/>
  <c r="BG169"/>
  <c r="BF169"/>
  <c r="T169"/>
  <c r="T168"/>
  <c r="R169"/>
  <c r="R168"/>
  <c r="P169"/>
  <c r="P168"/>
  <c r="BI166"/>
  <c r="BH166"/>
  <c r="BG166"/>
  <c r="BF166"/>
  <c r="T166"/>
  <c r="T165"/>
  <c r="R166"/>
  <c r="R165"/>
  <c r="P166"/>
  <c r="P165"/>
  <c r="BI163"/>
  <c r="BH163"/>
  <c r="BG163"/>
  <c r="BF163"/>
  <c r="T163"/>
  <c r="T162"/>
  <c r="T161"/>
  <c r="R163"/>
  <c r="R162"/>
  <c r="R161"/>
  <c r="P163"/>
  <c r="P162"/>
  <c r="P161"/>
  <c r="BI158"/>
  <c r="BH158"/>
  <c r="BG158"/>
  <c r="BF158"/>
  <c r="T158"/>
  <c r="T157"/>
  <c r="R158"/>
  <c r="R157"/>
  <c r="P158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T127"/>
  <c r="R128"/>
  <c r="R127"/>
  <c r="P128"/>
  <c r="P127"/>
  <c r="J122"/>
  <c r="F121"/>
  <c r="F119"/>
  <c r="E117"/>
  <c r="J92"/>
  <c r="F91"/>
  <c r="F89"/>
  <c r="E87"/>
  <c r="J21"/>
  <c r="E21"/>
  <c r="J121"/>
  <c r="J20"/>
  <c r="J18"/>
  <c r="E18"/>
  <c r="F122"/>
  <c r="J17"/>
  <c r="J12"/>
  <c r="J89"/>
  <c r="E7"/>
  <c r="E115"/>
  <c i="1" r="L90"/>
  <c r="AM90"/>
  <c r="AM89"/>
  <c r="L89"/>
  <c r="AM87"/>
  <c r="L87"/>
  <c r="L85"/>
  <c r="L84"/>
  <c i="2" r="BK166"/>
  <c r="BK163"/>
  <c r="BK155"/>
  <c r="BK151"/>
  <c r="J148"/>
  <c r="J139"/>
  <c r="BK134"/>
  <c r="J128"/>
  <c r="J169"/>
  <c r="BK158"/>
  <c r="J151"/>
  <c r="BK145"/>
  <c r="J142"/>
  <c r="J134"/>
  <c r="BK128"/>
  <c r="BK169"/>
  <c r="J163"/>
  <c r="J158"/>
  <c r="BK153"/>
  <c r="BK142"/>
  <c r="BK131"/>
  <c i="1" r="AS94"/>
  <c i="2" r="J166"/>
  <c r="J155"/>
  <c r="BK148"/>
  <c r="J145"/>
  <c r="BK139"/>
  <c r="J153"/>
  <c r="J131"/>
  <c l="1" r="P130"/>
  <c r="P126"/>
  <c r="P125"/>
  <c i="1" r="AU95"/>
  <c i="2" r="T130"/>
  <c r="T126"/>
  <c r="T125"/>
  <c r="P144"/>
  <c r="R144"/>
  <c r="BK130"/>
  <c r="J130"/>
  <c r="J99"/>
  <c r="R130"/>
  <c r="R126"/>
  <c r="R125"/>
  <c r="BK144"/>
  <c r="J144"/>
  <c r="J100"/>
  <c r="T144"/>
  <c r="BK157"/>
  <c r="J157"/>
  <c r="J101"/>
  <c r="BK165"/>
  <c r="J165"/>
  <c r="J104"/>
  <c r="BK127"/>
  <c r="BK126"/>
  <c r="J126"/>
  <c r="J97"/>
  <c r="BK162"/>
  <c r="J162"/>
  <c r="J103"/>
  <c r="BK168"/>
  <c r="J168"/>
  <c r="J105"/>
  <c r="F92"/>
  <c r="J119"/>
  <c r="BE128"/>
  <c r="BE131"/>
  <c r="BE134"/>
  <c r="BE139"/>
  <c r="BE142"/>
  <c r="BE145"/>
  <c r="BE166"/>
  <c r="J91"/>
  <c r="E85"/>
  <c r="BE148"/>
  <c r="BE151"/>
  <c r="BE153"/>
  <c r="BE155"/>
  <c r="BE158"/>
  <c r="BE163"/>
  <c r="BE169"/>
  <c r="J34"/>
  <c i="1" r="AW95"/>
  <c i="2" r="F37"/>
  <c i="1" r="BD95"/>
  <c r="BD94"/>
  <c r="W33"/>
  <c i="2" r="F36"/>
  <c i="1" r="BC95"/>
  <c r="BC94"/>
  <c r="W32"/>
  <c i="2" r="F34"/>
  <c i="1" r="BA95"/>
  <c r="BA94"/>
  <c r="W30"/>
  <c i="2" r="F35"/>
  <c i="1" r="BB95"/>
  <c r="BB94"/>
  <c r="W31"/>
  <c r="AU94"/>
  <c i="2" l="1" r="J127"/>
  <c r="J98"/>
  <c r="BK161"/>
  <c r="J161"/>
  <c r="J102"/>
  <c i="1" r="AX94"/>
  <c r="AY94"/>
  <c r="AW94"/>
  <c r="AK30"/>
  <c i="2" r="F33"/>
  <c i="1" r="AZ95"/>
  <c r="AZ94"/>
  <c r="AV94"/>
  <c r="AK29"/>
  <c i="2" r="J33"/>
  <c i="1" r="AV95"/>
  <c r="AT95"/>
  <c i="2" l="1" r="BK125"/>
  <c r="J125"/>
  <c r="J30"/>
  <c i="1" r="AG95"/>
  <c r="AG94"/>
  <c r="AK26"/>
  <c r="AK35"/>
  <c r="AT94"/>
  <c r="AN94"/>
  <c r="W29"/>
  <c i="2" l="1" r="J39"/>
  <c r="J96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<sst xmlns="http://schemas.openxmlformats.org/spreadsheetml/2006/main">
  <si>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</si>
  <si>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</si>
  <si>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</si>
  <si>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</si>
  <si>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</si>
  <si>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{95b5736c-edb6-4769-a007-acb2f0a9bed3}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</si>
  <si>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</si>
  <si>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</si>
  <si>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</si>
  <si>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</si>
  <si>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</si>
  <si>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</si>
  <si>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</si>
  <si>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</si>
  <si>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10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</si>
  <si>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</si>
  <si>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</si>
  <si>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III/231 9 Dolní Hradiště - most ev.č. 2319-1</t>
  </si>
  <si>
    <t>KSO:</t>
  </si>
  <si>
    <t>CC-CZ:</t>
  </si>
  <si>
    <t>Místo:</t>
  </si>
  <si>
    <t>III/231 9</t>
  </si>
  <si>
    <t>Datum:</t>
  </si>
  <si>
    <t>16. 5. 2025</t>
  </si>
  <si>
    <t>Zadavatel:</t>
  </si>
  <si>
    <t>IČ:</t>
  </si>
  <si>
    <t>SÚSPK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</si>
  <si>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</si>
  <si>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</si>
  <si>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</si>
  <si>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</si>
  <si>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</si>
  <si>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</si>
  <si>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</si>
  <si>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</si>
  <si>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</si>
  <si>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</si>
  <si>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</si>
  <si>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</si>
  <si>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</si>
  <si>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</si>
  <si>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</si>
  <si>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</si>
  <si>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</si>
  <si>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</si>
  <si>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</si>
  <si>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</si>
  <si>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</si>
  <si>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</si>
  <si>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</si>
  <si>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</si>
  <si>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</si>
  <si>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</si>
  <si>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</si>
  <si>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</si>
  <si>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</si>
  <si>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</si>
  <si>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</si>
  <si>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</si>
  <si>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</si>
  <si>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</si>
  <si>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</si>
  <si>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</si>
  <si>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</si>
  <si>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</si>
  <si>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</si>
  <si>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</si>
  <si>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</si>
  <si>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</si>
  <si>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</si>
  <si>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</si>
  <si>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</si>
  <si>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</si>
  <si>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</si>
  <si>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</si>
  <si>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</si>
  <si>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</si>
  <si>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</si>
  <si>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</si>
  <si>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</si>
  <si>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</si>
  <si>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</t>
  </si>
  <si>
    <t>{697661ac-705a-4a7f-ba35-b83a4ae480f4}</t>
  </si>
  <si>
    <t>2</t>
  </si>
  <si>
    <t>KRYCÍ LIST SOUPISU PRACÍ</t>
  </si>
  <si>
    <t>Objekt:</t>
  </si>
  <si>
    <t>1 - III/231 9 Dolní Hradiště - most ev.č. 2319-1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</si>
  <si>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</si>
  <si>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</si>
  <si>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</si>
  <si>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</si>
  <si>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</si>
  <si>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</si>
  <si>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</si>
  <si>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</si>
  <si>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</si>
  <si>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</si>
  <si>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>VRN - Vedlejší rozpočtové náklady</t>
  </si>
  <si>
    <t xml:space="preserve">    VRN1 - Průzkumné, zeměměřičské a projektové práce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</si>
  <si>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</si>
  <si>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</si>
  <si>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</si>
  <si>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</si>
  <si>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</si>
  <si>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</si>
  <si>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</si>
  <si>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</si>
  <si>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</si>
  <si>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</si>
  <si>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</si>
  <si>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</si>
  <si>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</si>
  <si>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</si>
  <si>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</si>
  <si>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</si>
  <si>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</si>
  <si>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</si>
  <si>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</si>
  <si>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</si>
  <si>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113154516</t>
  </si>
  <si>
    <t>Frézování živičného krytu tl 80 mm pruh š do 0,5 m pl do 500 m2</t>
  </si>
  <si>
    <t>m2</t>
  </si>
  <si>
    <t>4</t>
  </si>
  <si>
    <t>2116639174</t>
  </si>
  <si>
    <t>PP</t>
  </si>
  <si>
    <t>Frézování živičného podkladu nebo krytu s naložením hmot na dopravní prostředek plochy do 500 m2 pruhu šířky do 0,5 m, tloušťky vrstvy 80 mm</t>
  </si>
  <si>
    <t>5</t>
  </si>
  <si>
    <t>Komunikace pozemní</t>
  </si>
  <si>
    <t>569941131</t>
  </si>
  <si>
    <t>Zpevnění krajnic asfaltovým recyklátem tl 110 mm</t>
  </si>
  <si>
    <t>977491786</t>
  </si>
  <si>
    <t>Zpevnění krajnic nebo komunikací pro pěší s rozprostřením a zhutněním, po zhutnění asfaltovým recyklátem tl. 110 mm</t>
  </si>
  <si>
    <t>VV</t>
  </si>
  <si>
    <t>813"Doložení zkoušky zatřídění ZAS-T1</t>
  </si>
  <si>
    <t>3</t>
  </si>
  <si>
    <t>572141112</t>
  </si>
  <si>
    <t>Vyrovnání povrchu dosavadních krytů asfaltovým betonem ACO (AB) tl přes 40 do 60 mm</t>
  </si>
  <si>
    <t>-1758825981</t>
  </si>
  <si>
    <t>Vyrovnání povrchu dosavadních krytů s rozprostřením hmot a zhutněním asfaltovým betonem ACO (AB) tl. přes 40 do 60 mm</t>
  </si>
  <si>
    <t>6911</t>
  </si>
  <si>
    <t>2073"vyrovnání podkladu 30%</t>
  </si>
  <si>
    <t>Součet</t>
  </si>
  <si>
    <t>573211107</t>
  </si>
  <si>
    <t>Postřik živičný spojovací z asfaltu v množství 0,30 kg/m2</t>
  </si>
  <si>
    <t>790014967</t>
  </si>
  <si>
    <t>Postřik spojovací PS bez posypu kamenivem z asfaltu silničního, v množství 0,30 kg/m2</t>
  </si>
  <si>
    <t>6911+6911+2073</t>
  </si>
  <si>
    <t>577144121</t>
  </si>
  <si>
    <t>Asfaltový beton vrstva obrusná ACO 11+ (ABS) tř. I tl 50 mm š přes 3 m z nemodifikovaného asfaltu (včetně zalití spar napojení s prořezem)</t>
  </si>
  <si>
    <t>444437746</t>
  </si>
  <si>
    <t>Asfaltový beton vrstva obrusná ACO 11 (ABS) s rozprostřením a se zhutněním z nemodifikovaného asfaltu v pruhu šířky přes 3 m tř. I (ACO 11+), po zhutnění tl. 50 mm (včetně zalití spar napojení s prořezem)</t>
  </si>
  <si>
    <t>9</t>
  </si>
  <si>
    <t>Ostatní konstrukce a práce, bourání</t>
  </si>
  <si>
    <t>6</t>
  </si>
  <si>
    <t>915211112</t>
  </si>
  <si>
    <t>Vodorovné dopravní značení dělící čáry souvislé š 125 mm retroreflexní bílý plast</t>
  </si>
  <si>
    <t>m</t>
  </si>
  <si>
    <t>-2020720058</t>
  </si>
  <si>
    <t>Vodorovné dopravní značení stříkaným plastem dělící čára šířky 125 mm souvislá bílá retroreflexní</t>
  </si>
  <si>
    <t>3010-135</t>
  </si>
  <si>
    <t>7</t>
  </si>
  <si>
    <t>915221122</t>
  </si>
  <si>
    <t>Vodorovné dopravní značení vodící čáry přerušované š 250 mm retroreflexní bílý plast</t>
  </si>
  <si>
    <t>-1230799440</t>
  </si>
  <si>
    <t>Vodorovné dopravní značení stříkaným plastem vodící čára bílá šířky 250 mm přerušovaná retroreflexní</t>
  </si>
  <si>
    <t>9*15" v místech křižovatek a napojení MK</t>
  </si>
  <si>
    <t>8</t>
  </si>
  <si>
    <t>915611111</t>
  </si>
  <si>
    <t>Předznačení vodorovného liniového značení</t>
  </si>
  <si>
    <t>133739097</t>
  </si>
  <si>
    <t>Předznačení pro vodorovné značení stříkané barvou nebo prováděné z nátěrových hmot liniové dělicí čáry, vodicí proužky</t>
  </si>
  <si>
    <t>938909311</t>
  </si>
  <si>
    <t>Čištění vozovek metením strojně podkladu nebo krytu betonového nebo živičného</t>
  </si>
  <si>
    <t>-823404643</t>
  </si>
  <si>
    <t>Čištění vozovek metením bláta, prachu nebo hlinitého nánosu s odklizením na hromady na vzdálenost do 20 m nebo naložením na dopravní prostředek strojně povrchu podkladu nebo krytu betonového nebo živičného</t>
  </si>
  <si>
    <t>938909612-R1</t>
  </si>
  <si>
    <t>Odstranění nánosu na krajnicích tl do 200 mm, včetně odvozu dle možností zhotovitele a případného poplatku za skládku</t>
  </si>
  <si>
    <t>1017266386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</si>
  <si>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přes 100 do 200 mm, včetně odvozu dle možností zhotovitele a případného poplatku za skládku</t>
  </si>
  <si>
    <t>997</t>
  </si>
  <si>
    <t>Doprava suti a vybouraných hmot</t>
  </si>
  <si>
    <t>11</t>
  </si>
  <si>
    <t>997013501-R1</t>
  </si>
  <si>
    <t>Odvoz suti a vybouraných hmot se složením, dle možností zhotovitele, včetně případného poplatku za skládku (ZAS-T3)</t>
  </si>
  <si>
    <t>t</t>
  </si>
  <si>
    <t>-467803401</t>
  </si>
  <si>
    <t>19,872</t>
  </si>
  <si>
    <t>VRN</t>
  </si>
  <si>
    <t>Vedlejší rozpočtové náklady</t>
  </si>
  <si>
    <t>VRN1</t>
  </si>
  <si>
    <t>Průzkumné, zeměměřičské a projektové práce</t>
  </si>
  <si>
    <t>012444000</t>
  </si>
  <si>
    <t>Geodetické měření skutečného provedení stavby nové obrusné vrstvy</t>
  </si>
  <si>
    <t>kpl</t>
  </si>
  <si>
    <t>1024</t>
  </si>
  <si>
    <t>256131789</t>
  </si>
  <si>
    <t>VRN4</t>
  </si>
  <si>
    <t>Inženýrská činnost</t>
  </si>
  <si>
    <t>13</t>
  </si>
  <si>
    <t>043002000</t>
  </si>
  <si>
    <t>Zkoušky a ostatní měření</t>
  </si>
  <si>
    <t>-1344266527</t>
  </si>
  <si>
    <t>VRN7</t>
  </si>
  <si>
    <t>Provozní vlivy</t>
  </si>
  <si>
    <t>14</t>
  </si>
  <si>
    <t>072203000</t>
  </si>
  <si>
    <t>Silniční provoz - zajištění DIO (dopravní značení), včetně projednání (předpoklad provádění prací za úplné uzavírky)</t>
  </si>
  <si>
    <t>993273012</t>
  </si>
  <si>
    <t>Silniční provoz - zajištění DIO (dopravní značení), včetně projednání (předpoklad provádění za úplné uzavírky)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</si>
</sst>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36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37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38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39</v>
      </c>
      <c r="E29" s="46"/>
      <c r="F29" s="31" t="s">
        <v>40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41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42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43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44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45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46</v>
      </c>
      <c r="U35" s="53"/>
      <c r="V35" s="53"/>
      <c r="W35" s="53"/>
      <c r="X35" s="55" t="s">
        <v>47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49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51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50</v>
      </c>
      <c r="AI60" s="41"/>
      <c r="AJ60" s="41"/>
      <c r="AK60" s="41"/>
      <c r="AL60" s="41"/>
      <c r="AM60" s="63" t="s">
        <v>51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52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53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50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51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50</v>
      </c>
      <c r="AI75" s="41"/>
      <c r="AJ75" s="41"/>
      <c r="AK75" s="41"/>
      <c r="AL75" s="41"/>
      <c r="AM75" s="63" t="s">
        <v>51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54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10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III/231 9 Dolní Hradiště - most ev.č. 2319-1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III/231 9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16. 5. 2025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SÚSPK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55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>SÚSPK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56</v>
      </c>
      <c r="D92" s="93"/>
      <c r="E92" s="93"/>
      <c r="F92" s="93"/>
      <c r="G92" s="93"/>
      <c r="H92" s="94"/>
      <c r="I92" s="95" t="s">
        <v>57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58</v>
      </c>
      <c r="AH92" s="93"/>
      <c r="AI92" s="93"/>
      <c r="AJ92" s="93"/>
      <c r="AK92" s="93"/>
      <c r="AL92" s="93"/>
      <c r="AM92" s="93"/>
      <c r="AN92" s="95" t="s">
        <v>59</v>
      </c>
      <c r="AO92" s="93"/>
      <c r="AP92" s="97"/>
      <c r="AQ92" s="98" t="s">
        <v>60</v>
      </c>
      <c r="AR92" s="43"/>
      <c r="AS92" s="99" t="s">
        <v>61</v>
      </c>
      <c r="AT92" s="100" t="s">
        <v>62</v>
      </c>
      <c r="AU92" s="100" t="s">
        <v>63</v>
      </c>
      <c r="AV92" s="100" t="s">
        <v>64</v>
      </c>
      <c r="AW92" s="100" t="s">
        <v>65</v>
      </c>
      <c r="AX92" s="100" t="s">
        <v>66</v>
      </c>
      <c r="AY92" s="100" t="s">
        <v>67</v>
      </c>
      <c r="AZ92" s="100" t="s">
        <v>68</v>
      </c>
      <c r="BA92" s="100" t="s">
        <v>69</v>
      </c>
      <c r="BB92" s="100" t="s">
        <v>70</v>
      </c>
      <c r="BC92" s="100" t="s">
        <v>71</v>
      </c>
      <c r="BD92" s="101" t="s">
        <v>72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73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74</v>
      </c>
      <c r="BT94" s="116" t="s">
        <v>75</v>
      </c>
      <c r="BU94" s="117" t="s">
        <v>76</v>
      </c>
      <c r="BV94" s="116" t="s">
        <v>77</v>
      </c>
      <c r="BW94" s="116" t="s">
        <v>5</v>
      </c>
      <c r="BX94" s="116" t="s">
        <v>78</v>
      </c>
      <c r="CL94" s="116" t="s">
        <v>1</v>
      </c>
    </row>
    <row r="95" s="7" customFormat="1" ht="24.75" customHeight="1">
      <c r="A95" s="118" t="s">
        <v>79</v>
      </c>
      <c r="B95" s="119"/>
      <c r="C95" s="120"/>
      <c r="D95" s="121" t="s">
        <v>80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'1 - III-231 9 Dolní Hradi...'!J30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81</v>
      </c>
      <c r="AR95" s="125"/>
      <c r="AS95" s="126">
        <v>0</v>
      </c>
      <c r="AT95" s="127">
        <f>ROUND(SUM(AV95:AW95),2)</f>
        <v>0</v>
      </c>
      <c r="AU95" s="128">
        <f>'1 - III-231 9 Dolní Hradi...'!P125</f>
        <v>0</v>
      </c>
      <c r="AV95" s="127">
        <f>'1 - III-231 9 Dolní Hradi...'!J33</f>
        <v>0</v>
      </c>
      <c r="AW95" s="127">
        <f>'1 - III-231 9 Dolní Hradi...'!J34</f>
        <v>0</v>
      </c>
      <c r="AX95" s="127">
        <f>'1 - III-231 9 Dolní Hradi...'!J35</f>
        <v>0</v>
      </c>
      <c r="AY95" s="127">
        <f>'1 - III-231 9 Dolní Hradi...'!J36</f>
        <v>0</v>
      </c>
      <c r="AZ95" s="127">
        <f>'1 - III-231 9 Dolní Hradi...'!F33</f>
        <v>0</v>
      </c>
      <c r="BA95" s="127">
        <f>'1 - III-231 9 Dolní Hradi...'!F34</f>
        <v>0</v>
      </c>
      <c r="BB95" s="127">
        <f>'1 - III-231 9 Dolní Hradi...'!F35</f>
        <v>0</v>
      </c>
      <c r="BC95" s="127">
        <f>'1 - III-231 9 Dolní Hradi...'!F36</f>
        <v>0</v>
      </c>
      <c r="BD95" s="129">
        <f>'1 - III-231 9 Dolní Hradi...'!F37</f>
        <v>0</v>
      </c>
      <c r="BE95" s="7"/>
      <c r="BT95" s="130" t="s">
        <v>80</v>
      </c>
      <c r="BV95" s="130" t="s">
        <v>77</v>
      </c>
      <c r="BW95" s="130" t="s">
        <v>82</v>
      </c>
      <c r="BX95" s="130" t="s">
        <v>5</v>
      </c>
      <c r="CL95" s="130" t="s">
        <v>1</v>
      </c>
      <c r="CM95" s="130" t="s">
        <v>83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iakmIB969M900ntxszUh2mB0tSp/CtZy5VpOzDW8vudc21bHT3zge6diUcKmsbjluoRAfFPE9P1lkSTujvorKA==" hashValue="WSOBkoqu1vJHigPxmbV34LlzT2Y2Ev+vemI/QlFU26Mnooa2K3PnhqGI4aQ2TRkl546Q/v4dUW9t9POe7R0zKA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 - III-231 9 Dolní Hradi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82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9"/>
      <c r="AT3" s="16" t="s">
        <v>83</v>
      </c>
    </row>
    <row r="4" s="1" customFormat="1" ht="24.96" customHeight="1">
      <c r="B4" s="19"/>
      <c r="D4" s="133" t="s">
        <v>84</v>
      </c>
      <c r="L4" s="19"/>
      <c r="M4" s="134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5" t="s">
        <v>16</v>
      </c>
      <c r="L6" s="19"/>
    </row>
    <row r="7" s="1" customFormat="1" ht="16.5" customHeight="1">
      <c r="B7" s="19"/>
      <c r="E7" s="136" t="str">
        <f>'Rekapitulace stavby'!K6</f>
        <v>III/231 9 Dolní Hradiště - most ev.č. 2319-1</v>
      </c>
      <c r="F7" s="135"/>
      <c r="G7" s="135"/>
      <c r="H7" s="135"/>
      <c r="L7" s="19"/>
    </row>
    <row r="8" s="2" customFormat="1" ht="12" customHeight="1">
      <c r="A8" s="37"/>
      <c r="B8" s="43"/>
      <c r="C8" s="37"/>
      <c r="D8" s="135" t="s">
        <v>85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7" t="s">
        <v>86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5" t="s">
        <v>18</v>
      </c>
      <c r="E11" s="37"/>
      <c r="F11" s="138" t="s">
        <v>1</v>
      </c>
      <c r="G11" s="37"/>
      <c r="H11" s="37"/>
      <c r="I11" s="135" t="s">
        <v>19</v>
      </c>
      <c r="J11" s="138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5" t="s">
        <v>20</v>
      </c>
      <c r="E12" s="37"/>
      <c r="F12" s="138" t="s">
        <v>21</v>
      </c>
      <c r="G12" s="37"/>
      <c r="H12" s="37"/>
      <c r="I12" s="135" t="s">
        <v>22</v>
      </c>
      <c r="J12" s="139" t="str">
        <f>'Rekapitulace stavby'!AN8</f>
        <v>16. 5. 2025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5" t="s">
        <v>24</v>
      </c>
      <c r="E14" s="37"/>
      <c r="F14" s="37"/>
      <c r="G14" s="37"/>
      <c r="H14" s="37"/>
      <c r="I14" s="135" t="s">
        <v>25</v>
      </c>
      <c r="J14" s="138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8" t="s">
        <v>26</v>
      </c>
      <c r="F15" s="37"/>
      <c r="G15" s="37"/>
      <c r="H15" s="37"/>
      <c r="I15" s="135" t="s">
        <v>27</v>
      </c>
      <c r="J15" s="138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5" t="s">
        <v>28</v>
      </c>
      <c r="E17" s="37"/>
      <c r="F17" s="37"/>
      <c r="G17" s="37"/>
      <c r="H17" s="37"/>
      <c r="I17" s="135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8"/>
      <c r="G18" s="138"/>
      <c r="H18" s="138"/>
      <c r="I18" s="135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5" t="s">
        <v>30</v>
      </c>
      <c r="E20" s="37"/>
      <c r="F20" s="37"/>
      <c r="G20" s="37"/>
      <c r="H20" s="37"/>
      <c r="I20" s="135" t="s">
        <v>25</v>
      </c>
      <c r="J20" s="138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8" t="str">
        <f>IF('Rekapitulace stavby'!E17="","",'Rekapitulace stavby'!E17)</f>
        <v xml:space="preserve"> </v>
      </c>
      <c r="F21" s="37"/>
      <c r="G21" s="37"/>
      <c r="H21" s="37"/>
      <c r="I21" s="135" t="s">
        <v>27</v>
      </c>
      <c r="J21" s="138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5" t="s">
        <v>33</v>
      </c>
      <c r="E23" s="37"/>
      <c r="F23" s="37"/>
      <c r="G23" s="37"/>
      <c r="H23" s="37"/>
      <c r="I23" s="135" t="s">
        <v>25</v>
      </c>
      <c r="J23" s="138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8" t="s">
        <v>26</v>
      </c>
      <c r="F24" s="37"/>
      <c r="G24" s="37"/>
      <c r="H24" s="37"/>
      <c r="I24" s="135" t="s">
        <v>27</v>
      </c>
      <c r="J24" s="138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5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0"/>
      <c r="B27" s="141"/>
      <c r="C27" s="140"/>
      <c r="D27" s="140"/>
      <c r="E27" s="142" t="s">
        <v>1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4"/>
      <c r="E29" s="144"/>
      <c r="F29" s="144"/>
      <c r="G29" s="144"/>
      <c r="H29" s="144"/>
      <c r="I29" s="144"/>
      <c r="J29" s="144"/>
      <c r="K29" s="144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5" t="s">
        <v>35</v>
      </c>
      <c r="E30" s="37"/>
      <c r="F30" s="37"/>
      <c r="G30" s="37"/>
      <c r="H30" s="37"/>
      <c r="I30" s="37"/>
      <c r="J30" s="146">
        <f>ROUND(J125,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4"/>
      <c r="E31" s="144"/>
      <c r="F31" s="144"/>
      <c r="G31" s="144"/>
      <c r="H31" s="144"/>
      <c r="I31" s="144"/>
      <c r="J31" s="144"/>
      <c r="K31" s="144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7" t="s">
        <v>37</v>
      </c>
      <c r="G32" s="37"/>
      <c r="H32" s="37"/>
      <c r="I32" s="147" t="s">
        <v>36</v>
      </c>
      <c r="J32" s="147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8" t="s">
        <v>39</v>
      </c>
      <c r="E33" s="135" t="s">
        <v>40</v>
      </c>
      <c r="F33" s="149">
        <f>ROUND((SUM(BE125:BE170)),  2)</f>
        <v>0</v>
      </c>
      <c r="G33" s="37"/>
      <c r="H33" s="37"/>
      <c r="I33" s="150">
        <v>0.20999999999999999</v>
      </c>
      <c r="J33" s="149">
        <f>ROUND(((SUM(BE125:BE170))*I33),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5" t="s">
        <v>41</v>
      </c>
      <c r="F34" s="149">
        <f>ROUND((SUM(BF125:BF170)),  2)</f>
        <v>0</v>
      </c>
      <c r="G34" s="37"/>
      <c r="H34" s="37"/>
      <c r="I34" s="150">
        <v>0.12</v>
      </c>
      <c r="J34" s="149">
        <f>ROUND(((SUM(BF125:BF170))*I34),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5" t="s">
        <v>42</v>
      </c>
      <c r="F35" s="149">
        <f>ROUND((SUM(BG125:BG170)),  2)</f>
        <v>0</v>
      </c>
      <c r="G35" s="37"/>
      <c r="H35" s="37"/>
      <c r="I35" s="150">
        <v>0.20999999999999999</v>
      </c>
      <c r="J35" s="149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5" t="s">
        <v>43</v>
      </c>
      <c r="F36" s="149">
        <f>ROUND((SUM(BH125:BH170)),  2)</f>
        <v>0</v>
      </c>
      <c r="G36" s="37"/>
      <c r="H36" s="37"/>
      <c r="I36" s="150">
        <v>0.12</v>
      </c>
      <c r="J36" s="149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5" t="s">
        <v>44</v>
      </c>
      <c r="F37" s="149">
        <f>ROUND((SUM(BI125:BI170)),  2)</f>
        <v>0</v>
      </c>
      <c r="G37" s="37"/>
      <c r="H37" s="37"/>
      <c r="I37" s="150">
        <v>0</v>
      </c>
      <c r="J37" s="149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8" t="s">
        <v>48</v>
      </c>
      <c r="E50" s="159"/>
      <c r="F50" s="159"/>
      <c r="G50" s="158" t="s">
        <v>49</v>
      </c>
      <c r="H50" s="159"/>
      <c r="I50" s="159"/>
      <c r="J50" s="159"/>
      <c r="K50" s="159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0" t="s">
        <v>50</v>
      </c>
      <c r="E61" s="161"/>
      <c r="F61" s="162" t="s">
        <v>51</v>
      </c>
      <c r="G61" s="160" t="s">
        <v>50</v>
      </c>
      <c r="H61" s="161"/>
      <c r="I61" s="161"/>
      <c r="J61" s="163" t="s">
        <v>51</v>
      </c>
      <c r="K61" s="161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8" t="s">
        <v>52</v>
      </c>
      <c r="E65" s="164"/>
      <c r="F65" s="164"/>
      <c r="G65" s="158" t="s">
        <v>53</v>
      </c>
      <c r="H65" s="164"/>
      <c r="I65" s="164"/>
      <c r="J65" s="164"/>
      <c r="K65" s="164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0" t="s">
        <v>50</v>
      </c>
      <c r="E76" s="161"/>
      <c r="F76" s="162" t="s">
        <v>51</v>
      </c>
      <c r="G76" s="160" t="s">
        <v>50</v>
      </c>
      <c r="H76" s="161"/>
      <c r="I76" s="161"/>
      <c r="J76" s="163" t="s">
        <v>51</v>
      </c>
      <c r="K76" s="161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7"/>
      <c r="C81" s="168"/>
      <c r="D81" s="168"/>
      <c r="E81" s="168"/>
      <c r="F81" s="168"/>
      <c r="G81" s="168"/>
      <c r="H81" s="168"/>
      <c r="I81" s="168"/>
      <c r="J81" s="168"/>
      <c r="K81" s="168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69" t="str">
        <f>E7</f>
        <v>III/231 9 Dolní Hradiště - most ev.č. 2319-1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85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1 - III/231 9 Dolní Hradiště - most ev.č. 2319-1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III/231 9</v>
      </c>
      <c r="G89" s="39"/>
      <c r="H89" s="39"/>
      <c r="I89" s="31" t="s">
        <v>22</v>
      </c>
      <c r="J89" s="78" t="str">
        <f>IF(J12="","",J12)</f>
        <v>16. 5. 2025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SÚSPK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SÚSPK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0" t="s">
        <v>88</v>
      </c>
      <c r="D94" s="171"/>
      <c r="E94" s="171"/>
      <c r="F94" s="171"/>
      <c r="G94" s="171"/>
      <c r="H94" s="171"/>
      <c r="I94" s="171"/>
      <c r="J94" s="172" t="s">
        <v>89</v>
      </c>
      <c r="K94" s="171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3" t="s">
        <v>90</v>
      </c>
      <c r="D96" s="39"/>
      <c r="E96" s="39"/>
      <c r="F96" s="39"/>
      <c r="G96" s="39"/>
      <c r="H96" s="39"/>
      <c r="I96" s="39"/>
      <c r="J96" s="109">
        <f>J125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91</v>
      </c>
    </row>
    <row r="97" s="9" customFormat="1" ht="24.96" customHeight="1">
      <c r="A97" s="9"/>
      <c r="B97" s="174"/>
      <c r="C97" s="175"/>
      <c r="D97" s="176" t="s">
        <v>92</v>
      </c>
      <c r="E97" s="177"/>
      <c r="F97" s="177"/>
      <c r="G97" s="177"/>
      <c r="H97" s="177"/>
      <c r="I97" s="177"/>
      <c r="J97" s="178">
        <f>J126</f>
        <v>0</v>
      </c>
      <c r="K97" s="175"/>
      <c r="L97" s="17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0"/>
      <c r="C98" s="181"/>
      <c r="D98" s="182" t="s">
        <v>93</v>
      </c>
      <c r="E98" s="183"/>
      <c r="F98" s="183"/>
      <c r="G98" s="183"/>
      <c r="H98" s="183"/>
      <c r="I98" s="183"/>
      <c r="J98" s="184">
        <f>J127</f>
        <v>0</v>
      </c>
      <c r="K98" s="181"/>
      <c r="L98" s="18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0"/>
      <c r="C99" s="181"/>
      <c r="D99" s="182" t="s">
        <v>94</v>
      </c>
      <c r="E99" s="183"/>
      <c r="F99" s="183"/>
      <c r="G99" s="183"/>
      <c r="H99" s="183"/>
      <c r="I99" s="183"/>
      <c r="J99" s="184">
        <f>J130</f>
        <v>0</v>
      </c>
      <c r="K99" s="181"/>
      <c r="L99" s="18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0"/>
      <c r="C100" s="181"/>
      <c r="D100" s="182" t="s">
        <v>95</v>
      </c>
      <c r="E100" s="183"/>
      <c r="F100" s="183"/>
      <c r="G100" s="183"/>
      <c r="H100" s="183"/>
      <c r="I100" s="183"/>
      <c r="J100" s="184">
        <f>J144</f>
        <v>0</v>
      </c>
      <c r="K100" s="181"/>
      <c r="L100" s="18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0"/>
      <c r="C101" s="181"/>
      <c r="D101" s="182" t="s">
        <v>96</v>
      </c>
      <c r="E101" s="183"/>
      <c r="F101" s="183"/>
      <c r="G101" s="183"/>
      <c r="H101" s="183"/>
      <c r="I101" s="183"/>
      <c r="J101" s="184">
        <f>J157</f>
        <v>0</v>
      </c>
      <c r="K101" s="181"/>
      <c r="L101" s="18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4"/>
      <c r="C102" s="175"/>
      <c r="D102" s="176" t="s">
        <v>97</v>
      </c>
      <c r="E102" s="177"/>
      <c r="F102" s="177"/>
      <c r="G102" s="177"/>
      <c r="H102" s="177"/>
      <c r="I102" s="177"/>
      <c r="J102" s="178">
        <f>J161</f>
        <v>0</v>
      </c>
      <c r="K102" s="175"/>
      <c r="L102" s="17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0"/>
      <c r="C103" s="181"/>
      <c r="D103" s="182" t="s">
        <v>98</v>
      </c>
      <c r="E103" s="183"/>
      <c r="F103" s="183"/>
      <c r="G103" s="183"/>
      <c r="H103" s="183"/>
      <c r="I103" s="183"/>
      <c r="J103" s="184">
        <f>J162</f>
        <v>0</v>
      </c>
      <c r="K103" s="181"/>
      <c r="L103" s="18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0"/>
      <c r="C104" s="181"/>
      <c r="D104" s="182" t="s">
        <v>99</v>
      </c>
      <c r="E104" s="183"/>
      <c r="F104" s="183"/>
      <c r="G104" s="183"/>
      <c r="H104" s="183"/>
      <c r="I104" s="183"/>
      <c r="J104" s="184">
        <f>J165</f>
        <v>0</v>
      </c>
      <c r="K104" s="181"/>
      <c r="L104" s="18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0"/>
      <c r="C105" s="181"/>
      <c r="D105" s="182" t="s">
        <v>100</v>
      </c>
      <c r="E105" s="183"/>
      <c r="F105" s="183"/>
      <c r="G105" s="183"/>
      <c r="H105" s="183"/>
      <c r="I105" s="183"/>
      <c r="J105" s="184">
        <f>J168</f>
        <v>0</v>
      </c>
      <c r="K105" s="181"/>
      <c r="L105" s="18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101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169" t="str">
        <f>E7</f>
        <v>III/231 9 Dolní Hradiště - most ev.č. 2319-1</v>
      </c>
      <c r="F115" s="31"/>
      <c r="G115" s="31"/>
      <c r="H115" s="31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85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75" t="str">
        <f>E9</f>
        <v>1 - III/231 9 Dolní Hradiště - most ev.č. 2319-1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9"/>
      <c r="E119" s="39"/>
      <c r="F119" s="26" t="str">
        <f>F12</f>
        <v>III/231 9</v>
      </c>
      <c r="G119" s="39"/>
      <c r="H119" s="39"/>
      <c r="I119" s="31" t="s">
        <v>22</v>
      </c>
      <c r="J119" s="78" t="str">
        <f>IF(J12="","",J12)</f>
        <v>16. 5. 2025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24</v>
      </c>
      <c r="D121" s="39"/>
      <c r="E121" s="39"/>
      <c r="F121" s="26" t="str">
        <f>E15</f>
        <v>SÚSPK</v>
      </c>
      <c r="G121" s="39"/>
      <c r="H121" s="39"/>
      <c r="I121" s="31" t="s">
        <v>30</v>
      </c>
      <c r="J121" s="35" t="str">
        <f>E21</f>
        <v xml:space="preserve"> 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28</v>
      </c>
      <c r="D122" s="39"/>
      <c r="E122" s="39"/>
      <c r="F122" s="26" t="str">
        <f>IF(E18="","",E18)</f>
        <v>Vyplň údaj</v>
      </c>
      <c r="G122" s="39"/>
      <c r="H122" s="39"/>
      <c r="I122" s="31" t="s">
        <v>33</v>
      </c>
      <c r="J122" s="35" t="str">
        <f>E24</f>
        <v>SÚSPK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86"/>
      <c r="B124" s="187"/>
      <c r="C124" s="188" t="s">
        <v>102</v>
      </c>
      <c r="D124" s="189" t="s">
        <v>60</v>
      </c>
      <c r="E124" s="189" t="s">
        <v>56</v>
      </c>
      <c r="F124" s="189" t="s">
        <v>57</v>
      </c>
      <c r="G124" s="189" t="s">
        <v>103</v>
      </c>
      <c r="H124" s="189" t="s">
        <v>104</v>
      </c>
      <c r="I124" s="189" t="s">
        <v>105</v>
      </c>
      <c r="J124" s="190" t="s">
        <v>89</v>
      </c>
      <c r="K124" s="191" t="s">
        <v>106</v>
      </c>
      <c r="L124" s="192"/>
      <c r="M124" s="99" t="s">
        <v>1</v>
      </c>
      <c r="N124" s="100" t="s">
        <v>39</v>
      </c>
      <c r="O124" s="100" t="s">
        <v>107</v>
      </c>
      <c r="P124" s="100" t="s">
        <v>108</v>
      </c>
      <c r="Q124" s="100" t="s">
        <v>109</v>
      </c>
      <c r="R124" s="100" t="s">
        <v>110</v>
      </c>
      <c r="S124" s="100" t="s">
        <v>111</v>
      </c>
      <c r="T124" s="101" t="s">
        <v>112</v>
      </c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</row>
    <row r="125" s="2" customFormat="1" ht="22.8" customHeight="1">
      <c r="A125" s="37"/>
      <c r="B125" s="38"/>
      <c r="C125" s="106" t="s">
        <v>113</v>
      </c>
      <c r="D125" s="39"/>
      <c r="E125" s="39"/>
      <c r="F125" s="39"/>
      <c r="G125" s="39"/>
      <c r="H125" s="39"/>
      <c r="I125" s="39"/>
      <c r="J125" s="193">
        <f>BK125</f>
        <v>0</v>
      </c>
      <c r="K125" s="39"/>
      <c r="L125" s="43"/>
      <c r="M125" s="102"/>
      <c r="N125" s="194"/>
      <c r="O125" s="103"/>
      <c r="P125" s="195">
        <f>P126+P161</f>
        <v>0</v>
      </c>
      <c r="Q125" s="103"/>
      <c r="R125" s="195">
        <f>R126+R161</f>
        <v>1597.79701</v>
      </c>
      <c r="S125" s="103"/>
      <c r="T125" s="196">
        <f>T126+T161</f>
        <v>362.96800000000002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74</v>
      </c>
      <c r="AU125" s="16" t="s">
        <v>91</v>
      </c>
      <c r="BK125" s="197">
        <f>BK126+BK161</f>
        <v>0</v>
      </c>
    </row>
    <row r="126" s="12" customFormat="1" ht="25.92" customHeight="1">
      <c r="A126" s="12"/>
      <c r="B126" s="198"/>
      <c r="C126" s="199"/>
      <c r="D126" s="200" t="s">
        <v>74</v>
      </c>
      <c r="E126" s="201" t="s">
        <v>114</v>
      </c>
      <c r="F126" s="201" t="s">
        <v>115</v>
      </c>
      <c r="G126" s="199"/>
      <c r="H126" s="199"/>
      <c r="I126" s="202"/>
      <c r="J126" s="203">
        <f>BK126</f>
        <v>0</v>
      </c>
      <c r="K126" s="199"/>
      <c r="L126" s="204"/>
      <c r="M126" s="205"/>
      <c r="N126" s="206"/>
      <c r="O126" s="206"/>
      <c r="P126" s="207">
        <f>P127+P130+P144+P157</f>
        <v>0</v>
      </c>
      <c r="Q126" s="206"/>
      <c r="R126" s="207">
        <f>R127+R130+R144+R157</f>
        <v>1597.79701</v>
      </c>
      <c r="S126" s="206"/>
      <c r="T126" s="208">
        <f>T127+T130+T144+T157</f>
        <v>362.96800000000002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9" t="s">
        <v>80</v>
      </c>
      <c r="AT126" s="210" t="s">
        <v>74</v>
      </c>
      <c r="AU126" s="210" t="s">
        <v>75</v>
      </c>
      <c r="AY126" s="209" t="s">
        <v>116</v>
      </c>
      <c r="BK126" s="211">
        <f>BK127+BK130+BK144+BK157</f>
        <v>0</v>
      </c>
    </row>
    <row r="127" s="12" customFormat="1" ht="22.8" customHeight="1">
      <c r="A127" s="12"/>
      <c r="B127" s="198"/>
      <c r="C127" s="199"/>
      <c r="D127" s="200" t="s">
        <v>74</v>
      </c>
      <c r="E127" s="212" t="s">
        <v>80</v>
      </c>
      <c r="F127" s="212" t="s">
        <v>117</v>
      </c>
      <c r="G127" s="199"/>
      <c r="H127" s="199"/>
      <c r="I127" s="202"/>
      <c r="J127" s="213">
        <f>BK127</f>
        <v>0</v>
      </c>
      <c r="K127" s="199"/>
      <c r="L127" s="204"/>
      <c r="M127" s="205"/>
      <c r="N127" s="206"/>
      <c r="O127" s="206"/>
      <c r="P127" s="207">
        <f>SUM(P128:P129)</f>
        <v>0</v>
      </c>
      <c r="Q127" s="206"/>
      <c r="R127" s="207">
        <f>SUM(R128:R129)</f>
        <v>0.00216</v>
      </c>
      <c r="S127" s="206"/>
      <c r="T127" s="208">
        <f>SUM(T128:T129)</f>
        <v>19.872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9" t="s">
        <v>80</v>
      </c>
      <c r="AT127" s="210" t="s">
        <v>74</v>
      </c>
      <c r="AU127" s="210" t="s">
        <v>80</v>
      </c>
      <c r="AY127" s="209" t="s">
        <v>116</v>
      </c>
      <c r="BK127" s="211">
        <f>SUM(BK128:BK129)</f>
        <v>0</v>
      </c>
    </row>
    <row r="128" s="2" customFormat="1" ht="24.15" customHeight="1">
      <c r="A128" s="37"/>
      <c r="B128" s="38"/>
      <c r="C128" s="214" t="s">
        <v>80</v>
      </c>
      <c r="D128" s="214" t="s">
        <v>118</v>
      </c>
      <c r="E128" s="215" t="s">
        <v>119</v>
      </c>
      <c r="F128" s="216" t="s">
        <v>120</v>
      </c>
      <c r="G128" s="217" t="s">
        <v>121</v>
      </c>
      <c r="H128" s="218">
        <v>108</v>
      </c>
      <c r="I128" s="219"/>
      <c r="J128" s="220">
        <f>ROUND(I128*H128,2)</f>
        <v>0</v>
      </c>
      <c r="K128" s="221"/>
      <c r="L128" s="43"/>
      <c r="M128" s="222" t="s">
        <v>1</v>
      </c>
      <c r="N128" s="223" t="s">
        <v>40</v>
      </c>
      <c r="O128" s="90"/>
      <c r="P128" s="224">
        <f>O128*H128</f>
        <v>0</v>
      </c>
      <c r="Q128" s="224">
        <v>2.0000000000000002E-05</v>
      </c>
      <c r="R128" s="224">
        <f>Q128*H128</f>
        <v>0.00216</v>
      </c>
      <c r="S128" s="224">
        <v>0.184</v>
      </c>
      <c r="T128" s="225">
        <f>S128*H128</f>
        <v>19.872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6" t="s">
        <v>122</v>
      </c>
      <c r="AT128" s="226" t="s">
        <v>118</v>
      </c>
      <c r="AU128" s="226" t="s">
        <v>83</v>
      </c>
      <c r="AY128" s="16" t="s">
        <v>116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16" t="s">
        <v>80</v>
      </c>
      <c r="BK128" s="227">
        <f>ROUND(I128*H128,2)</f>
        <v>0</v>
      </c>
      <c r="BL128" s="16" t="s">
        <v>122</v>
      </c>
      <c r="BM128" s="226" t="s">
        <v>123</v>
      </c>
    </row>
    <row r="129" s="2" customFormat="1">
      <c r="A129" s="37"/>
      <c r="B129" s="38"/>
      <c r="C129" s="39"/>
      <c r="D129" s="228" t="s">
        <v>124</v>
      </c>
      <c r="E129" s="39"/>
      <c r="F129" s="229" t="s">
        <v>125</v>
      </c>
      <c r="G129" s="39"/>
      <c r="H129" s="39"/>
      <c r="I129" s="230"/>
      <c r="J129" s="39"/>
      <c r="K129" s="39"/>
      <c r="L129" s="43"/>
      <c r="M129" s="231"/>
      <c r="N129" s="232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124</v>
      </c>
      <c r="AU129" s="16" t="s">
        <v>83</v>
      </c>
    </row>
    <row r="130" s="12" customFormat="1" ht="22.8" customHeight="1">
      <c r="A130" s="12"/>
      <c r="B130" s="198"/>
      <c r="C130" s="199"/>
      <c r="D130" s="200" t="s">
        <v>74</v>
      </c>
      <c r="E130" s="212" t="s">
        <v>126</v>
      </c>
      <c r="F130" s="212" t="s">
        <v>127</v>
      </c>
      <c r="G130" s="199"/>
      <c r="H130" s="199"/>
      <c r="I130" s="202"/>
      <c r="J130" s="213">
        <f>BK130</f>
        <v>0</v>
      </c>
      <c r="K130" s="199"/>
      <c r="L130" s="204"/>
      <c r="M130" s="205"/>
      <c r="N130" s="206"/>
      <c r="O130" s="206"/>
      <c r="P130" s="207">
        <f>SUM(P131:P143)</f>
        <v>0</v>
      </c>
      <c r="Q130" s="206"/>
      <c r="R130" s="207">
        <f>SUM(R131:R143)</f>
        <v>1596.7947999999999</v>
      </c>
      <c r="S130" s="206"/>
      <c r="T130" s="208">
        <f>SUM(T131:T143)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9" t="s">
        <v>80</v>
      </c>
      <c r="AT130" s="210" t="s">
        <v>74</v>
      </c>
      <c r="AU130" s="210" t="s">
        <v>80</v>
      </c>
      <c r="AY130" s="209" t="s">
        <v>116</v>
      </c>
      <c r="BK130" s="211">
        <f>SUM(BK131:BK143)</f>
        <v>0</v>
      </c>
    </row>
    <row r="131" s="2" customFormat="1" ht="21.75" customHeight="1">
      <c r="A131" s="37"/>
      <c r="B131" s="38"/>
      <c r="C131" s="214" t="s">
        <v>83</v>
      </c>
      <c r="D131" s="214" t="s">
        <v>118</v>
      </c>
      <c r="E131" s="215" t="s">
        <v>128</v>
      </c>
      <c r="F131" s="216" t="s">
        <v>129</v>
      </c>
      <c r="G131" s="217" t="s">
        <v>121</v>
      </c>
      <c r="H131" s="218">
        <v>813</v>
      </c>
      <c r="I131" s="219"/>
      <c r="J131" s="220">
        <f>ROUND(I131*H131,2)</f>
        <v>0</v>
      </c>
      <c r="K131" s="221"/>
      <c r="L131" s="43"/>
      <c r="M131" s="222" t="s">
        <v>1</v>
      </c>
      <c r="N131" s="223" t="s">
        <v>40</v>
      </c>
      <c r="O131" s="90"/>
      <c r="P131" s="224">
        <f>O131*H131</f>
        <v>0</v>
      </c>
      <c r="Q131" s="224">
        <v>0.23799999999999999</v>
      </c>
      <c r="R131" s="224">
        <f>Q131*H131</f>
        <v>193.494</v>
      </c>
      <c r="S131" s="224">
        <v>0</v>
      </c>
      <c r="T131" s="225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6" t="s">
        <v>122</v>
      </c>
      <c r="AT131" s="226" t="s">
        <v>118</v>
      </c>
      <c r="AU131" s="226" t="s">
        <v>83</v>
      </c>
      <c r="AY131" s="16" t="s">
        <v>116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16" t="s">
        <v>80</v>
      </c>
      <c r="BK131" s="227">
        <f>ROUND(I131*H131,2)</f>
        <v>0</v>
      </c>
      <c r="BL131" s="16" t="s">
        <v>122</v>
      </c>
      <c r="BM131" s="226" t="s">
        <v>130</v>
      </c>
    </row>
    <row r="132" s="2" customFormat="1">
      <c r="A132" s="37"/>
      <c r="B132" s="38"/>
      <c r="C132" s="39"/>
      <c r="D132" s="228" t="s">
        <v>124</v>
      </c>
      <c r="E132" s="39"/>
      <c r="F132" s="229" t="s">
        <v>131</v>
      </c>
      <c r="G132" s="39"/>
      <c r="H132" s="39"/>
      <c r="I132" s="230"/>
      <c r="J132" s="39"/>
      <c r="K132" s="39"/>
      <c r="L132" s="43"/>
      <c r="M132" s="231"/>
      <c r="N132" s="232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124</v>
      </c>
      <c r="AU132" s="16" t="s">
        <v>83</v>
      </c>
    </row>
    <row r="133" s="13" customFormat="1">
      <c r="A133" s="13"/>
      <c r="B133" s="233"/>
      <c r="C133" s="234"/>
      <c r="D133" s="228" t="s">
        <v>132</v>
      </c>
      <c r="E133" s="235" t="s">
        <v>1</v>
      </c>
      <c r="F133" s="236" t="s">
        <v>133</v>
      </c>
      <c r="G133" s="234"/>
      <c r="H133" s="237">
        <v>813</v>
      </c>
      <c r="I133" s="238"/>
      <c r="J133" s="234"/>
      <c r="K133" s="234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132</v>
      </c>
      <c r="AU133" s="243" t="s">
        <v>83</v>
      </c>
      <c r="AV133" s="13" t="s">
        <v>83</v>
      </c>
      <c r="AW133" s="13" t="s">
        <v>32</v>
      </c>
      <c r="AX133" s="13" t="s">
        <v>80</v>
      </c>
      <c r="AY133" s="243" t="s">
        <v>116</v>
      </c>
    </row>
    <row r="134" s="2" customFormat="1" ht="24.15" customHeight="1">
      <c r="A134" s="37"/>
      <c r="B134" s="38"/>
      <c r="C134" s="214" t="s">
        <v>134</v>
      </c>
      <c r="D134" s="214" t="s">
        <v>118</v>
      </c>
      <c r="E134" s="215" t="s">
        <v>135</v>
      </c>
      <c r="F134" s="216" t="s">
        <v>136</v>
      </c>
      <c r="G134" s="217" t="s">
        <v>121</v>
      </c>
      <c r="H134" s="218">
        <v>8984</v>
      </c>
      <c r="I134" s="219"/>
      <c r="J134" s="220">
        <f>ROUND(I134*H134,2)</f>
        <v>0</v>
      </c>
      <c r="K134" s="221"/>
      <c r="L134" s="43"/>
      <c r="M134" s="222" t="s">
        <v>1</v>
      </c>
      <c r="N134" s="223" t="s">
        <v>40</v>
      </c>
      <c r="O134" s="90"/>
      <c r="P134" s="224">
        <f>O134*H134</f>
        <v>0</v>
      </c>
      <c r="Q134" s="224">
        <v>0.15620000000000001</v>
      </c>
      <c r="R134" s="224">
        <f>Q134*H134</f>
        <v>1403.3008</v>
      </c>
      <c r="S134" s="224">
        <v>0</v>
      </c>
      <c r="T134" s="225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6" t="s">
        <v>122</v>
      </c>
      <c r="AT134" s="226" t="s">
        <v>118</v>
      </c>
      <c r="AU134" s="226" t="s">
        <v>83</v>
      </c>
      <c r="AY134" s="16" t="s">
        <v>116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16" t="s">
        <v>80</v>
      </c>
      <c r="BK134" s="227">
        <f>ROUND(I134*H134,2)</f>
        <v>0</v>
      </c>
      <c r="BL134" s="16" t="s">
        <v>122</v>
      </c>
      <c r="BM134" s="226" t="s">
        <v>137</v>
      </c>
    </row>
    <row r="135" s="2" customFormat="1">
      <c r="A135" s="37"/>
      <c r="B135" s="38"/>
      <c r="C135" s="39"/>
      <c r="D135" s="228" t="s">
        <v>124</v>
      </c>
      <c r="E135" s="39"/>
      <c r="F135" s="229" t="s">
        <v>138</v>
      </c>
      <c r="G135" s="39"/>
      <c r="H135" s="39"/>
      <c r="I135" s="230"/>
      <c r="J135" s="39"/>
      <c r="K135" s="39"/>
      <c r="L135" s="43"/>
      <c r="M135" s="231"/>
      <c r="N135" s="232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124</v>
      </c>
      <c r="AU135" s="16" t="s">
        <v>83</v>
      </c>
    </row>
    <row r="136" s="13" customFormat="1">
      <c r="A136" s="13"/>
      <c r="B136" s="233"/>
      <c r="C136" s="234"/>
      <c r="D136" s="228" t="s">
        <v>132</v>
      </c>
      <c r="E136" s="235" t="s">
        <v>1</v>
      </c>
      <c r="F136" s="236" t="s">
        <v>139</v>
      </c>
      <c r="G136" s="234"/>
      <c r="H136" s="237">
        <v>6911</v>
      </c>
      <c r="I136" s="238"/>
      <c r="J136" s="234"/>
      <c r="K136" s="234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132</v>
      </c>
      <c r="AU136" s="243" t="s">
        <v>83</v>
      </c>
      <c r="AV136" s="13" t="s">
        <v>83</v>
      </c>
      <c r="AW136" s="13" t="s">
        <v>32</v>
      </c>
      <c r="AX136" s="13" t="s">
        <v>75</v>
      </c>
      <c r="AY136" s="243" t="s">
        <v>116</v>
      </c>
    </row>
    <row r="137" s="13" customFormat="1">
      <c r="A137" s="13"/>
      <c r="B137" s="233"/>
      <c r="C137" s="234"/>
      <c r="D137" s="228" t="s">
        <v>132</v>
      </c>
      <c r="E137" s="235" t="s">
        <v>1</v>
      </c>
      <c r="F137" s="236" t="s">
        <v>140</v>
      </c>
      <c r="G137" s="234"/>
      <c r="H137" s="237">
        <v>2073</v>
      </c>
      <c r="I137" s="238"/>
      <c r="J137" s="234"/>
      <c r="K137" s="234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132</v>
      </c>
      <c r="AU137" s="243" t="s">
        <v>83</v>
      </c>
      <c r="AV137" s="13" t="s">
        <v>83</v>
      </c>
      <c r="AW137" s="13" t="s">
        <v>32</v>
      </c>
      <c r="AX137" s="13" t="s">
        <v>75</v>
      </c>
      <c r="AY137" s="243" t="s">
        <v>116</v>
      </c>
    </row>
    <row r="138" s="14" customFormat="1">
      <c r="A138" s="14"/>
      <c r="B138" s="244"/>
      <c r="C138" s="245"/>
      <c r="D138" s="228" t="s">
        <v>132</v>
      </c>
      <c r="E138" s="246" t="s">
        <v>1</v>
      </c>
      <c r="F138" s="247" t="s">
        <v>141</v>
      </c>
      <c r="G138" s="245"/>
      <c r="H138" s="248">
        <v>8984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132</v>
      </c>
      <c r="AU138" s="254" t="s">
        <v>83</v>
      </c>
      <c r="AV138" s="14" t="s">
        <v>122</v>
      </c>
      <c r="AW138" s="14" t="s">
        <v>32</v>
      </c>
      <c r="AX138" s="14" t="s">
        <v>80</v>
      </c>
      <c r="AY138" s="254" t="s">
        <v>116</v>
      </c>
    </row>
    <row r="139" s="2" customFormat="1" ht="21.75" customHeight="1">
      <c r="A139" s="37"/>
      <c r="B139" s="38"/>
      <c r="C139" s="214" t="s">
        <v>122</v>
      </c>
      <c r="D139" s="214" t="s">
        <v>118</v>
      </c>
      <c r="E139" s="215" t="s">
        <v>142</v>
      </c>
      <c r="F139" s="216" t="s">
        <v>143</v>
      </c>
      <c r="G139" s="217" t="s">
        <v>121</v>
      </c>
      <c r="H139" s="218">
        <v>15895</v>
      </c>
      <c r="I139" s="219"/>
      <c r="J139" s="220">
        <f>ROUND(I139*H139,2)</f>
        <v>0</v>
      </c>
      <c r="K139" s="221"/>
      <c r="L139" s="43"/>
      <c r="M139" s="222" t="s">
        <v>1</v>
      </c>
      <c r="N139" s="223" t="s">
        <v>40</v>
      </c>
      <c r="O139" s="90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6" t="s">
        <v>122</v>
      </c>
      <c r="AT139" s="226" t="s">
        <v>118</v>
      </c>
      <c r="AU139" s="226" t="s">
        <v>83</v>
      </c>
      <c r="AY139" s="16" t="s">
        <v>116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16" t="s">
        <v>80</v>
      </c>
      <c r="BK139" s="227">
        <f>ROUND(I139*H139,2)</f>
        <v>0</v>
      </c>
      <c r="BL139" s="16" t="s">
        <v>122</v>
      </c>
      <c r="BM139" s="226" t="s">
        <v>144</v>
      </c>
    </row>
    <row r="140" s="2" customFormat="1">
      <c r="A140" s="37"/>
      <c r="B140" s="38"/>
      <c r="C140" s="39"/>
      <c r="D140" s="228" t="s">
        <v>124</v>
      </c>
      <c r="E140" s="39"/>
      <c r="F140" s="229" t="s">
        <v>145</v>
      </c>
      <c r="G140" s="39"/>
      <c r="H140" s="39"/>
      <c r="I140" s="230"/>
      <c r="J140" s="39"/>
      <c r="K140" s="39"/>
      <c r="L140" s="43"/>
      <c r="M140" s="231"/>
      <c r="N140" s="232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124</v>
      </c>
      <c r="AU140" s="16" t="s">
        <v>83</v>
      </c>
    </row>
    <row r="141" s="13" customFormat="1">
      <c r="A141" s="13"/>
      <c r="B141" s="233"/>
      <c r="C141" s="234"/>
      <c r="D141" s="228" t="s">
        <v>132</v>
      </c>
      <c r="E141" s="235" t="s">
        <v>1</v>
      </c>
      <c r="F141" s="236" t="s">
        <v>146</v>
      </c>
      <c r="G141" s="234"/>
      <c r="H141" s="237">
        <v>15895</v>
      </c>
      <c r="I141" s="238"/>
      <c r="J141" s="234"/>
      <c r="K141" s="234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132</v>
      </c>
      <c r="AU141" s="243" t="s">
        <v>83</v>
      </c>
      <c r="AV141" s="13" t="s">
        <v>83</v>
      </c>
      <c r="AW141" s="13" t="s">
        <v>32</v>
      </c>
      <c r="AX141" s="13" t="s">
        <v>80</v>
      </c>
      <c r="AY141" s="243" t="s">
        <v>116</v>
      </c>
    </row>
    <row r="142" s="2" customFormat="1" ht="37.8" customHeight="1">
      <c r="A142" s="37"/>
      <c r="B142" s="38"/>
      <c r="C142" s="214" t="s">
        <v>126</v>
      </c>
      <c r="D142" s="214" t="s">
        <v>118</v>
      </c>
      <c r="E142" s="215" t="s">
        <v>147</v>
      </c>
      <c r="F142" s="216" t="s">
        <v>148</v>
      </c>
      <c r="G142" s="217" t="s">
        <v>121</v>
      </c>
      <c r="H142" s="218">
        <v>6911</v>
      </c>
      <c r="I142" s="219"/>
      <c r="J142" s="220">
        <f>ROUND(I142*H142,2)</f>
        <v>0</v>
      </c>
      <c r="K142" s="221"/>
      <c r="L142" s="43"/>
      <c r="M142" s="222" t="s">
        <v>1</v>
      </c>
      <c r="N142" s="223" t="s">
        <v>40</v>
      </c>
      <c r="O142" s="90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6" t="s">
        <v>122</v>
      </c>
      <c r="AT142" s="226" t="s">
        <v>118</v>
      </c>
      <c r="AU142" s="226" t="s">
        <v>83</v>
      </c>
      <c r="AY142" s="16" t="s">
        <v>116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6" t="s">
        <v>80</v>
      </c>
      <c r="BK142" s="227">
        <f>ROUND(I142*H142,2)</f>
        <v>0</v>
      </c>
      <c r="BL142" s="16" t="s">
        <v>122</v>
      </c>
      <c r="BM142" s="226" t="s">
        <v>149</v>
      </c>
    </row>
    <row r="143" s="2" customFormat="1">
      <c r="A143" s="37"/>
      <c r="B143" s="38"/>
      <c r="C143" s="39"/>
      <c r="D143" s="228" t="s">
        <v>124</v>
      </c>
      <c r="E143" s="39"/>
      <c r="F143" s="229" t="s">
        <v>150</v>
      </c>
      <c r="G143" s="39"/>
      <c r="H143" s="39"/>
      <c r="I143" s="230"/>
      <c r="J143" s="39"/>
      <c r="K143" s="39"/>
      <c r="L143" s="43"/>
      <c r="M143" s="231"/>
      <c r="N143" s="232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124</v>
      </c>
      <c r="AU143" s="16" t="s">
        <v>83</v>
      </c>
    </row>
    <row r="144" s="12" customFormat="1" ht="22.8" customHeight="1">
      <c r="A144" s="12"/>
      <c r="B144" s="198"/>
      <c r="C144" s="199"/>
      <c r="D144" s="200" t="s">
        <v>74</v>
      </c>
      <c r="E144" s="212" t="s">
        <v>151</v>
      </c>
      <c r="F144" s="212" t="s">
        <v>152</v>
      </c>
      <c r="G144" s="199"/>
      <c r="H144" s="199"/>
      <c r="I144" s="202"/>
      <c r="J144" s="213">
        <f>BK144</f>
        <v>0</v>
      </c>
      <c r="K144" s="199"/>
      <c r="L144" s="204"/>
      <c r="M144" s="205"/>
      <c r="N144" s="206"/>
      <c r="O144" s="206"/>
      <c r="P144" s="207">
        <f>SUM(P145:P156)</f>
        <v>0</v>
      </c>
      <c r="Q144" s="206"/>
      <c r="R144" s="207">
        <f>SUM(R145:R156)</f>
        <v>1.0000499999999999</v>
      </c>
      <c r="S144" s="206"/>
      <c r="T144" s="208">
        <f>SUM(T145:T156)</f>
        <v>343.096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9" t="s">
        <v>80</v>
      </c>
      <c r="AT144" s="210" t="s">
        <v>74</v>
      </c>
      <c r="AU144" s="210" t="s">
        <v>80</v>
      </c>
      <c r="AY144" s="209" t="s">
        <v>116</v>
      </c>
      <c r="BK144" s="211">
        <f>SUM(BK145:BK156)</f>
        <v>0</v>
      </c>
    </row>
    <row r="145" s="2" customFormat="1" ht="24.15" customHeight="1">
      <c r="A145" s="37"/>
      <c r="B145" s="38"/>
      <c r="C145" s="214" t="s">
        <v>153</v>
      </c>
      <c r="D145" s="214" t="s">
        <v>118</v>
      </c>
      <c r="E145" s="215" t="s">
        <v>154</v>
      </c>
      <c r="F145" s="216" t="s">
        <v>155</v>
      </c>
      <c r="G145" s="217" t="s">
        <v>156</v>
      </c>
      <c r="H145" s="218">
        <v>2875</v>
      </c>
      <c r="I145" s="219"/>
      <c r="J145" s="220">
        <f>ROUND(I145*H145,2)</f>
        <v>0</v>
      </c>
      <c r="K145" s="221"/>
      <c r="L145" s="43"/>
      <c r="M145" s="222" t="s">
        <v>1</v>
      </c>
      <c r="N145" s="223" t="s">
        <v>40</v>
      </c>
      <c r="O145" s="90"/>
      <c r="P145" s="224">
        <f>O145*H145</f>
        <v>0</v>
      </c>
      <c r="Q145" s="224">
        <v>0.00033</v>
      </c>
      <c r="R145" s="224">
        <f>Q145*H145</f>
        <v>0.94874999999999998</v>
      </c>
      <c r="S145" s="224">
        <v>0</v>
      </c>
      <c r="T145" s="225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6" t="s">
        <v>122</v>
      </c>
      <c r="AT145" s="226" t="s">
        <v>118</v>
      </c>
      <c r="AU145" s="226" t="s">
        <v>83</v>
      </c>
      <c r="AY145" s="16" t="s">
        <v>116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16" t="s">
        <v>80</v>
      </c>
      <c r="BK145" s="227">
        <f>ROUND(I145*H145,2)</f>
        <v>0</v>
      </c>
      <c r="BL145" s="16" t="s">
        <v>122</v>
      </c>
      <c r="BM145" s="226" t="s">
        <v>157</v>
      </c>
    </row>
    <row r="146" s="2" customFormat="1">
      <c r="A146" s="37"/>
      <c r="B146" s="38"/>
      <c r="C146" s="39"/>
      <c r="D146" s="228" t="s">
        <v>124</v>
      </c>
      <c r="E146" s="39"/>
      <c r="F146" s="229" t="s">
        <v>158</v>
      </c>
      <c r="G146" s="39"/>
      <c r="H146" s="39"/>
      <c r="I146" s="230"/>
      <c r="J146" s="39"/>
      <c r="K146" s="39"/>
      <c r="L146" s="43"/>
      <c r="M146" s="231"/>
      <c r="N146" s="232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124</v>
      </c>
      <c r="AU146" s="16" t="s">
        <v>83</v>
      </c>
    </row>
    <row r="147" s="13" customFormat="1">
      <c r="A147" s="13"/>
      <c r="B147" s="233"/>
      <c r="C147" s="234"/>
      <c r="D147" s="228" t="s">
        <v>132</v>
      </c>
      <c r="E147" s="235" t="s">
        <v>1</v>
      </c>
      <c r="F147" s="236" t="s">
        <v>159</v>
      </c>
      <c r="G147" s="234"/>
      <c r="H147" s="237">
        <v>2875</v>
      </c>
      <c r="I147" s="238"/>
      <c r="J147" s="234"/>
      <c r="K147" s="234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132</v>
      </c>
      <c r="AU147" s="243" t="s">
        <v>83</v>
      </c>
      <c r="AV147" s="13" t="s">
        <v>83</v>
      </c>
      <c r="AW147" s="13" t="s">
        <v>32</v>
      </c>
      <c r="AX147" s="13" t="s">
        <v>80</v>
      </c>
      <c r="AY147" s="243" t="s">
        <v>116</v>
      </c>
    </row>
    <row r="148" s="2" customFormat="1" ht="24.15" customHeight="1">
      <c r="A148" s="37"/>
      <c r="B148" s="38"/>
      <c r="C148" s="214" t="s">
        <v>160</v>
      </c>
      <c r="D148" s="214" t="s">
        <v>118</v>
      </c>
      <c r="E148" s="215" t="s">
        <v>161</v>
      </c>
      <c r="F148" s="216" t="s">
        <v>162</v>
      </c>
      <c r="G148" s="217" t="s">
        <v>156</v>
      </c>
      <c r="H148" s="218">
        <v>135</v>
      </c>
      <c r="I148" s="219"/>
      <c r="J148" s="220">
        <f>ROUND(I148*H148,2)</f>
        <v>0</v>
      </c>
      <c r="K148" s="221"/>
      <c r="L148" s="43"/>
      <c r="M148" s="222" t="s">
        <v>1</v>
      </c>
      <c r="N148" s="223" t="s">
        <v>40</v>
      </c>
      <c r="O148" s="90"/>
      <c r="P148" s="224">
        <f>O148*H148</f>
        <v>0</v>
      </c>
      <c r="Q148" s="224">
        <v>0.00038000000000000002</v>
      </c>
      <c r="R148" s="224">
        <f>Q148*H148</f>
        <v>0.051300000000000005</v>
      </c>
      <c r="S148" s="224">
        <v>0</v>
      </c>
      <c r="T148" s="225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6" t="s">
        <v>122</v>
      </c>
      <c r="AT148" s="226" t="s">
        <v>118</v>
      </c>
      <c r="AU148" s="226" t="s">
        <v>83</v>
      </c>
      <c r="AY148" s="16" t="s">
        <v>116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16" t="s">
        <v>80</v>
      </c>
      <c r="BK148" s="227">
        <f>ROUND(I148*H148,2)</f>
        <v>0</v>
      </c>
      <c r="BL148" s="16" t="s">
        <v>122</v>
      </c>
      <c r="BM148" s="226" t="s">
        <v>163</v>
      </c>
    </row>
    <row r="149" s="2" customFormat="1">
      <c r="A149" s="37"/>
      <c r="B149" s="38"/>
      <c r="C149" s="39"/>
      <c r="D149" s="228" t="s">
        <v>124</v>
      </c>
      <c r="E149" s="39"/>
      <c r="F149" s="229" t="s">
        <v>164</v>
      </c>
      <c r="G149" s="39"/>
      <c r="H149" s="39"/>
      <c r="I149" s="230"/>
      <c r="J149" s="39"/>
      <c r="K149" s="39"/>
      <c r="L149" s="43"/>
      <c r="M149" s="231"/>
      <c r="N149" s="232"/>
      <c r="O149" s="90"/>
      <c r="P149" s="90"/>
      <c r="Q149" s="90"/>
      <c r="R149" s="90"/>
      <c r="S149" s="90"/>
      <c r="T149" s="91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124</v>
      </c>
      <c r="AU149" s="16" t="s">
        <v>83</v>
      </c>
    </row>
    <row r="150" s="13" customFormat="1">
      <c r="A150" s="13"/>
      <c r="B150" s="233"/>
      <c r="C150" s="234"/>
      <c r="D150" s="228" t="s">
        <v>132</v>
      </c>
      <c r="E150" s="235" t="s">
        <v>1</v>
      </c>
      <c r="F150" s="236" t="s">
        <v>165</v>
      </c>
      <c r="G150" s="234"/>
      <c r="H150" s="237">
        <v>135</v>
      </c>
      <c r="I150" s="238"/>
      <c r="J150" s="234"/>
      <c r="K150" s="234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132</v>
      </c>
      <c r="AU150" s="243" t="s">
        <v>83</v>
      </c>
      <c r="AV150" s="13" t="s">
        <v>83</v>
      </c>
      <c r="AW150" s="13" t="s">
        <v>32</v>
      </c>
      <c r="AX150" s="13" t="s">
        <v>80</v>
      </c>
      <c r="AY150" s="243" t="s">
        <v>116</v>
      </c>
    </row>
    <row r="151" s="2" customFormat="1" ht="16.5" customHeight="1">
      <c r="A151" s="37"/>
      <c r="B151" s="38"/>
      <c r="C151" s="214" t="s">
        <v>166</v>
      </c>
      <c r="D151" s="214" t="s">
        <v>118</v>
      </c>
      <c r="E151" s="215" t="s">
        <v>167</v>
      </c>
      <c r="F151" s="216" t="s">
        <v>168</v>
      </c>
      <c r="G151" s="217" t="s">
        <v>156</v>
      </c>
      <c r="H151" s="218">
        <v>3010</v>
      </c>
      <c r="I151" s="219"/>
      <c r="J151" s="220">
        <f>ROUND(I151*H151,2)</f>
        <v>0</v>
      </c>
      <c r="K151" s="221"/>
      <c r="L151" s="43"/>
      <c r="M151" s="222" t="s">
        <v>1</v>
      </c>
      <c r="N151" s="223" t="s">
        <v>40</v>
      </c>
      <c r="O151" s="90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6" t="s">
        <v>122</v>
      </c>
      <c r="AT151" s="226" t="s">
        <v>118</v>
      </c>
      <c r="AU151" s="226" t="s">
        <v>83</v>
      </c>
      <c r="AY151" s="16" t="s">
        <v>116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16" t="s">
        <v>80</v>
      </c>
      <c r="BK151" s="227">
        <f>ROUND(I151*H151,2)</f>
        <v>0</v>
      </c>
      <c r="BL151" s="16" t="s">
        <v>122</v>
      </c>
      <c r="BM151" s="226" t="s">
        <v>169</v>
      </c>
    </row>
    <row r="152" s="2" customFormat="1">
      <c r="A152" s="37"/>
      <c r="B152" s="38"/>
      <c r="C152" s="39"/>
      <c r="D152" s="228" t="s">
        <v>124</v>
      </c>
      <c r="E152" s="39"/>
      <c r="F152" s="229" t="s">
        <v>170</v>
      </c>
      <c r="G152" s="39"/>
      <c r="H152" s="39"/>
      <c r="I152" s="230"/>
      <c r="J152" s="39"/>
      <c r="K152" s="39"/>
      <c r="L152" s="43"/>
      <c r="M152" s="231"/>
      <c r="N152" s="232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124</v>
      </c>
      <c r="AU152" s="16" t="s">
        <v>83</v>
      </c>
    </row>
    <row r="153" s="2" customFormat="1" ht="24.15" customHeight="1">
      <c r="A153" s="37"/>
      <c r="B153" s="38"/>
      <c r="C153" s="214" t="s">
        <v>151</v>
      </c>
      <c r="D153" s="214" t="s">
        <v>118</v>
      </c>
      <c r="E153" s="215" t="s">
        <v>171</v>
      </c>
      <c r="F153" s="216" t="s">
        <v>172</v>
      </c>
      <c r="G153" s="217" t="s">
        <v>121</v>
      </c>
      <c r="H153" s="218">
        <v>6911</v>
      </c>
      <c r="I153" s="219"/>
      <c r="J153" s="220">
        <f>ROUND(I153*H153,2)</f>
        <v>0</v>
      </c>
      <c r="K153" s="221"/>
      <c r="L153" s="43"/>
      <c r="M153" s="222" t="s">
        <v>1</v>
      </c>
      <c r="N153" s="223" t="s">
        <v>40</v>
      </c>
      <c r="O153" s="90"/>
      <c r="P153" s="224">
        <f>O153*H153</f>
        <v>0</v>
      </c>
      <c r="Q153" s="224">
        <v>0</v>
      </c>
      <c r="R153" s="224">
        <f>Q153*H153</f>
        <v>0</v>
      </c>
      <c r="S153" s="224">
        <v>0.02</v>
      </c>
      <c r="T153" s="225">
        <f>S153*H153</f>
        <v>138.22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6" t="s">
        <v>122</v>
      </c>
      <c r="AT153" s="226" t="s">
        <v>118</v>
      </c>
      <c r="AU153" s="226" t="s">
        <v>83</v>
      </c>
      <c r="AY153" s="16" t="s">
        <v>116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16" t="s">
        <v>80</v>
      </c>
      <c r="BK153" s="227">
        <f>ROUND(I153*H153,2)</f>
        <v>0</v>
      </c>
      <c r="BL153" s="16" t="s">
        <v>122</v>
      </c>
      <c r="BM153" s="226" t="s">
        <v>173</v>
      </c>
    </row>
    <row r="154" s="2" customFormat="1">
      <c r="A154" s="37"/>
      <c r="B154" s="38"/>
      <c r="C154" s="39"/>
      <c r="D154" s="228" t="s">
        <v>124</v>
      </c>
      <c r="E154" s="39"/>
      <c r="F154" s="229" t="s">
        <v>174</v>
      </c>
      <c r="G154" s="39"/>
      <c r="H154" s="39"/>
      <c r="I154" s="230"/>
      <c r="J154" s="39"/>
      <c r="K154" s="39"/>
      <c r="L154" s="43"/>
      <c r="M154" s="231"/>
      <c r="N154" s="232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124</v>
      </c>
      <c r="AU154" s="16" t="s">
        <v>83</v>
      </c>
    </row>
    <row r="155" s="2" customFormat="1" ht="37.8" customHeight="1">
      <c r="A155" s="37"/>
      <c r="B155" s="38"/>
      <c r="C155" s="214" t="s">
        <v>14</v>
      </c>
      <c r="D155" s="214" t="s">
        <v>118</v>
      </c>
      <c r="E155" s="215" t="s">
        <v>175</v>
      </c>
      <c r="F155" s="216" t="s">
        <v>176</v>
      </c>
      <c r="G155" s="217" t="s">
        <v>121</v>
      </c>
      <c r="H155" s="218">
        <v>813</v>
      </c>
      <c r="I155" s="219"/>
      <c r="J155" s="220">
        <f>ROUND(I155*H155,2)</f>
        <v>0</v>
      </c>
      <c r="K155" s="221"/>
      <c r="L155" s="43"/>
      <c r="M155" s="222" t="s">
        <v>1</v>
      </c>
      <c r="N155" s="223" t="s">
        <v>40</v>
      </c>
      <c r="O155" s="90"/>
      <c r="P155" s="224">
        <f>O155*H155</f>
        <v>0</v>
      </c>
      <c r="Q155" s="224">
        <v>0</v>
      </c>
      <c r="R155" s="224">
        <f>Q155*H155</f>
        <v>0</v>
      </c>
      <c r="S155" s="224">
        <v>0.252</v>
      </c>
      <c r="T155" s="225">
        <f>S155*H155</f>
        <v>204.87600000000001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6" t="s">
        <v>122</v>
      </c>
      <c r="AT155" s="226" t="s">
        <v>118</v>
      </c>
      <c r="AU155" s="226" t="s">
        <v>83</v>
      </c>
      <c r="AY155" s="16" t="s">
        <v>116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16" t="s">
        <v>80</v>
      </c>
      <c r="BK155" s="227">
        <f>ROUND(I155*H155,2)</f>
        <v>0</v>
      </c>
      <c r="BL155" s="16" t="s">
        <v>122</v>
      </c>
      <c r="BM155" s="226" t="s">
        <v>177</v>
      </c>
    </row>
    <row r="156" s="2" customFormat="1">
      <c r="A156" s="37"/>
      <c r="B156" s="38"/>
      <c r="C156" s="39"/>
      <c r="D156" s="228" t="s">
        <v>124</v>
      </c>
      <c r="E156" s="39"/>
      <c r="F156" s="229" t="s">
        <v>178</v>
      </c>
      <c r="G156" s="39"/>
      <c r="H156" s="39"/>
      <c r="I156" s="230"/>
      <c r="J156" s="39"/>
      <c r="K156" s="39"/>
      <c r="L156" s="43"/>
      <c r="M156" s="231"/>
      <c r="N156" s="232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124</v>
      </c>
      <c r="AU156" s="16" t="s">
        <v>83</v>
      </c>
    </row>
    <row r="157" s="12" customFormat="1" ht="22.8" customHeight="1">
      <c r="A157" s="12"/>
      <c r="B157" s="198"/>
      <c r="C157" s="199"/>
      <c r="D157" s="200" t="s">
        <v>74</v>
      </c>
      <c r="E157" s="212" t="s">
        <v>179</v>
      </c>
      <c r="F157" s="212" t="s">
        <v>180</v>
      </c>
      <c r="G157" s="199"/>
      <c r="H157" s="199"/>
      <c r="I157" s="202"/>
      <c r="J157" s="213">
        <f>BK157</f>
        <v>0</v>
      </c>
      <c r="K157" s="199"/>
      <c r="L157" s="204"/>
      <c r="M157" s="205"/>
      <c r="N157" s="206"/>
      <c r="O157" s="206"/>
      <c r="P157" s="207">
        <f>SUM(P158:P160)</f>
        <v>0</v>
      </c>
      <c r="Q157" s="206"/>
      <c r="R157" s="207">
        <f>SUM(R158:R160)</f>
        <v>0</v>
      </c>
      <c r="S157" s="206"/>
      <c r="T157" s="208">
        <f>SUM(T158:T160)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9" t="s">
        <v>80</v>
      </c>
      <c r="AT157" s="210" t="s">
        <v>74</v>
      </c>
      <c r="AU157" s="210" t="s">
        <v>80</v>
      </c>
      <c r="AY157" s="209" t="s">
        <v>116</v>
      </c>
      <c r="BK157" s="211">
        <f>SUM(BK158:BK160)</f>
        <v>0</v>
      </c>
    </row>
    <row r="158" s="2" customFormat="1" ht="37.8" customHeight="1">
      <c r="A158" s="37"/>
      <c r="B158" s="38"/>
      <c r="C158" s="214" t="s">
        <v>181</v>
      </c>
      <c r="D158" s="214" t="s">
        <v>118</v>
      </c>
      <c r="E158" s="215" t="s">
        <v>182</v>
      </c>
      <c r="F158" s="216" t="s">
        <v>183</v>
      </c>
      <c r="G158" s="217" t="s">
        <v>184</v>
      </c>
      <c r="H158" s="218">
        <v>19.872</v>
      </c>
      <c r="I158" s="219"/>
      <c r="J158" s="220">
        <f>ROUND(I158*H158,2)</f>
        <v>0</v>
      </c>
      <c r="K158" s="221"/>
      <c r="L158" s="43"/>
      <c r="M158" s="222" t="s">
        <v>1</v>
      </c>
      <c r="N158" s="223" t="s">
        <v>40</v>
      </c>
      <c r="O158" s="90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6" t="s">
        <v>122</v>
      </c>
      <c r="AT158" s="226" t="s">
        <v>118</v>
      </c>
      <c r="AU158" s="226" t="s">
        <v>83</v>
      </c>
      <c r="AY158" s="16" t="s">
        <v>116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6" t="s">
        <v>80</v>
      </c>
      <c r="BK158" s="227">
        <f>ROUND(I158*H158,2)</f>
        <v>0</v>
      </c>
      <c r="BL158" s="16" t="s">
        <v>122</v>
      </c>
      <c r="BM158" s="226" t="s">
        <v>185</v>
      </c>
    </row>
    <row r="159" s="2" customFormat="1">
      <c r="A159" s="37"/>
      <c r="B159" s="38"/>
      <c r="C159" s="39"/>
      <c r="D159" s="228" t="s">
        <v>124</v>
      </c>
      <c r="E159" s="39"/>
      <c r="F159" s="229" t="s">
        <v>183</v>
      </c>
      <c r="G159" s="39"/>
      <c r="H159" s="39"/>
      <c r="I159" s="230"/>
      <c r="J159" s="39"/>
      <c r="K159" s="39"/>
      <c r="L159" s="43"/>
      <c r="M159" s="231"/>
      <c r="N159" s="232"/>
      <c r="O159" s="90"/>
      <c r="P159" s="90"/>
      <c r="Q159" s="90"/>
      <c r="R159" s="90"/>
      <c r="S159" s="90"/>
      <c r="T159" s="91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124</v>
      </c>
      <c r="AU159" s="16" t="s">
        <v>83</v>
      </c>
    </row>
    <row r="160" s="13" customFormat="1">
      <c r="A160" s="13"/>
      <c r="B160" s="233"/>
      <c r="C160" s="234"/>
      <c r="D160" s="228" t="s">
        <v>132</v>
      </c>
      <c r="E160" s="235" t="s">
        <v>1</v>
      </c>
      <c r="F160" s="236" t="s">
        <v>186</v>
      </c>
      <c r="G160" s="234"/>
      <c r="H160" s="237">
        <v>19.872</v>
      </c>
      <c r="I160" s="238"/>
      <c r="J160" s="234"/>
      <c r="K160" s="234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132</v>
      </c>
      <c r="AU160" s="243" t="s">
        <v>83</v>
      </c>
      <c r="AV160" s="13" t="s">
        <v>83</v>
      </c>
      <c r="AW160" s="13" t="s">
        <v>32</v>
      </c>
      <c r="AX160" s="13" t="s">
        <v>80</v>
      </c>
      <c r="AY160" s="243" t="s">
        <v>116</v>
      </c>
    </row>
    <row r="161" s="12" customFormat="1" ht="25.92" customHeight="1">
      <c r="A161" s="12"/>
      <c r="B161" s="198"/>
      <c r="C161" s="199"/>
      <c r="D161" s="200" t="s">
        <v>74</v>
      </c>
      <c r="E161" s="201" t="s">
        <v>187</v>
      </c>
      <c r="F161" s="201" t="s">
        <v>188</v>
      </c>
      <c r="G161" s="199"/>
      <c r="H161" s="199"/>
      <c r="I161" s="202"/>
      <c r="J161" s="203">
        <f>BK161</f>
        <v>0</v>
      </c>
      <c r="K161" s="199"/>
      <c r="L161" s="204"/>
      <c r="M161" s="205"/>
      <c r="N161" s="206"/>
      <c r="O161" s="206"/>
      <c r="P161" s="207">
        <f>P162+P165+P168</f>
        <v>0</v>
      </c>
      <c r="Q161" s="206"/>
      <c r="R161" s="207">
        <f>R162+R165+R168</f>
        <v>0</v>
      </c>
      <c r="S161" s="206"/>
      <c r="T161" s="208">
        <f>T162+T165+T168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9" t="s">
        <v>126</v>
      </c>
      <c r="AT161" s="210" t="s">
        <v>74</v>
      </c>
      <c r="AU161" s="210" t="s">
        <v>75</v>
      </c>
      <c r="AY161" s="209" t="s">
        <v>116</v>
      </c>
      <c r="BK161" s="211">
        <f>BK162+BK165+BK168</f>
        <v>0</v>
      </c>
    </row>
    <row r="162" s="12" customFormat="1" ht="22.8" customHeight="1">
      <c r="A162" s="12"/>
      <c r="B162" s="198"/>
      <c r="C162" s="199"/>
      <c r="D162" s="200" t="s">
        <v>74</v>
      </c>
      <c r="E162" s="212" t="s">
        <v>189</v>
      </c>
      <c r="F162" s="212" t="s">
        <v>190</v>
      </c>
      <c r="G162" s="199"/>
      <c r="H162" s="199"/>
      <c r="I162" s="202"/>
      <c r="J162" s="213">
        <f>BK162</f>
        <v>0</v>
      </c>
      <c r="K162" s="199"/>
      <c r="L162" s="204"/>
      <c r="M162" s="205"/>
      <c r="N162" s="206"/>
      <c r="O162" s="206"/>
      <c r="P162" s="207">
        <f>SUM(P163:P164)</f>
        <v>0</v>
      </c>
      <c r="Q162" s="206"/>
      <c r="R162" s="207">
        <f>SUM(R163:R164)</f>
        <v>0</v>
      </c>
      <c r="S162" s="206"/>
      <c r="T162" s="208">
        <f>SUM(T163:T164)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9" t="s">
        <v>126</v>
      </c>
      <c r="AT162" s="210" t="s">
        <v>74</v>
      </c>
      <c r="AU162" s="210" t="s">
        <v>80</v>
      </c>
      <c r="AY162" s="209" t="s">
        <v>116</v>
      </c>
      <c r="BK162" s="211">
        <f>SUM(BK163:BK164)</f>
        <v>0</v>
      </c>
    </row>
    <row r="163" s="2" customFormat="1" ht="24.15" customHeight="1">
      <c r="A163" s="37"/>
      <c r="B163" s="38"/>
      <c r="C163" s="214" t="s">
        <v>8</v>
      </c>
      <c r="D163" s="214" t="s">
        <v>118</v>
      </c>
      <c r="E163" s="215" t="s">
        <v>191</v>
      </c>
      <c r="F163" s="216" t="s">
        <v>192</v>
      </c>
      <c r="G163" s="217" t="s">
        <v>193</v>
      </c>
      <c r="H163" s="218">
        <v>1</v>
      </c>
      <c r="I163" s="219"/>
      <c r="J163" s="220">
        <f>ROUND(I163*H163,2)</f>
        <v>0</v>
      </c>
      <c r="K163" s="221"/>
      <c r="L163" s="43"/>
      <c r="M163" s="222" t="s">
        <v>1</v>
      </c>
      <c r="N163" s="223" t="s">
        <v>40</v>
      </c>
      <c r="O163" s="90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6" t="s">
        <v>194</v>
      </c>
      <c r="AT163" s="226" t="s">
        <v>118</v>
      </c>
      <c r="AU163" s="226" t="s">
        <v>83</v>
      </c>
      <c r="AY163" s="16" t="s">
        <v>116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16" t="s">
        <v>80</v>
      </c>
      <c r="BK163" s="227">
        <f>ROUND(I163*H163,2)</f>
        <v>0</v>
      </c>
      <c r="BL163" s="16" t="s">
        <v>194</v>
      </c>
      <c r="BM163" s="226" t="s">
        <v>195</v>
      </c>
    </row>
    <row r="164" s="2" customFormat="1">
      <c r="A164" s="37"/>
      <c r="B164" s="38"/>
      <c r="C164" s="39"/>
      <c r="D164" s="228" t="s">
        <v>124</v>
      </c>
      <c r="E164" s="39"/>
      <c r="F164" s="229" t="s">
        <v>192</v>
      </c>
      <c r="G164" s="39"/>
      <c r="H164" s="39"/>
      <c r="I164" s="230"/>
      <c r="J164" s="39"/>
      <c r="K164" s="39"/>
      <c r="L164" s="43"/>
      <c r="M164" s="231"/>
      <c r="N164" s="232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124</v>
      </c>
      <c r="AU164" s="16" t="s">
        <v>83</v>
      </c>
    </row>
    <row r="165" s="12" customFormat="1" ht="22.8" customHeight="1">
      <c r="A165" s="12"/>
      <c r="B165" s="198"/>
      <c r="C165" s="199"/>
      <c r="D165" s="200" t="s">
        <v>74</v>
      </c>
      <c r="E165" s="212" t="s">
        <v>196</v>
      </c>
      <c r="F165" s="212" t="s">
        <v>197</v>
      </c>
      <c r="G165" s="199"/>
      <c r="H165" s="199"/>
      <c r="I165" s="202"/>
      <c r="J165" s="213">
        <f>BK165</f>
        <v>0</v>
      </c>
      <c r="K165" s="199"/>
      <c r="L165" s="204"/>
      <c r="M165" s="205"/>
      <c r="N165" s="206"/>
      <c r="O165" s="206"/>
      <c r="P165" s="207">
        <f>SUM(P166:P167)</f>
        <v>0</v>
      </c>
      <c r="Q165" s="206"/>
      <c r="R165" s="207">
        <f>SUM(R166:R167)</f>
        <v>0</v>
      </c>
      <c r="S165" s="206"/>
      <c r="T165" s="208">
        <f>SUM(T166:T167)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9" t="s">
        <v>126</v>
      </c>
      <c r="AT165" s="210" t="s">
        <v>74</v>
      </c>
      <c r="AU165" s="210" t="s">
        <v>80</v>
      </c>
      <c r="AY165" s="209" t="s">
        <v>116</v>
      </c>
      <c r="BK165" s="211">
        <f>SUM(BK166:BK167)</f>
        <v>0</v>
      </c>
    </row>
    <row r="166" s="2" customFormat="1" ht="16.5" customHeight="1">
      <c r="A166" s="37"/>
      <c r="B166" s="38"/>
      <c r="C166" s="214" t="s">
        <v>198</v>
      </c>
      <c r="D166" s="214" t="s">
        <v>118</v>
      </c>
      <c r="E166" s="215" t="s">
        <v>199</v>
      </c>
      <c r="F166" s="216" t="s">
        <v>200</v>
      </c>
      <c r="G166" s="217" t="s">
        <v>193</v>
      </c>
      <c r="H166" s="218">
        <v>1</v>
      </c>
      <c r="I166" s="219"/>
      <c r="J166" s="220">
        <f>ROUND(I166*H166,2)</f>
        <v>0</v>
      </c>
      <c r="K166" s="221"/>
      <c r="L166" s="43"/>
      <c r="M166" s="222" t="s">
        <v>1</v>
      </c>
      <c r="N166" s="223" t="s">
        <v>40</v>
      </c>
      <c r="O166" s="90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6" t="s">
        <v>194</v>
      </c>
      <c r="AT166" s="226" t="s">
        <v>118</v>
      </c>
      <c r="AU166" s="226" t="s">
        <v>83</v>
      </c>
      <c r="AY166" s="16" t="s">
        <v>116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16" t="s">
        <v>80</v>
      </c>
      <c r="BK166" s="227">
        <f>ROUND(I166*H166,2)</f>
        <v>0</v>
      </c>
      <c r="BL166" s="16" t="s">
        <v>194</v>
      </c>
      <c r="BM166" s="226" t="s">
        <v>201</v>
      </c>
    </row>
    <row r="167" s="2" customFormat="1">
      <c r="A167" s="37"/>
      <c r="B167" s="38"/>
      <c r="C167" s="39"/>
      <c r="D167" s="228" t="s">
        <v>124</v>
      </c>
      <c r="E167" s="39"/>
      <c r="F167" s="229" t="s">
        <v>200</v>
      </c>
      <c r="G167" s="39"/>
      <c r="H167" s="39"/>
      <c r="I167" s="230"/>
      <c r="J167" s="39"/>
      <c r="K167" s="39"/>
      <c r="L167" s="43"/>
      <c r="M167" s="231"/>
      <c r="N167" s="232"/>
      <c r="O167" s="90"/>
      <c r="P167" s="90"/>
      <c r="Q167" s="90"/>
      <c r="R167" s="90"/>
      <c r="S167" s="90"/>
      <c r="T167" s="91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124</v>
      </c>
      <c r="AU167" s="16" t="s">
        <v>83</v>
      </c>
    </row>
    <row r="168" s="12" customFormat="1" ht="22.8" customHeight="1">
      <c r="A168" s="12"/>
      <c r="B168" s="198"/>
      <c r="C168" s="199"/>
      <c r="D168" s="200" t="s">
        <v>74</v>
      </c>
      <c r="E168" s="212" t="s">
        <v>202</v>
      </c>
      <c r="F168" s="212" t="s">
        <v>203</v>
      </c>
      <c r="G168" s="199"/>
      <c r="H168" s="199"/>
      <c r="I168" s="202"/>
      <c r="J168" s="213">
        <f>BK168</f>
        <v>0</v>
      </c>
      <c r="K168" s="199"/>
      <c r="L168" s="204"/>
      <c r="M168" s="205"/>
      <c r="N168" s="206"/>
      <c r="O168" s="206"/>
      <c r="P168" s="207">
        <f>SUM(P169:P170)</f>
        <v>0</v>
      </c>
      <c r="Q168" s="206"/>
      <c r="R168" s="207">
        <f>SUM(R169:R170)</f>
        <v>0</v>
      </c>
      <c r="S168" s="206"/>
      <c r="T168" s="208">
        <f>SUM(T169:T170)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09" t="s">
        <v>126</v>
      </c>
      <c r="AT168" s="210" t="s">
        <v>74</v>
      </c>
      <c r="AU168" s="210" t="s">
        <v>80</v>
      </c>
      <c r="AY168" s="209" t="s">
        <v>116</v>
      </c>
      <c r="BK168" s="211">
        <f>SUM(BK169:BK170)</f>
        <v>0</v>
      </c>
    </row>
    <row r="169" s="2" customFormat="1" ht="37.8" customHeight="1">
      <c r="A169" s="37"/>
      <c r="B169" s="38"/>
      <c r="C169" s="214" t="s">
        <v>204</v>
      </c>
      <c r="D169" s="214" t="s">
        <v>118</v>
      </c>
      <c r="E169" s="215" t="s">
        <v>205</v>
      </c>
      <c r="F169" s="216" t="s">
        <v>206</v>
      </c>
      <c r="G169" s="217" t="s">
        <v>193</v>
      </c>
      <c r="H169" s="218">
        <v>1</v>
      </c>
      <c r="I169" s="219"/>
      <c r="J169" s="220">
        <f>ROUND(I169*H169,2)</f>
        <v>0</v>
      </c>
      <c r="K169" s="221"/>
      <c r="L169" s="43"/>
      <c r="M169" s="222" t="s">
        <v>1</v>
      </c>
      <c r="N169" s="223" t="s">
        <v>40</v>
      </c>
      <c r="O169" s="90"/>
      <c r="P169" s="224">
        <f>O169*H169</f>
        <v>0</v>
      </c>
      <c r="Q169" s="224">
        <v>0</v>
      </c>
      <c r="R169" s="224">
        <f>Q169*H169</f>
        <v>0</v>
      </c>
      <c r="S169" s="224">
        <v>0</v>
      </c>
      <c r="T169" s="225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6" t="s">
        <v>194</v>
      </c>
      <c r="AT169" s="226" t="s">
        <v>118</v>
      </c>
      <c r="AU169" s="226" t="s">
        <v>83</v>
      </c>
      <c r="AY169" s="16" t="s">
        <v>116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16" t="s">
        <v>80</v>
      </c>
      <c r="BK169" s="227">
        <f>ROUND(I169*H169,2)</f>
        <v>0</v>
      </c>
      <c r="BL169" s="16" t="s">
        <v>194</v>
      </c>
      <c r="BM169" s="226" t="s">
        <v>207</v>
      </c>
    </row>
    <row r="170" s="2" customFormat="1">
      <c r="A170" s="37"/>
      <c r="B170" s="38"/>
      <c r="C170" s="39"/>
      <c r="D170" s="228" t="s">
        <v>124</v>
      </c>
      <c r="E170" s="39"/>
      <c r="F170" s="229" t="s">
        <v>208</v>
      </c>
      <c r="G170" s="39"/>
      <c r="H170" s="39"/>
      <c r="I170" s="230"/>
      <c r="J170" s="39"/>
      <c r="K170" s="39"/>
      <c r="L170" s="43"/>
      <c r="M170" s="255"/>
      <c r="N170" s="256"/>
      <c r="O170" s="257"/>
      <c r="P170" s="257"/>
      <c r="Q170" s="257"/>
      <c r="R170" s="257"/>
      <c r="S170" s="257"/>
      <c r="T170" s="258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124</v>
      </c>
      <c r="AU170" s="16" t="s">
        <v>83</v>
      </c>
    </row>
    <row r="171" s="2" customFormat="1" ht="6.96" customHeight="1">
      <c r="A171" s="37"/>
      <c r="B171" s="65"/>
      <c r="C171" s="66"/>
      <c r="D171" s="66"/>
      <c r="E171" s="66"/>
      <c r="F171" s="66"/>
      <c r="G171" s="66"/>
      <c r="H171" s="66"/>
      <c r="I171" s="66"/>
      <c r="J171" s="66"/>
      <c r="K171" s="66"/>
      <c r="L171" s="43"/>
      <c r="M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</row>
  </sheetData>
  <sheetProtection sheet="1" autoFilter="0" formatColumns="0" formatRows="0" objects="1" scenarios="1" spinCount="100000" saltValue="wwXz7jC5JWGI7Ilkkq0yMvMhX1RsiPzASP9naBqjVaLUvkVOgKu6FBuaYMHjHKATExDR/57qGq6I1Eys4U9BGg==" hashValue="TKWSjfrj93IZJ/JRQSMnkCDemHYGZO/ocHdRoCaeIWzsZhwhfHVelocohRmnX5lfsrrZPgQ606QSnbdWd3HDLQ==" algorithmName="SHA-512" password="CC35"/>
  <autoFilter ref="C124:K170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Zábranský Ladislav</dc:creator>
  <cp:lastModifiedBy>Zábranský Ladislav</cp:lastModifiedBy>
  <dcterms:created xsi:type="dcterms:W3CDTF">2025-05-16T05:10:14Z</dcterms:created>
  <dcterms:modified xsi:type="dcterms:W3CDTF">2025-05-16T05:10:15Z</dcterms:modified>
</cp:coreProperties>
</file>